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40" yWindow="780" windowWidth="23740" windowHeight="14460" tabRatio="740"/>
  </bookViews>
  <sheets>
    <sheet name="Sources &amp; notes" sheetId="2" r:id="rId1"/>
    <sheet name="(1) 1897, reported %'s" sheetId="1" r:id="rId2"/>
    <sheet name="(2) 1897 HHs by sector, estate" sheetId="3" r:id="rId3"/>
    <sheet name="(3) Eur Russ 1904 HHs " sheetId="4" r:id="rId4"/>
    <sheet name="(4) Agric &amp; 3 estates" sheetId="9" r:id="rId5"/>
    <sheet name="(5) Servants" sheetId="7" r:id="rId6"/>
    <sheet name="(6) Clergy" sheetId="6" r:id="rId7"/>
    <sheet name="(7) Free professions" sheetId="8" r:id="rId8"/>
    <sheet name="(8) Gov't admin" sheetId="10" r:id="rId9"/>
    <sheet name="(9) Industry &amp; commerce" sheetId="11" r:id="rId10"/>
    <sheet name="(10) All sectors &amp; estates" sheetId="12" r:id="rId11"/>
    <sheet name="NL Table A.1" sheetId="13" r:id="rId12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0" i="1"/>
  <c r="E229"/>
  <c r="E228"/>
  <c r="K224"/>
  <c r="K223"/>
  <c r="AG222"/>
  <c r="AG221"/>
  <c r="AG218"/>
  <c r="AF218"/>
  <c r="V218"/>
  <c r="K218"/>
  <c r="AG217"/>
  <c r="AF217"/>
  <c r="V217"/>
  <c r="K217"/>
  <c r="AG216"/>
  <c r="AF216"/>
  <c r="V216"/>
  <c r="K216"/>
  <c r="AG215"/>
  <c r="AF215"/>
  <c r="V215"/>
  <c r="K215"/>
  <c r="AG214"/>
  <c r="AF214"/>
  <c r="V214"/>
  <c r="K214"/>
  <c r="AG213"/>
  <c r="AF213"/>
  <c r="V213"/>
  <c r="K213"/>
  <c r="AG212"/>
  <c r="AF212"/>
  <c r="V212"/>
  <c r="K212"/>
  <c r="AG211"/>
  <c r="AF211"/>
  <c r="V211"/>
  <c r="K211"/>
  <c r="AG210"/>
  <c r="AF210"/>
  <c r="V210"/>
  <c r="K210"/>
  <c r="AG209"/>
  <c r="AF209"/>
  <c r="V209"/>
  <c r="K209"/>
  <c r="AG208"/>
  <c r="AF208"/>
  <c r="V208"/>
  <c r="K208"/>
  <c r="AG207"/>
  <c r="AF207"/>
  <c r="V207"/>
  <c r="K207"/>
  <c r="AG206"/>
  <c r="AF206"/>
  <c r="V206"/>
  <c r="K206"/>
  <c r="AG205"/>
  <c r="AF205"/>
  <c r="V205"/>
  <c r="K205"/>
  <c r="AG204"/>
  <c r="AF204"/>
  <c r="V204"/>
  <c r="K204"/>
  <c r="AG203"/>
  <c r="AF203"/>
  <c r="V203"/>
  <c r="K203"/>
  <c r="AG202"/>
  <c r="AF202"/>
  <c r="V202"/>
  <c r="K202"/>
  <c r="AG201"/>
  <c r="AF201"/>
  <c r="V201"/>
  <c r="K201"/>
  <c r="AG200"/>
  <c r="AF200"/>
  <c r="V200"/>
  <c r="K200"/>
  <c r="AG199"/>
  <c r="AF199"/>
  <c r="V199"/>
  <c r="K199"/>
  <c r="AG198"/>
  <c r="AF198"/>
  <c r="V198"/>
  <c r="K198"/>
  <c r="AG197"/>
  <c r="AF197"/>
  <c r="V197"/>
  <c r="K197"/>
  <c r="AG196"/>
  <c r="AF196"/>
  <c r="V196"/>
  <c r="K196"/>
  <c r="AG195"/>
  <c r="AF195"/>
  <c r="V195"/>
  <c r="K195"/>
  <c r="AG194"/>
  <c r="AF194"/>
  <c r="V194"/>
  <c r="K194"/>
  <c r="AG193"/>
  <c r="AF193"/>
  <c r="V193"/>
  <c r="K193"/>
  <c r="AG192"/>
  <c r="AF192"/>
  <c r="V192"/>
  <c r="K192"/>
  <c r="AG191"/>
  <c r="AF191"/>
  <c r="V191"/>
  <c r="K191"/>
  <c r="AG190"/>
  <c r="AF190"/>
  <c r="V190"/>
  <c r="K190"/>
  <c r="AG189"/>
  <c r="AF189"/>
  <c r="V189"/>
  <c r="K189"/>
  <c r="AG188"/>
  <c r="AF188"/>
  <c r="V188"/>
  <c r="K188"/>
  <c r="AG187"/>
  <c r="AF187"/>
  <c r="V187"/>
  <c r="K187"/>
  <c r="AG186"/>
  <c r="AF186"/>
  <c r="V186"/>
  <c r="K186"/>
  <c r="AG185"/>
  <c r="AF185"/>
  <c r="V185"/>
  <c r="K185"/>
  <c r="AG184"/>
  <c r="AF184"/>
  <c r="V184"/>
  <c r="K184"/>
  <c r="AG183"/>
  <c r="AF183"/>
  <c r="V183"/>
  <c r="K183"/>
  <c r="AG182"/>
  <c r="AF182"/>
  <c r="V182"/>
  <c r="K182"/>
  <c r="AG181"/>
  <c r="AF181"/>
  <c r="V181"/>
  <c r="K181"/>
  <c r="AG180"/>
  <c r="AF180"/>
  <c r="V180"/>
  <c r="K180"/>
  <c r="AG179"/>
  <c r="AF179"/>
  <c r="V179"/>
  <c r="K179"/>
  <c r="AG178"/>
  <c r="AF178"/>
  <c r="V178"/>
  <c r="K178"/>
  <c r="AG177"/>
  <c r="AF177"/>
  <c r="V177"/>
  <c r="K177"/>
  <c r="AG176"/>
  <c r="AF176"/>
  <c r="V176"/>
  <c r="K176"/>
  <c r="AG175"/>
  <c r="AF175"/>
  <c r="V175"/>
  <c r="K175"/>
  <c r="AG174"/>
  <c r="AF174"/>
  <c r="V174"/>
  <c r="K174"/>
  <c r="AG173"/>
  <c r="AF173"/>
  <c r="V173"/>
  <c r="K173"/>
  <c r="AG172"/>
  <c r="AF172"/>
  <c r="V172"/>
  <c r="K172"/>
  <c r="AG171"/>
  <c r="AF171"/>
  <c r="V171"/>
  <c r="K171"/>
  <c r="AG170"/>
  <c r="AF170"/>
  <c r="V170"/>
  <c r="K170"/>
  <c r="AG169"/>
  <c r="AF169"/>
  <c r="V169"/>
  <c r="K169"/>
  <c r="AG168"/>
  <c r="AF168"/>
  <c r="V168"/>
  <c r="K168"/>
  <c r="AG167"/>
  <c r="AF167"/>
  <c r="V167"/>
  <c r="K167"/>
  <c r="AG166"/>
  <c r="AF166"/>
  <c r="V166"/>
  <c r="K166"/>
  <c r="AG165"/>
  <c r="AF165"/>
  <c r="V165"/>
  <c r="K165"/>
  <c r="AG164"/>
  <c r="AF164"/>
  <c r="V164"/>
  <c r="K164"/>
  <c r="AG163"/>
  <c r="AF163"/>
  <c r="V163"/>
  <c r="K163"/>
  <c r="AG162"/>
  <c r="AF162"/>
  <c r="V162"/>
  <c r="K162"/>
  <c r="AG161"/>
  <c r="AF161"/>
  <c r="V161"/>
  <c r="K161"/>
  <c r="AG160"/>
  <c r="AF160"/>
  <c r="V160"/>
  <c r="K160"/>
  <c r="AG159"/>
  <c r="AF159"/>
  <c r="V159"/>
  <c r="K159"/>
  <c r="AG158"/>
  <c r="AF158"/>
  <c r="V158"/>
  <c r="K158"/>
  <c r="AG157"/>
  <c r="AF157"/>
  <c r="V157"/>
  <c r="K157"/>
  <c r="AG156"/>
  <c r="AF156"/>
  <c r="V156"/>
  <c r="K156"/>
  <c r="AG155"/>
  <c r="AF155"/>
  <c r="V155"/>
  <c r="K155"/>
  <c r="AG154"/>
  <c r="AF154"/>
  <c r="V154"/>
  <c r="K154"/>
  <c r="AG153"/>
  <c r="AF153"/>
  <c r="V153"/>
  <c r="K153"/>
  <c r="AG152"/>
  <c r="AF152"/>
  <c r="V152"/>
  <c r="K152"/>
  <c r="AG151"/>
  <c r="AF151"/>
  <c r="V151"/>
  <c r="K151"/>
  <c r="AG150"/>
  <c r="AF150"/>
  <c r="V150"/>
  <c r="K150"/>
  <c r="AG149"/>
  <c r="AF149"/>
  <c r="V149"/>
  <c r="K149"/>
  <c r="AG148"/>
  <c r="AF148"/>
  <c r="V148"/>
  <c r="K148"/>
  <c r="AG147"/>
  <c r="AF147"/>
  <c r="V147"/>
  <c r="K147"/>
  <c r="AG146"/>
  <c r="AF146"/>
  <c r="V146"/>
  <c r="K146"/>
  <c r="AG145"/>
  <c r="AF145"/>
  <c r="V145"/>
  <c r="K145"/>
  <c r="AG144"/>
  <c r="AF144"/>
  <c r="V144"/>
  <c r="K144"/>
  <c r="AG143"/>
  <c r="AF143"/>
  <c r="V143"/>
  <c r="K143"/>
  <c r="AG142"/>
  <c r="AF142"/>
  <c r="V142"/>
  <c r="K142"/>
  <c r="AG141"/>
  <c r="AF141"/>
  <c r="V141"/>
  <c r="K141"/>
  <c r="AG140"/>
  <c r="AF140"/>
  <c r="V140"/>
  <c r="K140"/>
  <c r="AG139"/>
  <c r="AF139"/>
  <c r="V139"/>
  <c r="K139"/>
  <c r="AG138"/>
  <c r="AF138"/>
  <c r="V138"/>
  <c r="K138"/>
  <c r="AG137"/>
  <c r="AF137"/>
  <c r="V137"/>
  <c r="K137"/>
  <c r="AG136"/>
  <c r="AF136"/>
  <c r="V136"/>
  <c r="K136"/>
  <c r="AG135"/>
  <c r="AF135"/>
  <c r="V135"/>
  <c r="K135"/>
  <c r="AG134"/>
  <c r="AF134"/>
  <c r="V134"/>
  <c r="K134"/>
  <c r="AG133"/>
  <c r="AF133"/>
  <c r="V133"/>
  <c r="K133"/>
  <c r="AG132"/>
  <c r="AF132"/>
  <c r="V132"/>
  <c r="K132"/>
  <c r="AG131"/>
  <c r="AF131"/>
  <c r="V131"/>
  <c r="K131"/>
  <c r="AG130"/>
  <c r="AF130"/>
  <c r="V130"/>
  <c r="K130"/>
  <c r="AG129"/>
  <c r="AF129"/>
  <c r="V129"/>
  <c r="K129"/>
  <c r="AG128"/>
  <c r="AF128"/>
  <c r="V128"/>
  <c r="K128"/>
  <c r="AG127"/>
  <c r="AF127"/>
  <c r="V127"/>
  <c r="K127"/>
  <c r="AG126"/>
  <c r="AF126"/>
  <c r="V126"/>
  <c r="K126"/>
  <c r="AG125"/>
  <c r="AF125"/>
  <c r="V125"/>
  <c r="K125"/>
  <c r="AG124"/>
  <c r="AF124"/>
  <c r="V124"/>
  <c r="K124"/>
  <c r="AG123"/>
  <c r="AF123"/>
  <c r="V123"/>
  <c r="K123"/>
  <c r="AG122"/>
  <c r="AF122"/>
  <c r="V122"/>
  <c r="K122"/>
  <c r="AG121"/>
  <c r="AF121"/>
  <c r="V121"/>
  <c r="K121"/>
  <c r="AG120"/>
  <c r="AF120"/>
  <c r="V120"/>
  <c r="K120"/>
  <c r="AG119"/>
  <c r="AF119"/>
  <c r="V119"/>
  <c r="K119"/>
  <c r="AG118"/>
  <c r="AF118"/>
  <c r="V118"/>
  <c r="K118"/>
  <c r="AG117"/>
  <c r="AF117"/>
  <c r="V117"/>
  <c r="K117"/>
  <c r="AG116"/>
  <c r="AF116"/>
  <c r="V116"/>
  <c r="K116"/>
  <c r="AG115"/>
  <c r="AF115"/>
  <c r="V115"/>
  <c r="K115"/>
  <c r="AG114"/>
  <c r="AF114"/>
  <c r="V114"/>
  <c r="K114"/>
  <c r="AG113"/>
  <c r="AF113"/>
  <c r="V113"/>
  <c r="K113"/>
  <c r="AG112"/>
  <c r="AF112"/>
  <c r="V112"/>
  <c r="K112"/>
  <c r="AG111"/>
  <c r="AF111"/>
  <c r="V111"/>
  <c r="K111"/>
  <c r="AG110"/>
  <c r="AF110"/>
  <c r="V110"/>
  <c r="K110"/>
  <c r="AG109"/>
  <c r="AF109"/>
  <c r="V109"/>
  <c r="K109"/>
  <c r="AG108"/>
  <c r="AF108"/>
  <c r="V108"/>
  <c r="K108"/>
  <c r="AG107"/>
  <c r="AF107"/>
  <c r="V107"/>
  <c r="K107"/>
  <c r="AG106"/>
  <c r="AF106"/>
  <c r="V106"/>
  <c r="K106"/>
  <c r="AG105"/>
  <c r="AF105"/>
  <c r="V105"/>
  <c r="K105"/>
  <c r="AG104"/>
  <c r="AF104"/>
  <c r="V104"/>
  <c r="K104"/>
  <c r="AG103"/>
  <c r="AF103"/>
  <c r="V103"/>
  <c r="K103"/>
  <c r="AG102"/>
  <c r="AF102"/>
  <c r="V102"/>
  <c r="K102"/>
  <c r="AG101"/>
  <c r="AF101"/>
  <c r="V101"/>
  <c r="K101"/>
  <c r="AG100"/>
  <c r="AF100"/>
  <c r="V100"/>
  <c r="K100"/>
  <c r="AG99"/>
  <c r="AF99"/>
  <c r="V99"/>
  <c r="K99"/>
  <c r="AG98"/>
  <c r="AF98"/>
  <c r="V98"/>
  <c r="K98"/>
  <c r="AG97"/>
  <c r="AF97"/>
  <c r="V97"/>
  <c r="K97"/>
  <c r="AG96"/>
  <c r="AF96"/>
  <c r="V96"/>
  <c r="K96"/>
  <c r="AG95"/>
  <c r="AF95"/>
  <c r="V95"/>
  <c r="K95"/>
  <c r="AG94"/>
  <c r="AF94"/>
  <c r="V94"/>
  <c r="K94"/>
  <c r="AG93"/>
  <c r="AF93"/>
  <c r="V93"/>
  <c r="K93"/>
  <c r="AG92"/>
  <c r="AF92"/>
  <c r="V92"/>
  <c r="K92"/>
  <c r="AG91"/>
  <c r="AF91"/>
  <c r="V91"/>
  <c r="K91"/>
  <c r="AG90"/>
  <c r="AF90"/>
  <c r="V90"/>
  <c r="K90"/>
  <c r="AG89"/>
  <c r="AF89"/>
  <c r="V89"/>
  <c r="K89"/>
  <c r="AG88"/>
  <c r="AF88"/>
  <c r="V88"/>
  <c r="K88"/>
  <c r="AG87"/>
  <c r="AF87"/>
  <c r="V87"/>
  <c r="K87"/>
  <c r="AG86"/>
  <c r="AF86"/>
  <c r="V86"/>
  <c r="K86"/>
  <c r="AG85"/>
  <c r="AF85"/>
  <c r="V85"/>
  <c r="K85"/>
  <c r="AG84"/>
  <c r="AF84"/>
  <c r="V84"/>
  <c r="K84"/>
  <c r="AG83"/>
  <c r="AF83"/>
  <c r="V83"/>
  <c r="K83"/>
  <c r="AG82"/>
  <c r="AF82"/>
  <c r="V82"/>
  <c r="K82"/>
  <c r="AG81"/>
  <c r="AF81"/>
  <c r="V81"/>
  <c r="K81"/>
  <c r="AG80"/>
  <c r="AF80"/>
  <c r="V80"/>
  <c r="K80"/>
  <c r="AG79"/>
  <c r="AF79"/>
  <c r="V79"/>
  <c r="K79"/>
  <c r="AG78"/>
  <c r="AF78"/>
  <c r="V78"/>
  <c r="K78"/>
  <c r="AG77"/>
  <c r="AF77"/>
  <c r="V77"/>
  <c r="K77"/>
  <c r="AG76"/>
  <c r="AF76"/>
  <c r="V76"/>
  <c r="K76"/>
  <c r="AG75"/>
  <c r="AF75"/>
  <c r="V75"/>
  <c r="K75"/>
  <c r="AG74"/>
  <c r="AF74"/>
  <c r="V74"/>
  <c r="K74"/>
  <c r="AG73"/>
  <c r="AF73"/>
  <c r="V73"/>
  <c r="K73"/>
  <c r="AG72"/>
  <c r="AF72"/>
  <c r="V72"/>
  <c r="K72"/>
  <c r="AG71"/>
  <c r="AF71"/>
  <c r="V71"/>
  <c r="K71"/>
  <c r="AG70"/>
  <c r="AF70"/>
  <c r="V70"/>
  <c r="K70"/>
  <c r="AG69"/>
  <c r="AF69"/>
  <c r="V69"/>
  <c r="K69"/>
  <c r="AG68"/>
  <c r="AF68"/>
  <c r="V68"/>
  <c r="K68"/>
  <c r="AG67"/>
  <c r="AF67"/>
  <c r="V67"/>
  <c r="K67"/>
  <c r="AG66"/>
  <c r="AF66"/>
  <c r="V66"/>
  <c r="K66"/>
  <c r="AG65"/>
  <c r="AF65"/>
  <c r="V65"/>
  <c r="K65"/>
  <c r="AG64"/>
  <c r="AF64"/>
  <c r="V64"/>
  <c r="K64"/>
  <c r="AG63"/>
  <c r="AF63"/>
  <c r="V63"/>
  <c r="K63"/>
  <c r="AG62"/>
  <c r="AF62"/>
  <c r="V62"/>
  <c r="K62"/>
  <c r="AG61"/>
  <c r="AF61"/>
  <c r="V61"/>
  <c r="K61"/>
  <c r="AG60"/>
  <c r="AF60"/>
  <c r="V60"/>
  <c r="K60"/>
  <c r="AG59"/>
  <c r="AF59"/>
  <c r="V59"/>
  <c r="K59"/>
  <c r="AG58"/>
  <c r="AF58"/>
  <c r="V58"/>
  <c r="K58"/>
  <c r="AG57"/>
  <c r="AF57"/>
  <c r="V57"/>
  <c r="K57"/>
  <c r="AG56"/>
  <c r="AF56"/>
  <c r="V56"/>
  <c r="K56"/>
  <c r="AG55"/>
  <c r="AF55"/>
  <c r="V55"/>
  <c r="K55"/>
  <c r="AG54"/>
  <c r="AF54"/>
  <c r="V54"/>
  <c r="K54"/>
  <c r="AG53"/>
  <c r="AF53"/>
  <c r="V53"/>
  <c r="K53"/>
  <c r="AG52"/>
  <c r="AF52"/>
  <c r="V52"/>
  <c r="K52"/>
  <c r="AG51"/>
  <c r="AF51"/>
  <c r="V51"/>
  <c r="K51"/>
  <c r="AG50"/>
  <c r="AF50"/>
  <c r="V50"/>
  <c r="K50"/>
  <c r="AG49"/>
  <c r="AF49"/>
  <c r="V49"/>
  <c r="K49"/>
  <c r="AG48"/>
  <c r="AF48"/>
  <c r="V48"/>
  <c r="K48"/>
  <c r="AG47"/>
  <c r="AF47"/>
  <c r="V47"/>
  <c r="K47"/>
  <c r="AG46"/>
  <c r="AF46"/>
  <c r="V46"/>
  <c r="K46"/>
  <c r="AG45"/>
  <c r="AF45"/>
  <c r="V45"/>
  <c r="K45"/>
  <c r="AG44"/>
  <c r="AF44"/>
  <c r="V44"/>
  <c r="K44"/>
  <c r="AG43"/>
  <c r="AF43"/>
  <c r="V43"/>
  <c r="K43"/>
  <c r="AG42"/>
  <c r="AF42"/>
  <c r="V42"/>
  <c r="K42"/>
  <c r="AG41"/>
  <c r="AF41"/>
  <c r="V41"/>
  <c r="K41"/>
  <c r="AG40"/>
  <c r="AF40"/>
  <c r="V40"/>
  <c r="K40"/>
  <c r="AG39"/>
  <c r="AF39"/>
  <c r="V39"/>
  <c r="K39"/>
  <c r="AG38"/>
  <c r="AF38"/>
  <c r="V38"/>
  <c r="K38"/>
  <c r="AG37"/>
  <c r="AF37"/>
  <c r="V37"/>
  <c r="K37"/>
  <c r="AG36"/>
  <c r="AF36"/>
  <c r="V36"/>
  <c r="K36"/>
  <c r="AG35"/>
  <c r="AF35"/>
  <c r="V35"/>
  <c r="K35"/>
  <c r="AG34"/>
  <c r="AF34"/>
  <c r="V34"/>
  <c r="K34"/>
  <c r="AG33"/>
  <c r="AF33"/>
  <c r="V33"/>
  <c r="K33"/>
  <c r="AG32"/>
  <c r="AF32"/>
  <c r="V32"/>
  <c r="K32"/>
  <c r="AG31"/>
  <c r="AF31"/>
  <c r="V31"/>
  <c r="K31"/>
  <c r="AG30"/>
  <c r="AF30"/>
  <c r="V30"/>
  <c r="K30"/>
  <c r="AG29"/>
  <c r="AF29"/>
  <c r="V29"/>
  <c r="K29"/>
  <c r="AG28"/>
  <c r="AF28"/>
  <c r="V28"/>
  <c r="K28"/>
  <c r="AG27"/>
  <c r="AF27"/>
  <c r="V27"/>
  <c r="K27"/>
  <c r="AG26"/>
  <c r="AF26"/>
  <c r="V26"/>
  <c r="K26"/>
  <c r="AG25"/>
  <c r="AF25"/>
  <c r="V25"/>
  <c r="K25"/>
  <c r="AG24"/>
  <c r="AF24"/>
  <c r="V24"/>
  <c r="K24"/>
  <c r="AG23"/>
  <c r="AF23"/>
  <c r="V23"/>
  <c r="K23"/>
  <c r="AG22"/>
  <c r="AF22"/>
  <c r="V22"/>
  <c r="K22"/>
  <c r="AG21"/>
  <c r="AF21"/>
  <c r="V21"/>
  <c r="K21"/>
  <c r="AG20"/>
  <c r="AF20"/>
  <c r="V20"/>
  <c r="K20"/>
  <c r="AG19"/>
  <c r="AF19"/>
  <c r="V19"/>
  <c r="K19"/>
  <c r="AG18"/>
  <c r="AF18"/>
  <c r="V18"/>
  <c r="K18"/>
  <c r="AG17"/>
  <c r="AF17"/>
  <c r="V17"/>
  <c r="K17"/>
  <c r="AG16"/>
  <c r="AF16"/>
  <c r="V16"/>
  <c r="K16"/>
  <c r="AG15"/>
  <c r="AF15"/>
  <c r="V15"/>
  <c r="K15"/>
  <c r="AG14"/>
  <c r="AF14"/>
  <c r="V14"/>
  <c r="K14"/>
  <c r="AG13"/>
  <c r="AF13"/>
  <c r="V13"/>
  <c r="K13"/>
  <c r="AG12"/>
  <c r="AF12"/>
  <c r="V12"/>
  <c r="K12"/>
  <c r="AG11"/>
  <c r="AF11"/>
  <c r="V11"/>
  <c r="K11"/>
  <c r="AY160" i="12"/>
  <c r="AX160"/>
  <c r="AW160"/>
  <c r="AV160"/>
  <c r="AU160"/>
  <c r="AT160"/>
  <c r="AR160"/>
  <c r="AQ160"/>
  <c r="AP160"/>
  <c r="AO160"/>
  <c r="AN160"/>
  <c r="AM160"/>
  <c r="AK160"/>
  <c r="AJ160"/>
  <c r="AI160"/>
  <c r="AH160"/>
  <c r="AG160"/>
  <c r="AF160"/>
  <c r="AD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AY159"/>
  <c r="AX159"/>
  <c r="AW159"/>
  <c r="AV159"/>
  <c r="AU159"/>
  <c r="AT159"/>
  <c r="AR159"/>
  <c r="AQ159"/>
  <c r="AP159"/>
  <c r="AO159"/>
  <c r="AN159"/>
  <c r="AM159"/>
  <c r="AK159"/>
  <c r="AJ159"/>
  <c r="AI159"/>
  <c r="AH159"/>
  <c r="AG159"/>
  <c r="AF159"/>
  <c r="AD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AY158"/>
  <c r="AX158"/>
  <c r="AW158"/>
  <c r="AV158"/>
  <c r="AU158"/>
  <c r="AT158"/>
  <c r="AR158"/>
  <c r="AQ158"/>
  <c r="AP158"/>
  <c r="AO158"/>
  <c r="AN158"/>
  <c r="AM158"/>
  <c r="AK158"/>
  <c r="AJ158"/>
  <c r="AI158"/>
  <c r="AH158"/>
  <c r="AG158"/>
  <c r="AF158"/>
  <c r="AD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AY157"/>
  <c r="AX157"/>
  <c r="AW157"/>
  <c r="AV157"/>
  <c r="AU157"/>
  <c r="AT157"/>
  <c r="AR157"/>
  <c r="AQ157"/>
  <c r="AP157"/>
  <c r="AO157"/>
  <c r="AN157"/>
  <c r="AM157"/>
  <c r="AK157"/>
  <c r="AJ157"/>
  <c r="AI157"/>
  <c r="AH157"/>
  <c r="AG157"/>
  <c r="AF157"/>
  <c r="AD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AY156"/>
  <c r="AX156"/>
  <c r="AW156"/>
  <c r="AV156"/>
  <c r="AU156"/>
  <c r="AT156"/>
  <c r="AR156"/>
  <c r="AQ156"/>
  <c r="AP156"/>
  <c r="AO156"/>
  <c r="AN156"/>
  <c r="AM156"/>
  <c r="AK156"/>
  <c r="AJ156"/>
  <c r="AI156"/>
  <c r="AH156"/>
  <c r="AG156"/>
  <c r="AF156"/>
  <c r="AD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AY155"/>
  <c r="AX155"/>
  <c r="AW155"/>
  <c r="AV155"/>
  <c r="AU155"/>
  <c r="AT155"/>
  <c r="AR155"/>
  <c r="AQ155"/>
  <c r="AP155"/>
  <c r="AO155"/>
  <c r="AN155"/>
  <c r="AM155"/>
  <c r="AK155"/>
  <c r="AJ155"/>
  <c r="AI155"/>
  <c r="AH155"/>
  <c r="AG155"/>
  <c r="AF155"/>
  <c r="AD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AY154"/>
  <c r="AX154"/>
  <c r="AW154"/>
  <c r="AV154"/>
  <c r="AU154"/>
  <c r="AT154"/>
  <c r="AR154"/>
  <c r="AQ154"/>
  <c r="AP154"/>
  <c r="AO154"/>
  <c r="AN154"/>
  <c r="AM154"/>
  <c r="AK154"/>
  <c r="AJ154"/>
  <c r="AI154"/>
  <c r="AH154"/>
  <c r="AG154"/>
  <c r="AF154"/>
  <c r="AD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AY153"/>
  <c r="AX153"/>
  <c r="AW153"/>
  <c r="AV153"/>
  <c r="AU153"/>
  <c r="AT153"/>
  <c r="AR153"/>
  <c r="AQ153"/>
  <c r="AP153"/>
  <c r="AO153"/>
  <c r="AN153"/>
  <c r="AM153"/>
  <c r="AK153"/>
  <c r="AJ153"/>
  <c r="AI153"/>
  <c r="AH153"/>
  <c r="AG153"/>
  <c r="AF153"/>
  <c r="AD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AY152"/>
  <c r="AX152"/>
  <c r="AW152"/>
  <c r="AV152"/>
  <c r="AU152"/>
  <c r="AT152"/>
  <c r="AR152"/>
  <c r="AQ152"/>
  <c r="AP152"/>
  <c r="AO152"/>
  <c r="AN152"/>
  <c r="AM152"/>
  <c r="AK152"/>
  <c r="AJ152"/>
  <c r="AI152"/>
  <c r="AH152"/>
  <c r="AG152"/>
  <c r="AF152"/>
  <c r="AD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AY151"/>
  <c r="AX151"/>
  <c r="AW151"/>
  <c r="AV151"/>
  <c r="AU151"/>
  <c r="AT151"/>
  <c r="AR151"/>
  <c r="AQ151"/>
  <c r="AP151"/>
  <c r="AO151"/>
  <c r="AN151"/>
  <c r="AM151"/>
  <c r="AK151"/>
  <c r="AJ151"/>
  <c r="AI151"/>
  <c r="AH151"/>
  <c r="AG151"/>
  <c r="AF151"/>
  <c r="AD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AY150"/>
  <c r="AX150"/>
  <c r="AW150"/>
  <c r="AV150"/>
  <c r="AU150"/>
  <c r="AT150"/>
  <c r="AR150"/>
  <c r="AQ150"/>
  <c r="AP150"/>
  <c r="AO150"/>
  <c r="AN150"/>
  <c r="AM150"/>
  <c r="AK150"/>
  <c r="AJ150"/>
  <c r="AI150"/>
  <c r="AH150"/>
  <c r="AG150"/>
  <c r="AF150"/>
  <c r="AD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AY149"/>
  <c r="AX149"/>
  <c r="AW149"/>
  <c r="AV149"/>
  <c r="AU149"/>
  <c r="AT149"/>
  <c r="AR149"/>
  <c r="AQ149"/>
  <c r="AP149"/>
  <c r="AO149"/>
  <c r="AN149"/>
  <c r="AM149"/>
  <c r="AK149"/>
  <c r="AJ149"/>
  <c r="AI149"/>
  <c r="AH149"/>
  <c r="AG149"/>
  <c r="AF149"/>
  <c r="AD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AY148"/>
  <c r="AX148"/>
  <c r="AW148"/>
  <c r="AV148"/>
  <c r="AU148"/>
  <c r="AT148"/>
  <c r="AR148"/>
  <c r="AQ148"/>
  <c r="AP148"/>
  <c r="AO148"/>
  <c r="AN148"/>
  <c r="AM148"/>
  <c r="AK148"/>
  <c r="AJ148"/>
  <c r="AI148"/>
  <c r="AH148"/>
  <c r="AG148"/>
  <c r="AF148"/>
  <c r="AD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AY147"/>
  <c r="AX147"/>
  <c r="AW147"/>
  <c r="AV147"/>
  <c r="AU147"/>
  <c r="AT147"/>
  <c r="AR147"/>
  <c r="AQ147"/>
  <c r="AP147"/>
  <c r="AO147"/>
  <c r="AN147"/>
  <c r="AM147"/>
  <c r="AK147"/>
  <c r="AJ147"/>
  <c r="AI147"/>
  <c r="AH147"/>
  <c r="AG147"/>
  <c r="AF147"/>
  <c r="AD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AY146"/>
  <c r="AX146"/>
  <c r="AW146"/>
  <c r="AV146"/>
  <c r="AU146"/>
  <c r="AT146"/>
  <c r="AR146"/>
  <c r="AQ146"/>
  <c r="AP146"/>
  <c r="AO146"/>
  <c r="AN146"/>
  <c r="AM146"/>
  <c r="AK146"/>
  <c r="AJ146"/>
  <c r="AI146"/>
  <c r="AH146"/>
  <c r="AG146"/>
  <c r="AF146"/>
  <c r="AD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AY145"/>
  <c r="AX145"/>
  <c r="AW145"/>
  <c r="AV145"/>
  <c r="AU145"/>
  <c r="AT145"/>
  <c r="AR145"/>
  <c r="AQ145"/>
  <c r="AP145"/>
  <c r="AO145"/>
  <c r="AN145"/>
  <c r="AM145"/>
  <c r="AK145"/>
  <c r="AJ145"/>
  <c r="AI145"/>
  <c r="AH145"/>
  <c r="AG145"/>
  <c r="AF145"/>
  <c r="AD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AY144"/>
  <c r="AX144"/>
  <c r="AW144"/>
  <c r="AV144"/>
  <c r="AU144"/>
  <c r="AT144"/>
  <c r="AR144"/>
  <c r="AQ144"/>
  <c r="AP144"/>
  <c r="AO144"/>
  <c r="AN144"/>
  <c r="AM144"/>
  <c r="AK144"/>
  <c r="AJ144"/>
  <c r="AI144"/>
  <c r="AH144"/>
  <c r="AG144"/>
  <c r="AF144"/>
  <c r="AD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AY143"/>
  <c r="AX143"/>
  <c r="AW143"/>
  <c r="AV143"/>
  <c r="AU143"/>
  <c r="AT143"/>
  <c r="AR143"/>
  <c r="AQ143"/>
  <c r="AP143"/>
  <c r="AO143"/>
  <c r="AN143"/>
  <c r="AM143"/>
  <c r="AK143"/>
  <c r="AJ143"/>
  <c r="AI143"/>
  <c r="AH143"/>
  <c r="AG143"/>
  <c r="AF143"/>
  <c r="AD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AY142"/>
  <c r="AX142"/>
  <c r="AW142"/>
  <c r="AV142"/>
  <c r="AU142"/>
  <c r="AT142"/>
  <c r="AR142"/>
  <c r="AQ142"/>
  <c r="AP142"/>
  <c r="AO142"/>
  <c r="AN142"/>
  <c r="AM142"/>
  <c r="AK142"/>
  <c r="AJ142"/>
  <c r="AI142"/>
  <c r="AH142"/>
  <c r="AG142"/>
  <c r="AF142"/>
  <c r="AD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AY141"/>
  <c r="AX141"/>
  <c r="AW141"/>
  <c r="AV141"/>
  <c r="AU141"/>
  <c r="AT141"/>
  <c r="AR141"/>
  <c r="AQ141"/>
  <c r="AP141"/>
  <c r="AO141"/>
  <c r="AN141"/>
  <c r="AM141"/>
  <c r="AK141"/>
  <c r="AJ141"/>
  <c r="AI141"/>
  <c r="AH141"/>
  <c r="AG141"/>
  <c r="AF141"/>
  <c r="AD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AY140"/>
  <c r="AX140"/>
  <c r="AW140"/>
  <c r="AV140"/>
  <c r="AU140"/>
  <c r="AT140"/>
  <c r="AR140"/>
  <c r="AQ140"/>
  <c r="AP140"/>
  <c r="AO140"/>
  <c r="AN140"/>
  <c r="AM140"/>
  <c r="AK140"/>
  <c r="AJ140"/>
  <c r="AI140"/>
  <c r="AH140"/>
  <c r="AG140"/>
  <c r="AF140"/>
  <c r="AD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AY139"/>
  <c r="AX139"/>
  <c r="AW139"/>
  <c r="AV139"/>
  <c r="AU139"/>
  <c r="AT139"/>
  <c r="AR139"/>
  <c r="AQ139"/>
  <c r="AP139"/>
  <c r="AO139"/>
  <c r="AN139"/>
  <c r="AM139"/>
  <c r="AK139"/>
  <c r="AJ139"/>
  <c r="AI139"/>
  <c r="AH139"/>
  <c r="AG139"/>
  <c r="AF139"/>
  <c r="AD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AY138"/>
  <c r="AX138"/>
  <c r="AW138"/>
  <c r="AV138"/>
  <c r="AU138"/>
  <c r="AT138"/>
  <c r="AR138"/>
  <c r="AQ138"/>
  <c r="AP138"/>
  <c r="AO138"/>
  <c r="AN138"/>
  <c r="AM138"/>
  <c r="AK138"/>
  <c r="AJ138"/>
  <c r="AI138"/>
  <c r="AH138"/>
  <c r="AG138"/>
  <c r="AF138"/>
  <c r="AD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AY137"/>
  <c r="AX137"/>
  <c r="AW137"/>
  <c r="AV137"/>
  <c r="AU137"/>
  <c r="AT137"/>
  <c r="AR137"/>
  <c r="AQ137"/>
  <c r="AP137"/>
  <c r="AO137"/>
  <c r="AN137"/>
  <c r="AM137"/>
  <c r="AK137"/>
  <c r="AJ137"/>
  <c r="AI137"/>
  <c r="AH137"/>
  <c r="AG137"/>
  <c r="AF137"/>
  <c r="AD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AY136"/>
  <c r="AX136"/>
  <c r="AW136"/>
  <c r="AV136"/>
  <c r="AU136"/>
  <c r="AT136"/>
  <c r="AR136"/>
  <c r="AQ136"/>
  <c r="AP136"/>
  <c r="AO136"/>
  <c r="AN136"/>
  <c r="AM136"/>
  <c r="AK136"/>
  <c r="AJ136"/>
  <c r="AI136"/>
  <c r="AH136"/>
  <c r="AG136"/>
  <c r="AF136"/>
  <c r="AD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AY135"/>
  <c r="AX135"/>
  <c r="AW135"/>
  <c r="AV135"/>
  <c r="AU135"/>
  <c r="AT135"/>
  <c r="AR135"/>
  <c r="AQ135"/>
  <c r="AP135"/>
  <c r="AO135"/>
  <c r="AN135"/>
  <c r="AM135"/>
  <c r="AK135"/>
  <c r="AJ135"/>
  <c r="AI135"/>
  <c r="AH135"/>
  <c r="AG135"/>
  <c r="AF135"/>
  <c r="AD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AY134"/>
  <c r="AX134"/>
  <c r="AW134"/>
  <c r="AV134"/>
  <c r="AU134"/>
  <c r="AT134"/>
  <c r="AR134"/>
  <c r="AQ134"/>
  <c r="AP134"/>
  <c r="AO134"/>
  <c r="AN134"/>
  <c r="AM134"/>
  <c r="AK134"/>
  <c r="AJ134"/>
  <c r="AI134"/>
  <c r="AH134"/>
  <c r="AG134"/>
  <c r="AF134"/>
  <c r="AD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AY133"/>
  <c r="AX133"/>
  <c r="AW133"/>
  <c r="AV133"/>
  <c r="AU133"/>
  <c r="AT133"/>
  <c r="AR133"/>
  <c r="AQ133"/>
  <c r="AP133"/>
  <c r="AO133"/>
  <c r="AN133"/>
  <c r="AM133"/>
  <c r="AK133"/>
  <c r="AJ133"/>
  <c r="AI133"/>
  <c r="AH133"/>
  <c r="AG133"/>
  <c r="AF133"/>
  <c r="AD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AY132"/>
  <c r="AX132"/>
  <c r="AW132"/>
  <c r="AV132"/>
  <c r="AU132"/>
  <c r="AT132"/>
  <c r="AR132"/>
  <c r="AQ132"/>
  <c r="AP132"/>
  <c r="AO132"/>
  <c r="AN132"/>
  <c r="AM132"/>
  <c r="AK132"/>
  <c r="AJ132"/>
  <c r="AI132"/>
  <c r="AH132"/>
  <c r="AG132"/>
  <c r="AF132"/>
  <c r="AD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AY131"/>
  <c r="AX131"/>
  <c r="AW131"/>
  <c r="AV131"/>
  <c r="AU131"/>
  <c r="AT131"/>
  <c r="AR131"/>
  <c r="AQ131"/>
  <c r="AP131"/>
  <c r="AO131"/>
  <c r="AN131"/>
  <c r="AM131"/>
  <c r="AK131"/>
  <c r="AJ131"/>
  <c r="AI131"/>
  <c r="AH131"/>
  <c r="AG131"/>
  <c r="AF131"/>
  <c r="AD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AY130"/>
  <c r="AX130"/>
  <c r="AW130"/>
  <c r="AV130"/>
  <c r="AU130"/>
  <c r="AT130"/>
  <c r="AR130"/>
  <c r="AQ130"/>
  <c r="AP130"/>
  <c r="AO130"/>
  <c r="AN130"/>
  <c r="AM130"/>
  <c r="AK130"/>
  <c r="AJ130"/>
  <c r="AI130"/>
  <c r="AH130"/>
  <c r="AG130"/>
  <c r="AF130"/>
  <c r="AD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AY129"/>
  <c r="AX129"/>
  <c r="AW129"/>
  <c r="AV129"/>
  <c r="AU129"/>
  <c r="AT129"/>
  <c r="AR129"/>
  <c r="AQ129"/>
  <c r="AP129"/>
  <c r="AO129"/>
  <c r="AN129"/>
  <c r="AM129"/>
  <c r="AK129"/>
  <c r="AJ129"/>
  <c r="AI129"/>
  <c r="AH129"/>
  <c r="AG129"/>
  <c r="AF129"/>
  <c r="AD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AY128"/>
  <c r="AX128"/>
  <c r="AW128"/>
  <c r="AV128"/>
  <c r="AU128"/>
  <c r="AT128"/>
  <c r="AR128"/>
  <c r="AQ128"/>
  <c r="AP128"/>
  <c r="AO128"/>
  <c r="AN128"/>
  <c r="AM128"/>
  <c r="AK128"/>
  <c r="AJ128"/>
  <c r="AI128"/>
  <c r="AH128"/>
  <c r="AG128"/>
  <c r="AF128"/>
  <c r="AD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AY127"/>
  <c r="AX127"/>
  <c r="AW127"/>
  <c r="AV127"/>
  <c r="AU127"/>
  <c r="AT127"/>
  <c r="AR127"/>
  <c r="AQ127"/>
  <c r="AP127"/>
  <c r="AO127"/>
  <c r="AN127"/>
  <c r="AM127"/>
  <c r="AK127"/>
  <c r="AJ127"/>
  <c r="AI127"/>
  <c r="AH127"/>
  <c r="AG127"/>
  <c r="AF127"/>
  <c r="AD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AY126"/>
  <c r="AX126"/>
  <c r="AW126"/>
  <c r="AV126"/>
  <c r="AU126"/>
  <c r="AT126"/>
  <c r="AR126"/>
  <c r="AQ126"/>
  <c r="AP126"/>
  <c r="AO126"/>
  <c r="AN126"/>
  <c r="AM126"/>
  <c r="AK126"/>
  <c r="AJ126"/>
  <c r="AI126"/>
  <c r="AH126"/>
  <c r="AG126"/>
  <c r="AF126"/>
  <c r="AD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AY125"/>
  <c r="AX125"/>
  <c r="AW125"/>
  <c r="AV125"/>
  <c r="AU125"/>
  <c r="AT125"/>
  <c r="AR125"/>
  <c r="AQ125"/>
  <c r="AP125"/>
  <c r="AO125"/>
  <c r="AN125"/>
  <c r="AM125"/>
  <c r="AK125"/>
  <c r="AJ125"/>
  <c r="AI125"/>
  <c r="AH125"/>
  <c r="AG125"/>
  <c r="AF125"/>
  <c r="AD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AY124"/>
  <c r="AX124"/>
  <c r="AW124"/>
  <c r="AV124"/>
  <c r="AU124"/>
  <c r="AT124"/>
  <c r="AR124"/>
  <c r="AQ124"/>
  <c r="AP124"/>
  <c r="AO124"/>
  <c r="AN124"/>
  <c r="AM124"/>
  <c r="AK124"/>
  <c r="AJ124"/>
  <c r="AI124"/>
  <c r="AH124"/>
  <c r="AG124"/>
  <c r="AF124"/>
  <c r="AD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AY123"/>
  <c r="AX123"/>
  <c r="AW123"/>
  <c r="AV123"/>
  <c r="AU123"/>
  <c r="AT123"/>
  <c r="AR123"/>
  <c r="AQ123"/>
  <c r="AP123"/>
  <c r="AO123"/>
  <c r="AN123"/>
  <c r="AM123"/>
  <c r="AK123"/>
  <c r="AJ123"/>
  <c r="AI123"/>
  <c r="AH123"/>
  <c r="AG123"/>
  <c r="AF123"/>
  <c r="AD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AY122"/>
  <c r="AX122"/>
  <c r="AW122"/>
  <c r="AV122"/>
  <c r="AU122"/>
  <c r="AT122"/>
  <c r="AR122"/>
  <c r="AQ122"/>
  <c r="AP122"/>
  <c r="AO122"/>
  <c r="AN122"/>
  <c r="AM122"/>
  <c r="AK122"/>
  <c r="AJ122"/>
  <c r="AI122"/>
  <c r="AH122"/>
  <c r="AG122"/>
  <c r="AF122"/>
  <c r="AD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AY121"/>
  <c r="AX121"/>
  <c r="AW121"/>
  <c r="AV121"/>
  <c r="AU121"/>
  <c r="AT121"/>
  <c r="AR121"/>
  <c r="AQ121"/>
  <c r="AP121"/>
  <c r="AO121"/>
  <c r="AN121"/>
  <c r="AM121"/>
  <c r="AK121"/>
  <c r="AJ121"/>
  <c r="AI121"/>
  <c r="AH121"/>
  <c r="AG121"/>
  <c r="AF121"/>
  <c r="AD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AY120"/>
  <c r="AX120"/>
  <c r="AW120"/>
  <c r="AV120"/>
  <c r="AU120"/>
  <c r="AT120"/>
  <c r="AR120"/>
  <c r="AQ120"/>
  <c r="AP120"/>
  <c r="AO120"/>
  <c r="AN120"/>
  <c r="AM120"/>
  <c r="AK120"/>
  <c r="AJ120"/>
  <c r="AI120"/>
  <c r="AH120"/>
  <c r="AG120"/>
  <c r="AF120"/>
  <c r="AD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AY119"/>
  <c r="AX119"/>
  <c r="AW119"/>
  <c r="AV119"/>
  <c r="AU119"/>
  <c r="AT119"/>
  <c r="AR119"/>
  <c r="AQ119"/>
  <c r="AP119"/>
  <c r="AO119"/>
  <c r="AN119"/>
  <c r="AM119"/>
  <c r="AK119"/>
  <c r="AJ119"/>
  <c r="AI119"/>
  <c r="AH119"/>
  <c r="AG119"/>
  <c r="AF119"/>
  <c r="AD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AY118"/>
  <c r="AX118"/>
  <c r="AW118"/>
  <c r="AV118"/>
  <c r="AU118"/>
  <c r="AT118"/>
  <c r="AR118"/>
  <c r="AQ118"/>
  <c r="AP118"/>
  <c r="AO118"/>
  <c r="AN118"/>
  <c r="AM118"/>
  <c r="AK118"/>
  <c r="AJ118"/>
  <c r="AI118"/>
  <c r="AH118"/>
  <c r="AG118"/>
  <c r="AF118"/>
  <c r="AD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AY117"/>
  <c r="AX117"/>
  <c r="AW117"/>
  <c r="AV117"/>
  <c r="AU117"/>
  <c r="AT117"/>
  <c r="AR117"/>
  <c r="AQ117"/>
  <c r="AP117"/>
  <c r="AO117"/>
  <c r="AN117"/>
  <c r="AM117"/>
  <c r="AK117"/>
  <c r="AJ117"/>
  <c r="AI117"/>
  <c r="AH117"/>
  <c r="AG117"/>
  <c r="AF117"/>
  <c r="AD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AY116"/>
  <c r="AX116"/>
  <c r="AW116"/>
  <c r="AV116"/>
  <c r="AU116"/>
  <c r="AT116"/>
  <c r="AR116"/>
  <c r="AQ116"/>
  <c r="AP116"/>
  <c r="AO116"/>
  <c r="AN116"/>
  <c r="AM116"/>
  <c r="AK116"/>
  <c r="AJ116"/>
  <c r="AI116"/>
  <c r="AH116"/>
  <c r="AG116"/>
  <c r="AF116"/>
  <c r="AD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AY115"/>
  <c r="AX115"/>
  <c r="AW115"/>
  <c r="AV115"/>
  <c r="AU115"/>
  <c r="AT115"/>
  <c r="AR115"/>
  <c r="AQ115"/>
  <c r="AP115"/>
  <c r="AO115"/>
  <c r="AN115"/>
  <c r="AM115"/>
  <c r="AK115"/>
  <c r="AJ115"/>
  <c r="AI115"/>
  <c r="AH115"/>
  <c r="AG115"/>
  <c r="AF115"/>
  <c r="AD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AY114"/>
  <c r="AX114"/>
  <c r="AW114"/>
  <c r="AV114"/>
  <c r="AU114"/>
  <c r="AT114"/>
  <c r="AR114"/>
  <c r="AQ114"/>
  <c r="AP114"/>
  <c r="AO114"/>
  <c r="AN114"/>
  <c r="AM114"/>
  <c r="AK114"/>
  <c r="AJ114"/>
  <c r="AI114"/>
  <c r="AH114"/>
  <c r="AG114"/>
  <c r="AF114"/>
  <c r="AD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AY113"/>
  <c r="AX113"/>
  <c r="AW113"/>
  <c r="AV113"/>
  <c r="AU113"/>
  <c r="AT113"/>
  <c r="AR113"/>
  <c r="AQ113"/>
  <c r="AP113"/>
  <c r="AO113"/>
  <c r="AN113"/>
  <c r="AM113"/>
  <c r="AK113"/>
  <c r="AJ113"/>
  <c r="AI113"/>
  <c r="AH113"/>
  <c r="AG113"/>
  <c r="AF113"/>
  <c r="AD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AY112"/>
  <c r="AX112"/>
  <c r="AW112"/>
  <c r="AV112"/>
  <c r="AU112"/>
  <c r="AT112"/>
  <c r="AR112"/>
  <c r="AQ112"/>
  <c r="AP112"/>
  <c r="AO112"/>
  <c r="AN112"/>
  <c r="AM112"/>
  <c r="AK112"/>
  <c r="AJ112"/>
  <c r="AI112"/>
  <c r="AH112"/>
  <c r="AG112"/>
  <c r="AF112"/>
  <c r="AD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AY111"/>
  <c r="AX111"/>
  <c r="AW111"/>
  <c r="AV111"/>
  <c r="AU111"/>
  <c r="AT111"/>
  <c r="AR111"/>
  <c r="AQ111"/>
  <c r="AP111"/>
  <c r="AO111"/>
  <c r="AN111"/>
  <c r="AM111"/>
  <c r="AK111"/>
  <c r="AJ111"/>
  <c r="AI111"/>
  <c r="AH111"/>
  <c r="AG111"/>
  <c r="AF111"/>
  <c r="AD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AY110"/>
  <c r="AX110"/>
  <c r="AW110"/>
  <c r="AV110"/>
  <c r="AU110"/>
  <c r="AT110"/>
  <c r="AR110"/>
  <c r="AQ110"/>
  <c r="AP110"/>
  <c r="AO110"/>
  <c r="AN110"/>
  <c r="AM110"/>
  <c r="AK110"/>
  <c r="AJ110"/>
  <c r="AI110"/>
  <c r="AH110"/>
  <c r="AG110"/>
  <c r="AF110"/>
  <c r="AD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AY109"/>
  <c r="AX109"/>
  <c r="AW109"/>
  <c r="AV109"/>
  <c r="AU109"/>
  <c r="AT109"/>
  <c r="AR109"/>
  <c r="AQ109"/>
  <c r="AP109"/>
  <c r="AO109"/>
  <c r="AN109"/>
  <c r="AM109"/>
  <c r="AK109"/>
  <c r="AJ109"/>
  <c r="AI109"/>
  <c r="AH109"/>
  <c r="AG109"/>
  <c r="AF109"/>
  <c r="AD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AY108"/>
  <c r="AX108"/>
  <c r="AW108"/>
  <c r="AV108"/>
  <c r="AU108"/>
  <c r="AT108"/>
  <c r="AR108"/>
  <c r="AQ108"/>
  <c r="AP108"/>
  <c r="AO108"/>
  <c r="AN108"/>
  <c r="AM108"/>
  <c r="AK108"/>
  <c r="AJ108"/>
  <c r="AI108"/>
  <c r="AH108"/>
  <c r="AG108"/>
  <c r="AF108"/>
  <c r="AD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AY107"/>
  <c r="AX107"/>
  <c r="AW107"/>
  <c r="AV107"/>
  <c r="AU107"/>
  <c r="AT107"/>
  <c r="AR107"/>
  <c r="AQ107"/>
  <c r="AP107"/>
  <c r="AO107"/>
  <c r="AN107"/>
  <c r="AM107"/>
  <c r="AK107"/>
  <c r="AJ107"/>
  <c r="AI107"/>
  <c r="AH107"/>
  <c r="AG107"/>
  <c r="AF107"/>
  <c r="AD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AY106"/>
  <c r="AX106"/>
  <c r="AW106"/>
  <c r="AV106"/>
  <c r="AU106"/>
  <c r="AT106"/>
  <c r="AR106"/>
  <c r="AQ106"/>
  <c r="AP106"/>
  <c r="AO106"/>
  <c r="AN106"/>
  <c r="AM106"/>
  <c r="AK106"/>
  <c r="AJ106"/>
  <c r="AI106"/>
  <c r="AH106"/>
  <c r="AG106"/>
  <c r="AF106"/>
  <c r="AD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AY105"/>
  <c r="AX105"/>
  <c r="AW105"/>
  <c r="AV105"/>
  <c r="AU105"/>
  <c r="AT105"/>
  <c r="AR105"/>
  <c r="AQ105"/>
  <c r="AP105"/>
  <c r="AO105"/>
  <c r="AN105"/>
  <c r="AM105"/>
  <c r="AK105"/>
  <c r="AJ105"/>
  <c r="AI105"/>
  <c r="AH105"/>
  <c r="AG105"/>
  <c r="AF105"/>
  <c r="AD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AY104"/>
  <c r="AX104"/>
  <c r="AW104"/>
  <c r="AV104"/>
  <c r="AU104"/>
  <c r="AT104"/>
  <c r="AR104"/>
  <c r="AQ104"/>
  <c r="AP104"/>
  <c r="AO104"/>
  <c r="AN104"/>
  <c r="AM104"/>
  <c r="AK104"/>
  <c r="AJ104"/>
  <c r="AI104"/>
  <c r="AH104"/>
  <c r="AG104"/>
  <c r="AF104"/>
  <c r="AD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AY103"/>
  <c r="AX103"/>
  <c r="AW103"/>
  <c r="AV103"/>
  <c r="AU103"/>
  <c r="AT103"/>
  <c r="AR103"/>
  <c r="AQ103"/>
  <c r="AP103"/>
  <c r="AO103"/>
  <c r="AN103"/>
  <c r="AM103"/>
  <c r="AK103"/>
  <c r="AJ103"/>
  <c r="AI103"/>
  <c r="AH103"/>
  <c r="AG103"/>
  <c r="AF103"/>
  <c r="AD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AY102"/>
  <c r="AX102"/>
  <c r="AW102"/>
  <c r="AV102"/>
  <c r="AU102"/>
  <c r="AT102"/>
  <c r="AR102"/>
  <c r="AQ102"/>
  <c r="AP102"/>
  <c r="AO102"/>
  <c r="AN102"/>
  <c r="AM102"/>
  <c r="AK102"/>
  <c r="AJ102"/>
  <c r="AI102"/>
  <c r="AH102"/>
  <c r="AG102"/>
  <c r="AF102"/>
  <c r="AD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AY101"/>
  <c r="AX101"/>
  <c r="AW101"/>
  <c r="AV101"/>
  <c r="AU101"/>
  <c r="AT101"/>
  <c r="AR101"/>
  <c r="AQ101"/>
  <c r="AP101"/>
  <c r="AO101"/>
  <c r="AN101"/>
  <c r="AM101"/>
  <c r="AK101"/>
  <c r="AJ101"/>
  <c r="AI101"/>
  <c r="AH101"/>
  <c r="AG101"/>
  <c r="AF101"/>
  <c r="AD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AY100"/>
  <c r="AX100"/>
  <c r="AW100"/>
  <c r="AV100"/>
  <c r="AU100"/>
  <c r="AT100"/>
  <c r="AR100"/>
  <c r="AQ100"/>
  <c r="AP100"/>
  <c r="AO100"/>
  <c r="AN100"/>
  <c r="AM100"/>
  <c r="AK100"/>
  <c r="AJ100"/>
  <c r="AI100"/>
  <c r="AH100"/>
  <c r="AG100"/>
  <c r="AF100"/>
  <c r="AD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AY99"/>
  <c r="AX99"/>
  <c r="AW99"/>
  <c r="AV99"/>
  <c r="AU99"/>
  <c r="AT99"/>
  <c r="AR99"/>
  <c r="AQ99"/>
  <c r="AP99"/>
  <c r="AO99"/>
  <c r="AN99"/>
  <c r="AM99"/>
  <c r="AK99"/>
  <c r="AJ99"/>
  <c r="AI99"/>
  <c r="AH99"/>
  <c r="AG99"/>
  <c r="AF99"/>
  <c r="AD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AY98"/>
  <c r="AX98"/>
  <c r="AW98"/>
  <c r="AV98"/>
  <c r="AU98"/>
  <c r="AT98"/>
  <c r="AR98"/>
  <c r="AQ98"/>
  <c r="AP98"/>
  <c r="AO98"/>
  <c r="AN98"/>
  <c r="AM98"/>
  <c r="AK98"/>
  <c r="AJ98"/>
  <c r="AI98"/>
  <c r="AH98"/>
  <c r="AG98"/>
  <c r="AF98"/>
  <c r="AD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AY97"/>
  <c r="AX97"/>
  <c r="AW97"/>
  <c r="AV97"/>
  <c r="AU97"/>
  <c r="AT97"/>
  <c r="AR97"/>
  <c r="AQ97"/>
  <c r="AP97"/>
  <c r="AO97"/>
  <c r="AN97"/>
  <c r="AM97"/>
  <c r="AK97"/>
  <c r="AJ97"/>
  <c r="AI97"/>
  <c r="AH97"/>
  <c r="AG97"/>
  <c r="AF97"/>
  <c r="AD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AY96"/>
  <c r="AX96"/>
  <c r="AW96"/>
  <c r="AV96"/>
  <c r="AU96"/>
  <c r="AT96"/>
  <c r="AR96"/>
  <c r="AQ96"/>
  <c r="AP96"/>
  <c r="AO96"/>
  <c r="AN96"/>
  <c r="AM96"/>
  <c r="AK96"/>
  <c r="AJ96"/>
  <c r="AI96"/>
  <c r="AH96"/>
  <c r="AG96"/>
  <c r="AF96"/>
  <c r="AD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AY95"/>
  <c r="AX95"/>
  <c r="AW95"/>
  <c r="AV95"/>
  <c r="AU95"/>
  <c r="AT95"/>
  <c r="AR95"/>
  <c r="AQ95"/>
  <c r="AP95"/>
  <c r="AO95"/>
  <c r="AN95"/>
  <c r="AM95"/>
  <c r="AK95"/>
  <c r="AJ95"/>
  <c r="AI95"/>
  <c r="AH95"/>
  <c r="AG95"/>
  <c r="AF95"/>
  <c r="AD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AY94"/>
  <c r="AX94"/>
  <c r="AW94"/>
  <c r="AV94"/>
  <c r="AU94"/>
  <c r="AT94"/>
  <c r="AR94"/>
  <c r="AQ94"/>
  <c r="AP94"/>
  <c r="AO94"/>
  <c r="AN94"/>
  <c r="AM94"/>
  <c r="AK94"/>
  <c r="AJ94"/>
  <c r="AI94"/>
  <c r="AH94"/>
  <c r="AG94"/>
  <c r="AF94"/>
  <c r="AD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AY93"/>
  <c r="AX93"/>
  <c r="AW93"/>
  <c r="AV93"/>
  <c r="AU93"/>
  <c r="AT93"/>
  <c r="AR93"/>
  <c r="AQ93"/>
  <c r="AP93"/>
  <c r="AO93"/>
  <c r="AN93"/>
  <c r="AM93"/>
  <c r="AK93"/>
  <c r="AJ93"/>
  <c r="AI93"/>
  <c r="AH93"/>
  <c r="AG93"/>
  <c r="AF93"/>
  <c r="AD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AY92"/>
  <c r="AX92"/>
  <c r="AW92"/>
  <c r="AV92"/>
  <c r="AU92"/>
  <c r="AT92"/>
  <c r="AR92"/>
  <c r="AQ92"/>
  <c r="AP92"/>
  <c r="AO92"/>
  <c r="AN92"/>
  <c r="AM92"/>
  <c r="AK92"/>
  <c r="AJ92"/>
  <c r="AI92"/>
  <c r="AH92"/>
  <c r="AG92"/>
  <c r="AF92"/>
  <c r="AD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AY91"/>
  <c r="AX91"/>
  <c r="AW91"/>
  <c r="AV91"/>
  <c r="AU91"/>
  <c r="AT91"/>
  <c r="AR91"/>
  <c r="AQ91"/>
  <c r="AP91"/>
  <c r="AO91"/>
  <c r="AN91"/>
  <c r="AM91"/>
  <c r="AK91"/>
  <c r="AJ91"/>
  <c r="AI91"/>
  <c r="AH91"/>
  <c r="AG91"/>
  <c r="AF91"/>
  <c r="AD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AY90"/>
  <c r="AX90"/>
  <c r="AW90"/>
  <c r="AV90"/>
  <c r="AU90"/>
  <c r="AT90"/>
  <c r="AR90"/>
  <c r="AQ90"/>
  <c r="AP90"/>
  <c r="AO90"/>
  <c r="AN90"/>
  <c r="AM90"/>
  <c r="AK90"/>
  <c r="AJ90"/>
  <c r="AI90"/>
  <c r="AH90"/>
  <c r="AG90"/>
  <c r="AF90"/>
  <c r="AD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AY89"/>
  <c r="AX89"/>
  <c r="AW89"/>
  <c r="AV89"/>
  <c r="AU89"/>
  <c r="AT89"/>
  <c r="AR89"/>
  <c r="AQ89"/>
  <c r="AP89"/>
  <c r="AO89"/>
  <c r="AN89"/>
  <c r="AM89"/>
  <c r="AK89"/>
  <c r="AJ89"/>
  <c r="AI89"/>
  <c r="AH89"/>
  <c r="AG89"/>
  <c r="AF89"/>
  <c r="AD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AY88"/>
  <c r="AX88"/>
  <c r="AW88"/>
  <c r="AV88"/>
  <c r="AU88"/>
  <c r="AT88"/>
  <c r="AR88"/>
  <c r="AQ88"/>
  <c r="AP88"/>
  <c r="AO88"/>
  <c r="AN88"/>
  <c r="AM88"/>
  <c r="AK88"/>
  <c r="AJ88"/>
  <c r="AI88"/>
  <c r="AH88"/>
  <c r="AG88"/>
  <c r="AF88"/>
  <c r="AD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AY87"/>
  <c r="AX87"/>
  <c r="AW87"/>
  <c r="AV87"/>
  <c r="AU87"/>
  <c r="AT87"/>
  <c r="AR87"/>
  <c r="AQ87"/>
  <c r="AP87"/>
  <c r="AO87"/>
  <c r="AN87"/>
  <c r="AM87"/>
  <c r="AK87"/>
  <c r="AJ87"/>
  <c r="AI87"/>
  <c r="AH87"/>
  <c r="AG87"/>
  <c r="AF87"/>
  <c r="AD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AY86"/>
  <c r="AX86"/>
  <c r="AW86"/>
  <c r="AV86"/>
  <c r="AU86"/>
  <c r="AT86"/>
  <c r="AR86"/>
  <c r="AQ86"/>
  <c r="AP86"/>
  <c r="AO86"/>
  <c r="AN86"/>
  <c r="AM86"/>
  <c r="AK86"/>
  <c r="AJ86"/>
  <c r="AI86"/>
  <c r="AH86"/>
  <c r="AG86"/>
  <c r="AF86"/>
  <c r="AD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AY85"/>
  <c r="AX85"/>
  <c r="AW85"/>
  <c r="AV85"/>
  <c r="AU85"/>
  <c r="AT85"/>
  <c r="AR85"/>
  <c r="AQ85"/>
  <c r="AP85"/>
  <c r="AO85"/>
  <c r="AN85"/>
  <c r="AM85"/>
  <c r="AK85"/>
  <c r="AJ85"/>
  <c r="AI85"/>
  <c r="AH85"/>
  <c r="AG85"/>
  <c r="AF85"/>
  <c r="AD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AY84"/>
  <c r="AX84"/>
  <c r="AW84"/>
  <c r="AV84"/>
  <c r="AU84"/>
  <c r="AT84"/>
  <c r="AR84"/>
  <c r="AQ84"/>
  <c r="AP84"/>
  <c r="AO84"/>
  <c r="AN84"/>
  <c r="AM84"/>
  <c r="AK84"/>
  <c r="AJ84"/>
  <c r="AI84"/>
  <c r="AH84"/>
  <c r="AG84"/>
  <c r="AF84"/>
  <c r="AD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AY83"/>
  <c r="AX83"/>
  <c r="AW83"/>
  <c r="AV83"/>
  <c r="AU83"/>
  <c r="AT83"/>
  <c r="AR83"/>
  <c r="AQ83"/>
  <c r="AP83"/>
  <c r="AO83"/>
  <c r="AN83"/>
  <c r="AM83"/>
  <c r="AK83"/>
  <c r="AJ83"/>
  <c r="AI83"/>
  <c r="AH83"/>
  <c r="AG83"/>
  <c r="AF83"/>
  <c r="AD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AY82"/>
  <c r="AX82"/>
  <c r="AW82"/>
  <c r="AV82"/>
  <c r="AU82"/>
  <c r="AT82"/>
  <c r="AR82"/>
  <c r="AQ82"/>
  <c r="AP82"/>
  <c r="AO82"/>
  <c r="AN82"/>
  <c r="AM82"/>
  <c r="AK82"/>
  <c r="AJ82"/>
  <c r="AI82"/>
  <c r="AH82"/>
  <c r="AG82"/>
  <c r="AF82"/>
  <c r="AD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AY81"/>
  <c r="AX81"/>
  <c r="AW81"/>
  <c r="AV81"/>
  <c r="AU81"/>
  <c r="AT81"/>
  <c r="AR81"/>
  <c r="AQ81"/>
  <c r="AP81"/>
  <c r="AO81"/>
  <c r="AN81"/>
  <c r="AM81"/>
  <c r="AK81"/>
  <c r="AJ81"/>
  <c r="AI81"/>
  <c r="AH81"/>
  <c r="AG81"/>
  <c r="AF81"/>
  <c r="AD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AY80"/>
  <c r="AX80"/>
  <c r="AW80"/>
  <c r="AV80"/>
  <c r="AU80"/>
  <c r="AT80"/>
  <c r="AR80"/>
  <c r="AQ80"/>
  <c r="AP80"/>
  <c r="AO80"/>
  <c r="AN80"/>
  <c r="AM80"/>
  <c r="AK80"/>
  <c r="AJ80"/>
  <c r="AI80"/>
  <c r="AH80"/>
  <c r="AG80"/>
  <c r="AF80"/>
  <c r="AD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AY79"/>
  <c r="AX79"/>
  <c r="AW79"/>
  <c r="AV79"/>
  <c r="AU79"/>
  <c r="AT79"/>
  <c r="AR79"/>
  <c r="AQ79"/>
  <c r="AP79"/>
  <c r="AO79"/>
  <c r="AN79"/>
  <c r="AM79"/>
  <c r="AK79"/>
  <c r="AJ79"/>
  <c r="AI79"/>
  <c r="AH79"/>
  <c r="AG79"/>
  <c r="AF79"/>
  <c r="AD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AY78"/>
  <c r="AX78"/>
  <c r="AW78"/>
  <c r="AV78"/>
  <c r="AU78"/>
  <c r="AT78"/>
  <c r="AR78"/>
  <c r="AQ78"/>
  <c r="AP78"/>
  <c r="AO78"/>
  <c r="AN78"/>
  <c r="AM78"/>
  <c r="AK78"/>
  <c r="AJ78"/>
  <c r="AI78"/>
  <c r="AH78"/>
  <c r="AG78"/>
  <c r="AF78"/>
  <c r="AD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AY77"/>
  <c r="AX77"/>
  <c r="AW77"/>
  <c r="AV77"/>
  <c r="AU77"/>
  <c r="AT77"/>
  <c r="AR77"/>
  <c r="AQ77"/>
  <c r="AP77"/>
  <c r="AO77"/>
  <c r="AN77"/>
  <c r="AM77"/>
  <c r="AK77"/>
  <c r="AJ77"/>
  <c r="AI77"/>
  <c r="AH77"/>
  <c r="AG77"/>
  <c r="AF77"/>
  <c r="AD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AY76"/>
  <c r="AX76"/>
  <c r="AW76"/>
  <c r="AV76"/>
  <c r="AU76"/>
  <c r="AT76"/>
  <c r="AR76"/>
  <c r="AQ76"/>
  <c r="AP76"/>
  <c r="AO76"/>
  <c r="AN76"/>
  <c r="AM76"/>
  <c r="AK76"/>
  <c r="AJ76"/>
  <c r="AI76"/>
  <c r="AH76"/>
  <c r="AG76"/>
  <c r="AF76"/>
  <c r="AD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AY75"/>
  <c r="AX75"/>
  <c r="AW75"/>
  <c r="AV75"/>
  <c r="AU75"/>
  <c r="AT75"/>
  <c r="AR75"/>
  <c r="AQ75"/>
  <c r="AP75"/>
  <c r="AO75"/>
  <c r="AN75"/>
  <c r="AM75"/>
  <c r="AK75"/>
  <c r="AJ75"/>
  <c r="AI75"/>
  <c r="AH75"/>
  <c r="AG75"/>
  <c r="AF75"/>
  <c r="AD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AY74"/>
  <c r="AX74"/>
  <c r="AW74"/>
  <c r="AV74"/>
  <c r="AU74"/>
  <c r="AT74"/>
  <c r="AR74"/>
  <c r="AQ74"/>
  <c r="AP74"/>
  <c r="AO74"/>
  <c r="AN74"/>
  <c r="AM74"/>
  <c r="AK74"/>
  <c r="AJ74"/>
  <c r="AI74"/>
  <c r="AH74"/>
  <c r="AG74"/>
  <c r="AF74"/>
  <c r="AD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AY73"/>
  <c r="AX73"/>
  <c r="AW73"/>
  <c r="AV73"/>
  <c r="AU73"/>
  <c r="AT73"/>
  <c r="AR73"/>
  <c r="AQ73"/>
  <c r="AP73"/>
  <c r="AO73"/>
  <c r="AN73"/>
  <c r="AM73"/>
  <c r="AK73"/>
  <c r="AJ73"/>
  <c r="AI73"/>
  <c r="AH73"/>
  <c r="AG73"/>
  <c r="AF73"/>
  <c r="AD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AY72"/>
  <c r="AX72"/>
  <c r="AW72"/>
  <c r="AV72"/>
  <c r="AU72"/>
  <c r="AT72"/>
  <c r="AR72"/>
  <c r="AQ72"/>
  <c r="AP72"/>
  <c r="AO72"/>
  <c r="AN72"/>
  <c r="AM72"/>
  <c r="AK72"/>
  <c r="AJ72"/>
  <c r="AI72"/>
  <c r="AH72"/>
  <c r="AG72"/>
  <c r="AF72"/>
  <c r="AD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AY71"/>
  <c r="AX71"/>
  <c r="AW71"/>
  <c r="AV71"/>
  <c r="AU71"/>
  <c r="AT71"/>
  <c r="AR71"/>
  <c r="AQ71"/>
  <c r="AP71"/>
  <c r="AO71"/>
  <c r="AN71"/>
  <c r="AM71"/>
  <c r="AK71"/>
  <c r="AJ71"/>
  <c r="AI71"/>
  <c r="AH71"/>
  <c r="AG71"/>
  <c r="AF71"/>
  <c r="AD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Y70"/>
  <c r="AX70"/>
  <c r="AW70"/>
  <c r="AV70"/>
  <c r="AU70"/>
  <c r="AT70"/>
  <c r="AR70"/>
  <c r="AQ70"/>
  <c r="AP70"/>
  <c r="AO70"/>
  <c r="AN70"/>
  <c r="AM70"/>
  <c r="AK70"/>
  <c r="AJ70"/>
  <c r="AI70"/>
  <c r="AH70"/>
  <c r="AG70"/>
  <c r="AF70"/>
  <c r="AD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AY69"/>
  <c r="AX69"/>
  <c r="AW69"/>
  <c r="AV69"/>
  <c r="AU69"/>
  <c r="AT69"/>
  <c r="AR69"/>
  <c r="AQ69"/>
  <c r="AP69"/>
  <c r="AO69"/>
  <c r="AN69"/>
  <c r="AM69"/>
  <c r="AK69"/>
  <c r="AJ69"/>
  <c r="AI69"/>
  <c r="AH69"/>
  <c r="AG69"/>
  <c r="AF69"/>
  <c r="AD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AY68"/>
  <c r="AX68"/>
  <c r="AW68"/>
  <c r="AV68"/>
  <c r="AU68"/>
  <c r="AT68"/>
  <c r="AR68"/>
  <c r="AQ68"/>
  <c r="AP68"/>
  <c r="AO68"/>
  <c r="AN68"/>
  <c r="AM68"/>
  <c r="AK68"/>
  <c r="AJ68"/>
  <c r="AI68"/>
  <c r="AH68"/>
  <c r="AG68"/>
  <c r="AF68"/>
  <c r="AD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AY67"/>
  <c r="AX67"/>
  <c r="AW67"/>
  <c r="AV67"/>
  <c r="AU67"/>
  <c r="AT67"/>
  <c r="AR67"/>
  <c r="AQ67"/>
  <c r="AP67"/>
  <c r="AO67"/>
  <c r="AN67"/>
  <c r="AM67"/>
  <c r="AK67"/>
  <c r="AJ67"/>
  <c r="AI67"/>
  <c r="AH67"/>
  <c r="AG67"/>
  <c r="AF67"/>
  <c r="AD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AY66"/>
  <c r="AX66"/>
  <c r="AW66"/>
  <c r="AV66"/>
  <c r="AU66"/>
  <c r="AT66"/>
  <c r="AR66"/>
  <c r="AQ66"/>
  <c r="AP66"/>
  <c r="AO66"/>
  <c r="AN66"/>
  <c r="AM66"/>
  <c r="AK66"/>
  <c r="AJ66"/>
  <c r="AI66"/>
  <c r="AH66"/>
  <c r="AG66"/>
  <c r="AF66"/>
  <c r="AD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AY65"/>
  <c r="AX65"/>
  <c r="AW65"/>
  <c r="AV65"/>
  <c r="AU65"/>
  <c r="AT65"/>
  <c r="AR65"/>
  <c r="AQ65"/>
  <c r="AP65"/>
  <c r="AO65"/>
  <c r="AN65"/>
  <c r="AM65"/>
  <c r="AK65"/>
  <c r="AJ65"/>
  <c r="AI65"/>
  <c r="AH65"/>
  <c r="AG65"/>
  <c r="AF65"/>
  <c r="AD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AY64"/>
  <c r="AX64"/>
  <c r="AW64"/>
  <c r="AV64"/>
  <c r="AU64"/>
  <c r="AT64"/>
  <c r="AR64"/>
  <c r="AQ64"/>
  <c r="AP64"/>
  <c r="AO64"/>
  <c r="AN64"/>
  <c r="AM64"/>
  <c r="AK64"/>
  <c r="AJ64"/>
  <c r="AI64"/>
  <c r="AH64"/>
  <c r="AG64"/>
  <c r="AF64"/>
  <c r="AD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Y63"/>
  <c r="AX63"/>
  <c r="AW63"/>
  <c r="AV63"/>
  <c r="AU63"/>
  <c r="AT63"/>
  <c r="AR63"/>
  <c r="AQ63"/>
  <c r="AP63"/>
  <c r="AO63"/>
  <c r="AN63"/>
  <c r="AM63"/>
  <c r="AK63"/>
  <c r="AJ63"/>
  <c r="AI63"/>
  <c r="AH63"/>
  <c r="AG63"/>
  <c r="AF63"/>
  <c r="AD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AY62"/>
  <c r="AX62"/>
  <c r="AW62"/>
  <c r="AV62"/>
  <c r="AU62"/>
  <c r="AT62"/>
  <c r="AR62"/>
  <c r="AQ62"/>
  <c r="AP62"/>
  <c r="AO62"/>
  <c r="AN62"/>
  <c r="AM62"/>
  <c r="AK62"/>
  <c r="AJ62"/>
  <c r="AI62"/>
  <c r="AH62"/>
  <c r="AG62"/>
  <c r="AF62"/>
  <c r="AD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Y61"/>
  <c r="AX61"/>
  <c r="AW61"/>
  <c r="AV61"/>
  <c r="AU61"/>
  <c r="AT61"/>
  <c r="AR61"/>
  <c r="AQ61"/>
  <c r="AP61"/>
  <c r="AO61"/>
  <c r="AN61"/>
  <c r="AM61"/>
  <c r="AK61"/>
  <c r="AJ61"/>
  <c r="AI61"/>
  <c r="AH61"/>
  <c r="AG61"/>
  <c r="AF61"/>
  <c r="AD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Y60"/>
  <c r="AX60"/>
  <c r="AW60"/>
  <c r="AV60"/>
  <c r="AU60"/>
  <c r="AT60"/>
  <c r="AR60"/>
  <c r="AQ60"/>
  <c r="AP60"/>
  <c r="AO60"/>
  <c r="AN60"/>
  <c r="AM60"/>
  <c r="AK60"/>
  <c r="AJ60"/>
  <c r="AI60"/>
  <c r="AH60"/>
  <c r="AG60"/>
  <c r="AF60"/>
  <c r="AD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Y59"/>
  <c r="AX59"/>
  <c r="AW59"/>
  <c r="AV59"/>
  <c r="AU59"/>
  <c r="AT59"/>
  <c r="AR59"/>
  <c r="AQ59"/>
  <c r="AP59"/>
  <c r="AO59"/>
  <c r="AN59"/>
  <c r="AM59"/>
  <c r="AK59"/>
  <c r="AJ59"/>
  <c r="AI59"/>
  <c r="AH59"/>
  <c r="AG59"/>
  <c r="AF59"/>
  <c r="AD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AY58"/>
  <c r="AX58"/>
  <c r="AW58"/>
  <c r="AV58"/>
  <c r="AU58"/>
  <c r="AT58"/>
  <c r="AR58"/>
  <c r="AQ58"/>
  <c r="AP58"/>
  <c r="AO58"/>
  <c r="AN58"/>
  <c r="AM58"/>
  <c r="AK58"/>
  <c r="AJ58"/>
  <c r="AI58"/>
  <c r="AH58"/>
  <c r="AG58"/>
  <c r="AF58"/>
  <c r="AD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Y57"/>
  <c r="AX57"/>
  <c r="AW57"/>
  <c r="AV57"/>
  <c r="AU57"/>
  <c r="AT57"/>
  <c r="AR57"/>
  <c r="AQ57"/>
  <c r="AP57"/>
  <c r="AO57"/>
  <c r="AN57"/>
  <c r="AM57"/>
  <c r="AK57"/>
  <c r="AJ57"/>
  <c r="AI57"/>
  <c r="AH57"/>
  <c r="AG57"/>
  <c r="AF57"/>
  <c r="AD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AY56"/>
  <c r="AX56"/>
  <c r="AW56"/>
  <c r="AV56"/>
  <c r="AU56"/>
  <c r="AT56"/>
  <c r="AR56"/>
  <c r="AQ56"/>
  <c r="AP56"/>
  <c r="AO56"/>
  <c r="AN56"/>
  <c r="AM56"/>
  <c r="AK56"/>
  <c r="AJ56"/>
  <c r="AI56"/>
  <c r="AH56"/>
  <c r="AG56"/>
  <c r="AF56"/>
  <c r="AD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Y55"/>
  <c r="AX55"/>
  <c r="AW55"/>
  <c r="AV55"/>
  <c r="AU55"/>
  <c r="AT55"/>
  <c r="AR55"/>
  <c r="AQ55"/>
  <c r="AP55"/>
  <c r="AO55"/>
  <c r="AN55"/>
  <c r="AM55"/>
  <c r="AK55"/>
  <c r="AJ55"/>
  <c r="AI55"/>
  <c r="AH55"/>
  <c r="AG55"/>
  <c r="AF55"/>
  <c r="AD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Y54"/>
  <c r="AX54"/>
  <c r="AW54"/>
  <c r="AV54"/>
  <c r="AU54"/>
  <c r="AT54"/>
  <c r="AR54"/>
  <c r="AQ54"/>
  <c r="AP54"/>
  <c r="AO54"/>
  <c r="AN54"/>
  <c r="AM54"/>
  <c r="AK54"/>
  <c r="AJ54"/>
  <c r="AI54"/>
  <c r="AH54"/>
  <c r="AG54"/>
  <c r="AF54"/>
  <c r="AD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Y53"/>
  <c r="AX53"/>
  <c r="AW53"/>
  <c r="AV53"/>
  <c r="AU53"/>
  <c r="AT53"/>
  <c r="AR53"/>
  <c r="AQ53"/>
  <c r="AP53"/>
  <c r="AO53"/>
  <c r="AN53"/>
  <c r="AM53"/>
  <c r="AK53"/>
  <c r="AJ53"/>
  <c r="AI53"/>
  <c r="AH53"/>
  <c r="AG53"/>
  <c r="AF53"/>
  <c r="AD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AY52"/>
  <c r="AX52"/>
  <c r="AW52"/>
  <c r="AV52"/>
  <c r="AU52"/>
  <c r="AT52"/>
  <c r="AR52"/>
  <c r="AQ52"/>
  <c r="AP52"/>
  <c r="AO52"/>
  <c r="AN52"/>
  <c r="AM52"/>
  <c r="AK52"/>
  <c r="AJ52"/>
  <c r="AI52"/>
  <c r="AH52"/>
  <c r="AG52"/>
  <c r="AF52"/>
  <c r="AD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Y51"/>
  <c r="AX51"/>
  <c r="AW51"/>
  <c r="AV51"/>
  <c r="AU51"/>
  <c r="AT51"/>
  <c r="AR51"/>
  <c r="AQ51"/>
  <c r="AP51"/>
  <c r="AO51"/>
  <c r="AN51"/>
  <c r="AM51"/>
  <c r="AK51"/>
  <c r="AJ51"/>
  <c r="AI51"/>
  <c r="AH51"/>
  <c r="AG51"/>
  <c r="AF51"/>
  <c r="AD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AY50"/>
  <c r="AX50"/>
  <c r="AW50"/>
  <c r="AV50"/>
  <c r="AU50"/>
  <c r="AT50"/>
  <c r="AR50"/>
  <c r="AQ50"/>
  <c r="AP50"/>
  <c r="AO50"/>
  <c r="AN50"/>
  <c r="AM50"/>
  <c r="AK50"/>
  <c r="AJ50"/>
  <c r="AI50"/>
  <c r="AH50"/>
  <c r="AG50"/>
  <c r="AF50"/>
  <c r="AD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Y49"/>
  <c r="AX49"/>
  <c r="AW49"/>
  <c r="AV49"/>
  <c r="AU49"/>
  <c r="AT49"/>
  <c r="AR49"/>
  <c r="AQ49"/>
  <c r="AP49"/>
  <c r="AO49"/>
  <c r="AN49"/>
  <c r="AM49"/>
  <c r="AK49"/>
  <c r="AJ49"/>
  <c r="AI49"/>
  <c r="AH49"/>
  <c r="AG49"/>
  <c r="AF49"/>
  <c r="AD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AY48"/>
  <c r="AX48"/>
  <c r="AW48"/>
  <c r="AV48"/>
  <c r="AU48"/>
  <c r="AT48"/>
  <c r="AR48"/>
  <c r="AQ48"/>
  <c r="AP48"/>
  <c r="AO48"/>
  <c r="AN48"/>
  <c r="AM48"/>
  <c r="AK48"/>
  <c r="AJ48"/>
  <c r="AI48"/>
  <c r="AH48"/>
  <c r="AG48"/>
  <c r="AF48"/>
  <c r="AD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AY47"/>
  <c r="AX47"/>
  <c r="AW47"/>
  <c r="AV47"/>
  <c r="AU47"/>
  <c r="AT47"/>
  <c r="AR47"/>
  <c r="AQ47"/>
  <c r="AP47"/>
  <c r="AO47"/>
  <c r="AN47"/>
  <c r="AM47"/>
  <c r="AK47"/>
  <c r="AJ47"/>
  <c r="AI47"/>
  <c r="AH47"/>
  <c r="AG47"/>
  <c r="AF47"/>
  <c r="AD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AY46"/>
  <c r="AX46"/>
  <c r="AW46"/>
  <c r="AV46"/>
  <c r="AU46"/>
  <c r="AT46"/>
  <c r="AR46"/>
  <c r="AQ46"/>
  <c r="AP46"/>
  <c r="AO46"/>
  <c r="AN46"/>
  <c r="AM46"/>
  <c r="AK46"/>
  <c r="AJ46"/>
  <c r="AI46"/>
  <c r="AH46"/>
  <c r="AG46"/>
  <c r="AF46"/>
  <c r="AD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AY45"/>
  <c r="AX45"/>
  <c r="AW45"/>
  <c r="AV45"/>
  <c r="AU45"/>
  <c r="AT45"/>
  <c r="AR45"/>
  <c r="AQ45"/>
  <c r="AP45"/>
  <c r="AO45"/>
  <c r="AN45"/>
  <c r="AM45"/>
  <c r="AK45"/>
  <c r="AJ45"/>
  <c r="AI45"/>
  <c r="AH45"/>
  <c r="AG45"/>
  <c r="AF45"/>
  <c r="AD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AY44"/>
  <c r="AX44"/>
  <c r="AW44"/>
  <c r="AV44"/>
  <c r="AU44"/>
  <c r="AT44"/>
  <c r="AR44"/>
  <c r="AQ44"/>
  <c r="AP44"/>
  <c r="AO44"/>
  <c r="AN44"/>
  <c r="AM44"/>
  <c r="AK44"/>
  <c r="AJ44"/>
  <c r="AI44"/>
  <c r="AH44"/>
  <c r="AG44"/>
  <c r="AF44"/>
  <c r="AD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AY43"/>
  <c r="AX43"/>
  <c r="AW43"/>
  <c r="AV43"/>
  <c r="AU43"/>
  <c r="AT43"/>
  <c r="AR43"/>
  <c r="AQ43"/>
  <c r="AP43"/>
  <c r="AO43"/>
  <c r="AN43"/>
  <c r="AM43"/>
  <c r="AK43"/>
  <c r="AJ43"/>
  <c r="AI43"/>
  <c r="AH43"/>
  <c r="AG43"/>
  <c r="AF43"/>
  <c r="AD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AY42"/>
  <c r="AX42"/>
  <c r="AW42"/>
  <c r="AV42"/>
  <c r="AU42"/>
  <c r="AT42"/>
  <c r="AR42"/>
  <c r="AQ42"/>
  <c r="AP42"/>
  <c r="AO42"/>
  <c r="AN42"/>
  <c r="AM42"/>
  <c r="AK42"/>
  <c r="AJ42"/>
  <c r="AI42"/>
  <c r="AH42"/>
  <c r="AG42"/>
  <c r="AF42"/>
  <c r="AD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AY41"/>
  <c r="AX41"/>
  <c r="AW41"/>
  <c r="AV41"/>
  <c r="AU41"/>
  <c r="AT41"/>
  <c r="AR41"/>
  <c r="AQ41"/>
  <c r="AP41"/>
  <c r="AO41"/>
  <c r="AN41"/>
  <c r="AM41"/>
  <c r="AK41"/>
  <c r="AJ41"/>
  <c r="AI41"/>
  <c r="AH41"/>
  <c r="AG41"/>
  <c r="AF41"/>
  <c r="AD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Y40"/>
  <c r="AX40"/>
  <c r="AW40"/>
  <c r="AV40"/>
  <c r="AU40"/>
  <c r="AT40"/>
  <c r="AR40"/>
  <c r="AQ40"/>
  <c r="AP40"/>
  <c r="AO40"/>
  <c r="AN40"/>
  <c r="AM40"/>
  <c r="AK40"/>
  <c r="AJ40"/>
  <c r="AI40"/>
  <c r="AH40"/>
  <c r="AG40"/>
  <c r="AF40"/>
  <c r="AD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Y39"/>
  <c r="AX39"/>
  <c r="AW39"/>
  <c r="AV39"/>
  <c r="AU39"/>
  <c r="AT39"/>
  <c r="AR39"/>
  <c r="AQ39"/>
  <c r="AP39"/>
  <c r="AO39"/>
  <c r="AN39"/>
  <c r="AM39"/>
  <c r="AK39"/>
  <c r="AJ39"/>
  <c r="AI39"/>
  <c r="AH39"/>
  <c r="AG39"/>
  <c r="AF39"/>
  <c r="AD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AY38"/>
  <c r="AX38"/>
  <c r="AW38"/>
  <c r="AV38"/>
  <c r="AU38"/>
  <c r="AT38"/>
  <c r="AR38"/>
  <c r="AQ38"/>
  <c r="AP38"/>
  <c r="AO38"/>
  <c r="AN38"/>
  <c r="AM38"/>
  <c r="AK38"/>
  <c r="AJ38"/>
  <c r="AI38"/>
  <c r="AH38"/>
  <c r="AG38"/>
  <c r="AF38"/>
  <c r="AD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AY37"/>
  <c r="AX37"/>
  <c r="AW37"/>
  <c r="AV37"/>
  <c r="AU37"/>
  <c r="AT37"/>
  <c r="AR37"/>
  <c r="AQ37"/>
  <c r="AP37"/>
  <c r="AO37"/>
  <c r="AN37"/>
  <c r="AM37"/>
  <c r="AK37"/>
  <c r="AJ37"/>
  <c r="AI37"/>
  <c r="AH37"/>
  <c r="AG37"/>
  <c r="AF37"/>
  <c r="AD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Y36"/>
  <c r="AX36"/>
  <c r="AW36"/>
  <c r="AV36"/>
  <c r="AU36"/>
  <c r="AT36"/>
  <c r="AR36"/>
  <c r="AQ36"/>
  <c r="AP36"/>
  <c r="AO36"/>
  <c r="AN36"/>
  <c r="AM36"/>
  <c r="AK36"/>
  <c r="AJ36"/>
  <c r="AI36"/>
  <c r="AH36"/>
  <c r="AG36"/>
  <c r="AF36"/>
  <c r="AD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Y35"/>
  <c r="AX35"/>
  <c r="AW35"/>
  <c r="AV35"/>
  <c r="AU35"/>
  <c r="AT35"/>
  <c r="AR35"/>
  <c r="AQ35"/>
  <c r="AP35"/>
  <c r="AO35"/>
  <c r="AN35"/>
  <c r="AM35"/>
  <c r="AK35"/>
  <c r="AJ35"/>
  <c r="AI35"/>
  <c r="AH35"/>
  <c r="AG35"/>
  <c r="AF35"/>
  <c r="AD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Y34"/>
  <c r="AX34"/>
  <c r="AW34"/>
  <c r="AV34"/>
  <c r="AU34"/>
  <c r="AT34"/>
  <c r="AR34"/>
  <c r="AQ34"/>
  <c r="AP34"/>
  <c r="AO34"/>
  <c r="AN34"/>
  <c r="AM34"/>
  <c r="AK34"/>
  <c r="AJ34"/>
  <c r="AI34"/>
  <c r="AH34"/>
  <c r="AG34"/>
  <c r="AF34"/>
  <c r="AD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Y33"/>
  <c r="AX33"/>
  <c r="AW33"/>
  <c r="AV33"/>
  <c r="AU33"/>
  <c r="AT33"/>
  <c r="AR33"/>
  <c r="AQ33"/>
  <c r="AP33"/>
  <c r="AO33"/>
  <c r="AN33"/>
  <c r="AM33"/>
  <c r="AK33"/>
  <c r="AJ33"/>
  <c r="AI33"/>
  <c r="AH33"/>
  <c r="AG33"/>
  <c r="AF33"/>
  <c r="AD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AY32"/>
  <c r="AX32"/>
  <c r="AW32"/>
  <c r="AV32"/>
  <c r="AU32"/>
  <c r="AT32"/>
  <c r="AR32"/>
  <c r="AQ32"/>
  <c r="AP32"/>
  <c r="AO32"/>
  <c r="AN32"/>
  <c r="AM32"/>
  <c r="AK32"/>
  <c r="AJ32"/>
  <c r="AI32"/>
  <c r="AH32"/>
  <c r="AG32"/>
  <c r="AF32"/>
  <c r="AD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Y31"/>
  <c r="AX31"/>
  <c r="AW31"/>
  <c r="AV31"/>
  <c r="AU31"/>
  <c r="AT31"/>
  <c r="AR31"/>
  <c r="AQ31"/>
  <c r="AP31"/>
  <c r="AO31"/>
  <c r="AN31"/>
  <c r="AM31"/>
  <c r="AK31"/>
  <c r="AJ31"/>
  <c r="AI31"/>
  <c r="AH31"/>
  <c r="AG31"/>
  <c r="AF31"/>
  <c r="AD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AY30"/>
  <c r="AX30"/>
  <c r="AW30"/>
  <c r="AV30"/>
  <c r="AU30"/>
  <c r="AT30"/>
  <c r="AR30"/>
  <c r="AQ30"/>
  <c r="AP30"/>
  <c r="AO30"/>
  <c r="AN30"/>
  <c r="AM30"/>
  <c r="AK30"/>
  <c r="AJ30"/>
  <c r="AI30"/>
  <c r="AH30"/>
  <c r="AG30"/>
  <c r="AF30"/>
  <c r="AD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AY29"/>
  <c r="AX29"/>
  <c r="AW29"/>
  <c r="AV29"/>
  <c r="AU29"/>
  <c r="AT29"/>
  <c r="AR29"/>
  <c r="AQ29"/>
  <c r="AP29"/>
  <c r="AO29"/>
  <c r="AN29"/>
  <c r="AM29"/>
  <c r="AK29"/>
  <c r="AJ29"/>
  <c r="AI29"/>
  <c r="AH29"/>
  <c r="AG29"/>
  <c r="AF29"/>
  <c r="AD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AY28"/>
  <c r="AX28"/>
  <c r="AW28"/>
  <c r="AV28"/>
  <c r="AU28"/>
  <c r="AT28"/>
  <c r="AR28"/>
  <c r="AQ28"/>
  <c r="AP28"/>
  <c r="AO28"/>
  <c r="AN28"/>
  <c r="AM28"/>
  <c r="AK28"/>
  <c r="AJ28"/>
  <c r="AI28"/>
  <c r="AH28"/>
  <c r="AG28"/>
  <c r="AF28"/>
  <c r="AD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AY27"/>
  <c r="AX27"/>
  <c r="AW27"/>
  <c r="AV27"/>
  <c r="AU27"/>
  <c r="AT27"/>
  <c r="AR27"/>
  <c r="AQ27"/>
  <c r="AP27"/>
  <c r="AO27"/>
  <c r="AN27"/>
  <c r="AM27"/>
  <c r="AK27"/>
  <c r="AJ27"/>
  <c r="AI27"/>
  <c r="AH27"/>
  <c r="AG27"/>
  <c r="AF27"/>
  <c r="AD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AY26"/>
  <c r="AX26"/>
  <c r="AW26"/>
  <c r="AV26"/>
  <c r="AU26"/>
  <c r="AT26"/>
  <c r="AR26"/>
  <c r="AQ26"/>
  <c r="AP26"/>
  <c r="AO26"/>
  <c r="AN26"/>
  <c r="AM26"/>
  <c r="AK26"/>
  <c r="AJ26"/>
  <c r="AI26"/>
  <c r="AH26"/>
  <c r="AG26"/>
  <c r="AF26"/>
  <c r="AD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AY25"/>
  <c r="AX25"/>
  <c r="AW25"/>
  <c r="AV25"/>
  <c r="AU25"/>
  <c r="AT25"/>
  <c r="AR25"/>
  <c r="AQ25"/>
  <c r="AP25"/>
  <c r="AO25"/>
  <c r="AN25"/>
  <c r="AM25"/>
  <c r="AK25"/>
  <c r="AJ25"/>
  <c r="AI25"/>
  <c r="AH25"/>
  <c r="AG25"/>
  <c r="AF25"/>
  <c r="AD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AY24"/>
  <c r="AX24"/>
  <c r="AW24"/>
  <c r="AV24"/>
  <c r="AU24"/>
  <c r="AT24"/>
  <c r="AR24"/>
  <c r="AQ24"/>
  <c r="AP24"/>
  <c r="AO24"/>
  <c r="AN24"/>
  <c r="AM24"/>
  <c r="AK24"/>
  <c r="AJ24"/>
  <c r="AI24"/>
  <c r="AH24"/>
  <c r="AG24"/>
  <c r="AF24"/>
  <c r="AD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AY23"/>
  <c r="AX23"/>
  <c r="AW23"/>
  <c r="AV23"/>
  <c r="AU23"/>
  <c r="AT23"/>
  <c r="AR23"/>
  <c r="AQ23"/>
  <c r="AP23"/>
  <c r="AO23"/>
  <c r="AN23"/>
  <c r="AM23"/>
  <c r="AK23"/>
  <c r="AJ23"/>
  <c r="AI23"/>
  <c r="AH23"/>
  <c r="AG23"/>
  <c r="AF23"/>
  <c r="AD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AY22"/>
  <c r="AX22"/>
  <c r="AW22"/>
  <c r="AV22"/>
  <c r="AU22"/>
  <c r="AT22"/>
  <c r="AR22"/>
  <c r="AQ22"/>
  <c r="AP22"/>
  <c r="AO22"/>
  <c r="AN22"/>
  <c r="AM22"/>
  <c r="AK22"/>
  <c r="AJ22"/>
  <c r="AI22"/>
  <c r="AH22"/>
  <c r="AG22"/>
  <c r="AF22"/>
  <c r="AD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AY21"/>
  <c r="AX21"/>
  <c r="AW21"/>
  <c r="AV21"/>
  <c r="AU21"/>
  <c r="AT21"/>
  <c r="AR21"/>
  <c r="AQ21"/>
  <c r="AP21"/>
  <c r="AO21"/>
  <c r="AN21"/>
  <c r="AM21"/>
  <c r="AK21"/>
  <c r="AJ21"/>
  <c r="AI21"/>
  <c r="AH21"/>
  <c r="AG21"/>
  <c r="AF21"/>
  <c r="AD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AY20"/>
  <c r="AX20"/>
  <c r="AW20"/>
  <c r="AV20"/>
  <c r="AU20"/>
  <c r="AT20"/>
  <c r="AR20"/>
  <c r="AQ20"/>
  <c r="AP20"/>
  <c r="AO20"/>
  <c r="AN20"/>
  <c r="AM20"/>
  <c r="AK20"/>
  <c r="AJ20"/>
  <c r="AI20"/>
  <c r="AH20"/>
  <c r="AG20"/>
  <c r="AF20"/>
  <c r="AD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AY19"/>
  <c r="AX19"/>
  <c r="AW19"/>
  <c r="AV19"/>
  <c r="AU19"/>
  <c r="AT19"/>
  <c r="AR19"/>
  <c r="AQ19"/>
  <c r="AP19"/>
  <c r="AO19"/>
  <c r="AN19"/>
  <c r="AM19"/>
  <c r="AK19"/>
  <c r="AJ19"/>
  <c r="AI19"/>
  <c r="AH19"/>
  <c r="AG19"/>
  <c r="AF19"/>
  <c r="AD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AY18"/>
  <c r="AX18"/>
  <c r="AW18"/>
  <c r="AV18"/>
  <c r="AU18"/>
  <c r="AT18"/>
  <c r="AR18"/>
  <c r="AQ18"/>
  <c r="AP18"/>
  <c r="AO18"/>
  <c r="AN18"/>
  <c r="AM18"/>
  <c r="AK18"/>
  <c r="AJ18"/>
  <c r="AI18"/>
  <c r="AH18"/>
  <c r="AG18"/>
  <c r="AF18"/>
  <c r="AD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Y17"/>
  <c r="AX17"/>
  <c r="AW17"/>
  <c r="AV17"/>
  <c r="AU17"/>
  <c r="AT17"/>
  <c r="AR17"/>
  <c r="AQ17"/>
  <c r="AP17"/>
  <c r="AO17"/>
  <c r="AN17"/>
  <c r="AM17"/>
  <c r="AK17"/>
  <c r="AJ17"/>
  <c r="AI17"/>
  <c r="AH17"/>
  <c r="AG17"/>
  <c r="AF17"/>
  <c r="AD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Y16"/>
  <c r="AX16"/>
  <c r="AW16"/>
  <c r="AV16"/>
  <c r="AU16"/>
  <c r="AT16"/>
  <c r="AR16"/>
  <c r="AQ16"/>
  <c r="AP16"/>
  <c r="AO16"/>
  <c r="AN16"/>
  <c r="AM16"/>
  <c r="AK16"/>
  <c r="AJ16"/>
  <c r="AI16"/>
  <c r="AH16"/>
  <c r="AG16"/>
  <c r="AF16"/>
  <c r="AD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AY15"/>
  <c r="AX15"/>
  <c r="AW15"/>
  <c r="AV15"/>
  <c r="AU15"/>
  <c r="AT15"/>
  <c r="AR15"/>
  <c r="AQ15"/>
  <c r="AP15"/>
  <c r="AO15"/>
  <c r="AN15"/>
  <c r="AM15"/>
  <c r="AK15"/>
  <c r="AJ15"/>
  <c r="AI15"/>
  <c r="AH15"/>
  <c r="AG15"/>
  <c r="AF15"/>
  <c r="AD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Y14"/>
  <c r="AX14"/>
  <c r="AW14"/>
  <c r="AV14"/>
  <c r="AU14"/>
  <c r="AT14"/>
  <c r="AR14"/>
  <c r="AQ14"/>
  <c r="AP14"/>
  <c r="AO14"/>
  <c r="AN14"/>
  <c r="AM14"/>
  <c r="AK14"/>
  <c r="AJ14"/>
  <c r="AI14"/>
  <c r="AH14"/>
  <c r="AG14"/>
  <c r="AF14"/>
  <c r="AD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Y13"/>
  <c r="AX13"/>
  <c r="AW13"/>
  <c r="AV13"/>
  <c r="AU13"/>
  <c r="AT13"/>
  <c r="AR13"/>
  <c r="AQ13"/>
  <c r="AP13"/>
  <c r="AO13"/>
  <c r="AN13"/>
  <c r="AM13"/>
  <c r="AK13"/>
  <c r="AJ13"/>
  <c r="AI13"/>
  <c r="AH13"/>
  <c r="AG13"/>
  <c r="AF13"/>
  <c r="AD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Y12"/>
  <c r="AX12"/>
  <c r="AW12"/>
  <c r="AV12"/>
  <c r="AU12"/>
  <c r="AT12"/>
  <c r="AR12"/>
  <c r="AQ12"/>
  <c r="AP12"/>
  <c r="AO12"/>
  <c r="AN12"/>
  <c r="AM12"/>
  <c r="AK12"/>
  <c r="AJ12"/>
  <c r="AI12"/>
  <c r="AH12"/>
  <c r="AG12"/>
  <c r="AF12"/>
  <c r="AD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AY11"/>
  <c r="AX11"/>
  <c r="AW11"/>
  <c r="AV11"/>
  <c r="AU11"/>
  <c r="AT11"/>
  <c r="AR11"/>
  <c r="AQ11"/>
  <c r="AP11"/>
  <c r="AO11"/>
  <c r="AN11"/>
  <c r="AM11"/>
  <c r="AK11"/>
  <c r="AJ11"/>
  <c r="AI11"/>
  <c r="AH11"/>
  <c r="AG11"/>
  <c r="AF11"/>
  <c r="AD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Y10"/>
  <c r="AX10"/>
  <c r="AW10"/>
  <c r="AV10"/>
  <c r="AU10"/>
  <c r="AT10"/>
  <c r="AR10"/>
  <c r="AQ10"/>
  <c r="AP10"/>
  <c r="AO10"/>
  <c r="AN10"/>
  <c r="AM10"/>
  <c r="AK10"/>
  <c r="AJ10"/>
  <c r="AI10"/>
  <c r="AH10"/>
  <c r="AG10"/>
  <c r="AF10"/>
  <c r="AD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Y9"/>
  <c r="AX9"/>
  <c r="AW9"/>
  <c r="AV9"/>
  <c r="AU9"/>
  <c r="AT9"/>
  <c r="AR9"/>
  <c r="AQ9"/>
  <c r="AP9"/>
  <c r="AO9"/>
  <c r="AN9"/>
  <c r="AM9"/>
  <c r="AK9"/>
  <c r="AJ9"/>
  <c r="AI9"/>
  <c r="AH9"/>
  <c r="AG9"/>
  <c r="AF9"/>
  <c r="AD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AY8"/>
  <c r="AX8"/>
  <c r="AW8"/>
  <c r="AV8"/>
  <c r="AU8"/>
  <c r="AT8"/>
  <c r="AR8"/>
  <c r="AQ8"/>
  <c r="AP8"/>
  <c r="AO8"/>
  <c r="AN8"/>
  <c r="AM8"/>
  <c r="AK8"/>
  <c r="AJ8"/>
  <c r="AI8"/>
  <c r="AH8"/>
  <c r="AG8"/>
  <c r="AF8"/>
  <c r="AD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AA7"/>
  <c r="X7"/>
  <c r="W7"/>
  <c r="U7"/>
  <c r="T7"/>
  <c r="S7"/>
  <c r="Q7"/>
  <c r="P7"/>
  <c r="CK303" i="3"/>
  <c r="CJ303"/>
  <c r="CI303"/>
  <c r="CH303"/>
  <c r="CG303"/>
  <c r="CF303"/>
  <c r="CE303"/>
  <c r="CD303"/>
  <c r="CC303"/>
  <c r="CB303"/>
  <c r="CA303"/>
  <c r="BZ303"/>
  <c r="BY303"/>
  <c r="BX303"/>
  <c r="BW303"/>
  <c r="BV303"/>
  <c r="BU303"/>
  <c r="BT303"/>
  <c r="BS303"/>
  <c r="BR303"/>
  <c r="BQ303"/>
  <c r="BP303"/>
  <c r="BO303"/>
  <c r="BN303"/>
  <c r="BM303"/>
  <c r="BL303"/>
  <c r="BK303"/>
  <c r="CH302"/>
  <c r="CG302"/>
  <c r="CF302"/>
  <c r="CH301"/>
  <c r="CG301"/>
  <c r="CF301"/>
  <c r="CH300"/>
  <c r="CG300"/>
  <c r="CF300"/>
  <c r="CH299"/>
  <c r="CG299"/>
  <c r="CF299"/>
  <c r="CH298"/>
  <c r="CG298"/>
  <c r="CF298"/>
  <c r="CH297"/>
  <c r="CG297"/>
  <c r="CF297"/>
  <c r="CH296"/>
  <c r="CG296"/>
  <c r="CF296"/>
  <c r="CH295"/>
  <c r="CG295"/>
  <c r="CF295"/>
  <c r="CH294"/>
  <c r="CG294"/>
  <c r="CF294"/>
  <c r="CK293"/>
  <c r="CJ293"/>
  <c r="CI293"/>
  <c r="CH293"/>
  <c r="CG293"/>
  <c r="CF293"/>
  <c r="CE293"/>
  <c r="CD293"/>
  <c r="CC293"/>
  <c r="CB293"/>
  <c r="CA293"/>
  <c r="BZ293"/>
  <c r="BY293"/>
  <c r="BX293"/>
  <c r="BW293"/>
  <c r="BV293"/>
  <c r="BU293"/>
  <c r="BT293"/>
  <c r="BS293"/>
  <c r="BR293"/>
  <c r="BQ293"/>
  <c r="BP293"/>
  <c r="BO293"/>
  <c r="BN293"/>
  <c r="BM293"/>
  <c r="BL293"/>
  <c r="BK293"/>
  <c r="CH292"/>
  <c r="CG292"/>
  <c r="CF292"/>
  <c r="CH291"/>
  <c r="CG291"/>
  <c r="CF291"/>
  <c r="CH290"/>
  <c r="CG290"/>
  <c r="CF290"/>
  <c r="CH289"/>
  <c r="CG289"/>
  <c r="CF289"/>
  <c r="CH288"/>
  <c r="CG288"/>
  <c r="CF288"/>
  <c r="CH287"/>
  <c r="CG287"/>
  <c r="CF287"/>
  <c r="CH286"/>
  <c r="CG286"/>
  <c r="CF286"/>
  <c r="CH285"/>
  <c r="CG285"/>
  <c r="CF285"/>
  <c r="CH284"/>
  <c r="CG284"/>
  <c r="CF284"/>
  <c r="CK283"/>
  <c r="CJ283"/>
  <c r="CI283"/>
  <c r="CH283"/>
  <c r="CG283"/>
  <c r="CF283"/>
  <c r="CE283"/>
  <c r="CD283"/>
  <c r="CC283"/>
  <c r="CB283"/>
  <c r="CA283"/>
  <c r="BZ283"/>
  <c r="BY283"/>
  <c r="BX283"/>
  <c r="BW283"/>
  <c r="BV283"/>
  <c r="BU283"/>
  <c r="BT283"/>
  <c r="BS283"/>
  <c r="BR283"/>
  <c r="BQ283"/>
  <c r="BP283"/>
  <c r="BO283"/>
  <c r="BN283"/>
  <c r="BM283"/>
  <c r="BL283"/>
  <c r="BK283"/>
  <c r="CH282"/>
  <c r="CG282"/>
  <c r="CF282"/>
  <c r="CH281"/>
  <c r="CG281"/>
  <c r="CF281"/>
  <c r="CH280"/>
  <c r="CG280"/>
  <c r="CF280"/>
  <c r="CH279"/>
  <c r="CG279"/>
  <c r="CF279"/>
  <c r="CH278"/>
  <c r="CG278"/>
  <c r="CF278"/>
  <c r="CH277"/>
  <c r="CG277"/>
  <c r="CF277"/>
  <c r="CH276"/>
  <c r="CG276"/>
  <c r="CF276"/>
  <c r="CH275"/>
  <c r="CG275"/>
  <c r="CF275"/>
  <c r="CH274"/>
  <c r="CG274"/>
  <c r="CF274"/>
  <c r="CK271"/>
  <c r="CJ271"/>
  <c r="CI271"/>
  <c r="CH271"/>
  <c r="CG271"/>
  <c r="CF271"/>
  <c r="CE271"/>
  <c r="CD271"/>
  <c r="CC271"/>
  <c r="CB271"/>
  <c r="CA271"/>
  <c r="BZ271"/>
  <c r="BY271"/>
  <c r="BX271"/>
  <c r="BW271"/>
  <c r="BV271"/>
  <c r="BU271"/>
  <c r="BT271"/>
  <c r="BS271"/>
  <c r="BR271"/>
  <c r="BQ271"/>
  <c r="BP271"/>
  <c r="BO271"/>
  <c r="BN271"/>
  <c r="BM271"/>
  <c r="BL271"/>
  <c r="BK271"/>
  <c r="CH270"/>
  <c r="CG270"/>
  <c r="CF270"/>
  <c r="CH269"/>
  <c r="CG269"/>
  <c r="CF269"/>
  <c r="CH268"/>
  <c r="CG268"/>
  <c r="CF268"/>
  <c r="CH267"/>
  <c r="CG267"/>
  <c r="CF267"/>
  <c r="CH266"/>
  <c r="CG266"/>
  <c r="CF266"/>
  <c r="CH265"/>
  <c r="CG265"/>
  <c r="CF265"/>
  <c r="CH264"/>
  <c r="CG264"/>
  <c r="CF264"/>
  <c r="CH263"/>
  <c r="CG263"/>
  <c r="CF263"/>
  <c r="CH262"/>
  <c r="CG262"/>
  <c r="CF262"/>
  <c r="CK261"/>
  <c r="CJ261"/>
  <c r="CI261"/>
  <c r="CH261"/>
  <c r="CG261"/>
  <c r="CF261"/>
  <c r="CE261"/>
  <c r="CD261"/>
  <c r="CC261"/>
  <c r="CB261"/>
  <c r="CA261"/>
  <c r="BZ261"/>
  <c r="BY261"/>
  <c r="BX261"/>
  <c r="BW261"/>
  <c r="BV261"/>
  <c r="BU261"/>
  <c r="BT261"/>
  <c r="BS261"/>
  <c r="BR261"/>
  <c r="BQ261"/>
  <c r="BP261"/>
  <c r="BO261"/>
  <c r="BN261"/>
  <c r="BM261"/>
  <c r="BL261"/>
  <c r="BK261"/>
  <c r="CH260"/>
  <c r="CG260"/>
  <c r="CF260"/>
  <c r="CH259"/>
  <c r="CG259"/>
  <c r="CF259"/>
  <c r="CH258"/>
  <c r="CG258"/>
  <c r="CF258"/>
  <c r="CH257"/>
  <c r="CG257"/>
  <c r="CF257"/>
  <c r="CH256"/>
  <c r="CG256"/>
  <c r="CF256"/>
  <c r="CH255"/>
  <c r="CG255"/>
  <c r="CF255"/>
  <c r="CH254"/>
  <c r="CG254"/>
  <c r="CF254"/>
  <c r="CH253"/>
  <c r="CG253"/>
  <c r="CF253"/>
  <c r="CH252"/>
  <c r="CG252"/>
  <c r="CF252"/>
  <c r="CK251"/>
  <c r="CJ251"/>
  <c r="CI251"/>
  <c r="CH251"/>
  <c r="CG251"/>
  <c r="CF251"/>
  <c r="CE251"/>
  <c r="CD251"/>
  <c r="CC251"/>
  <c r="CB251"/>
  <c r="CA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CH250"/>
  <c r="CG250"/>
  <c r="CF250"/>
  <c r="CH249"/>
  <c r="CG249"/>
  <c r="CF249"/>
  <c r="CH248"/>
  <c r="CG248"/>
  <c r="CF248"/>
  <c r="CH247"/>
  <c r="CG247"/>
  <c r="CF247"/>
  <c r="CH246"/>
  <c r="CG246"/>
  <c r="CF246"/>
  <c r="CH245"/>
  <c r="CG245"/>
  <c r="CF245"/>
  <c r="CH244"/>
  <c r="CG244"/>
  <c r="CF244"/>
  <c r="CH243"/>
  <c r="CG243"/>
  <c r="CF243"/>
  <c r="CH242"/>
  <c r="CG242"/>
  <c r="CF242"/>
  <c r="CK239"/>
  <c r="CJ239"/>
  <c r="CI239"/>
  <c r="CH239"/>
  <c r="CG239"/>
  <c r="CF239"/>
  <c r="CE239"/>
  <c r="CD239"/>
  <c r="CC239"/>
  <c r="CB239"/>
  <c r="CA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CH238"/>
  <c r="CG238"/>
  <c r="CF238"/>
  <c r="CH237"/>
  <c r="CG237"/>
  <c r="CF237"/>
  <c r="CH236"/>
  <c r="CG236"/>
  <c r="CF236"/>
  <c r="CH235"/>
  <c r="CG235"/>
  <c r="CF235"/>
  <c r="CH234"/>
  <c r="CG234"/>
  <c r="CF234"/>
  <c r="CH233"/>
  <c r="CG233"/>
  <c r="CF233"/>
  <c r="CH232"/>
  <c r="CG232"/>
  <c r="CF232"/>
  <c r="CH231"/>
  <c r="CG231"/>
  <c r="CF231"/>
  <c r="CH230"/>
  <c r="CG230"/>
  <c r="CF230"/>
  <c r="CH229"/>
  <c r="CG229"/>
  <c r="CF229"/>
  <c r="CH228"/>
  <c r="CG228"/>
  <c r="CF228"/>
  <c r="CK227"/>
  <c r="CJ227"/>
  <c r="CI227"/>
  <c r="CH227"/>
  <c r="CG227"/>
  <c r="CF227"/>
  <c r="CE227"/>
  <c r="CD227"/>
  <c r="CC227"/>
  <c r="CB227"/>
  <c r="CA227"/>
  <c r="BZ227"/>
  <c r="BY227"/>
  <c r="BX227"/>
  <c r="BW227"/>
  <c r="BV227"/>
  <c r="BU227"/>
  <c r="BT227"/>
  <c r="BS227"/>
  <c r="BR227"/>
  <c r="BQ227"/>
  <c r="BP227"/>
  <c r="BO227"/>
  <c r="BN227"/>
  <c r="BM227"/>
  <c r="BL227"/>
  <c r="BK227"/>
  <c r="CH226"/>
  <c r="CG226"/>
  <c r="CF226"/>
  <c r="CH225"/>
  <c r="CG225"/>
  <c r="CF225"/>
  <c r="CH224"/>
  <c r="CG224"/>
  <c r="CF224"/>
  <c r="CH223"/>
  <c r="CG223"/>
  <c r="CF223"/>
  <c r="CH222"/>
  <c r="CG222"/>
  <c r="CF222"/>
  <c r="CH221"/>
  <c r="CG221"/>
  <c r="CF221"/>
  <c r="CH220"/>
  <c r="CG220"/>
  <c r="CF220"/>
  <c r="CH219"/>
  <c r="CG219"/>
  <c r="CF219"/>
  <c r="CH218"/>
  <c r="CG218"/>
  <c r="CF218"/>
  <c r="CH217"/>
  <c r="CG217"/>
  <c r="CF217"/>
  <c r="CH216"/>
  <c r="CG216"/>
  <c r="CF216"/>
  <c r="CK215"/>
  <c r="CJ215"/>
  <c r="CI215"/>
  <c r="CH215"/>
  <c r="CG215"/>
  <c r="CF215"/>
  <c r="CE215"/>
  <c r="CD215"/>
  <c r="CC215"/>
  <c r="CB215"/>
  <c r="CA215"/>
  <c r="BZ215"/>
  <c r="BY215"/>
  <c r="BX215"/>
  <c r="BW215"/>
  <c r="BV215"/>
  <c r="BU215"/>
  <c r="BT215"/>
  <c r="BS215"/>
  <c r="BR215"/>
  <c r="BQ215"/>
  <c r="BP215"/>
  <c r="BO215"/>
  <c r="BN215"/>
  <c r="BM215"/>
  <c r="BL215"/>
  <c r="BK215"/>
  <c r="CH214"/>
  <c r="CG214"/>
  <c r="CF214"/>
  <c r="CH213"/>
  <c r="CG213"/>
  <c r="CF213"/>
  <c r="CH212"/>
  <c r="CG212"/>
  <c r="CF212"/>
  <c r="CH211"/>
  <c r="CG211"/>
  <c r="CF211"/>
  <c r="CH210"/>
  <c r="CG210"/>
  <c r="CF210"/>
  <c r="CH209"/>
  <c r="CG209"/>
  <c r="CF209"/>
  <c r="CH208"/>
  <c r="CG208"/>
  <c r="CF208"/>
  <c r="CH207"/>
  <c r="CG207"/>
  <c r="CF207"/>
  <c r="CH206"/>
  <c r="CG206"/>
  <c r="CF206"/>
  <c r="CH205"/>
  <c r="CG205"/>
  <c r="CF205"/>
  <c r="CH204"/>
  <c r="CG204"/>
  <c r="CF204"/>
  <c r="CK201"/>
  <c r="CJ201"/>
  <c r="CI201"/>
  <c r="CH201"/>
  <c r="CG201"/>
  <c r="CF201"/>
  <c r="CE201"/>
  <c r="CD201"/>
  <c r="CC201"/>
  <c r="CB201"/>
  <c r="CA201"/>
  <c r="BZ201"/>
  <c r="BY201"/>
  <c r="BX201"/>
  <c r="BW201"/>
  <c r="BV201"/>
  <c r="BU201"/>
  <c r="BT201"/>
  <c r="BS201"/>
  <c r="BR201"/>
  <c r="BQ201"/>
  <c r="BP201"/>
  <c r="BO201"/>
  <c r="BN201"/>
  <c r="BM201"/>
  <c r="BL201"/>
  <c r="BK201"/>
  <c r="CH200"/>
  <c r="CG200"/>
  <c r="CF200"/>
  <c r="CH199"/>
  <c r="CG199"/>
  <c r="CF199"/>
  <c r="CH198"/>
  <c r="CG198"/>
  <c r="CF198"/>
  <c r="CH197"/>
  <c r="CG197"/>
  <c r="CF197"/>
  <c r="CH196"/>
  <c r="CG196"/>
  <c r="CF196"/>
  <c r="CH195"/>
  <c r="CG195"/>
  <c r="CF195"/>
  <c r="CH194"/>
  <c r="CG194"/>
  <c r="CF194"/>
  <c r="CH193"/>
  <c r="CG193"/>
  <c r="CF193"/>
  <c r="CH192"/>
  <c r="CG192"/>
  <c r="CF192"/>
  <c r="CH191"/>
  <c r="CG191"/>
  <c r="CF191"/>
  <c r="CK190"/>
  <c r="CJ190"/>
  <c r="CI190"/>
  <c r="CH190"/>
  <c r="CG190"/>
  <c r="CF190"/>
  <c r="CE190"/>
  <c r="CD190"/>
  <c r="CC190"/>
  <c r="CB190"/>
  <c r="CA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CH189"/>
  <c r="CG189"/>
  <c r="CF189"/>
  <c r="CH188"/>
  <c r="CG188"/>
  <c r="CF188"/>
  <c r="CH187"/>
  <c r="CG187"/>
  <c r="CF187"/>
  <c r="CH186"/>
  <c r="CG186"/>
  <c r="CF186"/>
  <c r="CH185"/>
  <c r="CG185"/>
  <c r="CF185"/>
  <c r="CH184"/>
  <c r="CG184"/>
  <c r="CF184"/>
  <c r="CH183"/>
  <c r="CG183"/>
  <c r="CF183"/>
  <c r="CH182"/>
  <c r="CG182"/>
  <c r="CF182"/>
  <c r="CH181"/>
  <c r="CG181"/>
  <c r="CF181"/>
  <c r="CH180"/>
  <c r="CG180"/>
  <c r="CF180"/>
  <c r="CK179"/>
  <c r="CJ179"/>
  <c r="CI179"/>
  <c r="CH179"/>
  <c r="CG179"/>
  <c r="CF179"/>
  <c r="CE179"/>
  <c r="CD179"/>
  <c r="CC179"/>
  <c r="CB179"/>
  <c r="CA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CH178"/>
  <c r="CG178"/>
  <c r="CF178"/>
  <c r="CH177"/>
  <c r="CG177"/>
  <c r="CF177"/>
  <c r="CH176"/>
  <c r="CG176"/>
  <c r="CF176"/>
  <c r="CH175"/>
  <c r="CG175"/>
  <c r="CF175"/>
  <c r="CH174"/>
  <c r="CG174"/>
  <c r="CF174"/>
  <c r="CH173"/>
  <c r="CG173"/>
  <c r="CF173"/>
  <c r="CH172"/>
  <c r="CG172"/>
  <c r="CF172"/>
  <c r="CH171"/>
  <c r="CG171"/>
  <c r="CF171"/>
  <c r="CH170"/>
  <c r="CG170"/>
  <c r="CF170"/>
  <c r="CH169"/>
  <c r="CG169"/>
  <c r="CF169"/>
  <c r="BH166"/>
  <c r="BG166"/>
  <c r="BF166"/>
  <c r="BE166"/>
  <c r="BD166"/>
  <c r="BC166"/>
  <c r="BB166"/>
  <c r="BA166"/>
  <c r="AZ166"/>
  <c r="AX166"/>
  <c r="AW166"/>
  <c r="AV166"/>
  <c r="AU166"/>
  <c r="AT166"/>
  <c r="AQ166"/>
  <c r="AP166"/>
  <c r="AO166"/>
  <c r="AM166"/>
  <c r="AL166"/>
  <c r="AK166"/>
  <c r="AJ166"/>
  <c r="AH166"/>
  <c r="AG166"/>
  <c r="AF166"/>
  <c r="AE166"/>
  <c r="AD166"/>
  <c r="AC166"/>
  <c r="AB166"/>
  <c r="AA166"/>
  <c r="Z166"/>
  <c r="X166"/>
  <c r="W166"/>
  <c r="V166"/>
  <c r="U166"/>
  <c r="T166"/>
  <c r="Q166"/>
  <c r="P166"/>
  <c r="O166"/>
  <c r="M166"/>
  <c r="L166"/>
  <c r="K166"/>
  <c r="J166"/>
  <c r="BH165"/>
  <c r="BG165"/>
  <c r="BF165"/>
  <c r="BE165"/>
  <c r="BD165"/>
  <c r="BC165"/>
  <c r="BB165"/>
  <c r="BA165"/>
  <c r="AZ165"/>
  <c r="AX165"/>
  <c r="AW165"/>
  <c r="AV165"/>
  <c r="AU165"/>
  <c r="AT165"/>
  <c r="AQ165"/>
  <c r="AP165"/>
  <c r="AO165"/>
  <c r="AM165"/>
  <c r="AL165"/>
  <c r="AK165"/>
  <c r="AJ165"/>
  <c r="BH164"/>
  <c r="BG164"/>
  <c r="BF164"/>
  <c r="BE164"/>
  <c r="BD164"/>
  <c r="BC164"/>
  <c r="BB164"/>
  <c r="BA164"/>
  <c r="AZ164"/>
  <c r="AX164"/>
  <c r="AW164"/>
  <c r="AV164"/>
  <c r="AU164"/>
  <c r="AT164"/>
  <c r="AQ164"/>
  <c r="AP164"/>
  <c r="AO164"/>
  <c r="AM164"/>
  <c r="AL164"/>
  <c r="AK164"/>
  <c r="AJ164"/>
  <c r="AH164"/>
  <c r="AG164"/>
  <c r="AF164"/>
  <c r="AE164"/>
  <c r="AD164"/>
  <c r="AC164"/>
  <c r="AB164"/>
  <c r="AA164"/>
  <c r="Z164"/>
  <c r="X164"/>
  <c r="W164"/>
  <c r="V164"/>
  <c r="U164"/>
  <c r="T164"/>
  <c r="Q164"/>
  <c r="P164"/>
  <c r="O164"/>
  <c r="M164"/>
  <c r="L164"/>
  <c r="K164"/>
  <c r="J164"/>
  <c r="G164"/>
  <c r="F164"/>
  <c r="CU163"/>
  <c r="CT163"/>
  <c r="CS163"/>
  <c r="CR163"/>
  <c r="CQ163"/>
  <c r="CP163"/>
  <c r="CO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I163"/>
  <c r="BH163"/>
  <c r="BG163"/>
  <c r="BF163"/>
  <c r="BE163"/>
  <c r="BD163"/>
  <c r="BC163"/>
  <c r="BB163"/>
  <c r="BA163"/>
  <c r="AZ163"/>
  <c r="AX163"/>
  <c r="AW163"/>
  <c r="AV163"/>
  <c r="AU163"/>
  <c r="AT163"/>
  <c r="AQ163"/>
  <c r="AP163"/>
  <c r="AO163"/>
  <c r="AM163"/>
  <c r="AL163"/>
  <c r="AK163"/>
  <c r="AJ163"/>
  <c r="AH163"/>
  <c r="AG163"/>
  <c r="AF163"/>
  <c r="AE163"/>
  <c r="AD163"/>
  <c r="AC163"/>
  <c r="AB163"/>
  <c r="AA163"/>
  <c r="Z163"/>
  <c r="X163"/>
  <c r="W163"/>
  <c r="V163"/>
  <c r="U163"/>
  <c r="T163"/>
  <c r="Q163"/>
  <c r="P163"/>
  <c r="O163"/>
  <c r="M163"/>
  <c r="L163"/>
  <c r="K163"/>
  <c r="J163"/>
  <c r="H163"/>
  <c r="G163"/>
  <c r="F163"/>
  <c r="CU162"/>
  <c r="CT162"/>
  <c r="CS162"/>
  <c r="CR162"/>
  <c r="CQ162"/>
  <c r="CP162"/>
  <c r="CO162"/>
  <c r="CH162"/>
  <c r="CG162"/>
  <c r="CF162"/>
  <c r="BI162"/>
  <c r="BH162"/>
  <c r="BG162"/>
  <c r="BF162"/>
  <c r="BE162"/>
  <c r="BD162"/>
  <c r="BC162"/>
  <c r="BB162"/>
  <c r="BA162"/>
  <c r="AZ162"/>
  <c r="AX162"/>
  <c r="AW162"/>
  <c r="AV162"/>
  <c r="AU162"/>
  <c r="AT162"/>
  <c r="AQ162"/>
  <c r="AP162"/>
  <c r="AO162"/>
  <c r="AM162"/>
  <c r="AL162"/>
  <c r="AK162"/>
  <c r="AJ162"/>
  <c r="AH162"/>
  <c r="X162"/>
  <c r="H162"/>
  <c r="CU161"/>
  <c r="CT161"/>
  <c r="CS161"/>
  <c r="CR161"/>
  <c r="CQ161"/>
  <c r="CP161"/>
  <c r="CO161"/>
  <c r="CH161"/>
  <c r="CG161"/>
  <c r="CF161"/>
  <c r="BI161"/>
  <c r="BH161"/>
  <c r="BG161"/>
  <c r="BF161"/>
  <c r="BE161"/>
  <c r="BD161"/>
  <c r="BC161"/>
  <c r="BB161"/>
  <c r="BA161"/>
  <c r="AZ161"/>
  <c r="AX161"/>
  <c r="AW161"/>
  <c r="AV161"/>
  <c r="AU161"/>
  <c r="AT161"/>
  <c r="AQ161"/>
  <c r="AP161"/>
  <c r="AO161"/>
  <c r="AM161"/>
  <c r="AL161"/>
  <c r="AK161"/>
  <c r="AJ161"/>
  <c r="AH161"/>
  <c r="X161"/>
  <c r="H161"/>
  <c r="CU160"/>
  <c r="CT160"/>
  <c r="CS160"/>
  <c r="CR160"/>
  <c r="CQ160"/>
  <c r="CP160"/>
  <c r="CO160"/>
  <c r="CH160"/>
  <c r="CG160"/>
  <c r="CF160"/>
  <c r="BI160"/>
  <c r="BH160"/>
  <c r="BG160"/>
  <c r="BF160"/>
  <c r="BE160"/>
  <c r="BD160"/>
  <c r="BC160"/>
  <c r="BB160"/>
  <c r="BA160"/>
  <c r="AZ160"/>
  <c r="AX160"/>
  <c r="AW160"/>
  <c r="AV160"/>
  <c r="AU160"/>
  <c r="AT160"/>
  <c r="AQ160"/>
  <c r="AP160"/>
  <c r="AO160"/>
  <c r="AM160"/>
  <c r="AL160"/>
  <c r="AK160"/>
  <c r="AJ160"/>
  <c r="AH160"/>
  <c r="X160"/>
  <c r="H160"/>
  <c r="CU159"/>
  <c r="CT159"/>
  <c r="CS159"/>
  <c r="CR159"/>
  <c r="CQ159"/>
  <c r="CP159"/>
  <c r="CO159"/>
  <c r="CH159"/>
  <c r="CG159"/>
  <c r="CF159"/>
  <c r="BI159"/>
  <c r="BH159"/>
  <c r="BG159"/>
  <c r="BF159"/>
  <c r="BE159"/>
  <c r="BD159"/>
  <c r="BC159"/>
  <c r="BB159"/>
  <c r="BA159"/>
  <c r="AZ159"/>
  <c r="AX159"/>
  <c r="AW159"/>
  <c r="AV159"/>
  <c r="AU159"/>
  <c r="AT159"/>
  <c r="AQ159"/>
  <c r="AP159"/>
  <c r="AO159"/>
  <c r="AM159"/>
  <c r="AL159"/>
  <c r="AK159"/>
  <c r="AJ159"/>
  <c r="AH159"/>
  <c r="X159"/>
  <c r="H159"/>
  <c r="CU158"/>
  <c r="CT158"/>
  <c r="CS158"/>
  <c r="CR158"/>
  <c r="CQ158"/>
  <c r="CP158"/>
  <c r="CO158"/>
  <c r="CH158"/>
  <c r="CG158"/>
  <c r="CF158"/>
  <c r="BI158"/>
  <c r="BH158"/>
  <c r="BG158"/>
  <c r="BF158"/>
  <c r="BE158"/>
  <c r="BD158"/>
  <c r="BC158"/>
  <c r="BB158"/>
  <c r="BA158"/>
  <c r="AZ158"/>
  <c r="AX158"/>
  <c r="AW158"/>
  <c r="AV158"/>
  <c r="AU158"/>
  <c r="AT158"/>
  <c r="AQ158"/>
  <c r="AP158"/>
  <c r="AO158"/>
  <c r="AM158"/>
  <c r="AL158"/>
  <c r="AK158"/>
  <c r="AJ158"/>
  <c r="AH158"/>
  <c r="X158"/>
  <c r="H158"/>
  <c r="CU157"/>
  <c r="CT157"/>
  <c r="CS157"/>
  <c r="CR157"/>
  <c r="CQ157"/>
  <c r="CP157"/>
  <c r="CO157"/>
  <c r="CH157"/>
  <c r="CG157"/>
  <c r="CF157"/>
  <c r="BI157"/>
  <c r="BH157"/>
  <c r="BG157"/>
  <c r="BF157"/>
  <c r="BE157"/>
  <c r="BD157"/>
  <c r="BC157"/>
  <c r="BB157"/>
  <c r="BA157"/>
  <c r="AZ157"/>
  <c r="AX157"/>
  <c r="AW157"/>
  <c r="AV157"/>
  <c r="AU157"/>
  <c r="AT157"/>
  <c r="AQ157"/>
  <c r="AP157"/>
  <c r="AO157"/>
  <c r="AM157"/>
  <c r="AL157"/>
  <c r="AK157"/>
  <c r="AJ157"/>
  <c r="AH157"/>
  <c r="X157"/>
  <c r="H157"/>
  <c r="CU156"/>
  <c r="CT156"/>
  <c r="CS156"/>
  <c r="CR156"/>
  <c r="CQ156"/>
  <c r="CP156"/>
  <c r="CO156"/>
  <c r="CH156"/>
  <c r="CG156"/>
  <c r="CF156"/>
  <c r="BI156"/>
  <c r="BH156"/>
  <c r="BG156"/>
  <c r="BF156"/>
  <c r="BE156"/>
  <c r="BD156"/>
  <c r="BC156"/>
  <c r="BB156"/>
  <c r="BA156"/>
  <c r="AZ156"/>
  <c r="AX156"/>
  <c r="AW156"/>
  <c r="AV156"/>
  <c r="AU156"/>
  <c r="AT156"/>
  <c r="AQ156"/>
  <c r="AP156"/>
  <c r="AO156"/>
  <c r="AM156"/>
  <c r="AL156"/>
  <c r="AK156"/>
  <c r="AJ156"/>
  <c r="AH156"/>
  <c r="X156"/>
  <c r="H156"/>
  <c r="CU155"/>
  <c r="CT155"/>
  <c r="CS155"/>
  <c r="CR155"/>
  <c r="CQ155"/>
  <c r="CP155"/>
  <c r="CO155"/>
  <c r="CH155"/>
  <c r="CG155"/>
  <c r="CF155"/>
  <c r="BI155"/>
  <c r="BH155"/>
  <c r="BG155"/>
  <c r="BF155"/>
  <c r="BE155"/>
  <c r="BD155"/>
  <c r="BC155"/>
  <c r="BB155"/>
  <c r="BA155"/>
  <c r="AZ155"/>
  <c r="AX155"/>
  <c r="AW155"/>
  <c r="AV155"/>
  <c r="AU155"/>
  <c r="AT155"/>
  <c r="AQ155"/>
  <c r="AP155"/>
  <c r="AO155"/>
  <c r="AM155"/>
  <c r="AL155"/>
  <c r="AK155"/>
  <c r="AJ155"/>
  <c r="AH155"/>
  <c r="X155"/>
  <c r="H155"/>
  <c r="CU154"/>
  <c r="CT154"/>
  <c r="CS154"/>
  <c r="CR154"/>
  <c r="CQ154"/>
  <c r="CP154"/>
  <c r="CO154"/>
  <c r="CH154"/>
  <c r="CG154"/>
  <c r="CF154"/>
  <c r="BI154"/>
  <c r="BH154"/>
  <c r="BG154"/>
  <c r="BF154"/>
  <c r="BE154"/>
  <c r="BD154"/>
  <c r="BC154"/>
  <c r="BB154"/>
  <c r="BA154"/>
  <c r="AZ154"/>
  <c r="AX154"/>
  <c r="AW154"/>
  <c r="AV154"/>
  <c r="AU154"/>
  <c r="AT154"/>
  <c r="AQ154"/>
  <c r="AP154"/>
  <c r="AO154"/>
  <c r="AM154"/>
  <c r="AL154"/>
  <c r="AK154"/>
  <c r="AJ154"/>
  <c r="AH154"/>
  <c r="X154"/>
  <c r="H154"/>
  <c r="CU153"/>
  <c r="CT153"/>
  <c r="CS153"/>
  <c r="CR153"/>
  <c r="CQ153"/>
  <c r="CP153"/>
  <c r="CO153"/>
  <c r="CH153"/>
  <c r="CG153"/>
  <c r="CF153"/>
  <c r="BI153"/>
  <c r="BH153"/>
  <c r="BG153"/>
  <c r="BF153"/>
  <c r="BE153"/>
  <c r="BD153"/>
  <c r="BC153"/>
  <c r="BB153"/>
  <c r="BA153"/>
  <c r="AZ153"/>
  <c r="AX153"/>
  <c r="AW153"/>
  <c r="AV153"/>
  <c r="AU153"/>
  <c r="AT153"/>
  <c r="AQ153"/>
  <c r="AP153"/>
  <c r="AO153"/>
  <c r="AM153"/>
  <c r="AL153"/>
  <c r="AK153"/>
  <c r="AJ153"/>
  <c r="AH153"/>
  <c r="X153"/>
  <c r="H153"/>
  <c r="CU152"/>
  <c r="CT152"/>
  <c r="CS152"/>
  <c r="CR152"/>
  <c r="CQ152"/>
  <c r="CP152"/>
  <c r="CO152"/>
  <c r="CH152"/>
  <c r="CG152"/>
  <c r="CF152"/>
  <c r="BI152"/>
  <c r="BH152"/>
  <c r="BG152"/>
  <c r="BF152"/>
  <c r="BE152"/>
  <c r="BD152"/>
  <c r="BC152"/>
  <c r="BB152"/>
  <c r="BA152"/>
  <c r="AZ152"/>
  <c r="AX152"/>
  <c r="AW152"/>
  <c r="AV152"/>
  <c r="AU152"/>
  <c r="AT152"/>
  <c r="AQ152"/>
  <c r="AP152"/>
  <c r="AO152"/>
  <c r="AM152"/>
  <c r="AL152"/>
  <c r="AK152"/>
  <c r="AJ152"/>
  <c r="AH152"/>
  <c r="X152"/>
  <c r="H152"/>
  <c r="CU151"/>
  <c r="CT151"/>
  <c r="CS151"/>
  <c r="CR151"/>
  <c r="CQ151"/>
  <c r="CP151"/>
  <c r="CO151"/>
  <c r="CH151"/>
  <c r="CG151"/>
  <c r="CF151"/>
  <c r="BI151"/>
  <c r="BH151"/>
  <c r="BG151"/>
  <c r="BF151"/>
  <c r="BE151"/>
  <c r="BD151"/>
  <c r="BC151"/>
  <c r="BB151"/>
  <c r="BA151"/>
  <c r="AZ151"/>
  <c r="AX151"/>
  <c r="AW151"/>
  <c r="AV151"/>
  <c r="AU151"/>
  <c r="AT151"/>
  <c r="AQ151"/>
  <c r="AP151"/>
  <c r="AO151"/>
  <c r="AM151"/>
  <c r="AL151"/>
  <c r="AK151"/>
  <c r="AJ151"/>
  <c r="AH151"/>
  <c r="X151"/>
  <c r="H151"/>
  <c r="CU150"/>
  <c r="CT150"/>
  <c r="CS150"/>
  <c r="CR150"/>
  <c r="CQ150"/>
  <c r="CP150"/>
  <c r="CO150"/>
  <c r="CH150"/>
  <c r="CG150"/>
  <c r="CF150"/>
  <c r="BI150"/>
  <c r="BH150"/>
  <c r="BG150"/>
  <c r="BF150"/>
  <c r="BE150"/>
  <c r="BD150"/>
  <c r="BC150"/>
  <c r="BB150"/>
  <c r="BA150"/>
  <c r="AZ150"/>
  <c r="AX150"/>
  <c r="AW150"/>
  <c r="AV150"/>
  <c r="AU150"/>
  <c r="AT150"/>
  <c r="AQ150"/>
  <c r="AP150"/>
  <c r="AO150"/>
  <c r="AM150"/>
  <c r="AL150"/>
  <c r="AK150"/>
  <c r="AJ150"/>
  <c r="AH150"/>
  <c r="X150"/>
  <c r="H150"/>
  <c r="CU149"/>
  <c r="CT149"/>
  <c r="CS149"/>
  <c r="CR149"/>
  <c r="CQ149"/>
  <c r="CP149"/>
  <c r="CO149"/>
  <c r="CH149"/>
  <c r="CG149"/>
  <c r="CF149"/>
  <c r="BI149"/>
  <c r="BH149"/>
  <c r="BG149"/>
  <c r="BF149"/>
  <c r="BE149"/>
  <c r="BD149"/>
  <c r="BC149"/>
  <c r="BB149"/>
  <c r="BA149"/>
  <c r="AZ149"/>
  <c r="AX149"/>
  <c r="AW149"/>
  <c r="AV149"/>
  <c r="AU149"/>
  <c r="AT149"/>
  <c r="AQ149"/>
  <c r="AP149"/>
  <c r="AO149"/>
  <c r="AM149"/>
  <c r="AL149"/>
  <c r="AK149"/>
  <c r="AJ149"/>
  <c r="AH149"/>
  <c r="X149"/>
  <c r="H149"/>
  <c r="CU148"/>
  <c r="CT148"/>
  <c r="CS148"/>
  <c r="CR148"/>
  <c r="CQ148"/>
  <c r="CP148"/>
  <c r="CO148"/>
  <c r="CH148"/>
  <c r="CG148"/>
  <c r="CF148"/>
  <c r="BI148"/>
  <c r="BH148"/>
  <c r="BG148"/>
  <c r="BF148"/>
  <c r="BE148"/>
  <c r="BD148"/>
  <c r="BC148"/>
  <c r="BB148"/>
  <c r="BA148"/>
  <c r="AZ148"/>
  <c r="AX148"/>
  <c r="AW148"/>
  <c r="AV148"/>
  <c r="AU148"/>
  <c r="AT148"/>
  <c r="AQ148"/>
  <c r="AP148"/>
  <c r="AO148"/>
  <c r="AM148"/>
  <c r="AL148"/>
  <c r="AK148"/>
  <c r="AJ148"/>
  <c r="AH148"/>
  <c r="X148"/>
  <c r="H148"/>
  <c r="CU147"/>
  <c r="CT147"/>
  <c r="CS147"/>
  <c r="CR147"/>
  <c r="CQ147"/>
  <c r="CP147"/>
  <c r="CO147"/>
  <c r="CH147"/>
  <c r="CG147"/>
  <c r="CF147"/>
  <c r="BI147"/>
  <c r="BH147"/>
  <c r="BG147"/>
  <c r="BF147"/>
  <c r="BE147"/>
  <c r="BD147"/>
  <c r="BC147"/>
  <c r="BB147"/>
  <c r="BA147"/>
  <c r="AZ147"/>
  <c r="AX147"/>
  <c r="AW147"/>
  <c r="AV147"/>
  <c r="AU147"/>
  <c r="AT147"/>
  <c r="AQ147"/>
  <c r="AP147"/>
  <c r="AO147"/>
  <c r="AM147"/>
  <c r="AL147"/>
  <c r="AK147"/>
  <c r="AJ147"/>
  <c r="AH147"/>
  <c r="X147"/>
  <c r="H147"/>
  <c r="CU146"/>
  <c r="CT146"/>
  <c r="CS146"/>
  <c r="CR146"/>
  <c r="CQ146"/>
  <c r="CP146"/>
  <c r="CO146"/>
  <c r="CH146"/>
  <c r="CG146"/>
  <c r="CF146"/>
  <c r="BI146"/>
  <c r="BH146"/>
  <c r="BG146"/>
  <c r="BF146"/>
  <c r="BE146"/>
  <c r="BD146"/>
  <c r="BC146"/>
  <c r="BB146"/>
  <c r="BA146"/>
  <c r="AZ146"/>
  <c r="AX146"/>
  <c r="AW146"/>
  <c r="AV146"/>
  <c r="AU146"/>
  <c r="AT146"/>
  <c r="AQ146"/>
  <c r="AP146"/>
  <c r="AO146"/>
  <c r="AM146"/>
  <c r="AL146"/>
  <c r="AK146"/>
  <c r="AJ146"/>
  <c r="AH146"/>
  <c r="X146"/>
  <c r="H146"/>
  <c r="CU145"/>
  <c r="CT145"/>
  <c r="CS145"/>
  <c r="CR145"/>
  <c r="CQ145"/>
  <c r="CP145"/>
  <c r="CO145"/>
  <c r="CH145"/>
  <c r="CG145"/>
  <c r="CF145"/>
  <c r="BI145"/>
  <c r="BH145"/>
  <c r="BG145"/>
  <c r="BF145"/>
  <c r="BE145"/>
  <c r="BD145"/>
  <c r="BC145"/>
  <c r="BB145"/>
  <c r="BA145"/>
  <c r="AZ145"/>
  <c r="AX145"/>
  <c r="AW145"/>
  <c r="AV145"/>
  <c r="AU145"/>
  <c r="AT145"/>
  <c r="AQ145"/>
  <c r="AP145"/>
  <c r="AO145"/>
  <c r="AM145"/>
  <c r="AL145"/>
  <c r="AK145"/>
  <c r="AJ145"/>
  <c r="AH145"/>
  <c r="X145"/>
  <c r="H145"/>
  <c r="CU144"/>
  <c r="CT144"/>
  <c r="CS144"/>
  <c r="CR144"/>
  <c r="CQ144"/>
  <c r="CP144"/>
  <c r="CO144"/>
  <c r="CH144"/>
  <c r="CG144"/>
  <c r="CF144"/>
  <c r="BI144"/>
  <c r="BH144"/>
  <c r="BG144"/>
  <c r="BF144"/>
  <c r="BE144"/>
  <c r="BD144"/>
  <c r="BC144"/>
  <c r="BB144"/>
  <c r="BA144"/>
  <c r="AZ144"/>
  <c r="AX144"/>
  <c r="AW144"/>
  <c r="AV144"/>
  <c r="AU144"/>
  <c r="AT144"/>
  <c r="AQ144"/>
  <c r="AP144"/>
  <c r="AO144"/>
  <c r="AM144"/>
  <c r="AL144"/>
  <c r="AK144"/>
  <c r="AJ144"/>
  <c r="AH144"/>
  <c r="X144"/>
  <c r="H144"/>
  <c r="CU143"/>
  <c r="CT143"/>
  <c r="CS143"/>
  <c r="CR143"/>
  <c r="CQ143"/>
  <c r="CP143"/>
  <c r="CO143"/>
  <c r="CH143"/>
  <c r="CG143"/>
  <c r="CF143"/>
  <c r="BI143"/>
  <c r="BH143"/>
  <c r="BG143"/>
  <c r="BF143"/>
  <c r="BE143"/>
  <c r="BD143"/>
  <c r="BC143"/>
  <c r="BB143"/>
  <c r="BA143"/>
  <c r="AZ143"/>
  <c r="AX143"/>
  <c r="AW143"/>
  <c r="AV143"/>
  <c r="AU143"/>
  <c r="AT143"/>
  <c r="AQ143"/>
  <c r="AP143"/>
  <c r="AO143"/>
  <c r="AM143"/>
  <c r="AL143"/>
  <c r="AK143"/>
  <c r="AJ143"/>
  <c r="AH143"/>
  <c r="X143"/>
  <c r="H143"/>
  <c r="CU142"/>
  <c r="CT142"/>
  <c r="CS142"/>
  <c r="CR142"/>
  <c r="CQ142"/>
  <c r="CP142"/>
  <c r="CO142"/>
  <c r="CH142"/>
  <c r="CG142"/>
  <c r="CF142"/>
  <c r="BI142"/>
  <c r="BH142"/>
  <c r="BG142"/>
  <c r="BF142"/>
  <c r="BE142"/>
  <c r="BD142"/>
  <c r="BC142"/>
  <c r="BB142"/>
  <c r="BA142"/>
  <c r="AZ142"/>
  <c r="AX142"/>
  <c r="AW142"/>
  <c r="AV142"/>
  <c r="AU142"/>
  <c r="AT142"/>
  <c r="AQ142"/>
  <c r="AP142"/>
  <c r="AO142"/>
  <c r="AM142"/>
  <c r="AL142"/>
  <c r="AK142"/>
  <c r="AJ142"/>
  <c r="AH142"/>
  <c r="X142"/>
  <c r="H142"/>
  <c r="CU141"/>
  <c r="CT141"/>
  <c r="CS141"/>
  <c r="CR141"/>
  <c r="CQ141"/>
  <c r="CP141"/>
  <c r="CO141"/>
  <c r="CH141"/>
  <c r="CG141"/>
  <c r="CF141"/>
  <c r="BI141"/>
  <c r="BH141"/>
  <c r="BG141"/>
  <c r="BF141"/>
  <c r="BE141"/>
  <c r="BD141"/>
  <c r="BC141"/>
  <c r="BB141"/>
  <c r="BA141"/>
  <c r="AZ141"/>
  <c r="AX141"/>
  <c r="AW141"/>
  <c r="AV141"/>
  <c r="AU141"/>
  <c r="AT141"/>
  <c r="AQ141"/>
  <c r="AP141"/>
  <c r="AO141"/>
  <c r="AM141"/>
  <c r="AL141"/>
  <c r="AK141"/>
  <c r="AJ141"/>
  <c r="AH141"/>
  <c r="X141"/>
  <c r="H141"/>
  <c r="CU140"/>
  <c r="CT140"/>
  <c r="CS140"/>
  <c r="CR140"/>
  <c r="CQ140"/>
  <c r="CP140"/>
  <c r="CO140"/>
  <c r="CH140"/>
  <c r="CG140"/>
  <c r="CF140"/>
  <c r="BI140"/>
  <c r="BH140"/>
  <c r="BG140"/>
  <c r="BF140"/>
  <c r="BE140"/>
  <c r="BD140"/>
  <c r="BC140"/>
  <c r="BB140"/>
  <c r="BA140"/>
  <c r="AZ140"/>
  <c r="AX140"/>
  <c r="AW140"/>
  <c r="AV140"/>
  <c r="AU140"/>
  <c r="AT140"/>
  <c r="AQ140"/>
  <c r="AP140"/>
  <c r="AO140"/>
  <c r="AM140"/>
  <c r="AL140"/>
  <c r="AK140"/>
  <c r="AJ140"/>
  <c r="AH140"/>
  <c r="X140"/>
  <c r="H140"/>
  <c r="CU139"/>
  <c r="CT139"/>
  <c r="CS139"/>
  <c r="CR139"/>
  <c r="CQ139"/>
  <c r="CP139"/>
  <c r="CO139"/>
  <c r="CH139"/>
  <c r="CG139"/>
  <c r="CF139"/>
  <c r="BI139"/>
  <c r="BH139"/>
  <c r="BG139"/>
  <c r="BF139"/>
  <c r="BE139"/>
  <c r="BD139"/>
  <c r="BC139"/>
  <c r="BB139"/>
  <c r="BA139"/>
  <c r="AZ139"/>
  <c r="AX139"/>
  <c r="AW139"/>
  <c r="AV139"/>
  <c r="AU139"/>
  <c r="AT139"/>
  <c r="AQ139"/>
  <c r="AP139"/>
  <c r="AO139"/>
  <c r="AM139"/>
  <c r="AL139"/>
  <c r="AK139"/>
  <c r="AJ139"/>
  <c r="AH139"/>
  <c r="X139"/>
  <c r="H139"/>
  <c r="CU138"/>
  <c r="CT138"/>
  <c r="CS138"/>
  <c r="CR138"/>
  <c r="CQ138"/>
  <c r="CP138"/>
  <c r="CO138"/>
  <c r="CH138"/>
  <c r="CG138"/>
  <c r="CF138"/>
  <c r="BI138"/>
  <c r="BH138"/>
  <c r="BG138"/>
  <c r="BF138"/>
  <c r="BE138"/>
  <c r="BD138"/>
  <c r="BC138"/>
  <c r="BB138"/>
  <c r="BA138"/>
  <c r="AZ138"/>
  <c r="AX138"/>
  <c r="AW138"/>
  <c r="AV138"/>
  <c r="AU138"/>
  <c r="AT138"/>
  <c r="AQ138"/>
  <c r="AP138"/>
  <c r="AO138"/>
  <c r="AM138"/>
  <c r="AL138"/>
  <c r="AK138"/>
  <c r="AJ138"/>
  <c r="AH138"/>
  <c r="X138"/>
  <c r="H138"/>
  <c r="CU137"/>
  <c r="CT137"/>
  <c r="CS137"/>
  <c r="CR137"/>
  <c r="CQ137"/>
  <c r="CP137"/>
  <c r="CO137"/>
  <c r="CH137"/>
  <c r="CG137"/>
  <c r="CF137"/>
  <c r="BI137"/>
  <c r="BH137"/>
  <c r="BG137"/>
  <c r="BF137"/>
  <c r="BE137"/>
  <c r="BD137"/>
  <c r="BC137"/>
  <c r="BB137"/>
  <c r="BA137"/>
  <c r="AZ137"/>
  <c r="AX137"/>
  <c r="AW137"/>
  <c r="AV137"/>
  <c r="AU137"/>
  <c r="AT137"/>
  <c r="AQ137"/>
  <c r="AP137"/>
  <c r="AO137"/>
  <c r="AM137"/>
  <c r="AL137"/>
  <c r="AK137"/>
  <c r="AJ137"/>
  <c r="AH137"/>
  <c r="X137"/>
  <c r="H137"/>
  <c r="CU136"/>
  <c r="CT136"/>
  <c r="CS136"/>
  <c r="CR136"/>
  <c r="CQ136"/>
  <c r="CP136"/>
  <c r="CO136"/>
  <c r="CH136"/>
  <c r="CG136"/>
  <c r="CF136"/>
  <c r="BI136"/>
  <c r="BH136"/>
  <c r="BG136"/>
  <c r="BF136"/>
  <c r="BE136"/>
  <c r="BD136"/>
  <c r="BC136"/>
  <c r="BB136"/>
  <c r="BA136"/>
  <c r="AZ136"/>
  <c r="AX136"/>
  <c r="AW136"/>
  <c r="AV136"/>
  <c r="AU136"/>
  <c r="AT136"/>
  <c r="AQ136"/>
  <c r="AP136"/>
  <c r="AO136"/>
  <c r="AM136"/>
  <c r="AL136"/>
  <c r="AK136"/>
  <c r="AJ136"/>
  <c r="AH136"/>
  <c r="X136"/>
  <c r="H136"/>
  <c r="CU135"/>
  <c r="CT135"/>
  <c r="CS135"/>
  <c r="CR135"/>
  <c r="CQ135"/>
  <c r="CP135"/>
  <c r="CO135"/>
  <c r="CH135"/>
  <c r="CG135"/>
  <c r="CF135"/>
  <c r="BI135"/>
  <c r="BH135"/>
  <c r="BG135"/>
  <c r="BF135"/>
  <c r="BE135"/>
  <c r="BD135"/>
  <c r="BC135"/>
  <c r="BB135"/>
  <c r="BA135"/>
  <c r="AZ135"/>
  <c r="AX135"/>
  <c r="AW135"/>
  <c r="AV135"/>
  <c r="AU135"/>
  <c r="AT135"/>
  <c r="AQ135"/>
  <c r="AP135"/>
  <c r="AO135"/>
  <c r="AM135"/>
  <c r="AL135"/>
  <c r="AK135"/>
  <c r="AJ135"/>
  <c r="AH135"/>
  <c r="X135"/>
  <c r="H135"/>
  <c r="CU134"/>
  <c r="CT134"/>
  <c r="CS134"/>
  <c r="CR134"/>
  <c r="CQ134"/>
  <c r="CP134"/>
  <c r="CO134"/>
  <c r="CH134"/>
  <c r="CG134"/>
  <c r="CF134"/>
  <c r="BI134"/>
  <c r="BH134"/>
  <c r="BG134"/>
  <c r="BF134"/>
  <c r="BE134"/>
  <c r="BD134"/>
  <c r="BC134"/>
  <c r="BB134"/>
  <c r="BA134"/>
  <c r="AZ134"/>
  <c r="AX134"/>
  <c r="AW134"/>
  <c r="AV134"/>
  <c r="AU134"/>
  <c r="AT134"/>
  <c r="AQ134"/>
  <c r="AP134"/>
  <c r="AO134"/>
  <c r="AM134"/>
  <c r="AL134"/>
  <c r="AK134"/>
  <c r="AJ134"/>
  <c r="AH134"/>
  <c r="X134"/>
  <c r="H134"/>
  <c r="CU133"/>
  <c r="CT133"/>
  <c r="CS133"/>
  <c r="CR133"/>
  <c r="CQ133"/>
  <c r="CP133"/>
  <c r="CO133"/>
  <c r="CH133"/>
  <c r="CG133"/>
  <c r="CF133"/>
  <c r="BI133"/>
  <c r="BH133"/>
  <c r="BG133"/>
  <c r="BF133"/>
  <c r="BE133"/>
  <c r="BD133"/>
  <c r="BC133"/>
  <c r="BB133"/>
  <c r="BA133"/>
  <c r="AZ133"/>
  <c r="AX133"/>
  <c r="AW133"/>
  <c r="AV133"/>
  <c r="AU133"/>
  <c r="AT133"/>
  <c r="AQ133"/>
  <c r="AP133"/>
  <c r="AO133"/>
  <c r="AM133"/>
  <c r="AL133"/>
  <c r="AK133"/>
  <c r="AJ133"/>
  <c r="AH133"/>
  <c r="X133"/>
  <c r="H133"/>
  <c r="CU132"/>
  <c r="CT132"/>
  <c r="CS132"/>
  <c r="CR132"/>
  <c r="CQ132"/>
  <c r="CP132"/>
  <c r="CO132"/>
  <c r="CH132"/>
  <c r="CG132"/>
  <c r="CF132"/>
  <c r="BI132"/>
  <c r="BH132"/>
  <c r="BG132"/>
  <c r="BF132"/>
  <c r="BE132"/>
  <c r="BD132"/>
  <c r="BC132"/>
  <c r="BB132"/>
  <c r="BA132"/>
  <c r="AZ132"/>
  <c r="AX132"/>
  <c r="AW132"/>
  <c r="AV132"/>
  <c r="AU132"/>
  <c r="AT132"/>
  <c r="AQ132"/>
  <c r="AP132"/>
  <c r="AO132"/>
  <c r="AM132"/>
  <c r="AL132"/>
  <c r="AK132"/>
  <c r="AJ132"/>
  <c r="AH132"/>
  <c r="X132"/>
  <c r="H132"/>
  <c r="CU131"/>
  <c r="CT131"/>
  <c r="CS131"/>
  <c r="CR131"/>
  <c r="CQ131"/>
  <c r="CP131"/>
  <c r="CO131"/>
  <c r="CH131"/>
  <c r="CG131"/>
  <c r="CF131"/>
  <c r="BI131"/>
  <c r="BH131"/>
  <c r="BG131"/>
  <c r="BF131"/>
  <c r="BE131"/>
  <c r="BD131"/>
  <c r="BC131"/>
  <c r="BB131"/>
  <c r="BA131"/>
  <c r="AZ131"/>
  <c r="AX131"/>
  <c r="AW131"/>
  <c r="AV131"/>
  <c r="AU131"/>
  <c r="AT131"/>
  <c r="AQ131"/>
  <c r="AP131"/>
  <c r="AO131"/>
  <c r="AM131"/>
  <c r="AL131"/>
  <c r="AK131"/>
  <c r="AJ131"/>
  <c r="AH131"/>
  <c r="X131"/>
  <c r="H131"/>
  <c r="CU130"/>
  <c r="CT130"/>
  <c r="CS130"/>
  <c r="CR130"/>
  <c r="CQ130"/>
  <c r="CP130"/>
  <c r="CO130"/>
  <c r="CH130"/>
  <c r="CG130"/>
  <c r="CF130"/>
  <c r="BI130"/>
  <c r="BH130"/>
  <c r="BG130"/>
  <c r="BF130"/>
  <c r="BE130"/>
  <c r="BD130"/>
  <c r="BC130"/>
  <c r="BB130"/>
  <c r="BA130"/>
  <c r="AZ130"/>
  <c r="AX130"/>
  <c r="AW130"/>
  <c r="AV130"/>
  <c r="AU130"/>
  <c r="AT130"/>
  <c r="AQ130"/>
  <c r="AP130"/>
  <c r="AO130"/>
  <c r="AM130"/>
  <c r="AL130"/>
  <c r="AK130"/>
  <c r="AJ130"/>
  <c r="AH130"/>
  <c r="X130"/>
  <c r="H130"/>
  <c r="CU129"/>
  <c r="CT129"/>
  <c r="CS129"/>
  <c r="CR129"/>
  <c r="CQ129"/>
  <c r="CP129"/>
  <c r="CO129"/>
  <c r="CH129"/>
  <c r="CG129"/>
  <c r="CF129"/>
  <c r="BI129"/>
  <c r="BH129"/>
  <c r="BG129"/>
  <c r="BF129"/>
  <c r="BE129"/>
  <c r="BD129"/>
  <c r="BC129"/>
  <c r="BB129"/>
  <c r="BA129"/>
  <c r="AZ129"/>
  <c r="AX129"/>
  <c r="AW129"/>
  <c r="AV129"/>
  <c r="AU129"/>
  <c r="AT129"/>
  <c r="AQ129"/>
  <c r="AP129"/>
  <c r="AO129"/>
  <c r="AM129"/>
  <c r="AL129"/>
  <c r="AK129"/>
  <c r="AJ129"/>
  <c r="AH129"/>
  <c r="X129"/>
  <c r="H129"/>
  <c r="CU128"/>
  <c r="CT128"/>
  <c r="CS128"/>
  <c r="CR128"/>
  <c r="CQ128"/>
  <c r="CP128"/>
  <c r="CO128"/>
  <c r="CH128"/>
  <c r="CG128"/>
  <c r="CF128"/>
  <c r="BI128"/>
  <c r="BH128"/>
  <c r="BG128"/>
  <c r="BF128"/>
  <c r="BE128"/>
  <c r="BD128"/>
  <c r="BC128"/>
  <c r="BB128"/>
  <c r="BA128"/>
  <c r="AZ128"/>
  <c r="AX128"/>
  <c r="AW128"/>
  <c r="AV128"/>
  <c r="AU128"/>
  <c r="AT128"/>
  <c r="AQ128"/>
  <c r="AP128"/>
  <c r="AO128"/>
  <c r="AM128"/>
  <c r="AL128"/>
  <c r="AK128"/>
  <c r="AJ128"/>
  <c r="AH128"/>
  <c r="X128"/>
  <c r="H128"/>
  <c r="CU127"/>
  <c r="CT127"/>
  <c r="CS127"/>
  <c r="CR127"/>
  <c r="CQ127"/>
  <c r="CP127"/>
  <c r="CO127"/>
  <c r="CH127"/>
  <c r="CG127"/>
  <c r="CF127"/>
  <c r="BI127"/>
  <c r="BH127"/>
  <c r="BG127"/>
  <c r="BF127"/>
  <c r="BE127"/>
  <c r="BD127"/>
  <c r="BC127"/>
  <c r="BB127"/>
  <c r="BA127"/>
  <c r="AZ127"/>
  <c r="AX127"/>
  <c r="AW127"/>
  <c r="AV127"/>
  <c r="AU127"/>
  <c r="AT127"/>
  <c r="AQ127"/>
  <c r="AP127"/>
  <c r="AO127"/>
  <c r="AM127"/>
  <c r="AL127"/>
  <c r="AK127"/>
  <c r="AJ127"/>
  <c r="AH127"/>
  <c r="X127"/>
  <c r="H127"/>
  <c r="CU126"/>
  <c r="CT126"/>
  <c r="CS126"/>
  <c r="CR126"/>
  <c r="CQ126"/>
  <c r="CP126"/>
  <c r="CO126"/>
  <c r="CH126"/>
  <c r="CG126"/>
  <c r="CF126"/>
  <c r="BI126"/>
  <c r="BH126"/>
  <c r="BG126"/>
  <c r="BF126"/>
  <c r="BE126"/>
  <c r="BD126"/>
  <c r="BC126"/>
  <c r="BB126"/>
  <c r="BA126"/>
  <c r="AZ126"/>
  <c r="AX126"/>
  <c r="AW126"/>
  <c r="AV126"/>
  <c r="AU126"/>
  <c r="AT126"/>
  <c r="AQ126"/>
  <c r="AP126"/>
  <c r="AO126"/>
  <c r="AM126"/>
  <c r="AL126"/>
  <c r="AK126"/>
  <c r="AJ126"/>
  <c r="AH126"/>
  <c r="X126"/>
  <c r="H126"/>
  <c r="CU125"/>
  <c r="CT125"/>
  <c r="CS125"/>
  <c r="CR125"/>
  <c r="CQ125"/>
  <c r="CP125"/>
  <c r="CO125"/>
  <c r="CH125"/>
  <c r="CG125"/>
  <c r="CF125"/>
  <c r="BI125"/>
  <c r="BH125"/>
  <c r="BG125"/>
  <c r="BF125"/>
  <c r="BE125"/>
  <c r="BD125"/>
  <c r="BC125"/>
  <c r="BB125"/>
  <c r="BA125"/>
  <c r="AZ125"/>
  <c r="AX125"/>
  <c r="AW125"/>
  <c r="AV125"/>
  <c r="AU125"/>
  <c r="AT125"/>
  <c r="AQ125"/>
  <c r="AP125"/>
  <c r="AO125"/>
  <c r="AM125"/>
  <c r="AL125"/>
  <c r="AK125"/>
  <c r="AJ125"/>
  <c r="AH125"/>
  <c r="X125"/>
  <c r="H125"/>
  <c r="CU124"/>
  <c r="CT124"/>
  <c r="CS124"/>
  <c r="CR124"/>
  <c r="CQ124"/>
  <c r="CP124"/>
  <c r="CO124"/>
  <c r="CH124"/>
  <c r="CG124"/>
  <c r="CF124"/>
  <c r="BI124"/>
  <c r="BH124"/>
  <c r="BG124"/>
  <c r="BF124"/>
  <c r="BE124"/>
  <c r="BD124"/>
  <c r="BC124"/>
  <c r="BB124"/>
  <c r="BA124"/>
  <c r="AZ124"/>
  <c r="AX124"/>
  <c r="AW124"/>
  <c r="AV124"/>
  <c r="AU124"/>
  <c r="AT124"/>
  <c r="AQ124"/>
  <c r="AP124"/>
  <c r="AO124"/>
  <c r="AM124"/>
  <c r="AL124"/>
  <c r="AK124"/>
  <c r="AJ124"/>
  <c r="AH124"/>
  <c r="X124"/>
  <c r="H124"/>
  <c r="CU123"/>
  <c r="CT123"/>
  <c r="CS123"/>
  <c r="CR123"/>
  <c r="CQ123"/>
  <c r="CP123"/>
  <c r="CO123"/>
  <c r="CH123"/>
  <c r="CG123"/>
  <c r="CF123"/>
  <c r="BI123"/>
  <c r="BH123"/>
  <c r="BG123"/>
  <c r="BF123"/>
  <c r="BE123"/>
  <c r="BD123"/>
  <c r="BC123"/>
  <c r="BB123"/>
  <c r="BA123"/>
  <c r="AZ123"/>
  <c r="AX123"/>
  <c r="AW123"/>
  <c r="AV123"/>
  <c r="AU123"/>
  <c r="AT123"/>
  <c r="AQ123"/>
  <c r="AP123"/>
  <c r="AO123"/>
  <c r="AM123"/>
  <c r="AL123"/>
  <c r="AK123"/>
  <c r="AJ123"/>
  <c r="AH123"/>
  <c r="X123"/>
  <c r="H123"/>
  <c r="CU122"/>
  <c r="CT122"/>
  <c r="CS122"/>
  <c r="CR122"/>
  <c r="CQ122"/>
  <c r="CP122"/>
  <c r="CO122"/>
  <c r="CH122"/>
  <c r="CG122"/>
  <c r="CF122"/>
  <c r="BI122"/>
  <c r="BH122"/>
  <c r="BG122"/>
  <c r="BF122"/>
  <c r="BE122"/>
  <c r="BD122"/>
  <c r="BC122"/>
  <c r="BB122"/>
  <c r="BA122"/>
  <c r="AZ122"/>
  <c r="AX122"/>
  <c r="AW122"/>
  <c r="AV122"/>
  <c r="AU122"/>
  <c r="AT122"/>
  <c r="AQ122"/>
  <c r="AP122"/>
  <c r="AO122"/>
  <c r="AM122"/>
  <c r="AL122"/>
  <c r="AK122"/>
  <c r="AJ122"/>
  <c r="AH122"/>
  <c r="X122"/>
  <c r="H122"/>
  <c r="CU121"/>
  <c r="CT121"/>
  <c r="CS121"/>
  <c r="CR121"/>
  <c r="CQ121"/>
  <c r="CP121"/>
  <c r="CO121"/>
  <c r="CH121"/>
  <c r="CG121"/>
  <c r="CF121"/>
  <c r="BI121"/>
  <c r="BH121"/>
  <c r="BG121"/>
  <c r="BF121"/>
  <c r="BE121"/>
  <c r="BD121"/>
  <c r="BC121"/>
  <c r="BB121"/>
  <c r="BA121"/>
  <c r="AZ121"/>
  <c r="AX121"/>
  <c r="AW121"/>
  <c r="AV121"/>
  <c r="AU121"/>
  <c r="AT121"/>
  <c r="AQ121"/>
  <c r="AP121"/>
  <c r="AO121"/>
  <c r="AM121"/>
  <c r="AL121"/>
  <c r="AK121"/>
  <c r="AJ121"/>
  <c r="AH121"/>
  <c r="X121"/>
  <c r="H121"/>
  <c r="CU120"/>
  <c r="CT120"/>
  <c r="CS120"/>
  <c r="CR120"/>
  <c r="CQ120"/>
  <c r="CP120"/>
  <c r="CO120"/>
  <c r="CH120"/>
  <c r="CG120"/>
  <c r="CF120"/>
  <c r="BI120"/>
  <c r="BH120"/>
  <c r="BG120"/>
  <c r="BF120"/>
  <c r="BE120"/>
  <c r="BD120"/>
  <c r="BC120"/>
  <c r="BB120"/>
  <c r="BA120"/>
  <c r="AZ120"/>
  <c r="AX120"/>
  <c r="AW120"/>
  <c r="AV120"/>
  <c r="AU120"/>
  <c r="AT120"/>
  <c r="AQ120"/>
  <c r="AP120"/>
  <c r="AO120"/>
  <c r="AM120"/>
  <c r="AL120"/>
  <c r="AK120"/>
  <c r="AJ120"/>
  <c r="AH120"/>
  <c r="X120"/>
  <c r="H120"/>
  <c r="CU119"/>
  <c r="CT119"/>
  <c r="CS119"/>
  <c r="CR119"/>
  <c r="CQ119"/>
  <c r="CP119"/>
  <c r="CO119"/>
  <c r="CH119"/>
  <c r="CG119"/>
  <c r="CF119"/>
  <c r="BI119"/>
  <c r="BH119"/>
  <c r="BG119"/>
  <c r="BF119"/>
  <c r="BE119"/>
  <c r="BD119"/>
  <c r="BC119"/>
  <c r="BB119"/>
  <c r="BA119"/>
  <c r="AZ119"/>
  <c r="AX119"/>
  <c r="AW119"/>
  <c r="AV119"/>
  <c r="AU119"/>
  <c r="AT119"/>
  <c r="AQ119"/>
  <c r="AP119"/>
  <c r="AO119"/>
  <c r="AM119"/>
  <c r="AL119"/>
  <c r="AK119"/>
  <c r="AJ119"/>
  <c r="AH119"/>
  <c r="X119"/>
  <c r="H119"/>
  <c r="CU118"/>
  <c r="CT118"/>
  <c r="CS118"/>
  <c r="CR118"/>
  <c r="CQ118"/>
  <c r="CP118"/>
  <c r="CO118"/>
  <c r="CH118"/>
  <c r="CG118"/>
  <c r="CF118"/>
  <c r="BI118"/>
  <c r="BH118"/>
  <c r="BG118"/>
  <c r="BF118"/>
  <c r="BE118"/>
  <c r="BD118"/>
  <c r="BC118"/>
  <c r="BB118"/>
  <c r="BA118"/>
  <c r="AZ118"/>
  <c r="AX118"/>
  <c r="AW118"/>
  <c r="AV118"/>
  <c r="AU118"/>
  <c r="AT118"/>
  <c r="AQ118"/>
  <c r="AP118"/>
  <c r="AO118"/>
  <c r="AM118"/>
  <c r="AL118"/>
  <c r="AK118"/>
  <c r="AJ118"/>
  <c r="AH118"/>
  <c r="X118"/>
  <c r="H118"/>
  <c r="CU117"/>
  <c r="CT117"/>
  <c r="CS117"/>
  <c r="CR117"/>
  <c r="CQ117"/>
  <c r="CP117"/>
  <c r="CO117"/>
  <c r="CH117"/>
  <c r="CG117"/>
  <c r="CF117"/>
  <c r="BI117"/>
  <c r="BH117"/>
  <c r="BG117"/>
  <c r="BF117"/>
  <c r="BE117"/>
  <c r="BD117"/>
  <c r="BC117"/>
  <c r="BB117"/>
  <c r="BA117"/>
  <c r="AZ117"/>
  <c r="AX117"/>
  <c r="AW117"/>
  <c r="AV117"/>
  <c r="AU117"/>
  <c r="AT117"/>
  <c r="AQ117"/>
  <c r="AP117"/>
  <c r="AO117"/>
  <c r="AM117"/>
  <c r="AL117"/>
  <c r="AK117"/>
  <c r="AJ117"/>
  <c r="AH117"/>
  <c r="X117"/>
  <c r="H117"/>
  <c r="CU116"/>
  <c r="CT116"/>
  <c r="CS116"/>
  <c r="CR116"/>
  <c r="CQ116"/>
  <c r="CP116"/>
  <c r="CO116"/>
  <c r="CH116"/>
  <c r="CG116"/>
  <c r="CF116"/>
  <c r="BI116"/>
  <c r="BH116"/>
  <c r="BG116"/>
  <c r="BF116"/>
  <c r="BE116"/>
  <c r="BD116"/>
  <c r="BC116"/>
  <c r="BB116"/>
  <c r="BA116"/>
  <c r="AZ116"/>
  <c r="AX116"/>
  <c r="AW116"/>
  <c r="AV116"/>
  <c r="AU116"/>
  <c r="AT116"/>
  <c r="AQ116"/>
  <c r="AP116"/>
  <c r="AO116"/>
  <c r="AM116"/>
  <c r="AL116"/>
  <c r="AK116"/>
  <c r="AJ116"/>
  <c r="AH116"/>
  <c r="X116"/>
  <c r="H116"/>
  <c r="CU115"/>
  <c r="CT115"/>
  <c r="CS115"/>
  <c r="CR115"/>
  <c r="CQ115"/>
  <c r="CP115"/>
  <c r="CO115"/>
  <c r="CH115"/>
  <c r="CG115"/>
  <c r="CF115"/>
  <c r="BI115"/>
  <c r="BH115"/>
  <c r="BG115"/>
  <c r="BF115"/>
  <c r="BE115"/>
  <c r="BD115"/>
  <c r="BC115"/>
  <c r="BB115"/>
  <c r="BA115"/>
  <c r="AZ115"/>
  <c r="AX115"/>
  <c r="AW115"/>
  <c r="AV115"/>
  <c r="AU115"/>
  <c r="AT115"/>
  <c r="AQ115"/>
  <c r="AP115"/>
  <c r="AO115"/>
  <c r="AM115"/>
  <c r="AL115"/>
  <c r="AK115"/>
  <c r="AJ115"/>
  <c r="AH115"/>
  <c r="X115"/>
  <c r="H115"/>
  <c r="CU114"/>
  <c r="CT114"/>
  <c r="CS114"/>
  <c r="CR114"/>
  <c r="CQ114"/>
  <c r="CP114"/>
  <c r="CO114"/>
  <c r="CH114"/>
  <c r="CG114"/>
  <c r="CF114"/>
  <c r="BI114"/>
  <c r="BH114"/>
  <c r="BG114"/>
  <c r="BF114"/>
  <c r="BE114"/>
  <c r="BD114"/>
  <c r="BC114"/>
  <c r="BB114"/>
  <c r="BA114"/>
  <c r="AZ114"/>
  <c r="AX114"/>
  <c r="AW114"/>
  <c r="AV114"/>
  <c r="AU114"/>
  <c r="AT114"/>
  <c r="AQ114"/>
  <c r="AP114"/>
  <c r="AO114"/>
  <c r="AM114"/>
  <c r="AL114"/>
  <c r="AK114"/>
  <c r="AJ114"/>
  <c r="AH114"/>
  <c r="X114"/>
  <c r="H114"/>
  <c r="CU113"/>
  <c r="CT113"/>
  <c r="CS113"/>
  <c r="CR113"/>
  <c r="CQ113"/>
  <c r="CP113"/>
  <c r="CO113"/>
  <c r="CH113"/>
  <c r="CG113"/>
  <c r="CF113"/>
  <c r="BI113"/>
  <c r="BH113"/>
  <c r="BG113"/>
  <c r="BF113"/>
  <c r="BE113"/>
  <c r="BD113"/>
  <c r="BC113"/>
  <c r="BB113"/>
  <c r="BA113"/>
  <c r="AZ113"/>
  <c r="AX113"/>
  <c r="AW113"/>
  <c r="AV113"/>
  <c r="AU113"/>
  <c r="AT113"/>
  <c r="AQ113"/>
  <c r="AP113"/>
  <c r="AO113"/>
  <c r="AM113"/>
  <c r="AL113"/>
  <c r="AK113"/>
  <c r="AJ113"/>
  <c r="AH113"/>
  <c r="X113"/>
  <c r="H113"/>
  <c r="CU112"/>
  <c r="CT112"/>
  <c r="CS112"/>
  <c r="CR112"/>
  <c r="CQ112"/>
  <c r="CP112"/>
  <c r="CO112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I112"/>
  <c r="BH112"/>
  <c r="BG112"/>
  <c r="BF112"/>
  <c r="BE112"/>
  <c r="BD112"/>
  <c r="BC112"/>
  <c r="BB112"/>
  <c r="BA112"/>
  <c r="AZ112"/>
  <c r="AX112"/>
  <c r="AW112"/>
  <c r="AV112"/>
  <c r="AU112"/>
  <c r="AT112"/>
  <c r="AQ112"/>
  <c r="AP112"/>
  <c r="AO112"/>
  <c r="AM112"/>
  <c r="AL112"/>
  <c r="AK112"/>
  <c r="AJ112"/>
  <c r="AH112"/>
  <c r="AG112"/>
  <c r="AF112"/>
  <c r="AE112"/>
  <c r="AD112"/>
  <c r="AC112"/>
  <c r="AB112"/>
  <c r="AA112"/>
  <c r="Z112"/>
  <c r="Y112"/>
  <c r="X112"/>
  <c r="W112"/>
  <c r="V112"/>
  <c r="U112"/>
  <c r="T112"/>
  <c r="Q112"/>
  <c r="P112"/>
  <c r="O112"/>
  <c r="M112"/>
  <c r="L112"/>
  <c r="K112"/>
  <c r="J112"/>
  <c r="H112"/>
  <c r="G112"/>
  <c r="F112"/>
  <c r="CU111"/>
  <c r="CT111"/>
  <c r="CS111"/>
  <c r="CR111"/>
  <c r="CQ111"/>
  <c r="CP111"/>
  <c r="CO111"/>
  <c r="CH111"/>
  <c r="CG111"/>
  <c r="CF111"/>
  <c r="BI111"/>
  <c r="BH111"/>
  <c r="BG111"/>
  <c r="BF111"/>
  <c r="BE111"/>
  <c r="BD111"/>
  <c r="BC111"/>
  <c r="BB111"/>
  <c r="BA111"/>
  <c r="AZ111"/>
  <c r="AX111"/>
  <c r="AW111"/>
  <c r="AV111"/>
  <c r="AU111"/>
  <c r="AT111"/>
  <c r="AQ111"/>
  <c r="AP111"/>
  <c r="AO111"/>
  <c r="AM111"/>
  <c r="AL111"/>
  <c r="AK111"/>
  <c r="AJ111"/>
  <c r="AH111"/>
  <c r="X111"/>
  <c r="H111"/>
  <c r="CU110"/>
  <c r="CT110"/>
  <c r="CS110"/>
  <c r="CR110"/>
  <c r="CQ110"/>
  <c r="CP110"/>
  <c r="CO110"/>
  <c r="CH110"/>
  <c r="CG110"/>
  <c r="CF110"/>
  <c r="BI110"/>
  <c r="BH110"/>
  <c r="BG110"/>
  <c r="BF110"/>
  <c r="BE110"/>
  <c r="BD110"/>
  <c r="BC110"/>
  <c r="BB110"/>
  <c r="BA110"/>
  <c r="AZ110"/>
  <c r="AX110"/>
  <c r="AW110"/>
  <c r="AV110"/>
  <c r="AU110"/>
  <c r="AT110"/>
  <c r="AQ110"/>
  <c r="AP110"/>
  <c r="AO110"/>
  <c r="AM110"/>
  <c r="AL110"/>
  <c r="AK110"/>
  <c r="AJ110"/>
  <c r="AH110"/>
  <c r="X110"/>
  <c r="H110"/>
  <c r="CU109"/>
  <c r="CT109"/>
  <c r="CS109"/>
  <c r="CR109"/>
  <c r="CQ109"/>
  <c r="CP109"/>
  <c r="CO109"/>
  <c r="CH109"/>
  <c r="CG109"/>
  <c r="CF109"/>
  <c r="BI109"/>
  <c r="BH109"/>
  <c r="BG109"/>
  <c r="BF109"/>
  <c r="BE109"/>
  <c r="BD109"/>
  <c r="BC109"/>
  <c r="BB109"/>
  <c r="BA109"/>
  <c r="AZ109"/>
  <c r="AX109"/>
  <c r="AW109"/>
  <c r="AV109"/>
  <c r="AU109"/>
  <c r="AT109"/>
  <c r="AQ109"/>
  <c r="AP109"/>
  <c r="AO109"/>
  <c r="AM109"/>
  <c r="AL109"/>
  <c r="AK109"/>
  <c r="AJ109"/>
  <c r="AH109"/>
  <c r="X109"/>
  <c r="H109"/>
  <c r="CU108"/>
  <c r="CT108"/>
  <c r="CS108"/>
  <c r="CR108"/>
  <c r="CQ108"/>
  <c r="CP108"/>
  <c r="CO108"/>
  <c r="CH108"/>
  <c r="CG108"/>
  <c r="CF108"/>
  <c r="BI108"/>
  <c r="BH108"/>
  <c r="BG108"/>
  <c r="BF108"/>
  <c r="BE108"/>
  <c r="BD108"/>
  <c r="BC108"/>
  <c r="BB108"/>
  <c r="BA108"/>
  <c r="AZ108"/>
  <c r="AX108"/>
  <c r="AW108"/>
  <c r="AV108"/>
  <c r="AU108"/>
  <c r="AT108"/>
  <c r="AQ108"/>
  <c r="AP108"/>
  <c r="AO108"/>
  <c r="AM108"/>
  <c r="AL108"/>
  <c r="AK108"/>
  <c r="AJ108"/>
  <c r="AH108"/>
  <c r="X108"/>
  <c r="H108"/>
  <c r="CU107"/>
  <c r="CT107"/>
  <c r="CS107"/>
  <c r="CR107"/>
  <c r="CQ107"/>
  <c r="CP107"/>
  <c r="CO107"/>
  <c r="CH107"/>
  <c r="CG107"/>
  <c r="CF107"/>
  <c r="BI107"/>
  <c r="BH107"/>
  <c r="BG107"/>
  <c r="BF107"/>
  <c r="BE107"/>
  <c r="BD107"/>
  <c r="BC107"/>
  <c r="BB107"/>
  <c r="BA107"/>
  <c r="AZ107"/>
  <c r="AX107"/>
  <c r="AW107"/>
  <c r="AV107"/>
  <c r="AU107"/>
  <c r="AT107"/>
  <c r="AQ107"/>
  <c r="AP107"/>
  <c r="AO107"/>
  <c r="AM107"/>
  <c r="AL107"/>
  <c r="AK107"/>
  <c r="AJ107"/>
  <c r="AH107"/>
  <c r="X107"/>
  <c r="H107"/>
  <c r="CU106"/>
  <c r="CT106"/>
  <c r="CS106"/>
  <c r="CR106"/>
  <c r="CQ106"/>
  <c r="CP106"/>
  <c r="CO106"/>
  <c r="CH106"/>
  <c r="CG106"/>
  <c r="CF106"/>
  <c r="BI106"/>
  <c r="BH106"/>
  <c r="BG106"/>
  <c r="BE106"/>
  <c r="BD106"/>
  <c r="BC106"/>
  <c r="BA106"/>
  <c r="AX106"/>
  <c r="AW106"/>
  <c r="AV106"/>
  <c r="AU106"/>
  <c r="AT106"/>
  <c r="AQ106"/>
  <c r="AP106"/>
  <c r="AO106"/>
  <c r="AM106"/>
  <c r="AL106"/>
  <c r="AK106"/>
  <c r="AJ106"/>
  <c r="AH106"/>
  <c r="X106"/>
  <c r="H106"/>
  <c r="CU105"/>
  <c r="CT105"/>
  <c r="CS105"/>
  <c r="CR105"/>
  <c r="CQ105"/>
  <c r="CP105"/>
  <c r="CO105"/>
  <c r="CH105"/>
  <c r="CG105"/>
  <c r="CF105"/>
  <c r="BI105"/>
  <c r="BH105"/>
  <c r="BG105"/>
  <c r="BF105"/>
  <c r="BE105"/>
  <c r="BD105"/>
  <c r="BC105"/>
  <c r="BB105"/>
  <c r="BA105"/>
  <c r="AZ105"/>
  <c r="AX105"/>
  <c r="AW105"/>
  <c r="AV105"/>
  <c r="AU105"/>
  <c r="AT105"/>
  <c r="AQ105"/>
  <c r="AP105"/>
  <c r="AO105"/>
  <c r="AM105"/>
  <c r="AL105"/>
  <c r="AK105"/>
  <c r="AJ105"/>
  <c r="AH105"/>
  <c r="X105"/>
  <c r="H105"/>
  <c r="CU104"/>
  <c r="CT104"/>
  <c r="CS104"/>
  <c r="CR104"/>
  <c r="CQ104"/>
  <c r="CP104"/>
  <c r="CO104"/>
  <c r="CH104"/>
  <c r="CG104"/>
  <c r="CF104"/>
  <c r="BI104"/>
  <c r="BH104"/>
  <c r="BG104"/>
  <c r="BF104"/>
  <c r="BE104"/>
  <c r="BD104"/>
  <c r="BC104"/>
  <c r="BB104"/>
  <c r="BA104"/>
  <c r="AZ104"/>
  <c r="AX104"/>
  <c r="AW104"/>
  <c r="AV104"/>
  <c r="AU104"/>
  <c r="AT104"/>
  <c r="AQ104"/>
  <c r="AP104"/>
  <c r="AO104"/>
  <c r="AM104"/>
  <c r="AL104"/>
  <c r="AK104"/>
  <c r="AJ104"/>
  <c r="AH104"/>
  <c r="X104"/>
  <c r="H104"/>
  <c r="CU103"/>
  <c r="CT103"/>
  <c r="CS103"/>
  <c r="CR103"/>
  <c r="CQ103"/>
  <c r="CP103"/>
  <c r="CO103"/>
  <c r="CH103"/>
  <c r="CG103"/>
  <c r="CF103"/>
  <c r="BI103"/>
  <c r="BH103"/>
  <c r="BG103"/>
  <c r="BF103"/>
  <c r="BE103"/>
  <c r="BD103"/>
  <c r="BC103"/>
  <c r="BB103"/>
  <c r="BA103"/>
  <c r="AZ103"/>
  <c r="AX103"/>
  <c r="AW103"/>
  <c r="AV103"/>
  <c r="AU103"/>
  <c r="AT103"/>
  <c r="AQ103"/>
  <c r="AP103"/>
  <c r="AO103"/>
  <c r="AM103"/>
  <c r="AL103"/>
  <c r="AK103"/>
  <c r="AJ103"/>
  <c r="AH103"/>
  <c r="X103"/>
  <c r="H103"/>
  <c r="CU102"/>
  <c r="CT102"/>
  <c r="CS102"/>
  <c r="CR102"/>
  <c r="CQ102"/>
  <c r="CP102"/>
  <c r="CO102"/>
  <c r="CH102"/>
  <c r="CG102"/>
  <c r="CF102"/>
  <c r="BI102"/>
  <c r="BH102"/>
  <c r="BG102"/>
  <c r="BF102"/>
  <c r="BE102"/>
  <c r="BD102"/>
  <c r="BC102"/>
  <c r="BB102"/>
  <c r="BA102"/>
  <c r="AZ102"/>
  <c r="AX102"/>
  <c r="AW102"/>
  <c r="AV102"/>
  <c r="AU102"/>
  <c r="AT102"/>
  <c r="AQ102"/>
  <c r="AP102"/>
  <c r="AO102"/>
  <c r="AM102"/>
  <c r="AL102"/>
  <c r="AK102"/>
  <c r="AJ102"/>
  <c r="AH102"/>
  <c r="X102"/>
  <c r="H102"/>
  <c r="CU101"/>
  <c r="CT101"/>
  <c r="CS101"/>
  <c r="CR101"/>
  <c r="CQ101"/>
  <c r="CP101"/>
  <c r="CO101"/>
  <c r="CH101"/>
  <c r="CG101"/>
  <c r="CF101"/>
  <c r="BI101"/>
  <c r="BH101"/>
  <c r="BG101"/>
  <c r="BF101"/>
  <c r="BE101"/>
  <c r="BD101"/>
  <c r="BC101"/>
  <c r="BB101"/>
  <c r="BA101"/>
  <c r="AZ101"/>
  <c r="AX101"/>
  <c r="AW101"/>
  <c r="AV101"/>
  <c r="AU101"/>
  <c r="AT101"/>
  <c r="AQ101"/>
  <c r="AP101"/>
  <c r="AO101"/>
  <c r="AM101"/>
  <c r="AL101"/>
  <c r="AK101"/>
  <c r="AJ101"/>
  <c r="AH101"/>
  <c r="X101"/>
  <c r="H101"/>
  <c r="CU100"/>
  <c r="CT100"/>
  <c r="CS100"/>
  <c r="CR100"/>
  <c r="CQ100"/>
  <c r="CP100"/>
  <c r="CO100"/>
  <c r="CH100"/>
  <c r="CG100"/>
  <c r="CF100"/>
  <c r="BI100"/>
  <c r="BH100"/>
  <c r="BG100"/>
  <c r="BF100"/>
  <c r="BE100"/>
  <c r="BD100"/>
  <c r="BC100"/>
  <c r="BB100"/>
  <c r="BA100"/>
  <c r="AZ100"/>
  <c r="AX100"/>
  <c r="AW100"/>
  <c r="AV100"/>
  <c r="AU100"/>
  <c r="AT100"/>
  <c r="AQ100"/>
  <c r="AP100"/>
  <c r="AO100"/>
  <c r="AM100"/>
  <c r="AL100"/>
  <c r="AK100"/>
  <c r="AJ100"/>
  <c r="AH100"/>
  <c r="X100"/>
  <c r="H100"/>
  <c r="CU99"/>
  <c r="CT99"/>
  <c r="CS99"/>
  <c r="CR99"/>
  <c r="CQ99"/>
  <c r="CP99"/>
  <c r="CO99"/>
  <c r="CH99"/>
  <c r="CG99"/>
  <c r="CF99"/>
  <c r="BI99"/>
  <c r="BH99"/>
  <c r="BG99"/>
  <c r="BF99"/>
  <c r="BE99"/>
  <c r="BD99"/>
  <c r="BC99"/>
  <c r="BB99"/>
  <c r="BA99"/>
  <c r="AZ99"/>
  <c r="AX99"/>
  <c r="AW99"/>
  <c r="AV99"/>
  <c r="AU99"/>
  <c r="AT99"/>
  <c r="AQ99"/>
  <c r="AP99"/>
  <c r="AO99"/>
  <c r="AM99"/>
  <c r="AL99"/>
  <c r="AK99"/>
  <c r="AJ99"/>
  <c r="AH99"/>
  <c r="X99"/>
  <c r="H99"/>
  <c r="CU98"/>
  <c r="CT98"/>
  <c r="CS98"/>
  <c r="CR98"/>
  <c r="CQ98"/>
  <c r="CP98"/>
  <c r="CO98"/>
  <c r="CH98"/>
  <c r="CG98"/>
  <c r="CF98"/>
  <c r="BI98"/>
  <c r="BH98"/>
  <c r="BG98"/>
  <c r="BF98"/>
  <c r="BE98"/>
  <c r="BD98"/>
  <c r="BC98"/>
  <c r="BB98"/>
  <c r="BA98"/>
  <c r="AZ98"/>
  <c r="AX98"/>
  <c r="AW98"/>
  <c r="AV98"/>
  <c r="AU98"/>
  <c r="AT98"/>
  <c r="AQ98"/>
  <c r="AP98"/>
  <c r="AO98"/>
  <c r="AM98"/>
  <c r="AL98"/>
  <c r="AK98"/>
  <c r="AJ98"/>
  <c r="AH98"/>
  <c r="X98"/>
  <c r="H98"/>
  <c r="CU97"/>
  <c r="CT97"/>
  <c r="CS97"/>
  <c r="CR97"/>
  <c r="CQ97"/>
  <c r="CP97"/>
  <c r="CO97"/>
  <c r="CH97"/>
  <c r="CG97"/>
  <c r="CF97"/>
  <c r="BI97"/>
  <c r="BH97"/>
  <c r="BG97"/>
  <c r="BF97"/>
  <c r="BE97"/>
  <c r="BD97"/>
  <c r="BC97"/>
  <c r="BB97"/>
  <c r="BA97"/>
  <c r="AZ97"/>
  <c r="AX97"/>
  <c r="AW97"/>
  <c r="AV97"/>
  <c r="AU97"/>
  <c r="AT97"/>
  <c r="AQ97"/>
  <c r="AP97"/>
  <c r="AO97"/>
  <c r="AM97"/>
  <c r="AL97"/>
  <c r="AK97"/>
  <c r="AJ97"/>
  <c r="AH97"/>
  <c r="X97"/>
  <c r="H97"/>
  <c r="CU96"/>
  <c r="CT96"/>
  <c r="CS96"/>
  <c r="CR96"/>
  <c r="CQ96"/>
  <c r="CP96"/>
  <c r="CO96"/>
  <c r="CH96"/>
  <c r="CG96"/>
  <c r="CF96"/>
  <c r="BI96"/>
  <c r="BH96"/>
  <c r="BG96"/>
  <c r="BF96"/>
  <c r="BE96"/>
  <c r="BD96"/>
  <c r="BC96"/>
  <c r="BB96"/>
  <c r="BA96"/>
  <c r="AZ96"/>
  <c r="AX96"/>
  <c r="AW96"/>
  <c r="AV96"/>
  <c r="AU96"/>
  <c r="AT96"/>
  <c r="AQ96"/>
  <c r="AP96"/>
  <c r="AO96"/>
  <c r="AM96"/>
  <c r="AL96"/>
  <c r="AK96"/>
  <c r="AJ96"/>
  <c r="AH96"/>
  <c r="X96"/>
  <c r="H96"/>
  <c r="CU95"/>
  <c r="CT95"/>
  <c r="CS95"/>
  <c r="CR95"/>
  <c r="CQ95"/>
  <c r="CP95"/>
  <c r="CO95"/>
  <c r="CH95"/>
  <c r="CG95"/>
  <c r="CF95"/>
  <c r="BI95"/>
  <c r="BH95"/>
  <c r="BG95"/>
  <c r="BF95"/>
  <c r="BE95"/>
  <c r="BD95"/>
  <c r="BC95"/>
  <c r="BB95"/>
  <c r="BA95"/>
  <c r="AZ95"/>
  <c r="AX95"/>
  <c r="AW95"/>
  <c r="AV95"/>
  <c r="AU95"/>
  <c r="AT95"/>
  <c r="AQ95"/>
  <c r="AP95"/>
  <c r="AO95"/>
  <c r="AM95"/>
  <c r="AL95"/>
  <c r="AK95"/>
  <c r="AJ95"/>
  <c r="AH95"/>
  <c r="X95"/>
  <c r="H95"/>
  <c r="CU94"/>
  <c r="CT94"/>
  <c r="CS94"/>
  <c r="CR94"/>
  <c r="CQ94"/>
  <c r="CP94"/>
  <c r="CO94"/>
  <c r="CH94"/>
  <c r="CG94"/>
  <c r="CF94"/>
  <c r="BI94"/>
  <c r="BH94"/>
  <c r="BG94"/>
  <c r="BF94"/>
  <c r="BE94"/>
  <c r="BD94"/>
  <c r="BC94"/>
  <c r="BB94"/>
  <c r="BA94"/>
  <c r="AZ94"/>
  <c r="AX94"/>
  <c r="AW94"/>
  <c r="AV94"/>
  <c r="AU94"/>
  <c r="AT94"/>
  <c r="AQ94"/>
  <c r="AP94"/>
  <c r="AO94"/>
  <c r="AM94"/>
  <c r="AL94"/>
  <c r="AK94"/>
  <c r="AJ94"/>
  <c r="AH94"/>
  <c r="X94"/>
  <c r="H94"/>
  <c r="CU93"/>
  <c r="CT93"/>
  <c r="CS93"/>
  <c r="CR93"/>
  <c r="CQ93"/>
  <c r="CP93"/>
  <c r="CO93"/>
  <c r="CH93"/>
  <c r="CG93"/>
  <c r="CF93"/>
  <c r="BI93"/>
  <c r="BH93"/>
  <c r="BG93"/>
  <c r="BF93"/>
  <c r="BE93"/>
  <c r="BD93"/>
  <c r="BC93"/>
  <c r="BB93"/>
  <c r="BA93"/>
  <c r="AZ93"/>
  <c r="AX93"/>
  <c r="AW93"/>
  <c r="AV93"/>
  <c r="AU93"/>
  <c r="AT93"/>
  <c r="AQ93"/>
  <c r="AP93"/>
  <c r="AO93"/>
  <c r="AM93"/>
  <c r="AL93"/>
  <c r="AK93"/>
  <c r="AJ93"/>
  <c r="AH93"/>
  <c r="X93"/>
  <c r="H93"/>
  <c r="CU92"/>
  <c r="CT92"/>
  <c r="CS92"/>
  <c r="CR92"/>
  <c r="CQ92"/>
  <c r="CP92"/>
  <c r="CO92"/>
  <c r="CH92"/>
  <c r="CG92"/>
  <c r="CF92"/>
  <c r="BI92"/>
  <c r="BH92"/>
  <c r="BG92"/>
  <c r="BF92"/>
  <c r="BE92"/>
  <c r="BD92"/>
  <c r="BC92"/>
  <c r="BB92"/>
  <c r="BA92"/>
  <c r="AZ92"/>
  <c r="AX92"/>
  <c r="AW92"/>
  <c r="AV92"/>
  <c r="AU92"/>
  <c r="AT92"/>
  <c r="AQ92"/>
  <c r="AP92"/>
  <c r="AO92"/>
  <c r="AM92"/>
  <c r="AL92"/>
  <c r="AK92"/>
  <c r="AJ92"/>
  <c r="AH92"/>
  <c r="X92"/>
  <c r="H92"/>
  <c r="CU91"/>
  <c r="CT91"/>
  <c r="CS91"/>
  <c r="CR91"/>
  <c r="CQ91"/>
  <c r="CP91"/>
  <c r="CO91"/>
  <c r="CH91"/>
  <c r="CG91"/>
  <c r="CF91"/>
  <c r="BI91"/>
  <c r="BH91"/>
  <c r="BG91"/>
  <c r="BF91"/>
  <c r="BE91"/>
  <c r="BD91"/>
  <c r="BC91"/>
  <c r="BB91"/>
  <c r="BA91"/>
  <c r="AZ91"/>
  <c r="AX91"/>
  <c r="AW91"/>
  <c r="AV91"/>
  <c r="AU91"/>
  <c r="AT91"/>
  <c r="AQ91"/>
  <c r="AP91"/>
  <c r="AO91"/>
  <c r="AM91"/>
  <c r="AL91"/>
  <c r="AK91"/>
  <c r="AJ91"/>
  <c r="AH91"/>
  <c r="X91"/>
  <c r="H91"/>
  <c r="CU90"/>
  <c r="CT90"/>
  <c r="CS90"/>
  <c r="CR90"/>
  <c r="CQ90"/>
  <c r="CP90"/>
  <c r="CO90"/>
  <c r="CH90"/>
  <c r="CG90"/>
  <c r="CF90"/>
  <c r="BI90"/>
  <c r="BH90"/>
  <c r="BG90"/>
  <c r="BF90"/>
  <c r="BE90"/>
  <c r="BD90"/>
  <c r="BC90"/>
  <c r="BB90"/>
  <c r="BA90"/>
  <c r="AZ90"/>
  <c r="AX90"/>
  <c r="AW90"/>
  <c r="AV90"/>
  <c r="AU90"/>
  <c r="AT90"/>
  <c r="AQ90"/>
  <c r="AP90"/>
  <c r="AO90"/>
  <c r="AM90"/>
  <c r="AL90"/>
  <c r="AK90"/>
  <c r="AJ90"/>
  <c r="AH90"/>
  <c r="X90"/>
  <c r="H90"/>
  <c r="CU89"/>
  <c r="CT89"/>
  <c r="CS89"/>
  <c r="CR89"/>
  <c r="CQ89"/>
  <c r="CP89"/>
  <c r="CO89"/>
  <c r="CH89"/>
  <c r="CG89"/>
  <c r="CF89"/>
  <c r="BI89"/>
  <c r="BH89"/>
  <c r="BG89"/>
  <c r="BF89"/>
  <c r="BE89"/>
  <c r="BD89"/>
  <c r="BC89"/>
  <c r="BB89"/>
  <c r="BA89"/>
  <c r="AZ89"/>
  <c r="AX89"/>
  <c r="AW89"/>
  <c r="AV89"/>
  <c r="AU89"/>
  <c r="AT89"/>
  <c r="AQ89"/>
  <c r="AP89"/>
  <c r="AO89"/>
  <c r="AM89"/>
  <c r="AL89"/>
  <c r="AK89"/>
  <c r="AJ89"/>
  <c r="AH89"/>
  <c r="X89"/>
  <c r="H89"/>
  <c r="CU88"/>
  <c r="CT88"/>
  <c r="CS88"/>
  <c r="CR88"/>
  <c r="CQ88"/>
  <c r="CP88"/>
  <c r="CO88"/>
  <c r="CH88"/>
  <c r="CG88"/>
  <c r="CF88"/>
  <c r="BI88"/>
  <c r="BH88"/>
  <c r="BG88"/>
  <c r="BF88"/>
  <c r="BE88"/>
  <c r="BD88"/>
  <c r="BC88"/>
  <c r="BB88"/>
  <c r="BA88"/>
  <c r="AZ88"/>
  <c r="AX88"/>
  <c r="AW88"/>
  <c r="AV88"/>
  <c r="AU88"/>
  <c r="AT88"/>
  <c r="AQ88"/>
  <c r="AP88"/>
  <c r="AO88"/>
  <c r="AM88"/>
  <c r="AL88"/>
  <c r="AK88"/>
  <c r="AJ88"/>
  <c r="AH88"/>
  <c r="X88"/>
  <c r="H88"/>
  <c r="CU87"/>
  <c r="CT87"/>
  <c r="CS87"/>
  <c r="CR87"/>
  <c r="CQ87"/>
  <c r="CP87"/>
  <c r="CO87"/>
  <c r="CH87"/>
  <c r="CG87"/>
  <c r="CF87"/>
  <c r="BI87"/>
  <c r="BH87"/>
  <c r="BG87"/>
  <c r="BF87"/>
  <c r="BE87"/>
  <c r="BD87"/>
  <c r="BC87"/>
  <c r="BB87"/>
  <c r="BA87"/>
  <c r="AZ87"/>
  <c r="AX87"/>
  <c r="AW87"/>
  <c r="AV87"/>
  <c r="AU87"/>
  <c r="AT87"/>
  <c r="AQ87"/>
  <c r="AP87"/>
  <c r="AO87"/>
  <c r="AM87"/>
  <c r="AL87"/>
  <c r="AK87"/>
  <c r="AJ87"/>
  <c r="AH87"/>
  <c r="X87"/>
  <c r="H87"/>
  <c r="CU86"/>
  <c r="CT86"/>
  <c r="CS86"/>
  <c r="CR86"/>
  <c r="CQ86"/>
  <c r="CP86"/>
  <c r="CO86"/>
  <c r="CH86"/>
  <c r="CG86"/>
  <c r="CF86"/>
  <c r="BI86"/>
  <c r="BH86"/>
  <c r="BG86"/>
  <c r="BF86"/>
  <c r="BE86"/>
  <c r="BD86"/>
  <c r="BC86"/>
  <c r="BB86"/>
  <c r="BA86"/>
  <c r="AZ86"/>
  <c r="AX86"/>
  <c r="AW86"/>
  <c r="AV86"/>
  <c r="AU86"/>
  <c r="AT86"/>
  <c r="AQ86"/>
  <c r="AP86"/>
  <c r="AO86"/>
  <c r="AM86"/>
  <c r="AL86"/>
  <c r="AK86"/>
  <c r="AJ86"/>
  <c r="AH86"/>
  <c r="X86"/>
  <c r="H86"/>
  <c r="CU85"/>
  <c r="CT85"/>
  <c r="CS85"/>
  <c r="CR85"/>
  <c r="CQ85"/>
  <c r="CP85"/>
  <c r="CO85"/>
  <c r="CH85"/>
  <c r="CG85"/>
  <c r="CF85"/>
  <c r="BI85"/>
  <c r="BH85"/>
  <c r="BG85"/>
  <c r="BF85"/>
  <c r="BE85"/>
  <c r="BD85"/>
  <c r="BC85"/>
  <c r="BB85"/>
  <c r="BA85"/>
  <c r="AZ85"/>
  <c r="AX85"/>
  <c r="AW85"/>
  <c r="AV85"/>
  <c r="AU85"/>
  <c r="AT85"/>
  <c r="AQ85"/>
  <c r="AP85"/>
  <c r="AO85"/>
  <c r="AM85"/>
  <c r="AL85"/>
  <c r="AK85"/>
  <c r="AJ85"/>
  <c r="AH85"/>
  <c r="X85"/>
  <c r="H85"/>
  <c r="CU84"/>
  <c r="CT84"/>
  <c r="CS84"/>
  <c r="CR84"/>
  <c r="CQ84"/>
  <c r="CP84"/>
  <c r="CO84"/>
  <c r="CH84"/>
  <c r="CG84"/>
  <c r="CF84"/>
  <c r="BI84"/>
  <c r="BH84"/>
  <c r="BG84"/>
  <c r="BF84"/>
  <c r="BE84"/>
  <c r="BD84"/>
  <c r="BC84"/>
  <c r="BB84"/>
  <c r="BA84"/>
  <c r="AZ84"/>
  <c r="AX84"/>
  <c r="AW84"/>
  <c r="AV84"/>
  <c r="AU84"/>
  <c r="AT84"/>
  <c r="AQ84"/>
  <c r="AP84"/>
  <c r="AO84"/>
  <c r="AM84"/>
  <c r="AL84"/>
  <c r="AK84"/>
  <c r="AJ84"/>
  <c r="AH84"/>
  <c r="X84"/>
  <c r="H84"/>
  <c r="CU83"/>
  <c r="CT83"/>
  <c r="CS83"/>
  <c r="CR83"/>
  <c r="CQ83"/>
  <c r="CP83"/>
  <c r="CO83"/>
  <c r="CH83"/>
  <c r="CG83"/>
  <c r="CF83"/>
  <c r="BI83"/>
  <c r="BH83"/>
  <c r="BG83"/>
  <c r="BF83"/>
  <c r="BE83"/>
  <c r="BD83"/>
  <c r="BC83"/>
  <c r="BB83"/>
  <c r="BA83"/>
  <c r="AZ83"/>
  <c r="AX83"/>
  <c r="AW83"/>
  <c r="AV83"/>
  <c r="AU83"/>
  <c r="AT83"/>
  <c r="AQ83"/>
  <c r="AP83"/>
  <c r="AO83"/>
  <c r="AM83"/>
  <c r="AL83"/>
  <c r="AK83"/>
  <c r="AJ83"/>
  <c r="AH83"/>
  <c r="X83"/>
  <c r="H83"/>
  <c r="CU82"/>
  <c r="CT82"/>
  <c r="CS82"/>
  <c r="CR82"/>
  <c r="CQ82"/>
  <c r="CP82"/>
  <c r="CO82"/>
  <c r="CH82"/>
  <c r="CG82"/>
  <c r="CF82"/>
  <c r="BI82"/>
  <c r="BH82"/>
  <c r="BG82"/>
  <c r="BF82"/>
  <c r="BE82"/>
  <c r="BD82"/>
  <c r="BC82"/>
  <c r="BB82"/>
  <c r="BA82"/>
  <c r="AZ82"/>
  <c r="AX82"/>
  <c r="AW82"/>
  <c r="AV82"/>
  <c r="AU82"/>
  <c r="AT82"/>
  <c r="AQ82"/>
  <c r="AP82"/>
  <c r="AO82"/>
  <c r="AM82"/>
  <c r="AL82"/>
  <c r="AK82"/>
  <c r="AJ82"/>
  <c r="AH82"/>
  <c r="X82"/>
  <c r="H82"/>
  <c r="CU81"/>
  <c r="CT81"/>
  <c r="CS81"/>
  <c r="CR81"/>
  <c r="CQ81"/>
  <c r="CP81"/>
  <c r="CO81"/>
  <c r="CH81"/>
  <c r="CG81"/>
  <c r="CF81"/>
  <c r="BI81"/>
  <c r="BH81"/>
  <c r="BG81"/>
  <c r="BF81"/>
  <c r="BE81"/>
  <c r="BD81"/>
  <c r="BC81"/>
  <c r="BB81"/>
  <c r="BA81"/>
  <c r="AZ81"/>
  <c r="AX81"/>
  <c r="AW81"/>
  <c r="AV81"/>
  <c r="AU81"/>
  <c r="AT81"/>
  <c r="AQ81"/>
  <c r="AP81"/>
  <c r="AO81"/>
  <c r="AM81"/>
  <c r="AL81"/>
  <c r="AK81"/>
  <c r="AJ81"/>
  <c r="AH81"/>
  <c r="X81"/>
  <c r="H81"/>
  <c r="CU80"/>
  <c r="CT80"/>
  <c r="CS80"/>
  <c r="CR80"/>
  <c r="CQ80"/>
  <c r="CP80"/>
  <c r="CO80"/>
  <c r="CH80"/>
  <c r="CG80"/>
  <c r="CF80"/>
  <c r="BI80"/>
  <c r="BH80"/>
  <c r="BG80"/>
  <c r="BF80"/>
  <c r="BE80"/>
  <c r="BD80"/>
  <c r="BC80"/>
  <c r="BB80"/>
  <c r="BA80"/>
  <c r="AZ80"/>
  <c r="AX80"/>
  <c r="AW80"/>
  <c r="AV80"/>
  <c r="AU80"/>
  <c r="AT80"/>
  <c r="AQ80"/>
  <c r="AP80"/>
  <c r="AO80"/>
  <c r="AM80"/>
  <c r="AL80"/>
  <c r="AK80"/>
  <c r="AJ80"/>
  <c r="AH80"/>
  <c r="X80"/>
  <c r="H80"/>
  <c r="CU79"/>
  <c r="CT79"/>
  <c r="CS79"/>
  <c r="CR79"/>
  <c r="CQ79"/>
  <c r="CP79"/>
  <c r="CO79"/>
  <c r="CH79"/>
  <c r="CG79"/>
  <c r="CF79"/>
  <c r="BI79"/>
  <c r="BH79"/>
  <c r="BG79"/>
  <c r="BF79"/>
  <c r="BE79"/>
  <c r="BD79"/>
  <c r="BC79"/>
  <c r="BB79"/>
  <c r="BA79"/>
  <c r="AZ79"/>
  <c r="AX79"/>
  <c r="AW79"/>
  <c r="AV79"/>
  <c r="AU79"/>
  <c r="AT79"/>
  <c r="AQ79"/>
  <c r="AP79"/>
  <c r="AO79"/>
  <c r="AM79"/>
  <c r="AL79"/>
  <c r="AK79"/>
  <c r="AJ79"/>
  <c r="AH79"/>
  <c r="X79"/>
  <c r="H79"/>
  <c r="CU78"/>
  <c r="CT78"/>
  <c r="CS78"/>
  <c r="CR78"/>
  <c r="CQ78"/>
  <c r="CP78"/>
  <c r="CO78"/>
  <c r="CH78"/>
  <c r="CG78"/>
  <c r="CF78"/>
  <c r="BI78"/>
  <c r="BH78"/>
  <c r="BG78"/>
  <c r="BF78"/>
  <c r="BE78"/>
  <c r="BD78"/>
  <c r="BC78"/>
  <c r="BB78"/>
  <c r="BA78"/>
  <c r="AZ78"/>
  <c r="AX78"/>
  <c r="AW78"/>
  <c r="AV78"/>
  <c r="AU78"/>
  <c r="AT78"/>
  <c r="AQ78"/>
  <c r="AP78"/>
  <c r="AO78"/>
  <c r="AM78"/>
  <c r="AL78"/>
  <c r="AK78"/>
  <c r="AJ78"/>
  <c r="AH78"/>
  <c r="X78"/>
  <c r="H78"/>
  <c r="CU77"/>
  <c r="CT77"/>
  <c r="CS77"/>
  <c r="CR77"/>
  <c r="CQ77"/>
  <c r="CP77"/>
  <c r="CO77"/>
  <c r="CH77"/>
  <c r="CG77"/>
  <c r="CF77"/>
  <c r="BI77"/>
  <c r="BH77"/>
  <c r="BG77"/>
  <c r="BF77"/>
  <c r="BE77"/>
  <c r="BD77"/>
  <c r="BC77"/>
  <c r="BB77"/>
  <c r="BA77"/>
  <c r="AZ77"/>
  <c r="AX77"/>
  <c r="AW77"/>
  <c r="AV77"/>
  <c r="AU77"/>
  <c r="AT77"/>
  <c r="AQ77"/>
  <c r="AP77"/>
  <c r="AO77"/>
  <c r="AM77"/>
  <c r="AL77"/>
  <c r="AK77"/>
  <c r="AJ77"/>
  <c r="AH77"/>
  <c r="X77"/>
  <c r="H77"/>
  <c r="CU76"/>
  <c r="CT76"/>
  <c r="CS76"/>
  <c r="CR76"/>
  <c r="CQ76"/>
  <c r="CP76"/>
  <c r="CO76"/>
  <c r="CH76"/>
  <c r="CG76"/>
  <c r="CF76"/>
  <c r="BI76"/>
  <c r="BH76"/>
  <c r="BG76"/>
  <c r="BF76"/>
  <c r="BE76"/>
  <c r="BD76"/>
  <c r="BC76"/>
  <c r="BB76"/>
  <c r="BA76"/>
  <c r="AZ76"/>
  <c r="AX76"/>
  <c r="AW76"/>
  <c r="AV76"/>
  <c r="AU76"/>
  <c r="AT76"/>
  <c r="AQ76"/>
  <c r="AP76"/>
  <c r="AO76"/>
  <c r="AM76"/>
  <c r="AL76"/>
  <c r="AK76"/>
  <c r="AJ76"/>
  <c r="AH76"/>
  <c r="X76"/>
  <c r="H76"/>
  <c r="CU75"/>
  <c r="CT75"/>
  <c r="CS75"/>
  <c r="CR75"/>
  <c r="CQ75"/>
  <c r="CP75"/>
  <c r="CO75"/>
  <c r="CH75"/>
  <c r="CG75"/>
  <c r="CF75"/>
  <c r="BI75"/>
  <c r="BH75"/>
  <c r="BG75"/>
  <c r="BF75"/>
  <c r="BE75"/>
  <c r="BD75"/>
  <c r="BC75"/>
  <c r="BB75"/>
  <c r="BA75"/>
  <c r="AZ75"/>
  <c r="AX75"/>
  <c r="AW75"/>
  <c r="AV75"/>
  <c r="AU75"/>
  <c r="AT75"/>
  <c r="AQ75"/>
  <c r="AP75"/>
  <c r="AO75"/>
  <c r="AM75"/>
  <c r="AL75"/>
  <c r="AK75"/>
  <c r="AJ75"/>
  <c r="AH75"/>
  <c r="X75"/>
  <c r="H75"/>
  <c r="CU74"/>
  <c r="CT74"/>
  <c r="CS74"/>
  <c r="CR74"/>
  <c r="CQ74"/>
  <c r="CP74"/>
  <c r="CO74"/>
  <c r="CH74"/>
  <c r="CG74"/>
  <c r="CF74"/>
  <c r="BI74"/>
  <c r="BH74"/>
  <c r="BG74"/>
  <c r="BF74"/>
  <c r="BE74"/>
  <c r="BD74"/>
  <c r="BC74"/>
  <c r="BB74"/>
  <c r="BA74"/>
  <c r="AZ74"/>
  <c r="AX74"/>
  <c r="AW74"/>
  <c r="AV74"/>
  <c r="AU74"/>
  <c r="AT74"/>
  <c r="AQ74"/>
  <c r="AP74"/>
  <c r="AO74"/>
  <c r="AM74"/>
  <c r="AL74"/>
  <c r="AK74"/>
  <c r="AJ74"/>
  <c r="AH74"/>
  <c r="X74"/>
  <c r="H74"/>
  <c r="CU73"/>
  <c r="CT73"/>
  <c r="CS73"/>
  <c r="CR73"/>
  <c r="CQ73"/>
  <c r="CP73"/>
  <c r="CO73"/>
  <c r="CH73"/>
  <c r="CG73"/>
  <c r="CF73"/>
  <c r="BI73"/>
  <c r="BH73"/>
  <c r="BG73"/>
  <c r="BF73"/>
  <c r="BE73"/>
  <c r="BD73"/>
  <c r="BC73"/>
  <c r="BB73"/>
  <c r="BA73"/>
  <c r="AZ73"/>
  <c r="AX73"/>
  <c r="AW73"/>
  <c r="AV73"/>
  <c r="AU73"/>
  <c r="AT73"/>
  <c r="AQ73"/>
  <c r="AP73"/>
  <c r="AO73"/>
  <c r="AM73"/>
  <c r="AL73"/>
  <c r="AK73"/>
  <c r="AJ73"/>
  <c r="AH73"/>
  <c r="X73"/>
  <c r="H73"/>
  <c r="CU72"/>
  <c r="CT72"/>
  <c r="CS72"/>
  <c r="CR72"/>
  <c r="CQ72"/>
  <c r="CP72"/>
  <c r="CO72"/>
  <c r="CH72"/>
  <c r="CG72"/>
  <c r="CF72"/>
  <c r="BI72"/>
  <c r="BH72"/>
  <c r="BG72"/>
  <c r="BF72"/>
  <c r="BE72"/>
  <c r="BD72"/>
  <c r="BC72"/>
  <c r="BB72"/>
  <c r="BA72"/>
  <c r="AZ72"/>
  <c r="AX72"/>
  <c r="AW72"/>
  <c r="AV72"/>
  <c r="AU72"/>
  <c r="AT72"/>
  <c r="AQ72"/>
  <c r="AP72"/>
  <c r="AO72"/>
  <c r="AM72"/>
  <c r="AL72"/>
  <c r="AK72"/>
  <c r="AJ72"/>
  <c r="AH72"/>
  <c r="X72"/>
  <c r="H72"/>
  <c r="CU71"/>
  <c r="CT71"/>
  <c r="CS71"/>
  <c r="CR71"/>
  <c r="CQ71"/>
  <c r="CP71"/>
  <c r="CO71"/>
  <c r="CH71"/>
  <c r="CG71"/>
  <c r="CF71"/>
  <c r="BI71"/>
  <c r="BH71"/>
  <c r="BG71"/>
  <c r="BF71"/>
  <c r="BE71"/>
  <c r="BD71"/>
  <c r="BC71"/>
  <c r="BB71"/>
  <c r="BA71"/>
  <c r="AZ71"/>
  <c r="AX71"/>
  <c r="AW71"/>
  <c r="AV71"/>
  <c r="AU71"/>
  <c r="AT71"/>
  <c r="AQ71"/>
  <c r="AP71"/>
  <c r="AO71"/>
  <c r="AM71"/>
  <c r="AL71"/>
  <c r="AK71"/>
  <c r="AJ71"/>
  <c r="AH71"/>
  <c r="X71"/>
  <c r="H71"/>
  <c r="CU70"/>
  <c r="CT70"/>
  <c r="CS70"/>
  <c r="CR70"/>
  <c r="CQ70"/>
  <c r="CP70"/>
  <c r="CO70"/>
  <c r="CH70"/>
  <c r="CG70"/>
  <c r="CF70"/>
  <c r="BI70"/>
  <c r="BH70"/>
  <c r="BG70"/>
  <c r="BF70"/>
  <c r="BE70"/>
  <c r="BD70"/>
  <c r="BC70"/>
  <c r="BB70"/>
  <c r="BA70"/>
  <c r="AZ70"/>
  <c r="AX70"/>
  <c r="AW70"/>
  <c r="AV70"/>
  <c r="AU70"/>
  <c r="AT70"/>
  <c r="AQ70"/>
  <c r="AP70"/>
  <c r="AO70"/>
  <c r="AM70"/>
  <c r="AL70"/>
  <c r="AK70"/>
  <c r="AJ70"/>
  <c r="AH70"/>
  <c r="X70"/>
  <c r="H70"/>
  <c r="CU69"/>
  <c r="CT69"/>
  <c r="CS69"/>
  <c r="CR69"/>
  <c r="CQ69"/>
  <c r="CP69"/>
  <c r="CO69"/>
  <c r="CH69"/>
  <c r="CG69"/>
  <c r="CF69"/>
  <c r="BI69"/>
  <c r="BH69"/>
  <c r="BG69"/>
  <c r="BF69"/>
  <c r="BE69"/>
  <c r="BD69"/>
  <c r="BC69"/>
  <c r="BB69"/>
  <c r="BA69"/>
  <c r="AZ69"/>
  <c r="AX69"/>
  <c r="AW69"/>
  <c r="AV69"/>
  <c r="AU69"/>
  <c r="AT69"/>
  <c r="AQ69"/>
  <c r="AP69"/>
  <c r="AO69"/>
  <c r="AM69"/>
  <c r="AL69"/>
  <c r="AK69"/>
  <c r="AJ69"/>
  <c r="AH69"/>
  <c r="X69"/>
  <c r="H69"/>
  <c r="CU68"/>
  <c r="CT68"/>
  <c r="CS68"/>
  <c r="CR68"/>
  <c r="CQ68"/>
  <c r="CP68"/>
  <c r="CO68"/>
  <c r="CH68"/>
  <c r="CG68"/>
  <c r="CF68"/>
  <c r="BI68"/>
  <c r="BH68"/>
  <c r="BG68"/>
  <c r="BF68"/>
  <c r="BE68"/>
  <c r="BD68"/>
  <c r="BC68"/>
  <c r="BB68"/>
  <c r="BA68"/>
  <c r="AZ68"/>
  <c r="AX68"/>
  <c r="AW68"/>
  <c r="AV68"/>
  <c r="AU68"/>
  <c r="AT68"/>
  <c r="AQ68"/>
  <c r="AP68"/>
  <c r="AO68"/>
  <c r="AM68"/>
  <c r="AL68"/>
  <c r="AK68"/>
  <c r="AJ68"/>
  <c r="AH68"/>
  <c r="X68"/>
  <c r="H68"/>
  <c r="CU67"/>
  <c r="CT67"/>
  <c r="CS67"/>
  <c r="CR67"/>
  <c r="CQ67"/>
  <c r="CP67"/>
  <c r="CO67"/>
  <c r="CH67"/>
  <c r="CG67"/>
  <c r="CF67"/>
  <c r="BI67"/>
  <c r="BH67"/>
  <c r="BG67"/>
  <c r="BF67"/>
  <c r="BE67"/>
  <c r="BD67"/>
  <c r="BC67"/>
  <c r="BB67"/>
  <c r="BA67"/>
  <c r="AZ67"/>
  <c r="AX67"/>
  <c r="AW67"/>
  <c r="AV67"/>
  <c r="AU67"/>
  <c r="AT67"/>
  <c r="AQ67"/>
  <c r="AP67"/>
  <c r="AO67"/>
  <c r="AM67"/>
  <c r="AL67"/>
  <c r="AK67"/>
  <c r="AJ67"/>
  <c r="AH67"/>
  <c r="X67"/>
  <c r="H67"/>
  <c r="CU66"/>
  <c r="CT66"/>
  <c r="CS66"/>
  <c r="CR66"/>
  <c r="CQ66"/>
  <c r="CP66"/>
  <c r="CO66"/>
  <c r="CH66"/>
  <c r="CG66"/>
  <c r="CF66"/>
  <c r="BI66"/>
  <c r="BH66"/>
  <c r="BG66"/>
  <c r="BF66"/>
  <c r="BE66"/>
  <c r="BD66"/>
  <c r="BC66"/>
  <c r="BB66"/>
  <c r="BA66"/>
  <c r="AZ66"/>
  <c r="AX66"/>
  <c r="AW66"/>
  <c r="AV66"/>
  <c r="AU66"/>
  <c r="AT66"/>
  <c r="AQ66"/>
  <c r="AP66"/>
  <c r="AO66"/>
  <c r="AM66"/>
  <c r="AL66"/>
  <c r="AK66"/>
  <c r="AJ66"/>
  <c r="AH66"/>
  <c r="X66"/>
  <c r="H66"/>
  <c r="CU65"/>
  <c r="CT65"/>
  <c r="CS65"/>
  <c r="CR65"/>
  <c r="CQ65"/>
  <c r="CP65"/>
  <c r="CO65"/>
  <c r="CH65"/>
  <c r="CG65"/>
  <c r="CF65"/>
  <c r="BI65"/>
  <c r="BH65"/>
  <c r="BG65"/>
  <c r="BF65"/>
  <c r="BE65"/>
  <c r="BD65"/>
  <c r="BC65"/>
  <c r="BB65"/>
  <c r="BA65"/>
  <c r="AZ65"/>
  <c r="AX65"/>
  <c r="AW65"/>
  <c r="AV65"/>
  <c r="AU65"/>
  <c r="AT65"/>
  <c r="AQ65"/>
  <c r="AP65"/>
  <c r="AO65"/>
  <c r="AM65"/>
  <c r="AL65"/>
  <c r="AK65"/>
  <c r="AJ65"/>
  <c r="AH65"/>
  <c r="X65"/>
  <c r="H65"/>
  <c r="CU64"/>
  <c r="CT64"/>
  <c r="CS64"/>
  <c r="CR64"/>
  <c r="CQ64"/>
  <c r="CP64"/>
  <c r="CO64"/>
  <c r="CH64"/>
  <c r="CG64"/>
  <c r="CF64"/>
  <c r="BI64"/>
  <c r="BH64"/>
  <c r="BG64"/>
  <c r="BF64"/>
  <c r="BE64"/>
  <c r="BD64"/>
  <c r="BC64"/>
  <c r="BB64"/>
  <c r="BA64"/>
  <c r="AZ64"/>
  <c r="AX64"/>
  <c r="AW64"/>
  <c r="AV64"/>
  <c r="AU64"/>
  <c r="AT64"/>
  <c r="AQ64"/>
  <c r="AP64"/>
  <c r="AO64"/>
  <c r="AM64"/>
  <c r="AL64"/>
  <c r="AK64"/>
  <c r="AJ64"/>
  <c r="AH64"/>
  <c r="X64"/>
  <c r="H64"/>
  <c r="CU63"/>
  <c r="CT63"/>
  <c r="CS63"/>
  <c r="CR63"/>
  <c r="CQ63"/>
  <c r="CP63"/>
  <c r="CO63"/>
  <c r="CH63"/>
  <c r="CG63"/>
  <c r="CF63"/>
  <c r="BI63"/>
  <c r="BH63"/>
  <c r="BG63"/>
  <c r="BF63"/>
  <c r="BE63"/>
  <c r="BD63"/>
  <c r="BC63"/>
  <c r="BB63"/>
  <c r="BA63"/>
  <c r="AZ63"/>
  <c r="AX63"/>
  <c r="AW63"/>
  <c r="AV63"/>
  <c r="AU63"/>
  <c r="AT63"/>
  <c r="AQ63"/>
  <c r="AP63"/>
  <c r="AO63"/>
  <c r="AM63"/>
  <c r="AL63"/>
  <c r="AK63"/>
  <c r="AJ63"/>
  <c r="AH63"/>
  <c r="X63"/>
  <c r="H63"/>
  <c r="CU62"/>
  <c r="CT62"/>
  <c r="CS62"/>
  <c r="CR62"/>
  <c r="CQ62"/>
  <c r="CP62"/>
  <c r="CO62"/>
  <c r="CH62"/>
  <c r="CG62"/>
  <c r="CF62"/>
  <c r="BI62"/>
  <c r="BH62"/>
  <c r="BG62"/>
  <c r="BF62"/>
  <c r="BE62"/>
  <c r="BD62"/>
  <c r="BC62"/>
  <c r="BB62"/>
  <c r="BA62"/>
  <c r="AZ62"/>
  <c r="AX62"/>
  <c r="AW62"/>
  <c r="AV62"/>
  <c r="AU62"/>
  <c r="AT62"/>
  <c r="AQ62"/>
  <c r="AP62"/>
  <c r="AO62"/>
  <c r="AM62"/>
  <c r="AL62"/>
  <c r="AK62"/>
  <c r="AJ62"/>
  <c r="AH62"/>
  <c r="X62"/>
  <c r="H62"/>
  <c r="CU61"/>
  <c r="CT61"/>
  <c r="CS61"/>
  <c r="CR61"/>
  <c r="CQ61"/>
  <c r="CP61"/>
  <c r="CO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I61"/>
  <c r="BH61"/>
  <c r="BG61"/>
  <c r="BF61"/>
  <c r="BE61"/>
  <c r="BD61"/>
  <c r="BC61"/>
  <c r="BB61"/>
  <c r="BA61"/>
  <c r="AZ61"/>
  <c r="AY61"/>
  <c r="AX61"/>
  <c r="AW61"/>
  <c r="AV61"/>
  <c r="AU61"/>
  <c r="AT61"/>
  <c r="AQ61"/>
  <c r="AP61"/>
  <c r="AO61"/>
  <c r="AM61"/>
  <c r="AL61"/>
  <c r="AK61"/>
  <c r="AJ61"/>
  <c r="AH61"/>
  <c r="AG61"/>
  <c r="AF61"/>
  <c r="AE61"/>
  <c r="AD61"/>
  <c r="AC61"/>
  <c r="AB61"/>
  <c r="AA61"/>
  <c r="Z61"/>
  <c r="Y61"/>
  <c r="X61"/>
  <c r="W61"/>
  <c r="V61"/>
  <c r="U61"/>
  <c r="T61"/>
  <c r="Q61"/>
  <c r="P61"/>
  <c r="O61"/>
  <c r="M61"/>
  <c r="L61"/>
  <c r="K61"/>
  <c r="J61"/>
  <c r="H61"/>
  <c r="G61"/>
  <c r="F61"/>
  <c r="CU60"/>
  <c r="CT60"/>
  <c r="CS60"/>
  <c r="CR60"/>
  <c r="CQ60"/>
  <c r="CP60"/>
  <c r="CO60"/>
  <c r="CH60"/>
  <c r="CG60"/>
  <c r="CF60"/>
  <c r="BI60"/>
  <c r="BH60"/>
  <c r="BG60"/>
  <c r="BF60"/>
  <c r="BE60"/>
  <c r="BD60"/>
  <c r="BC60"/>
  <c r="BB60"/>
  <c r="BA60"/>
  <c r="AZ60"/>
  <c r="AX60"/>
  <c r="AW60"/>
  <c r="AV60"/>
  <c r="AU60"/>
  <c r="AT60"/>
  <c r="AQ60"/>
  <c r="AP60"/>
  <c r="AO60"/>
  <c r="AM60"/>
  <c r="AL60"/>
  <c r="AK60"/>
  <c r="AJ60"/>
  <c r="AH60"/>
  <c r="X60"/>
  <c r="H60"/>
  <c r="CU59"/>
  <c r="CT59"/>
  <c r="CS59"/>
  <c r="CR59"/>
  <c r="CQ59"/>
  <c r="CP59"/>
  <c r="CO59"/>
  <c r="CH59"/>
  <c r="CG59"/>
  <c r="CF59"/>
  <c r="BI59"/>
  <c r="BH59"/>
  <c r="BG59"/>
  <c r="BF59"/>
  <c r="BE59"/>
  <c r="BD59"/>
  <c r="BC59"/>
  <c r="BB59"/>
  <c r="BA59"/>
  <c r="AZ59"/>
  <c r="AX59"/>
  <c r="AW59"/>
  <c r="AV59"/>
  <c r="AU59"/>
  <c r="AT59"/>
  <c r="AQ59"/>
  <c r="AP59"/>
  <c r="AO59"/>
  <c r="AM59"/>
  <c r="AL59"/>
  <c r="AK59"/>
  <c r="AJ59"/>
  <c r="AH59"/>
  <c r="X59"/>
  <c r="H59"/>
  <c r="CU58"/>
  <c r="CT58"/>
  <c r="CS58"/>
  <c r="CR58"/>
  <c r="CQ58"/>
  <c r="CP58"/>
  <c r="CO58"/>
  <c r="CH58"/>
  <c r="CG58"/>
  <c r="CF58"/>
  <c r="BI58"/>
  <c r="BH58"/>
  <c r="BG58"/>
  <c r="BF58"/>
  <c r="BE58"/>
  <c r="BD58"/>
  <c r="BC58"/>
  <c r="BB58"/>
  <c r="BA58"/>
  <c r="AZ58"/>
  <c r="AX58"/>
  <c r="AW58"/>
  <c r="AV58"/>
  <c r="AU58"/>
  <c r="AT58"/>
  <c r="AQ58"/>
  <c r="AP58"/>
  <c r="AO58"/>
  <c r="AM58"/>
  <c r="AL58"/>
  <c r="AK58"/>
  <c r="AJ58"/>
  <c r="AH58"/>
  <c r="X58"/>
  <c r="H58"/>
  <c r="CU57"/>
  <c r="CT57"/>
  <c r="CS57"/>
  <c r="CR57"/>
  <c r="CQ57"/>
  <c r="CP57"/>
  <c r="CO57"/>
  <c r="CH57"/>
  <c r="CG57"/>
  <c r="CF57"/>
  <c r="BI57"/>
  <c r="BH57"/>
  <c r="BG57"/>
  <c r="BF57"/>
  <c r="BE57"/>
  <c r="BD57"/>
  <c r="BC57"/>
  <c r="BB57"/>
  <c r="BA57"/>
  <c r="AZ57"/>
  <c r="AX57"/>
  <c r="AW57"/>
  <c r="AV57"/>
  <c r="AU57"/>
  <c r="AT57"/>
  <c r="AQ57"/>
  <c r="AP57"/>
  <c r="AO57"/>
  <c r="AM57"/>
  <c r="AL57"/>
  <c r="AK57"/>
  <c r="AJ57"/>
  <c r="AH57"/>
  <c r="X57"/>
  <c r="H57"/>
  <c r="CU56"/>
  <c r="CT56"/>
  <c r="CS56"/>
  <c r="CR56"/>
  <c r="CQ56"/>
  <c r="CP56"/>
  <c r="CO56"/>
  <c r="CH56"/>
  <c r="CG56"/>
  <c r="CF56"/>
  <c r="BI56"/>
  <c r="BH56"/>
  <c r="BG56"/>
  <c r="BF56"/>
  <c r="BE56"/>
  <c r="BD56"/>
  <c r="BC56"/>
  <c r="BB56"/>
  <c r="BA56"/>
  <c r="AZ56"/>
  <c r="AX56"/>
  <c r="AW56"/>
  <c r="AV56"/>
  <c r="AU56"/>
  <c r="AT56"/>
  <c r="AQ56"/>
  <c r="AP56"/>
  <c r="AO56"/>
  <c r="AM56"/>
  <c r="AL56"/>
  <c r="AK56"/>
  <c r="AJ56"/>
  <c r="AH56"/>
  <c r="X56"/>
  <c r="H56"/>
  <c r="CU55"/>
  <c r="CT55"/>
  <c r="CS55"/>
  <c r="CR55"/>
  <c r="CQ55"/>
  <c r="CP55"/>
  <c r="CO55"/>
  <c r="CH55"/>
  <c r="CG55"/>
  <c r="CF55"/>
  <c r="BI55"/>
  <c r="BH55"/>
  <c r="BG55"/>
  <c r="BF55"/>
  <c r="BE55"/>
  <c r="BD55"/>
  <c r="BC55"/>
  <c r="BB55"/>
  <c r="BA55"/>
  <c r="AZ55"/>
  <c r="AX55"/>
  <c r="AW55"/>
  <c r="AV55"/>
  <c r="AU55"/>
  <c r="AT55"/>
  <c r="AQ55"/>
  <c r="AP55"/>
  <c r="AO55"/>
  <c r="AM55"/>
  <c r="AL55"/>
  <c r="AK55"/>
  <c r="AJ55"/>
  <c r="AH55"/>
  <c r="X55"/>
  <c r="H55"/>
  <c r="CU54"/>
  <c r="CT54"/>
  <c r="CS54"/>
  <c r="CR54"/>
  <c r="CQ54"/>
  <c r="CP54"/>
  <c r="CO54"/>
  <c r="CH54"/>
  <c r="CG54"/>
  <c r="CF54"/>
  <c r="BI54"/>
  <c r="BH54"/>
  <c r="BG54"/>
  <c r="BF54"/>
  <c r="BE54"/>
  <c r="BD54"/>
  <c r="BC54"/>
  <c r="BB54"/>
  <c r="BA54"/>
  <c r="AZ54"/>
  <c r="AX54"/>
  <c r="AW54"/>
  <c r="AV54"/>
  <c r="AU54"/>
  <c r="AT54"/>
  <c r="AQ54"/>
  <c r="AP54"/>
  <c r="AO54"/>
  <c r="AM54"/>
  <c r="AL54"/>
  <c r="AK54"/>
  <c r="AJ54"/>
  <c r="AH54"/>
  <c r="X54"/>
  <c r="H54"/>
  <c r="CU53"/>
  <c r="CT53"/>
  <c r="CS53"/>
  <c r="CR53"/>
  <c r="CQ53"/>
  <c r="CP53"/>
  <c r="CO53"/>
  <c r="CH53"/>
  <c r="CG53"/>
  <c r="CF53"/>
  <c r="BI53"/>
  <c r="BH53"/>
  <c r="BG53"/>
  <c r="BF53"/>
  <c r="BE53"/>
  <c r="BD53"/>
  <c r="BC53"/>
  <c r="BB53"/>
  <c r="BA53"/>
  <c r="AZ53"/>
  <c r="AX53"/>
  <c r="AW53"/>
  <c r="AV53"/>
  <c r="AU53"/>
  <c r="AT53"/>
  <c r="AQ53"/>
  <c r="AP53"/>
  <c r="AO53"/>
  <c r="AM53"/>
  <c r="AL53"/>
  <c r="AK53"/>
  <c r="AJ53"/>
  <c r="AH53"/>
  <c r="X53"/>
  <c r="H53"/>
  <c r="CU52"/>
  <c r="CT52"/>
  <c r="CS52"/>
  <c r="CR52"/>
  <c r="CQ52"/>
  <c r="CP52"/>
  <c r="CO52"/>
  <c r="CH52"/>
  <c r="CG52"/>
  <c r="CF52"/>
  <c r="BI52"/>
  <c r="BH52"/>
  <c r="BG52"/>
  <c r="BF52"/>
  <c r="BE52"/>
  <c r="BD52"/>
  <c r="BC52"/>
  <c r="BB52"/>
  <c r="BA52"/>
  <c r="AZ52"/>
  <c r="AX52"/>
  <c r="AW52"/>
  <c r="AV52"/>
  <c r="AU52"/>
  <c r="AT52"/>
  <c r="AQ52"/>
  <c r="AP52"/>
  <c r="AO52"/>
  <c r="AM52"/>
  <c r="AL52"/>
  <c r="AK52"/>
  <c r="AJ52"/>
  <c r="AH52"/>
  <c r="X52"/>
  <c r="H52"/>
  <c r="CU51"/>
  <c r="CT51"/>
  <c r="CS51"/>
  <c r="CR51"/>
  <c r="CQ51"/>
  <c r="CP51"/>
  <c r="CO51"/>
  <c r="CH51"/>
  <c r="CG51"/>
  <c r="CF51"/>
  <c r="BI51"/>
  <c r="BH51"/>
  <c r="BG51"/>
  <c r="BF51"/>
  <c r="BE51"/>
  <c r="BD51"/>
  <c r="BC51"/>
  <c r="BB51"/>
  <c r="BA51"/>
  <c r="AZ51"/>
  <c r="AX51"/>
  <c r="AW51"/>
  <c r="AV51"/>
  <c r="AU51"/>
  <c r="AT51"/>
  <c r="AQ51"/>
  <c r="AP51"/>
  <c r="AM51"/>
  <c r="AL51"/>
  <c r="AK51"/>
  <c r="AJ51"/>
  <c r="AH51"/>
  <c r="X51"/>
  <c r="H51"/>
  <c r="CU50"/>
  <c r="CT50"/>
  <c r="CS50"/>
  <c r="CR50"/>
  <c r="CQ50"/>
  <c r="CP50"/>
  <c r="CO50"/>
  <c r="CH50"/>
  <c r="CG50"/>
  <c r="CF50"/>
  <c r="BI50"/>
  <c r="BH50"/>
  <c r="BG50"/>
  <c r="BF50"/>
  <c r="BE50"/>
  <c r="BD50"/>
  <c r="BC50"/>
  <c r="BB50"/>
  <c r="BA50"/>
  <c r="AZ50"/>
  <c r="AX50"/>
  <c r="AW50"/>
  <c r="AV50"/>
  <c r="AU50"/>
  <c r="AT50"/>
  <c r="AQ50"/>
  <c r="AP50"/>
  <c r="AO50"/>
  <c r="AM50"/>
  <c r="AL50"/>
  <c r="AK50"/>
  <c r="AJ50"/>
  <c r="AH50"/>
  <c r="X50"/>
  <c r="H50"/>
  <c r="CU49"/>
  <c r="CT49"/>
  <c r="CS49"/>
  <c r="CR49"/>
  <c r="CQ49"/>
  <c r="CP49"/>
  <c r="CO49"/>
  <c r="CH49"/>
  <c r="CG49"/>
  <c r="CF49"/>
  <c r="BI49"/>
  <c r="BH49"/>
  <c r="BG49"/>
  <c r="BF49"/>
  <c r="BE49"/>
  <c r="BD49"/>
  <c r="BC49"/>
  <c r="BB49"/>
  <c r="BA49"/>
  <c r="AZ49"/>
  <c r="AX49"/>
  <c r="AW49"/>
  <c r="AV49"/>
  <c r="AU49"/>
  <c r="AT49"/>
  <c r="AQ49"/>
  <c r="AP49"/>
  <c r="AO49"/>
  <c r="AM49"/>
  <c r="AL49"/>
  <c r="AK49"/>
  <c r="AJ49"/>
  <c r="AH49"/>
  <c r="X49"/>
  <c r="H49"/>
  <c r="CU48"/>
  <c r="CT48"/>
  <c r="CS48"/>
  <c r="CR48"/>
  <c r="CQ48"/>
  <c r="CP48"/>
  <c r="CO48"/>
  <c r="CH48"/>
  <c r="CG48"/>
  <c r="CF48"/>
  <c r="BI48"/>
  <c r="BH48"/>
  <c r="BG48"/>
  <c r="BF48"/>
  <c r="BE48"/>
  <c r="BD48"/>
  <c r="BC48"/>
  <c r="BB48"/>
  <c r="BA48"/>
  <c r="AZ48"/>
  <c r="AX48"/>
  <c r="AW48"/>
  <c r="AV48"/>
  <c r="AU48"/>
  <c r="AT48"/>
  <c r="AQ48"/>
  <c r="AP48"/>
  <c r="AO48"/>
  <c r="AM48"/>
  <c r="AL48"/>
  <c r="AK48"/>
  <c r="AJ48"/>
  <c r="AH48"/>
  <c r="X48"/>
  <c r="H48"/>
  <c r="CU47"/>
  <c r="CT47"/>
  <c r="CS47"/>
  <c r="CR47"/>
  <c r="CQ47"/>
  <c r="CP47"/>
  <c r="CO47"/>
  <c r="CH47"/>
  <c r="CG47"/>
  <c r="CF47"/>
  <c r="BI47"/>
  <c r="BH47"/>
  <c r="BG47"/>
  <c r="BF47"/>
  <c r="BE47"/>
  <c r="BD47"/>
  <c r="BC47"/>
  <c r="BB47"/>
  <c r="BA47"/>
  <c r="AZ47"/>
  <c r="AX47"/>
  <c r="AW47"/>
  <c r="AV47"/>
  <c r="AU47"/>
  <c r="AT47"/>
  <c r="AQ47"/>
  <c r="AP47"/>
  <c r="AO47"/>
  <c r="AM47"/>
  <c r="AL47"/>
  <c r="AK47"/>
  <c r="AJ47"/>
  <c r="AH47"/>
  <c r="X47"/>
  <c r="H47"/>
  <c r="CU46"/>
  <c r="CT46"/>
  <c r="CS46"/>
  <c r="CR46"/>
  <c r="CQ46"/>
  <c r="CP46"/>
  <c r="CO46"/>
  <c r="CH46"/>
  <c r="CG46"/>
  <c r="CF46"/>
  <c r="BI46"/>
  <c r="BH46"/>
  <c r="BG46"/>
  <c r="BF46"/>
  <c r="BE46"/>
  <c r="BD46"/>
  <c r="BC46"/>
  <c r="BB46"/>
  <c r="BA46"/>
  <c r="AZ46"/>
  <c r="AX46"/>
  <c r="AW46"/>
  <c r="AV46"/>
  <c r="AU46"/>
  <c r="AT46"/>
  <c r="AQ46"/>
  <c r="AP46"/>
  <c r="AO46"/>
  <c r="AM46"/>
  <c r="AL46"/>
  <c r="AK46"/>
  <c r="AJ46"/>
  <c r="AH46"/>
  <c r="X46"/>
  <c r="H46"/>
  <c r="CU45"/>
  <c r="CT45"/>
  <c r="CS45"/>
  <c r="CR45"/>
  <c r="CQ45"/>
  <c r="CP45"/>
  <c r="CO45"/>
  <c r="CH45"/>
  <c r="CG45"/>
  <c r="CF45"/>
  <c r="BI45"/>
  <c r="BH45"/>
  <c r="BG45"/>
  <c r="BF45"/>
  <c r="BE45"/>
  <c r="BD45"/>
  <c r="BC45"/>
  <c r="BB45"/>
  <c r="BA45"/>
  <c r="AZ45"/>
  <c r="AX45"/>
  <c r="AW45"/>
  <c r="AV45"/>
  <c r="AU45"/>
  <c r="AT45"/>
  <c r="AQ45"/>
  <c r="AP45"/>
  <c r="AO45"/>
  <c r="AM45"/>
  <c r="AL45"/>
  <c r="AK45"/>
  <c r="AJ45"/>
  <c r="AH45"/>
  <c r="X45"/>
  <c r="H45"/>
  <c r="CU44"/>
  <c r="CT44"/>
  <c r="CS44"/>
  <c r="CR44"/>
  <c r="CQ44"/>
  <c r="CP44"/>
  <c r="CO44"/>
  <c r="CH44"/>
  <c r="CG44"/>
  <c r="CF44"/>
  <c r="BI44"/>
  <c r="BH44"/>
  <c r="BG44"/>
  <c r="BF44"/>
  <c r="BE44"/>
  <c r="BD44"/>
  <c r="BC44"/>
  <c r="BB44"/>
  <c r="BA44"/>
  <c r="AZ44"/>
  <c r="AX44"/>
  <c r="AW44"/>
  <c r="AV44"/>
  <c r="AU44"/>
  <c r="AT44"/>
  <c r="AQ44"/>
  <c r="AP44"/>
  <c r="AO44"/>
  <c r="AM44"/>
  <c r="AL44"/>
  <c r="AK44"/>
  <c r="AJ44"/>
  <c r="AH44"/>
  <c r="X44"/>
  <c r="H44"/>
  <c r="CU43"/>
  <c r="CT43"/>
  <c r="CS43"/>
  <c r="CR43"/>
  <c r="CQ43"/>
  <c r="CP43"/>
  <c r="CO43"/>
  <c r="CH43"/>
  <c r="CG43"/>
  <c r="CF43"/>
  <c r="BI43"/>
  <c r="BH43"/>
  <c r="BG43"/>
  <c r="BF43"/>
  <c r="BE43"/>
  <c r="BD43"/>
  <c r="BC43"/>
  <c r="BB43"/>
  <c r="BA43"/>
  <c r="AZ43"/>
  <c r="AX43"/>
  <c r="AW43"/>
  <c r="AV43"/>
  <c r="AU43"/>
  <c r="AT43"/>
  <c r="AQ43"/>
  <c r="AP43"/>
  <c r="AO43"/>
  <c r="AM43"/>
  <c r="AL43"/>
  <c r="AK43"/>
  <c r="AJ43"/>
  <c r="AH43"/>
  <c r="X43"/>
  <c r="H43"/>
  <c r="CU42"/>
  <c r="CT42"/>
  <c r="CS42"/>
  <c r="CR42"/>
  <c r="CQ42"/>
  <c r="CP42"/>
  <c r="CO42"/>
  <c r="CH42"/>
  <c r="CG42"/>
  <c r="CF42"/>
  <c r="BI42"/>
  <c r="BH42"/>
  <c r="BG42"/>
  <c r="BF42"/>
  <c r="BE42"/>
  <c r="BD42"/>
  <c r="BC42"/>
  <c r="BB42"/>
  <c r="BA42"/>
  <c r="AZ42"/>
  <c r="AX42"/>
  <c r="AW42"/>
  <c r="AV42"/>
  <c r="AU42"/>
  <c r="AT42"/>
  <c r="AQ42"/>
  <c r="AP42"/>
  <c r="AO42"/>
  <c r="AM42"/>
  <c r="AL42"/>
  <c r="AK42"/>
  <c r="AJ42"/>
  <c r="AH42"/>
  <c r="X42"/>
  <c r="H42"/>
  <c r="CU41"/>
  <c r="CT41"/>
  <c r="CS41"/>
  <c r="CR41"/>
  <c r="CQ41"/>
  <c r="CP41"/>
  <c r="CO41"/>
  <c r="CH41"/>
  <c r="CG41"/>
  <c r="CF41"/>
  <c r="BI41"/>
  <c r="BH41"/>
  <c r="BG41"/>
  <c r="BF41"/>
  <c r="BE41"/>
  <c r="BD41"/>
  <c r="BC41"/>
  <c r="BB41"/>
  <c r="BA41"/>
  <c r="AZ41"/>
  <c r="AX41"/>
  <c r="AW41"/>
  <c r="AV41"/>
  <c r="AU41"/>
  <c r="AT41"/>
  <c r="AQ41"/>
  <c r="AP41"/>
  <c r="AO41"/>
  <c r="AM41"/>
  <c r="AL41"/>
  <c r="AK41"/>
  <c r="AJ41"/>
  <c r="AH41"/>
  <c r="X41"/>
  <c r="H41"/>
  <c r="CU40"/>
  <c r="CT40"/>
  <c r="CS40"/>
  <c r="CR40"/>
  <c r="CQ40"/>
  <c r="CP40"/>
  <c r="CO40"/>
  <c r="CH40"/>
  <c r="CG40"/>
  <c r="CF40"/>
  <c r="BI40"/>
  <c r="BH40"/>
  <c r="BG40"/>
  <c r="BF40"/>
  <c r="BE40"/>
  <c r="BD40"/>
  <c r="BC40"/>
  <c r="BB40"/>
  <c r="BA40"/>
  <c r="AZ40"/>
  <c r="AX40"/>
  <c r="AW40"/>
  <c r="AV40"/>
  <c r="AU40"/>
  <c r="AT40"/>
  <c r="AQ40"/>
  <c r="AP40"/>
  <c r="AO40"/>
  <c r="AM40"/>
  <c r="AL40"/>
  <c r="AK40"/>
  <c r="AJ40"/>
  <c r="AH40"/>
  <c r="X40"/>
  <c r="H40"/>
  <c r="CU39"/>
  <c r="CT39"/>
  <c r="CS39"/>
  <c r="CR39"/>
  <c r="CQ39"/>
  <c r="CP39"/>
  <c r="CO39"/>
  <c r="CH39"/>
  <c r="CG39"/>
  <c r="CF39"/>
  <c r="BI39"/>
  <c r="BH39"/>
  <c r="BG39"/>
  <c r="BF39"/>
  <c r="BE39"/>
  <c r="BD39"/>
  <c r="BC39"/>
  <c r="BB39"/>
  <c r="BA39"/>
  <c r="AZ39"/>
  <c r="AX39"/>
  <c r="AW39"/>
  <c r="AV39"/>
  <c r="AU39"/>
  <c r="AT39"/>
  <c r="AQ39"/>
  <c r="AP39"/>
  <c r="AO39"/>
  <c r="AM39"/>
  <c r="AL39"/>
  <c r="AK39"/>
  <c r="AJ39"/>
  <c r="AH39"/>
  <c r="X39"/>
  <c r="H39"/>
  <c r="CU38"/>
  <c r="CT38"/>
  <c r="CS38"/>
  <c r="CR38"/>
  <c r="CQ38"/>
  <c r="CP38"/>
  <c r="CO38"/>
  <c r="CH38"/>
  <c r="CG38"/>
  <c r="CF38"/>
  <c r="BI38"/>
  <c r="BH38"/>
  <c r="BG38"/>
  <c r="BF38"/>
  <c r="BE38"/>
  <c r="BD38"/>
  <c r="BC38"/>
  <c r="BB38"/>
  <c r="BA38"/>
  <c r="AZ38"/>
  <c r="AX38"/>
  <c r="AW38"/>
  <c r="AV38"/>
  <c r="AU38"/>
  <c r="AT38"/>
  <c r="AQ38"/>
  <c r="AP38"/>
  <c r="AO38"/>
  <c r="AM38"/>
  <c r="AL38"/>
  <c r="AK38"/>
  <c r="AJ38"/>
  <c r="AH38"/>
  <c r="X38"/>
  <c r="H38"/>
  <c r="CU37"/>
  <c r="CT37"/>
  <c r="CS37"/>
  <c r="CR37"/>
  <c r="CQ37"/>
  <c r="CP37"/>
  <c r="CO37"/>
  <c r="CH37"/>
  <c r="CG37"/>
  <c r="CF37"/>
  <c r="BI37"/>
  <c r="BH37"/>
  <c r="BG37"/>
  <c r="BF37"/>
  <c r="BE37"/>
  <c r="BD37"/>
  <c r="BC37"/>
  <c r="BB37"/>
  <c r="BA37"/>
  <c r="AZ37"/>
  <c r="AX37"/>
  <c r="AW37"/>
  <c r="AV37"/>
  <c r="AU37"/>
  <c r="AT37"/>
  <c r="AQ37"/>
  <c r="AP37"/>
  <c r="AO37"/>
  <c r="AM37"/>
  <c r="AL37"/>
  <c r="AK37"/>
  <c r="AJ37"/>
  <c r="AH37"/>
  <c r="X37"/>
  <c r="H37"/>
  <c r="CU36"/>
  <c r="CT36"/>
  <c r="CS36"/>
  <c r="CR36"/>
  <c r="CQ36"/>
  <c r="CP36"/>
  <c r="CO36"/>
  <c r="CH36"/>
  <c r="CG36"/>
  <c r="CF36"/>
  <c r="BI36"/>
  <c r="BH36"/>
  <c r="BG36"/>
  <c r="BF36"/>
  <c r="BE36"/>
  <c r="BD36"/>
  <c r="BC36"/>
  <c r="BB36"/>
  <c r="BA36"/>
  <c r="AZ36"/>
  <c r="AX36"/>
  <c r="AW36"/>
  <c r="AV36"/>
  <c r="AU36"/>
  <c r="AT36"/>
  <c r="AQ36"/>
  <c r="AP36"/>
  <c r="AO36"/>
  <c r="AM36"/>
  <c r="AL36"/>
  <c r="AK36"/>
  <c r="AJ36"/>
  <c r="AH36"/>
  <c r="X36"/>
  <c r="H36"/>
  <c r="CU35"/>
  <c r="CT35"/>
  <c r="CS35"/>
  <c r="CR35"/>
  <c r="CQ35"/>
  <c r="CP35"/>
  <c r="CO35"/>
  <c r="CH35"/>
  <c r="CG35"/>
  <c r="CF35"/>
  <c r="BI35"/>
  <c r="BH35"/>
  <c r="BG35"/>
  <c r="BF35"/>
  <c r="BE35"/>
  <c r="BD35"/>
  <c r="BC35"/>
  <c r="BB35"/>
  <c r="BA35"/>
  <c r="AZ35"/>
  <c r="AX35"/>
  <c r="AW35"/>
  <c r="AV35"/>
  <c r="AU35"/>
  <c r="AT35"/>
  <c r="AQ35"/>
  <c r="AP35"/>
  <c r="AO35"/>
  <c r="AM35"/>
  <c r="AL35"/>
  <c r="AK35"/>
  <c r="AJ35"/>
  <c r="AH35"/>
  <c r="X35"/>
  <c r="H35"/>
  <c r="CU34"/>
  <c r="CT34"/>
  <c r="CS34"/>
  <c r="CR34"/>
  <c r="CQ34"/>
  <c r="CP34"/>
  <c r="CO34"/>
  <c r="CH34"/>
  <c r="CG34"/>
  <c r="CF34"/>
  <c r="BI34"/>
  <c r="BH34"/>
  <c r="BG34"/>
  <c r="BF34"/>
  <c r="BE34"/>
  <c r="BD34"/>
  <c r="BC34"/>
  <c r="BB34"/>
  <c r="BA34"/>
  <c r="AZ34"/>
  <c r="AX34"/>
  <c r="AW34"/>
  <c r="AV34"/>
  <c r="AU34"/>
  <c r="AT34"/>
  <c r="AQ34"/>
  <c r="AP34"/>
  <c r="AO34"/>
  <c r="AM34"/>
  <c r="AL34"/>
  <c r="AK34"/>
  <c r="AJ34"/>
  <c r="AH34"/>
  <c r="X34"/>
  <c r="H34"/>
  <c r="CU33"/>
  <c r="CT33"/>
  <c r="CS33"/>
  <c r="CR33"/>
  <c r="CQ33"/>
  <c r="CP33"/>
  <c r="CO33"/>
  <c r="CH33"/>
  <c r="CG33"/>
  <c r="CF33"/>
  <c r="BI33"/>
  <c r="BH33"/>
  <c r="BG33"/>
  <c r="BF33"/>
  <c r="BE33"/>
  <c r="BD33"/>
  <c r="BC33"/>
  <c r="BB33"/>
  <c r="BA33"/>
  <c r="AZ33"/>
  <c r="AX33"/>
  <c r="AW33"/>
  <c r="AV33"/>
  <c r="AU33"/>
  <c r="AT33"/>
  <c r="AQ33"/>
  <c r="AP33"/>
  <c r="AO33"/>
  <c r="AM33"/>
  <c r="AL33"/>
  <c r="AK33"/>
  <c r="AJ33"/>
  <c r="AH33"/>
  <c r="X33"/>
  <c r="H33"/>
  <c r="CU32"/>
  <c r="CT32"/>
  <c r="CS32"/>
  <c r="CR32"/>
  <c r="CQ32"/>
  <c r="CP32"/>
  <c r="CO32"/>
  <c r="CH32"/>
  <c r="CG32"/>
  <c r="CF32"/>
  <c r="BI32"/>
  <c r="BH32"/>
  <c r="BG32"/>
  <c r="BF32"/>
  <c r="BE32"/>
  <c r="BD32"/>
  <c r="BC32"/>
  <c r="BB32"/>
  <c r="BA32"/>
  <c r="AZ32"/>
  <c r="AX32"/>
  <c r="AW32"/>
  <c r="AV32"/>
  <c r="AU32"/>
  <c r="AT32"/>
  <c r="AQ32"/>
  <c r="AP32"/>
  <c r="AO32"/>
  <c r="AM32"/>
  <c r="AL32"/>
  <c r="AK32"/>
  <c r="AJ32"/>
  <c r="AH32"/>
  <c r="X32"/>
  <c r="H32"/>
  <c r="CU31"/>
  <c r="CT31"/>
  <c r="CS31"/>
  <c r="CR31"/>
  <c r="CQ31"/>
  <c r="CP31"/>
  <c r="CO31"/>
  <c r="CH31"/>
  <c r="CG31"/>
  <c r="CF31"/>
  <c r="BI31"/>
  <c r="BH31"/>
  <c r="BG31"/>
  <c r="BF31"/>
  <c r="BE31"/>
  <c r="BD31"/>
  <c r="BC31"/>
  <c r="BB31"/>
  <c r="BA31"/>
  <c r="AZ31"/>
  <c r="AX31"/>
  <c r="AW31"/>
  <c r="AV31"/>
  <c r="AU31"/>
  <c r="AT31"/>
  <c r="AQ31"/>
  <c r="AP31"/>
  <c r="AO31"/>
  <c r="AM31"/>
  <c r="AL31"/>
  <c r="AK31"/>
  <c r="AJ31"/>
  <c r="AH31"/>
  <c r="X31"/>
  <c r="H31"/>
  <c r="CU30"/>
  <c r="CT30"/>
  <c r="CS30"/>
  <c r="CR30"/>
  <c r="CQ30"/>
  <c r="CP30"/>
  <c r="CO30"/>
  <c r="CH30"/>
  <c r="CG30"/>
  <c r="CF30"/>
  <c r="BI30"/>
  <c r="BH30"/>
  <c r="BG30"/>
  <c r="BF30"/>
  <c r="BE30"/>
  <c r="BD30"/>
  <c r="BC30"/>
  <c r="BB30"/>
  <c r="BA30"/>
  <c r="AZ30"/>
  <c r="AX30"/>
  <c r="AW30"/>
  <c r="AV30"/>
  <c r="AU30"/>
  <c r="AT30"/>
  <c r="AQ30"/>
  <c r="AP30"/>
  <c r="AO30"/>
  <c r="AM30"/>
  <c r="AL30"/>
  <c r="AK30"/>
  <c r="AJ30"/>
  <c r="AH30"/>
  <c r="X30"/>
  <c r="H30"/>
  <c r="CU29"/>
  <c r="CT29"/>
  <c r="CS29"/>
  <c r="CR29"/>
  <c r="CQ29"/>
  <c r="CP29"/>
  <c r="CO29"/>
  <c r="CH29"/>
  <c r="CG29"/>
  <c r="CF29"/>
  <c r="BI29"/>
  <c r="BH29"/>
  <c r="BG29"/>
  <c r="BF29"/>
  <c r="BE29"/>
  <c r="BD29"/>
  <c r="BC29"/>
  <c r="BB29"/>
  <c r="BA29"/>
  <c r="AZ29"/>
  <c r="AX29"/>
  <c r="AW29"/>
  <c r="AV29"/>
  <c r="AU29"/>
  <c r="AT29"/>
  <c r="AQ29"/>
  <c r="AP29"/>
  <c r="AO29"/>
  <c r="AM29"/>
  <c r="AL29"/>
  <c r="AK29"/>
  <c r="AJ29"/>
  <c r="AH29"/>
  <c r="X29"/>
  <c r="H29"/>
  <c r="CU28"/>
  <c r="CT28"/>
  <c r="CS28"/>
  <c r="CR28"/>
  <c r="CQ28"/>
  <c r="CP28"/>
  <c r="CO28"/>
  <c r="CH28"/>
  <c r="CG28"/>
  <c r="CF28"/>
  <c r="BI28"/>
  <c r="BH28"/>
  <c r="BG28"/>
  <c r="BF28"/>
  <c r="BE28"/>
  <c r="BD28"/>
  <c r="BC28"/>
  <c r="BB28"/>
  <c r="BA28"/>
  <c r="AZ28"/>
  <c r="AX28"/>
  <c r="AW28"/>
  <c r="AV28"/>
  <c r="AU28"/>
  <c r="AT28"/>
  <c r="AQ28"/>
  <c r="AP28"/>
  <c r="AO28"/>
  <c r="AM28"/>
  <c r="AL28"/>
  <c r="AK28"/>
  <c r="AJ28"/>
  <c r="AH28"/>
  <c r="X28"/>
  <c r="H28"/>
  <c r="CU27"/>
  <c r="CT27"/>
  <c r="CS27"/>
  <c r="CR27"/>
  <c r="CQ27"/>
  <c r="CP27"/>
  <c r="CO27"/>
  <c r="CH27"/>
  <c r="CG27"/>
  <c r="CF27"/>
  <c r="BI27"/>
  <c r="BH27"/>
  <c r="BG27"/>
  <c r="BF27"/>
  <c r="BE27"/>
  <c r="BD27"/>
  <c r="BC27"/>
  <c r="BB27"/>
  <c r="BA27"/>
  <c r="AZ27"/>
  <c r="AX27"/>
  <c r="AW27"/>
  <c r="AV27"/>
  <c r="AU27"/>
  <c r="AT27"/>
  <c r="AQ27"/>
  <c r="AP27"/>
  <c r="AO27"/>
  <c r="AM27"/>
  <c r="AL27"/>
  <c r="AK27"/>
  <c r="AJ27"/>
  <c r="AH27"/>
  <c r="X27"/>
  <c r="H27"/>
  <c r="CU26"/>
  <c r="CT26"/>
  <c r="CS26"/>
  <c r="CR26"/>
  <c r="CQ26"/>
  <c r="CP26"/>
  <c r="CO26"/>
  <c r="CH26"/>
  <c r="CG26"/>
  <c r="CF26"/>
  <c r="BI26"/>
  <c r="BH26"/>
  <c r="BG26"/>
  <c r="BF26"/>
  <c r="BE26"/>
  <c r="BD26"/>
  <c r="BC26"/>
  <c r="BB26"/>
  <c r="BA26"/>
  <c r="AZ26"/>
  <c r="AX26"/>
  <c r="AW26"/>
  <c r="AV26"/>
  <c r="AU26"/>
  <c r="AT26"/>
  <c r="AQ26"/>
  <c r="AP26"/>
  <c r="AO26"/>
  <c r="AM26"/>
  <c r="AL26"/>
  <c r="AK26"/>
  <c r="AJ26"/>
  <c r="AH26"/>
  <c r="X26"/>
  <c r="H26"/>
  <c r="CU25"/>
  <c r="CT25"/>
  <c r="CS25"/>
  <c r="CR25"/>
  <c r="CQ25"/>
  <c r="CP25"/>
  <c r="CO25"/>
  <c r="CH25"/>
  <c r="CG25"/>
  <c r="CF25"/>
  <c r="BI25"/>
  <c r="BH25"/>
  <c r="BG25"/>
  <c r="BF25"/>
  <c r="BE25"/>
  <c r="BD25"/>
  <c r="BC25"/>
  <c r="BB25"/>
  <c r="BA25"/>
  <c r="AZ25"/>
  <c r="AX25"/>
  <c r="AW25"/>
  <c r="AV25"/>
  <c r="AU25"/>
  <c r="AT25"/>
  <c r="AQ25"/>
  <c r="AP25"/>
  <c r="AO25"/>
  <c r="AM25"/>
  <c r="AL25"/>
  <c r="AK25"/>
  <c r="AJ25"/>
  <c r="AH25"/>
  <c r="X25"/>
  <c r="H25"/>
  <c r="CU24"/>
  <c r="CT24"/>
  <c r="CS24"/>
  <c r="CR24"/>
  <c r="CQ24"/>
  <c r="CP24"/>
  <c r="CO24"/>
  <c r="CH24"/>
  <c r="CG24"/>
  <c r="CF24"/>
  <c r="BI24"/>
  <c r="BH24"/>
  <c r="BG24"/>
  <c r="BF24"/>
  <c r="BE24"/>
  <c r="BD24"/>
  <c r="BC24"/>
  <c r="BB24"/>
  <c r="BA24"/>
  <c r="AZ24"/>
  <c r="AX24"/>
  <c r="AW24"/>
  <c r="AV24"/>
  <c r="AU24"/>
  <c r="AT24"/>
  <c r="AQ24"/>
  <c r="AP24"/>
  <c r="AO24"/>
  <c r="AM24"/>
  <c r="AL24"/>
  <c r="AK24"/>
  <c r="AJ24"/>
  <c r="AH24"/>
  <c r="X24"/>
  <c r="H24"/>
  <c r="CU23"/>
  <c r="CT23"/>
  <c r="CS23"/>
  <c r="CR23"/>
  <c r="CQ23"/>
  <c r="CP23"/>
  <c r="CO23"/>
  <c r="CH23"/>
  <c r="CG23"/>
  <c r="CF23"/>
  <c r="BI23"/>
  <c r="BH23"/>
  <c r="BG23"/>
  <c r="BF23"/>
  <c r="BE23"/>
  <c r="BD23"/>
  <c r="BC23"/>
  <c r="BB23"/>
  <c r="BA23"/>
  <c r="AZ23"/>
  <c r="AX23"/>
  <c r="AW23"/>
  <c r="AV23"/>
  <c r="AU23"/>
  <c r="AT23"/>
  <c r="AQ23"/>
  <c r="AP23"/>
  <c r="AO23"/>
  <c r="AM23"/>
  <c r="AL23"/>
  <c r="AK23"/>
  <c r="AJ23"/>
  <c r="AH23"/>
  <c r="X23"/>
  <c r="H23"/>
  <c r="CU22"/>
  <c r="CT22"/>
  <c r="CS22"/>
  <c r="CR22"/>
  <c r="CQ22"/>
  <c r="CP22"/>
  <c r="CO22"/>
  <c r="CH22"/>
  <c r="CG22"/>
  <c r="CF22"/>
  <c r="BI22"/>
  <c r="BH22"/>
  <c r="BG22"/>
  <c r="BF22"/>
  <c r="BE22"/>
  <c r="BD22"/>
  <c r="BC22"/>
  <c r="BB22"/>
  <c r="BA22"/>
  <c r="AZ22"/>
  <c r="AX22"/>
  <c r="AW22"/>
  <c r="AV22"/>
  <c r="AU22"/>
  <c r="AT22"/>
  <c r="AQ22"/>
  <c r="AP22"/>
  <c r="AO22"/>
  <c r="AM22"/>
  <c r="AL22"/>
  <c r="AK22"/>
  <c r="AJ22"/>
  <c r="AH22"/>
  <c r="X22"/>
  <c r="H22"/>
  <c r="CU21"/>
  <c r="CT21"/>
  <c r="CS21"/>
  <c r="CR21"/>
  <c r="CQ21"/>
  <c r="CP21"/>
  <c r="CO21"/>
  <c r="CH21"/>
  <c r="CG21"/>
  <c r="CF21"/>
  <c r="BI21"/>
  <c r="BH21"/>
  <c r="BG21"/>
  <c r="BF21"/>
  <c r="BE21"/>
  <c r="BD21"/>
  <c r="BC21"/>
  <c r="BB21"/>
  <c r="BA21"/>
  <c r="AZ21"/>
  <c r="AX21"/>
  <c r="AW21"/>
  <c r="AV21"/>
  <c r="AU21"/>
  <c r="AT21"/>
  <c r="AQ21"/>
  <c r="AP21"/>
  <c r="AO21"/>
  <c r="AM21"/>
  <c r="AL21"/>
  <c r="AK21"/>
  <c r="AJ21"/>
  <c r="AH21"/>
  <c r="X21"/>
  <c r="H21"/>
  <c r="CU20"/>
  <c r="CT20"/>
  <c r="CS20"/>
  <c r="CR20"/>
  <c r="CQ20"/>
  <c r="CP20"/>
  <c r="CO20"/>
  <c r="CH20"/>
  <c r="CG20"/>
  <c r="CF20"/>
  <c r="BI20"/>
  <c r="BH20"/>
  <c r="BG20"/>
  <c r="BF20"/>
  <c r="BE20"/>
  <c r="BD20"/>
  <c r="BC20"/>
  <c r="BB20"/>
  <c r="BA20"/>
  <c r="AZ20"/>
  <c r="AX20"/>
  <c r="AW20"/>
  <c r="AV20"/>
  <c r="AU20"/>
  <c r="AT20"/>
  <c r="AQ20"/>
  <c r="AP20"/>
  <c r="AO20"/>
  <c r="AM20"/>
  <c r="AL20"/>
  <c r="AK20"/>
  <c r="AJ20"/>
  <c r="AH20"/>
  <c r="X20"/>
  <c r="H20"/>
  <c r="CU19"/>
  <c r="CT19"/>
  <c r="CS19"/>
  <c r="CR19"/>
  <c r="CQ19"/>
  <c r="CP19"/>
  <c r="CO19"/>
  <c r="CH19"/>
  <c r="CG19"/>
  <c r="CF19"/>
  <c r="BI19"/>
  <c r="BH19"/>
  <c r="BG19"/>
  <c r="BF19"/>
  <c r="BE19"/>
  <c r="BD19"/>
  <c r="BC19"/>
  <c r="BB19"/>
  <c r="BA19"/>
  <c r="AZ19"/>
  <c r="AX19"/>
  <c r="AW19"/>
  <c r="AV19"/>
  <c r="AU19"/>
  <c r="AT19"/>
  <c r="AQ19"/>
  <c r="AP19"/>
  <c r="AO19"/>
  <c r="AM19"/>
  <c r="AL19"/>
  <c r="AK19"/>
  <c r="AJ19"/>
  <c r="AH19"/>
  <c r="X19"/>
  <c r="H19"/>
  <c r="CU18"/>
  <c r="CT18"/>
  <c r="CS18"/>
  <c r="CR18"/>
  <c r="CQ18"/>
  <c r="CP18"/>
  <c r="CO18"/>
  <c r="CH18"/>
  <c r="CG18"/>
  <c r="CF18"/>
  <c r="BI18"/>
  <c r="BH18"/>
  <c r="BG18"/>
  <c r="BF18"/>
  <c r="BE18"/>
  <c r="BD18"/>
  <c r="BC18"/>
  <c r="BB18"/>
  <c r="BA18"/>
  <c r="AZ18"/>
  <c r="AX18"/>
  <c r="AW18"/>
  <c r="AV18"/>
  <c r="AU18"/>
  <c r="AT18"/>
  <c r="AQ18"/>
  <c r="AP18"/>
  <c r="AO18"/>
  <c r="AM18"/>
  <c r="AL18"/>
  <c r="AK18"/>
  <c r="AJ18"/>
  <c r="AH18"/>
  <c r="X18"/>
  <c r="H18"/>
  <c r="CU17"/>
  <c r="CT17"/>
  <c r="CS17"/>
  <c r="CR17"/>
  <c r="CQ17"/>
  <c r="CP17"/>
  <c r="CO17"/>
  <c r="CH17"/>
  <c r="CG17"/>
  <c r="CF17"/>
  <c r="BI17"/>
  <c r="BH17"/>
  <c r="BG17"/>
  <c r="BF17"/>
  <c r="BE17"/>
  <c r="BD17"/>
  <c r="BC17"/>
  <c r="BB17"/>
  <c r="BA17"/>
  <c r="AZ17"/>
  <c r="AX17"/>
  <c r="AW17"/>
  <c r="AV17"/>
  <c r="AU17"/>
  <c r="AT17"/>
  <c r="AQ17"/>
  <c r="AP17"/>
  <c r="AO17"/>
  <c r="AM17"/>
  <c r="AL17"/>
  <c r="AK17"/>
  <c r="AJ17"/>
  <c r="AH17"/>
  <c r="X17"/>
  <c r="H17"/>
  <c r="CU16"/>
  <c r="CT16"/>
  <c r="CS16"/>
  <c r="CR16"/>
  <c r="CQ16"/>
  <c r="CP16"/>
  <c r="CO16"/>
  <c r="CH16"/>
  <c r="CG16"/>
  <c r="CF16"/>
  <c r="BI16"/>
  <c r="BH16"/>
  <c r="BG16"/>
  <c r="BF16"/>
  <c r="BE16"/>
  <c r="BD16"/>
  <c r="BC16"/>
  <c r="BB16"/>
  <c r="BA16"/>
  <c r="AZ16"/>
  <c r="AX16"/>
  <c r="AW16"/>
  <c r="AV16"/>
  <c r="AU16"/>
  <c r="AT16"/>
  <c r="AQ16"/>
  <c r="AP16"/>
  <c r="AO16"/>
  <c r="AM16"/>
  <c r="AL16"/>
  <c r="AK16"/>
  <c r="AJ16"/>
  <c r="AH16"/>
  <c r="X16"/>
  <c r="H16"/>
  <c r="CU15"/>
  <c r="CT15"/>
  <c r="CS15"/>
  <c r="CR15"/>
  <c r="CQ15"/>
  <c r="CP15"/>
  <c r="CO15"/>
  <c r="CH15"/>
  <c r="CG15"/>
  <c r="CF15"/>
  <c r="BI15"/>
  <c r="BH15"/>
  <c r="BG15"/>
  <c r="BF15"/>
  <c r="BE15"/>
  <c r="BD15"/>
  <c r="BC15"/>
  <c r="BB15"/>
  <c r="BA15"/>
  <c r="AZ15"/>
  <c r="AX15"/>
  <c r="AW15"/>
  <c r="AV15"/>
  <c r="AU15"/>
  <c r="AT15"/>
  <c r="AQ15"/>
  <c r="AP15"/>
  <c r="AM15"/>
  <c r="AL15"/>
  <c r="AK15"/>
  <c r="AJ15"/>
  <c r="AH15"/>
  <c r="X15"/>
  <c r="H15"/>
  <c r="CU14"/>
  <c r="CT14"/>
  <c r="CS14"/>
  <c r="CR14"/>
  <c r="CQ14"/>
  <c r="CP14"/>
  <c r="CO14"/>
  <c r="CH14"/>
  <c r="CG14"/>
  <c r="CF14"/>
  <c r="BI14"/>
  <c r="BH14"/>
  <c r="BG14"/>
  <c r="BF14"/>
  <c r="BE14"/>
  <c r="BD14"/>
  <c r="BC14"/>
  <c r="BB14"/>
  <c r="BA14"/>
  <c r="AZ14"/>
  <c r="AX14"/>
  <c r="AW14"/>
  <c r="AV14"/>
  <c r="AU14"/>
  <c r="AT14"/>
  <c r="AQ14"/>
  <c r="AP14"/>
  <c r="AO14"/>
  <c r="AM14"/>
  <c r="AL14"/>
  <c r="AK14"/>
  <c r="AJ14"/>
  <c r="AH14"/>
  <c r="X14"/>
  <c r="H14"/>
  <c r="CU13"/>
  <c r="CT13"/>
  <c r="CS13"/>
  <c r="CR13"/>
  <c r="CQ13"/>
  <c r="CP13"/>
  <c r="CO13"/>
  <c r="CH13"/>
  <c r="CG13"/>
  <c r="CF13"/>
  <c r="BI13"/>
  <c r="BH13"/>
  <c r="BG13"/>
  <c r="BF13"/>
  <c r="BE13"/>
  <c r="BD13"/>
  <c r="BC13"/>
  <c r="BB13"/>
  <c r="BA13"/>
  <c r="AZ13"/>
  <c r="AX13"/>
  <c r="AW13"/>
  <c r="AV13"/>
  <c r="AU13"/>
  <c r="AT13"/>
  <c r="AQ13"/>
  <c r="AP13"/>
  <c r="AO13"/>
  <c r="AM13"/>
  <c r="AL13"/>
  <c r="AK13"/>
  <c r="AJ13"/>
  <c r="AH13"/>
  <c r="X13"/>
  <c r="H13"/>
  <c r="CU12"/>
  <c r="CT12"/>
  <c r="CS12"/>
  <c r="CR12"/>
  <c r="CQ12"/>
  <c r="CP12"/>
  <c r="CO12"/>
  <c r="CH12"/>
  <c r="CG12"/>
  <c r="CF12"/>
  <c r="BI12"/>
  <c r="BH12"/>
  <c r="BG12"/>
  <c r="BF12"/>
  <c r="BE12"/>
  <c r="BD12"/>
  <c r="BC12"/>
  <c r="BB12"/>
  <c r="BA12"/>
  <c r="AZ12"/>
  <c r="AX12"/>
  <c r="AW12"/>
  <c r="AV12"/>
  <c r="AU12"/>
  <c r="AT12"/>
  <c r="AQ12"/>
  <c r="AP12"/>
  <c r="AO12"/>
  <c r="AM12"/>
  <c r="AL12"/>
  <c r="AK12"/>
  <c r="AJ12"/>
  <c r="AH12"/>
  <c r="X12"/>
  <c r="H12"/>
  <c r="CU11"/>
  <c r="CT11"/>
  <c r="CS11"/>
  <c r="CR11"/>
  <c r="CQ11"/>
  <c r="CP11"/>
  <c r="CO11"/>
  <c r="CH11"/>
  <c r="CG11"/>
  <c r="CF11"/>
  <c r="BI11"/>
  <c r="BH11"/>
  <c r="BG11"/>
  <c r="BF11"/>
  <c r="BE11"/>
  <c r="BD11"/>
  <c r="BC11"/>
  <c r="BB11"/>
  <c r="BA11"/>
  <c r="AZ11"/>
  <c r="AX11"/>
  <c r="AW11"/>
  <c r="AV11"/>
  <c r="AU11"/>
  <c r="AT11"/>
  <c r="AQ11"/>
  <c r="AP11"/>
  <c r="AO11"/>
  <c r="AM11"/>
  <c r="AL11"/>
  <c r="AK11"/>
  <c r="AJ11"/>
  <c r="AH11"/>
  <c r="X11"/>
  <c r="H11"/>
  <c r="DD173" i="4"/>
  <c r="DC173"/>
  <c r="DA173"/>
  <c r="BJ173"/>
  <c r="DG169"/>
  <c r="DF169"/>
  <c r="DE169"/>
  <c r="DD169"/>
  <c r="DC169"/>
  <c r="DB169"/>
  <c r="DA169"/>
  <c r="DG168"/>
  <c r="DF168"/>
  <c r="DE168"/>
  <c r="DD168"/>
  <c r="DC168"/>
  <c r="DB168"/>
  <c r="DA168"/>
  <c r="DG167"/>
  <c r="DF167"/>
  <c r="DE167"/>
  <c r="DD167"/>
  <c r="DC167"/>
  <c r="DB167"/>
  <c r="DA167"/>
  <c r="BO167"/>
  <c r="BN167"/>
  <c r="BM167"/>
  <c r="BL167"/>
  <c r="BK167"/>
  <c r="BJ167"/>
  <c r="BI167"/>
  <c r="BH167"/>
  <c r="BG167"/>
  <c r="BF167"/>
  <c r="BD167"/>
  <c r="BC167"/>
  <c r="BB167"/>
  <c r="BA167"/>
  <c r="AZ167"/>
  <c r="AW167"/>
  <c r="AV167"/>
  <c r="AU167"/>
  <c r="AS167"/>
  <c r="AR167"/>
  <c r="AQ167"/>
  <c r="AP167"/>
  <c r="AM167"/>
  <c r="AL167"/>
  <c r="AK167"/>
  <c r="AJ167"/>
  <c r="AI167"/>
  <c r="AH167"/>
  <c r="AG167"/>
  <c r="AE167"/>
  <c r="AD167"/>
  <c r="AC167"/>
  <c r="AB167"/>
  <c r="AA167"/>
  <c r="Z167"/>
  <c r="Y167"/>
  <c r="X167"/>
  <c r="W167"/>
  <c r="V167"/>
  <c r="T167"/>
  <c r="S167"/>
  <c r="R167"/>
  <c r="Q167"/>
  <c r="P167"/>
  <c r="M167"/>
  <c r="L167"/>
  <c r="K167"/>
  <c r="I167"/>
  <c r="H167"/>
  <c r="G167"/>
  <c r="F167"/>
  <c r="CX165"/>
  <c r="BO165"/>
  <c r="BN165"/>
  <c r="BM165"/>
  <c r="BL165"/>
  <c r="BK165"/>
  <c r="BJ165"/>
  <c r="BI165"/>
  <c r="BH165"/>
  <c r="BG165"/>
  <c r="BF165"/>
  <c r="BD165"/>
  <c r="BC165"/>
  <c r="BB165"/>
  <c r="BA165"/>
  <c r="AZ165"/>
  <c r="AW165"/>
  <c r="AV165"/>
  <c r="AU165"/>
  <c r="AS165"/>
  <c r="AR165"/>
  <c r="AQ165"/>
  <c r="AP165"/>
  <c r="AM165"/>
  <c r="AL165"/>
  <c r="AK165"/>
  <c r="AJ165"/>
  <c r="AI165"/>
  <c r="AH165"/>
  <c r="AG165"/>
  <c r="AE165"/>
  <c r="AD165"/>
  <c r="AC165"/>
  <c r="AB165"/>
  <c r="AA165"/>
  <c r="Z165"/>
  <c r="Y165"/>
  <c r="X165"/>
  <c r="W165"/>
  <c r="V165"/>
  <c r="T165"/>
  <c r="S165"/>
  <c r="R165"/>
  <c r="Q165"/>
  <c r="P165"/>
  <c r="M165"/>
  <c r="L165"/>
  <c r="K165"/>
  <c r="I165"/>
  <c r="H165"/>
  <c r="G165"/>
  <c r="F165"/>
  <c r="CX164"/>
  <c r="CW164"/>
  <c r="CV164"/>
  <c r="CU164"/>
  <c r="CT164"/>
  <c r="CS164"/>
  <c r="CR164"/>
  <c r="CQ164"/>
  <c r="DI163"/>
  <c r="DG163"/>
  <c r="DF163"/>
  <c r="DE163"/>
  <c r="DD163"/>
  <c r="DC163"/>
  <c r="DB163"/>
  <c r="DA163"/>
  <c r="CZ163"/>
  <c r="CX163"/>
  <c r="CW163"/>
  <c r="CV163"/>
  <c r="CU163"/>
  <c r="CT163"/>
  <c r="CS163"/>
  <c r="CR163"/>
  <c r="CQ163"/>
  <c r="CK163"/>
  <c r="CJ163"/>
  <c r="CI163"/>
  <c r="CH163"/>
  <c r="CG163"/>
  <c r="CF163"/>
  <c r="CE163"/>
  <c r="CD163"/>
  <c r="CC163"/>
  <c r="CB163"/>
  <c r="BZ163"/>
  <c r="BY163"/>
  <c r="BX163"/>
  <c r="BW163"/>
  <c r="BV163"/>
  <c r="BU163"/>
  <c r="BT163"/>
  <c r="BS163"/>
  <c r="BR163"/>
  <c r="BQ163"/>
  <c r="BO163"/>
  <c r="BN163"/>
  <c r="BM163"/>
  <c r="BL163"/>
  <c r="BK163"/>
  <c r="BJ163"/>
  <c r="BI163"/>
  <c r="BH163"/>
  <c r="BG163"/>
  <c r="BF163"/>
  <c r="BD163"/>
  <c r="BC163"/>
  <c r="BB163"/>
  <c r="BA163"/>
  <c r="AZ163"/>
  <c r="AW163"/>
  <c r="AV163"/>
  <c r="AU163"/>
  <c r="AS163"/>
  <c r="AR163"/>
  <c r="AQ163"/>
  <c r="AP163"/>
  <c r="AN163"/>
  <c r="AM163"/>
  <c r="AL163"/>
  <c r="AK163"/>
  <c r="AJ163"/>
  <c r="AI163"/>
  <c r="AH163"/>
  <c r="AG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I163"/>
  <c r="H163"/>
  <c r="G163"/>
  <c r="F163"/>
  <c r="DI162"/>
  <c r="DG162"/>
  <c r="DF162"/>
  <c r="DE162"/>
  <c r="DD162"/>
  <c r="DC162"/>
  <c r="DB162"/>
  <c r="DA162"/>
  <c r="CZ162"/>
  <c r="CX162"/>
  <c r="CW162"/>
  <c r="CV162"/>
  <c r="CU162"/>
  <c r="CT162"/>
  <c r="CS162"/>
  <c r="CR162"/>
  <c r="CQ162"/>
  <c r="CK162"/>
  <c r="CJ162"/>
  <c r="CI162"/>
  <c r="CH162"/>
  <c r="CG162"/>
  <c r="CF162"/>
  <c r="CE162"/>
  <c r="CD162"/>
  <c r="CC162"/>
  <c r="CB162"/>
  <c r="BZ162"/>
  <c r="BY162"/>
  <c r="BX162"/>
  <c r="BW162"/>
  <c r="BV162"/>
  <c r="BU162"/>
  <c r="BT162"/>
  <c r="BS162"/>
  <c r="BR162"/>
  <c r="BQ162"/>
  <c r="BO162"/>
  <c r="BN162"/>
  <c r="BM162"/>
  <c r="BL162"/>
  <c r="BK162"/>
  <c r="BJ162"/>
  <c r="BI162"/>
  <c r="BH162"/>
  <c r="BG162"/>
  <c r="BF162"/>
  <c r="BD162"/>
  <c r="BC162"/>
  <c r="BB162"/>
  <c r="BA162"/>
  <c r="AZ162"/>
  <c r="AW162"/>
  <c r="AV162"/>
  <c r="AU162"/>
  <c r="AS162"/>
  <c r="AR162"/>
  <c r="AQ162"/>
  <c r="AP162"/>
  <c r="AN162"/>
  <c r="AM162"/>
  <c r="AL162"/>
  <c r="AK162"/>
  <c r="AJ162"/>
  <c r="AI162"/>
  <c r="AH162"/>
  <c r="AG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I162"/>
  <c r="H162"/>
  <c r="G162"/>
  <c r="F162"/>
  <c r="A162"/>
  <c r="DI161"/>
  <c r="DG161"/>
  <c r="DF161"/>
  <c r="DE161"/>
  <c r="DD161"/>
  <c r="DC161"/>
  <c r="DB161"/>
  <c r="DA161"/>
  <c r="CZ161"/>
  <c r="CX161"/>
  <c r="CW161"/>
  <c r="CV161"/>
  <c r="CU161"/>
  <c r="CT161"/>
  <c r="CS161"/>
  <c r="CR161"/>
  <c r="CQ161"/>
  <c r="CK161"/>
  <c r="CJ161"/>
  <c r="CI161"/>
  <c r="CH161"/>
  <c r="CG161"/>
  <c r="CF161"/>
  <c r="CE161"/>
  <c r="CD161"/>
  <c r="CC161"/>
  <c r="CB161"/>
  <c r="BZ161"/>
  <c r="BY161"/>
  <c r="BX161"/>
  <c r="BW161"/>
  <c r="BV161"/>
  <c r="BU161"/>
  <c r="BT161"/>
  <c r="BS161"/>
  <c r="BR161"/>
  <c r="BQ161"/>
  <c r="BO161"/>
  <c r="BN161"/>
  <c r="BM161"/>
  <c r="BL161"/>
  <c r="BK161"/>
  <c r="BJ161"/>
  <c r="BI161"/>
  <c r="BH161"/>
  <c r="BG161"/>
  <c r="BF161"/>
  <c r="BD161"/>
  <c r="BC161"/>
  <c r="BB161"/>
  <c r="BA161"/>
  <c r="AZ161"/>
  <c r="AW161"/>
  <c r="AV161"/>
  <c r="AU161"/>
  <c r="AS161"/>
  <c r="AR161"/>
  <c r="AQ161"/>
  <c r="AP161"/>
  <c r="AN161"/>
  <c r="AM161"/>
  <c r="AL161"/>
  <c r="AK161"/>
  <c r="AJ161"/>
  <c r="AI161"/>
  <c r="AH161"/>
  <c r="AG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I161"/>
  <c r="H161"/>
  <c r="G161"/>
  <c r="F161"/>
  <c r="A161"/>
  <c r="DI160"/>
  <c r="DG160"/>
  <c r="DF160"/>
  <c r="DE160"/>
  <c r="DD160"/>
  <c r="DC160"/>
  <c r="DB160"/>
  <c r="DA160"/>
  <c r="CZ160"/>
  <c r="CX160"/>
  <c r="CW160"/>
  <c r="CV160"/>
  <c r="CU160"/>
  <c r="CT160"/>
  <c r="CS160"/>
  <c r="CR160"/>
  <c r="CQ160"/>
  <c r="CK160"/>
  <c r="CJ160"/>
  <c r="CI160"/>
  <c r="CH160"/>
  <c r="CG160"/>
  <c r="CF160"/>
  <c r="CE160"/>
  <c r="CD160"/>
  <c r="CC160"/>
  <c r="CB160"/>
  <c r="BZ160"/>
  <c r="BY160"/>
  <c r="BX160"/>
  <c r="BW160"/>
  <c r="BV160"/>
  <c r="BU160"/>
  <c r="BT160"/>
  <c r="BS160"/>
  <c r="BR160"/>
  <c r="BQ160"/>
  <c r="BO160"/>
  <c r="BN160"/>
  <c r="BM160"/>
  <c r="BL160"/>
  <c r="BK160"/>
  <c r="BJ160"/>
  <c r="BI160"/>
  <c r="BH160"/>
  <c r="BG160"/>
  <c r="BF160"/>
  <c r="BD160"/>
  <c r="BC160"/>
  <c r="BB160"/>
  <c r="BA160"/>
  <c r="AZ160"/>
  <c r="AW160"/>
  <c r="AV160"/>
  <c r="AU160"/>
  <c r="AS160"/>
  <c r="AR160"/>
  <c r="AQ160"/>
  <c r="AP160"/>
  <c r="AN160"/>
  <c r="AM160"/>
  <c r="AL160"/>
  <c r="AK160"/>
  <c r="AJ160"/>
  <c r="AI160"/>
  <c r="AH160"/>
  <c r="AG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I160"/>
  <c r="H160"/>
  <c r="G160"/>
  <c r="F160"/>
  <c r="A160"/>
  <c r="DI159"/>
  <c r="DG159"/>
  <c r="DF159"/>
  <c r="DE159"/>
  <c r="DD159"/>
  <c r="DC159"/>
  <c r="DB159"/>
  <c r="DA159"/>
  <c r="CZ159"/>
  <c r="CX159"/>
  <c r="CW159"/>
  <c r="CV159"/>
  <c r="CU159"/>
  <c r="CT159"/>
  <c r="CS159"/>
  <c r="CR159"/>
  <c r="CQ159"/>
  <c r="CK159"/>
  <c r="CJ159"/>
  <c r="CI159"/>
  <c r="CH159"/>
  <c r="CG159"/>
  <c r="CF159"/>
  <c r="CE159"/>
  <c r="CD159"/>
  <c r="CC159"/>
  <c r="CB159"/>
  <c r="BZ159"/>
  <c r="BY159"/>
  <c r="BX159"/>
  <c r="BW159"/>
  <c r="BV159"/>
  <c r="BU159"/>
  <c r="BT159"/>
  <c r="BS159"/>
  <c r="BR159"/>
  <c r="BQ159"/>
  <c r="BO159"/>
  <c r="BN159"/>
  <c r="BM159"/>
  <c r="BL159"/>
  <c r="BK159"/>
  <c r="BJ159"/>
  <c r="BI159"/>
  <c r="BH159"/>
  <c r="BG159"/>
  <c r="BF159"/>
  <c r="BD159"/>
  <c r="BC159"/>
  <c r="BB159"/>
  <c r="BA159"/>
  <c r="AZ159"/>
  <c r="AW159"/>
  <c r="AV159"/>
  <c r="AU159"/>
  <c r="AS159"/>
  <c r="AR159"/>
  <c r="AQ159"/>
  <c r="AP159"/>
  <c r="AN159"/>
  <c r="AM159"/>
  <c r="AL159"/>
  <c r="AK159"/>
  <c r="AJ159"/>
  <c r="AI159"/>
  <c r="AH159"/>
  <c r="AG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I159"/>
  <c r="H159"/>
  <c r="G159"/>
  <c r="F159"/>
  <c r="A159"/>
  <c r="DI158"/>
  <c r="DG158"/>
  <c r="DF158"/>
  <c r="DE158"/>
  <c r="DD158"/>
  <c r="DC158"/>
  <c r="DB158"/>
  <c r="DA158"/>
  <c r="CZ158"/>
  <c r="CX158"/>
  <c r="CW158"/>
  <c r="CV158"/>
  <c r="CU158"/>
  <c r="CT158"/>
  <c r="CS158"/>
  <c r="CR158"/>
  <c r="CQ158"/>
  <c r="CK158"/>
  <c r="CJ158"/>
  <c r="CI158"/>
  <c r="CH158"/>
  <c r="CG158"/>
  <c r="CF158"/>
  <c r="CE158"/>
  <c r="CD158"/>
  <c r="CC158"/>
  <c r="CB158"/>
  <c r="BZ158"/>
  <c r="BY158"/>
  <c r="BX158"/>
  <c r="BW158"/>
  <c r="BV158"/>
  <c r="BU158"/>
  <c r="BT158"/>
  <c r="BS158"/>
  <c r="BR158"/>
  <c r="BQ158"/>
  <c r="BO158"/>
  <c r="BN158"/>
  <c r="BM158"/>
  <c r="BL158"/>
  <c r="BK158"/>
  <c r="BJ158"/>
  <c r="BI158"/>
  <c r="BH158"/>
  <c r="BG158"/>
  <c r="BF158"/>
  <c r="BD158"/>
  <c r="BC158"/>
  <c r="BB158"/>
  <c r="BA158"/>
  <c r="AZ158"/>
  <c r="AW158"/>
  <c r="AV158"/>
  <c r="AU158"/>
  <c r="AS158"/>
  <c r="AR158"/>
  <c r="AQ158"/>
  <c r="AP158"/>
  <c r="AN158"/>
  <c r="AM158"/>
  <c r="AL158"/>
  <c r="AK158"/>
  <c r="AJ158"/>
  <c r="AI158"/>
  <c r="AH158"/>
  <c r="AG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I158"/>
  <c r="H158"/>
  <c r="G158"/>
  <c r="F158"/>
  <c r="A158"/>
  <c r="DI157"/>
  <c r="DG157"/>
  <c r="DF157"/>
  <c r="DE157"/>
  <c r="DD157"/>
  <c r="DC157"/>
  <c r="DB157"/>
  <c r="DA157"/>
  <c r="CZ157"/>
  <c r="CX157"/>
  <c r="CW157"/>
  <c r="CV157"/>
  <c r="CU157"/>
  <c r="CT157"/>
  <c r="CS157"/>
  <c r="CR157"/>
  <c r="CQ157"/>
  <c r="CK157"/>
  <c r="CJ157"/>
  <c r="CI157"/>
  <c r="CH157"/>
  <c r="CG157"/>
  <c r="CF157"/>
  <c r="CE157"/>
  <c r="CD157"/>
  <c r="CC157"/>
  <c r="CB157"/>
  <c r="BZ157"/>
  <c r="BY157"/>
  <c r="BX157"/>
  <c r="BW157"/>
  <c r="BV157"/>
  <c r="BU157"/>
  <c r="BT157"/>
  <c r="BS157"/>
  <c r="BR157"/>
  <c r="BQ157"/>
  <c r="BO157"/>
  <c r="BN157"/>
  <c r="BM157"/>
  <c r="BL157"/>
  <c r="BK157"/>
  <c r="BJ157"/>
  <c r="BI157"/>
  <c r="BH157"/>
  <c r="BG157"/>
  <c r="BF157"/>
  <c r="BD157"/>
  <c r="BC157"/>
  <c r="BB157"/>
  <c r="BA157"/>
  <c r="AZ157"/>
  <c r="AW157"/>
  <c r="AV157"/>
  <c r="AU157"/>
  <c r="AS157"/>
  <c r="AR157"/>
  <c r="AQ157"/>
  <c r="AP157"/>
  <c r="AN157"/>
  <c r="AM157"/>
  <c r="AL157"/>
  <c r="AK157"/>
  <c r="AJ157"/>
  <c r="AI157"/>
  <c r="AH157"/>
  <c r="AG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I157"/>
  <c r="H157"/>
  <c r="G157"/>
  <c r="F157"/>
  <c r="A157"/>
  <c r="DI156"/>
  <c r="DG156"/>
  <c r="DF156"/>
  <c r="DE156"/>
  <c r="DD156"/>
  <c r="DC156"/>
  <c r="DB156"/>
  <c r="DA156"/>
  <c r="CZ156"/>
  <c r="CX156"/>
  <c r="CW156"/>
  <c r="CV156"/>
  <c r="CU156"/>
  <c r="CT156"/>
  <c r="CS156"/>
  <c r="CR156"/>
  <c r="CQ156"/>
  <c r="CK156"/>
  <c r="CJ156"/>
  <c r="CI156"/>
  <c r="CH156"/>
  <c r="CG156"/>
  <c r="CF156"/>
  <c r="CE156"/>
  <c r="CD156"/>
  <c r="CC156"/>
  <c r="CB156"/>
  <c r="BZ156"/>
  <c r="BY156"/>
  <c r="BX156"/>
  <c r="BW156"/>
  <c r="BV156"/>
  <c r="BU156"/>
  <c r="BT156"/>
  <c r="BS156"/>
  <c r="BR156"/>
  <c r="BQ156"/>
  <c r="BO156"/>
  <c r="BN156"/>
  <c r="BM156"/>
  <c r="BL156"/>
  <c r="BK156"/>
  <c r="BJ156"/>
  <c r="BI156"/>
  <c r="BH156"/>
  <c r="BG156"/>
  <c r="BF156"/>
  <c r="BD156"/>
  <c r="BC156"/>
  <c r="BB156"/>
  <c r="BA156"/>
  <c r="AZ156"/>
  <c r="AW156"/>
  <c r="AV156"/>
  <c r="AU156"/>
  <c r="AS156"/>
  <c r="AR156"/>
  <c r="AQ156"/>
  <c r="AP156"/>
  <c r="AN156"/>
  <c r="AM156"/>
  <c r="AL156"/>
  <c r="AK156"/>
  <c r="AJ156"/>
  <c r="AI156"/>
  <c r="AH156"/>
  <c r="AG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I156"/>
  <c r="H156"/>
  <c r="G156"/>
  <c r="F156"/>
  <c r="A156"/>
  <c r="DI155"/>
  <c r="DG155"/>
  <c r="DF155"/>
  <c r="DE155"/>
  <c r="DD155"/>
  <c r="DC155"/>
  <c r="DB155"/>
  <c r="DA155"/>
  <c r="CZ155"/>
  <c r="CX155"/>
  <c r="CW155"/>
  <c r="CV155"/>
  <c r="CU155"/>
  <c r="CT155"/>
  <c r="CS155"/>
  <c r="CR155"/>
  <c r="CQ155"/>
  <c r="CK155"/>
  <c r="CJ155"/>
  <c r="CI155"/>
  <c r="CH155"/>
  <c r="CG155"/>
  <c r="CF155"/>
  <c r="CE155"/>
  <c r="CD155"/>
  <c r="CC155"/>
  <c r="CB155"/>
  <c r="BZ155"/>
  <c r="BY155"/>
  <c r="BX155"/>
  <c r="BW155"/>
  <c r="BV155"/>
  <c r="BU155"/>
  <c r="BT155"/>
  <c r="BS155"/>
  <c r="BR155"/>
  <c r="BQ155"/>
  <c r="BO155"/>
  <c r="BN155"/>
  <c r="BM155"/>
  <c r="BL155"/>
  <c r="BK155"/>
  <c r="BJ155"/>
  <c r="BI155"/>
  <c r="BH155"/>
  <c r="BG155"/>
  <c r="BF155"/>
  <c r="BD155"/>
  <c r="BC155"/>
  <c r="BB155"/>
  <c r="BA155"/>
  <c r="AZ155"/>
  <c r="AW155"/>
  <c r="AV155"/>
  <c r="AU155"/>
  <c r="AS155"/>
  <c r="AR155"/>
  <c r="AQ155"/>
  <c r="AP155"/>
  <c r="AN155"/>
  <c r="AM155"/>
  <c r="AL155"/>
  <c r="AK155"/>
  <c r="AJ155"/>
  <c r="AI155"/>
  <c r="AH155"/>
  <c r="AG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I155"/>
  <c r="H155"/>
  <c r="G155"/>
  <c r="F155"/>
  <c r="A155"/>
  <c r="DI154"/>
  <c r="DG154"/>
  <c r="DF154"/>
  <c r="DE154"/>
  <c r="DD154"/>
  <c r="DC154"/>
  <c r="DB154"/>
  <c r="DA154"/>
  <c r="CZ154"/>
  <c r="CX154"/>
  <c r="CW154"/>
  <c r="CV154"/>
  <c r="CU154"/>
  <c r="CT154"/>
  <c r="CS154"/>
  <c r="CR154"/>
  <c r="CQ154"/>
  <c r="CK154"/>
  <c r="CJ154"/>
  <c r="CI154"/>
  <c r="CH154"/>
  <c r="CG154"/>
  <c r="CF154"/>
  <c r="CE154"/>
  <c r="CD154"/>
  <c r="CC154"/>
  <c r="CB154"/>
  <c r="BZ154"/>
  <c r="BY154"/>
  <c r="BX154"/>
  <c r="BW154"/>
  <c r="BV154"/>
  <c r="BU154"/>
  <c r="BT154"/>
  <c r="BS154"/>
  <c r="BR154"/>
  <c r="BQ154"/>
  <c r="BO154"/>
  <c r="BN154"/>
  <c r="BM154"/>
  <c r="BL154"/>
  <c r="BK154"/>
  <c r="BJ154"/>
  <c r="BI154"/>
  <c r="BH154"/>
  <c r="BG154"/>
  <c r="BF154"/>
  <c r="BD154"/>
  <c r="BC154"/>
  <c r="BB154"/>
  <c r="BA154"/>
  <c r="AZ154"/>
  <c r="AW154"/>
  <c r="AV154"/>
  <c r="AU154"/>
  <c r="AS154"/>
  <c r="AR154"/>
  <c r="AQ154"/>
  <c r="AP154"/>
  <c r="AN154"/>
  <c r="AM154"/>
  <c r="AL154"/>
  <c r="AK154"/>
  <c r="AJ154"/>
  <c r="AI154"/>
  <c r="AH154"/>
  <c r="AG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I154"/>
  <c r="H154"/>
  <c r="G154"/>
  <c r="F154"/>
  <c r="A154"/>
  <c r="DI153"/>
  <c r="DG153"/>
  <c r="DF153"/>
  <c r="DE153"/>
  <c r="DD153"/>
  <c r="DC153"/>
  <c r="DB153"/>
  <c r="DA153"/>
  <c r="CZ153"/>
  <c r="CX153"/>
  <c r="CW153"/>
  <c r="CV153"/>
  <c r="CU153"/>
  <c r="CT153"/>
  <c r="CS153"/>
  <c r="CR153"/>
  <c r="CQ153"/>
  <c r="CK153"/>
  <c r="CJ153"/>
  <c r="CI153"/>
  <c r="CH153"/>
  <c r="CG153"/>
  <c r="CF153"/>
  <c r="CE153"/>
  <c r="CD153"/>
  <c r="CC153"/>
  <c r="CB153"/>
  <c r="BZ153"/>
  <c r="BY153"/>
  <c r="BX153"/>
  <c r="BW153"/>
  <c r="BV153"/>
  <c r="BU153"/>
  <c r="BT153"/>
  <c r="BS153"/>
  <c r="BR153"/>
  <c r="BQ153"/>
  <c r="BO153"/>
  <c r="BN153"/>
  <c r="BM153"/>
  <c r="BL153"/>
  <c r="BK153"/>
  <c r="BJ153"/>
  <c r="BI153"/>
  <c r="BH153"/>
  <c r="BG153"/>
  <c r="BF153"/>
  <c r="BD153"/>
  <c r="BC153"/>
  <c r="BB153"/>
  <c r="BA153"/>
  <c r="AZ153"/>
  <c r="AW153"/>
  <c r="AV153"/>
  <c r="AU153"/>
  <c r="AS153"/>
  <c r="AR153"/>
  <c r="AQ153"/>
  <c r="AP153"/>
  <c r="AN153"/>
  <c r="AM153"/>
  <c r="AL153"/>
  <c r="AK153"/>
  <c r="AJ153"/>
  <c r="AI153"/>
  <c r="AH153"/>
  <c r="AG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I153"/>
  <c r="H153"/>
  <c r="G153"/>
  <c r="F153"/>
  <c r="A153"/>
  <c r="DI152"/>
  <c r="DG152"/>
  <c r="DF152"/>
  <c r="DE152"/>
  <c r="DD152"/>
  <c r="DC152"/>
  <c r="DB152"/>
  <c r="DA152"/>
  <c r="CZ152"/>
  <c r="CX152"/>
  <c r="CW152"/>
  <c r="CV152"/>
  <c r="CU152"/>
  <c r="CT152"/>
  <c r="CS152"/>
  <c r="CR152"/>
  <c r="CQ152"/>
  <c r="CK152"/>
  <c r="CJ152"/>
  <c r="CI152"/>
  <c r="CH152"/>
  <c r="CG152"/>
  <c r="CF152"/>
  <c r="CE152"/>
  <c r="CD152"/>
  <c r="CC152"/>
  <c r="CB152"/>
  <c r="BZ152"/>
  <c r="BY152"/>
  <c r="BX152"/>
  <c r="BW152"/>
  <c r="BV152"/>
  <c r="BU152"/>
  <c r="BT152"/>
  <c r="BS152"/>
  <c r="BR152"/>
  <c r="BQ152"/>
  <c r="BO152"/>
  <c r="BN152"/>
  <c r="BM152"/>
  <c r="BL152"/>
  <c r="BK152"/>
  <c r="BJ152"/>
  <c r="BI152"/>
  <c r="BH152"/>
  <c r="BG152"/>
  <c r="BF152"/>
  <c r="BD152"/>
  <c r="BC152"/>
  <c r="BB152"/>
  <c r="BA152"/>
  <c r="AZ152"/>
  <c r="AW152"/>
  <c r="AV152"/>
  <c r="AU152"/>
  <c r="AS152"/>
  <c r="AR152"/>
  <c r="AQ152"/>
  <c r="AP152"/>
  <c r="AN152"/>
  <c r="AM152"/>
  <c r="AL152"/>
  <c r="AK152"/>
  <c r="AJ152"/>
  <c r="AI152"/>
  <c r="AH152"/>
  <c r="AG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I152"/>
  <c r="H152"/>
  <c r="G152"/>
  <c r="F152"/>
  <c r="A152"/>
  <c r="DI151"/>
  <c r="DG151"/>
  <c r="DF151"/>
  <c r="DE151"/>
  <c r="DD151"/>
  <c r="DC151"/>
  <c r="DB151"/>
  <c r="DA151"/>
  <c r="CZ151"/>
  <c r="CX151"/>
  <c r="CW151"/>
  <c r="CV151"/>
  <c r="CU151"/>
  <c r="CT151"/>
  <c r="CS151"/>
  <c r="CR151"/>
  <c r="CQ151"/>
  <c r="CK151"/>
  <c r="CJ151"/>
  <c r="CI151"/>
  <c r="CH151"/>
  <c r="CG151"/>
  <c r="CF151"/>
  <c r="CE151"/>
  <c r="CD151"/>
  <c r="CC151"/>
  <c r="CB151"/>
  <c r="BZ151"/>
  <c r="BY151"/>
  <c r="BX151"/>
  <c r="BW151"/>
  <c r="BV151"/>
  <c r="BU151"/>
  <c r="BT151"/>
  <c r="BS151"/>
  <c r="BR151"/>
  <c r="BQ151"/>
  <c r="BO151"/>
  <c r="BN151"/>
  <c r="BM151"/>
  <c r="BL151"/>
  <c r="BK151"/>
  <c r="BJ151"/>
  <c r="BI151"/>
  <c r="BH151"/>
  <c r="BG151"/>
  <c r="BF151"/>
  <c r="BD151"/>
  <c r="BC151"/>
  <c r="BB151"/>
  <c r="BA151"/>
  <c r="AZ151"/>
  <c r="AW151"/>
  <c r="AV151"/>
  <c r="AU151"/>
  <c r="AS151"/>
  <c r="AR151"/>
  <c r="AQ151"/>
  <c r="AP151"/>
  <c r="AN151"/>
  <c r="AM151"/>
  <c r="AL151"/>
  <c r="AK151"/>
  <c r="AJ151"/>
  <c r="AI151"/>
  <c r="AH151"/>
  <c r="AG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I151"/>
  <c r="H151"/>
  <c r="G151"/>
  <c r="F151"/>
  <c r="A151"/>
  <c r="DI150"/>
  <c r="DG150"/>
  <c r="DF150"/>
  <c r="DE150"/>
  <c r="DD150"/>
  <c r="DC150"/>
  <c r="DB150"/>
  <c r="DA150"/>
  <c r="CZ150"/>
  <c r="CX150"/>
  <c r="CW150"/>
  <c r="CV150"/>
  <c r="CU150"/>
  <c r="CT150"/>
  <c r="CS150"/>
  <c r="CR150"/>
  <c r="CQ150"/>
  <c r="CK150"/>
  <c r="CJ150"/>
  <c r="CI150"/>
  <c r="CH150"/>
  <c r="CG150"/>
  <c r="CF150"/>
  <c r="CE150"/>
  <c r="CD150"/>
  <c r="CC150"/>
  <c r="CB150"/>
  <c r="BZ150"/>
  <c r="BY150"/>
  <c r="BX150"/>
  <c r="BW150"/>
  <c r="BV150"/>
  <c r="BU150"/>
  <c r="BT150"/>
  <c r="BS150"/>
  <c r="BR150"/>
  <c r="BQ150"/>
  <c r="BO150"/>
  <c r="BN150"/>
  <c r="BM150"/>
  <c r="BL150"/>
  <c r="BK150"/>
  <c r="BJ150"/>
  <c r="BI150"/>
  <c r="BH150"/>
  <c r="BG150"/>
  <c r="BF150"/>
  <c r="BD150"/>
  <c r="BC150"/>
  <c r="BB150"/>
  <c r="BA150"/>
  <c r="AZ150"/>
  <c r="AW150"/>
  <c r="AV150"/>
  <c r="AU150"/>
  <c r="AS150"/>
  <c r="AR150"/>
  <c r="AQ150"/>
  <c r="AP150"/>
  <c r="AN150"/>
  <c r="AM150"/>
  <c r="AL150"/>
  <c r="AK150"/>
  <c r="AJ150"/>
  <c r="AI150"/>
  <c r="AH150"/>
  <c r="AG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I150"/>
  <c r="H150"/>
  <c r="G150"/>
  <c r="F150"/>
  <c r="A150"/>
  <c r="DI149"/>
  <c r="DG149"/>
  <c r="DF149"/>
  <c r="DE149"/>
  <c r="DD149"/>
  <c r="DC149"/>
  <c r="DB149"/>
  <c r="DA149"/>
  <c r="CZ149"/>
  <c r="CX149"/>
  <c r="CW149"/>
  <c r="CV149"/>
  <c r="CU149"/>
  <c r="CT149"/>
  <c r="CS149"/>
  <c r="CR149"/>
  <c r="CQ149"/>
  <c r="CK149"/>
  <c r="CJ149"/>
  <c r="CI149"/>
  <c r="CH149"/>
  <c r="CG149"/>
  <c r="CF149"/>
  <c r="CE149"/>
  <c r="CD149"/>
  <c r="CC149"/>
  <c r="CB149"/>
  <c r="BZ149"/>
  <c r="BY149"/>
  <c r="BX149"/>
  <c r="BW149"/>
  <c r="BV149"/>
  <c r="BU149"/>
  <c r="BT149"/>
  <c r="BS149"/>
  <c r="BR149"/>
  <c r="BQ149"/>
  <c r="BO149"/>
  <c r="BN149"/>
  <c r="BM149"/>
  <c r="BL149"/>
  <c r="BK149"/>
  <c r="BJ149"/>
  <c r="BI149"/>
  <c r="BH149"/>
  <c r="BG149"/>
  <c r="BF149"/>
  <c r="BD149"/>
  <c r="BC149"/>
  <c r="BB149"/>
  <c r="BA149"/>
  <c r="AZ149"/>
  <c r="AW149"/>
  <c r="AV149"/>
  <c r="AU149"/>
  <c r="AS149"/>
  <c r="AR149"/>
  <c r="AQ149"/>
  <c r="AP149"/>
  <c r="AN149"/>
  <c r="AM149"/>
  <c r="AL149"/>
  <c r="AK149"/>
  <c r="AJ149"/>
  <c r="AI149"/>
  <c r="AH149"/>
  <c r="AG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I149"/>
  <c r="H149"/>
  <c r="G149"/>
  <c r="F149"/>
  <c r="A149"/>
  <c r="DI148"/>
  <c r="DG148"/>
  <c r="DF148"/>
  <c r="DE148"/>
  <c r="DD148"/>
  <c r="DC148"/>
  <c r="DB148"/>
  <c r="DA148"/>
  <c r="CZ148"/>
  <c r="CX148"/>
  <c r="CW148"/>
  <c r="CV148"/>
  <c r="CU148"/>
  <c r="CT148"/>
  <c r="CS148"/>
  <c r="CR148"/>
  <c r="CQ148"/>
  <c r="CK148"/>
  <c r="CJ148"/>
  <c r="CI148"/>
  <c r="CH148"/>
  <c r="CG148"/>
  <c r="CF148"/>
  <c r="CE148"/>
  <c r="CD148"/>
  <c r="CC148"/>
  <c r="CB148"/>
  <c r="BZ148"/>
  <c r="BY148"/>
  <c r="BX148"/>
  <c r="BW148"/>
  <c r="BV148"/>
  <c r="BU148"/>
  <c r="BT148"/>
  <c r="BS148"/>
  <c r="BR148"/>
  <c r="BQ148"/>
  <c r="BO148"/>
  <c r="BN148"/>
  <c r="BM148"/>
  <c r="BL148"/>
  <c r="BK148"/>
  <c r="BJ148"/>
  <c r="BI148"/>
  <c r="BH148"/>
  <c r="BG148"/>
  <c r="BF148"/>
  <c r="BD148"/>
  <c r="BC148"/>
  <c r="BB148"/>
  <c r="BA148"/>
  <c r="AZ148"/>
  <c r="AW148"/>
  <c r="AV148"/>
  <c r="AU148"/>
  <c r="AS148"/>
  <c r="AR148"/>
  <c r="AQ148"/>
  <c r="AP148"/>
  <c r="AN148"/>
  <c r="AM148"/>
  <c r="AL148"/>
  <c r="AK148"/>
  <c r="AJ148"/>
  <c r="AI148"/>
  <c r="AH148"/>
  <c r="AG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I148"/>
  <c r="H148"/>
  <c r="G148"/>
  <c r="F148"/>
  <c r="A148"/>
  <c r="DI147"/>
  <c r="DG147"/>
  <c r="DF147"/>
  <c r="DE147"/>
  <c r="DD147"/>
  <c r="DC147"/>
  <c r="DB147"/>
  <c r="DA147"/>
  <c r="CZ147"/>
  <c r="CX147"/>
  <c r="CW147"/>
  <c r="CV147"/>
  <c r="CU147"/>
  <c r="CT147"/>
  <c r="CS147"/>
  <c r="CR147"/>
  <c r="CQ147"/>
  <c r="CK147"/>
  <c r="CJ147"/>
  <c r="CI147"/>
  <c r="CH147"/>
  <c r="CG147"/>
  <c r="CF147"/>
  <c r="CE147"/>
  <c r="CD147"/>
  <c r="CC147"/>
  <c r="CB147"/>
  <c r="BZ147"/>
  <c r="BY147"/>
  <c r="BX147"/>
  <c r="BW147"/>
  <c r="BV147"/>
  <c r="BU147"/>
  <c r="BT147"/>
  <c r="BS147"/>
  <c r="BR147"/>
  <c r="BQ147"/>
  <c r="BO147"/>
  <c r="BN147"/>
  <c r="BM147"/>
  <c r="BL147"/>
  <c r="BK147"/>
  <c r="BJ147"/>
  <c r="BI147"/>
  <c r="BH147"/>
  <c r="BG147"/>
  <c r="BF147"/>
  <c r="BD147"/>
  <c r="BC147"/>
  <c r="BB147"/>
  <c r="BA147"/>
  <c r="AZ147"/>
  <c r="AW147"/>
  <c r="AV147"/>
  <c r="AU147"/>
  <c r="AS147"/>
  <c r="AR147"/>
  <c r="AQ147"/>
  <c r="AP147"/>
  <c r="AN147"/>
  <c r="AM147"/>
  <c r="AL147"/>
  <c r="AK147"/>
  <c r="AJ147"/>
  <c r="AI147"/>
  <c r="AH147"/>
  <c r="AG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I147"/>
  <c r="H147"/>
  <c r="G147"/>
  <c r="F147"/>
  <c r="A147"/>
  <c r="DI146"/>
  <c r="DG146"/>
  <c r="DF146"/>
  <c r="DE146"/>
  <c r="DD146"/>
  <c r="DC146"/>
  <c r="DB146"/>
  <c r="DA146"/>
  <c r="CZ146"/>
  <c r="CX146"/>
  <c r="CW146"/>
  <c r="CV146"/>
  <c r="CU146"/>
  <c r="CT146"/>
  <c r="CS146"/>
  <c r="CR146"/>
  <c r="CQ146"/>
  <c r="CK146"/>
  <c r="CJ146"/>
  <c r="CI146"/>
  <c r="CH146"/>
  <c r="CG146"/>
  <c r="CF146"/>
  <c r="CE146"/>
  <c r="CD146"/>
  <c r="CC146"/>
  <c r="CB146"/>
  <c r="BZ146"/>
  <c r="BY146"/>
  <c r="BX146"/>
  <c r="BW146"/>
  <c r="BV146"/>
  <c r="BU146"/>
  <c r="BT146"/>
  <c r="BS146"/>
  <c r="BR146"/>
  <c r="BQ146"/>
  <c r="BO146"/>
  <c r="BN146"/>
  <c r="BM146"/>
  <c r="BL146"/>
  <c r="BK146"/>
  <c r="BJ146"/>
  <c r="BI146"/>
  <c r="BH146"/>
  <c r="BG146"/>
  <c r="BF146"/>
  <c r="BD146"/>
  <c r="BC146"/>
  <c r="BB146"/>
  <c r="BA146"/>
  <c r="AZ146"/>
  <c r="AW146"/>
  <c r="AV146"/>
  <c r="AU146"/>
  <c r="AS146"/>
  <c r="AR146"/>
  <c r="AQ146"/>
  <c r="AP146"/>
  <c r="AN146"/>
  <c r="AM146"/>
  <c r="AL146"/>
  <c r="AK146"/>
  <c r="AJ146"/>
  <c r="AI146"/>
  <c r="AH146"/>
  <c r="AG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I146"/>
  <c r="H146"/>
  <c r="G146"/>
  <c r="F146"/>
  <c r="A146"/>
  <c r="DI145"/>
  <c r="DG145"/>
  <c r="DF145"/>
  <c r="DE145"/>
  <c r="DD145"/>
  <c r="DC145"/>
  <c r="DB145"/>
  <c r="DA145"/>
  <c r="CZ145"/>
  <c r="CX145"/>
  <c r="CW145"/>
  <c r="CV145"/>
  <c r="CU145"/>
  <c r="CT145"/>
  <c r="CS145"/>
  <c r="CR145"/>
  <c r="CQ145"/>
  <c r="CK145"/>
  <c r="CJ145"/>
  <c r="CI145"/>
  <c r="CH145"/>
  <c r="CG145"/>
  <c r="CF145"/>
  <c r="CE145"/>
  <c r="CD145"/>
  <c r="CC145"/>
  <c r="CB145"/>
  <c r="BZ145"/>
  <c r="BY145"/>
  <c r="BX145"/>
  <c r="BW145"/>
  <c r="BV145"/>
  <c r="BU145"/>
  <c r="BT145"/>
  <c r="BS145"/>
  <c r="BR145"/>
  <c r="BQ145"/>
  <c r="BO145"/>
  <c r="BN145"/>
  <c r="BM145"/>
  <c r="BL145"/>
  <c r="BK145"/>
  <c r="BJ145"/>
  <c r="BI145"/>
  <c r="BH145"/>
  <c r="BG145"/>
  <c r="BF145"/>
  <c r="BD145"/>
  <c r="BC145"/>
  <c r="BB145"/>
  <c r="BA145"/>
  <c r="AZ145"/>
  <c r="AW145"/>
  <c r="AV145"/>
  <c r="AU145"/>
  <c r="AS145"/>
  <c r="AR145"/>
  <c r="AQ145"/>
  <c r="AP145"/>
  <c r="AN145"/>
  <c r="AM145"/>
  <c r="AL145"/>
  <c r="AK145"/>
  <c r="AJ145"/>
  <c r="AI145"/>
  <c r="AH145"/>
  <c r="AG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I145"/>
  <c r="H145"/>
  <c r="G145"/>
  <c r="F145"/>
  <c r="A145"/>
  <c r="DI144"/>
  <c r="DG144"/>
  <c r="DF144"/>
  <c r="DE144"/>
  <c r="DD144"/>
  <c r="DC144"/>
  <c r="DB144"/>
  <c r="DA144"/>
  <c r="CZ144"/>
  <c r="CX144"/>
  <c r="CW144"/>
  <c r="CV144"/>
  <c r="CU144"/>
  <c r="CT144"/>
  <c r="CS144"/>
  <c r="CR144"/>
  <c r="CQ144"/>
  <c r="CK144"/>
  <c r="CJ144"/>
  <c r="CI144"/>
  <c r="CH144"/>
  <c r="CG144"/>
  <c r="CF144"/>
  <c r="CE144"/>
  <c r="CD144"/>
  <c r="CC144"/>
  <c r="CB144"/>
  <c r="BZ144"/>
  <c r="BY144"/>
  <c r="BX144"/>
  <c r="BW144"/>
  <c r="BV144"/>
  <c r="BU144"/>
  <c r="BT144"/>
  <c r="BS144"/>
  <c r="BR144"/>
  <c r="BQ144"/>
  <c r="BO144"/>
  <c r="BN144"/>
  <c r="BM144"/>
  <c r="BL144"/>
  <c r="BK144"/>
  <c r="BJ144"/>
  <c r="BI144"/>
  <c r="BH144"/>
  <c r="BG144"/>
  <c r="BF144"/>
  <c r="BD144"/>
  <c r="BC144"/>
  <c r="BB144"/>
  <c r="BA144"/>
  <c r="AZ144"/>
  <c r="AW144"/>
  <c r="AV144"/>
  <c r="AU144"/>
  <c r="AS144"/>
  <c r="AR144"/>
  <c r="AQ144"/>
  <c r="AP144"/>
  <c r="AN144"/>
  <c r="AM144"/>
  <c r="AL144"/>
  <c r="AK144"/>
  <c r="AJ144"/>
  <c r="AI144"/>
  <c r="AH144"/>
  <c r="AG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I144"/>
  <c r="H144"/>
  <c r="G144"/>
  <c r="F144"/>
  <c r="A144"/>
  <c r="DI143"/>
  <c r="DG143"/>
  <c r="DF143"/>
  <c r="DE143"/>
  <c r="DD143"/>
  <c r="DC143"/>
  <c r="DB143"/>
  <c r="DA143"/>
  <c r="CZ143"/>
  <c r="CX143"/>
  <c r="CW143"/>
  <c r="CV143"/>
  <c r="CU143"/>
  <c r="CT143"/>
  <c r="CS143"/>
  <c r="CR143"/>
  <c r="CQ143"/>
  <c r="CK143"/>
  <c r="CJ143"/>
  <c r="CI143"/>
  <c r="CH143"/>
  <c r="CG143"/>
  <c r="CF143"/>
  <c r="CE143"/>
  <c r="CD143"/>
  <c r="CC143"/>
  <c r="CB143"/>
  <c r="BZ143"/>
  <c r="BY143"/>
  <c r="BX143"/>
  <c r="BW143"/>
  <c r="BV143"/>
  <c r="BU143"/>
  <c r="BT143"/>
  <c r="BS143"/>
  <c r="BR143"/>
  <c r="BQ143"/>
  <c r="BO143"/>
  <c r="BN143"/>
  <c r="BM143"/>
  <c r="BL143"/>
  <c r="BK143"/>
  <c r="BJ143"/>
  <c r="BI143"/>
  <c r="BH143"/>
  <c r="BG143"/>
  <c r="BF143"/>
  <c r="BD143"/>
  <c r="BC143"/>
  <c r="BB143"/>
  <c r="BA143"/>
  <c r="AZ143"/>
  <c r="AW143"/>
  <c r="AV143"/>
  <c r="AU143"/>
  <c r="AS143"/>
  <c r="AR143"/>
  <c r="AQ143"/>
  <c r="AP143"/>
  <c r="AN143"/>
  <c r="AM143"/>
  <c r="AL143"/>
  <c r="AK143"/>
  <c r="AJ143"/>
  <c r="AI143"/>
  <c r="AH143"/>
  <c r="AG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I143"/>
  <c r="H143"/>
  <c r="G143"/>
  <c r="F143"/>
  <c r="A143"/>
  <c r="DI142"/>
  <c r="DG142"/>
  <c r="DF142"/>
  <c r="DE142"/>
  <c r="DD142"/>
  <c r="DC142"/>
  <c r="DB142"/>
  <c r="DA142"/>
  <c r="CZ142"/>
  <c r="CX142"/>
  <c r="CW142"/>
  <c r="CV142"/>
  <c r="CU142"/>
  <c r="CT142"/>
  <c r="CS142"/>
  <c r="CR142"/>
  <c r="CQ142"/>
  <c r="CK142"/>
  <c r="CJ142"/>
  <c r="CI142"/>
  <c r="CH142"/>
  <c r="CG142"/>
  <c r="CF142"/>
  <c r="CE142"/>
  <c r="CD142"/>
  <c r="CC142"/>
  <c r="CB142"/>
  <c r="BZ142"/>
  <c r="BY142"/>
  <c r="BX142"/>
  <c r="BW142"/>
  <c r="BV142"/>
  <c r="BU142"/>
  <c r="BT142"/>
  <c r="BS142"/>
  <c r="BR142"/>
  <c r="BQ142"/>
  <c r="BO142"/>
  <c r="BN142"/>
  <c r="BM142"/>
  <c r="BL142"/>
  <c r="BK142"/>
  <c r="BJ142"/>
  <c r="BI142"/>
  <c r="BH142"/>
  <c r="BG142"/>
  <c r="BF142"/>
  <c r="BD142"/>
  <c r="BC142"/>
  <c r="BB142"/>
  <c r="BA142"/>
  <c r="AZ142"/>
  <c r="AW142"/>
  <c r="AV142"/>
  <c r="AU142"/>
  <c r="AS142"/>
  <c r="AR142"/>
  <c r="AQ142"/>
  <c r="AP142"/>
  <c r="AN142"/>
  <c r="AM142"/>
  <c r="AL142"/>
  <c r="AK142"/>
  <c r="AJ142"/>
  <c r="AI142"/>
  <c r="AH142"/>
  <c r="AG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I142"/>
  <c r="H142"/>
  <c r="G142"/>
  <c r="F142"/>
  <c r="A142"/>
  <c r="DI141"/>
  <c r="DG141"/>
  <c r="DF141"/>
  <c r="DE141"/>
  <c r="DD141"/>
  <c r="DC141"/>
  <c r="DB141"/>
  <c r="DA141"/>
  <c r="CZ141"/>
  <c r="CX141"/>
  <c r="CW141"/>
  <c r="CV141"/>
  <c r="CU141"/>
  <c r="CT141"/>
  <c r="CS141"/>
  <c r="CR141"/>
  <c r="CQ141"/>
  <c r="CK141"/>
  <c r="CJ141"/>
  <c r="CI141"/>
  <c r="CH141"/>
  <c r="CG141"/>
  <c r="CF141"/>
  <c r="CE141"/>
  <c r="CD141"/>
  <c r="CC141"/>
  <c r="CB141"/>
  <c r="BZ141"/>
  <c r="BY141"/>
  <c r="BX141"/>
  <c r="BW141"/>
  <c r="BV141"/>
  <c r="BU141"/>
  <c r="BT141"/>
  <c r="BS141"/>
  <c r="BR141"/>
  <c r="BQ141"/>
  <c r="BO141"/>
  <c r="BN141"/>
  <c r="BM141"/>
  <c r="BL141"/>
  <c r="BK141"/>
  <c r="BJ141"/>
  <c r="BI141"/>
  <c r="BH141"/>
  <c r="BG141"/>
  <c r="BF141"/>
  <c r="BD141"/>
  <c r="BC141"/>
  <c r="BB141"/>
  <c r="BA141"/>
  <c r="AZ141"/>
  <c r="AW141"/>
  <c r="AV141"/>
  <c r="AU141"/>
  <c r="AS141"/>
  <c r="AR141"/>
  <c r="AQ141"/>
  <c r="AP141"/>
  <c r="AN141"/>
  <c r="AM141"/>
  <c r="AL141"/>
  <c r="AK141"/>
  <c r="AJ141"/>
  <c r="AI141"/>
  <c r="AH141"/>
  <c r="AG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I141"/>
  <c r="H141"/>
  <c r="G141"/>
  <c r="F141"/>
  <c r="A141"/>
  <c r="DI140"/>
  <c r="DG140"/>
  <c r="DF140"/>
  <c r="DE140"/>
  <c r="DD140"/>
  <c r="DC140"/>
  <c r="DB140"/>
  <c r="DA140"/>
  <c r="CZ140"/>
  <c r="CX140"/>
  <c r="CW140"/>
  <c r="CV140"/>
  <c r="CU140"/>
  <c r="CT140"/>
  <c r="CS140"/>
  <c r="CR140"/>
  <c r="CQ140"/>
  <c r="CK140"/>
  <c r="CJ140"/>
  <c r="CI140"/>
  <c r="CH140"/>
  <c r="CG140"/>
  <c r="CF140"/>
  <c r="CE140"/>
  <c r="CD140"/>
  <c r="CC140"/>
  <c r="CB140"/>
  <c r="BZ140"/>
  <c r="BY140"/>
  <c r="BX140"/>
  <c r="BW140"/>
  <c r="BV140"/>
  <c r="BU140"/>
  <c r="BT140"/>
  <c r="BS140"/>
  <c r="BR140"/>
  <c r="BQ140"/>
  <c r="BO140"/>
  <c r="BN140"/>
  <c r="BM140"/>
  <c r="BL140"/>
  <c r="BK140"/>
  <c r="BJ140"/>
  <c r="BI140"/>
  <c r="BH140"/>
  <c r="BG140"/>
  <c r="BF140"/>
  <c r="BD140"/>
  <c r="BC140"/>
  <c r="BB140"/>
  <c r="BA140"/>
  <c r="AZ140"/>
  <c r="AW140"/>
  <c r="AV140"/>
  <c r="AU140"/>
  <c r="AS140"/>
  <c r="AR140"/>
  <c r="AQ140"/>
  <c r="AP140"/>
  <c r="AN140"/>
  <c r="AM140"/>
  <c r="AL140"/>
  <c r="AK140"/>
  <c r="AJ140"/>
  <c r="AI140"/>
  <c r="AH140"/>
  <c r="AG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I140"/>
  <c r="H140"/>
  <c r="G140"/>
  <c r="F140"/>
  <c r="A140"/>
  <c r="DI139"/>
  <c r="DG139"/>
  <c r="DF139"/>
  <c r="DE139"/>
  <c r="DD139"/>
  <c r="DC139"/>
  <c r="DB139"/>
  <c r="DA139"/>
  <c r="CZ139"/>
  <c r="CX139"/>
  <c r="CW139"/>
  <c r="CV139"/>
  <c r="CU139"/>
  <c r="CT139"/>
  <c r="CS139"/>
  <c r="CR139"/>
  <c r="CQ139"/>
  <c r="CK139"/>
  <c r="CJ139"/>
  <c r="CI139"/>
  <c r="CH139"/>
  <c r="CG139"/>
  <c r="CF139"/>
  <c r="CE139"/>
  <c r="CD139"/>
  <c r="CC139"/>
  <c r="CB139"/>
  <c r="BZ139"/>
  <c r="BY139"/>
  <c r="BX139"/>
  <c r="BW139"/>
  <c r="BV139"/>
  <c r="BU139"/>
  <c r="BT139"/>
  <c r="BS139"/>
  <c r="BR139"/>
  <c r="BQ139"/>
  <c r="BO139"/>
  <c r="BN139"/>
  <c r="BM139"/>
  <c r="BL139"/>
  <c r="BK139"/>
  <c r="BJ139"/>
  <c r="BI139"/>
  <c r="BH139"/>
  <c r="BG139"/>
  <c r="BF139"/>
  <c r="BD139"/>
  <c r="BC139"/>
  <c r="BB139"/>
  <c r="BA139"/>
  <c r="AZ139"/>
  <c r="AW139"/>
  <c r="AV139"/>
  <c r="AU139"/>
  <c r="AS139"/>
  <c r="AR139"/>
  <c r="AQ139"/>
  <c r="AP139"/>
  <c r="AN139"/>
  <c r="AM139"/>
  <c r="AL139"/>
  <c r="AK139"/>
  <c r="AJ139"/>
  <c r="AI139"/>
  <c r="AH139"/>
  <c r="AG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I139"/>
  <c r="H139"/>
  <c r="G139"/>
  <c r="F139"/>
  <c r="A139"/>
  <c r="DI138"/>
  <c r="DG138"/>
  <c r="DF138"/>
  <c r="DE138"/>
  <c r="DD138"/>
  <c r="DC138"/>
  <c r="DB138"/>
  <c r="DA138"/>
  <c r="CZ138"/>
  <c r="CX138"/>
  <c r="CW138"/>
  <c r="CV138"/>
  <c r="CU138"/>
  <c r="CT138"/>
  <c r="CS138"/>
  <c r="CR138"/>
  <c r="CQ138"/>
  <c r="CK138"/>
  <c r="CJ138"/>
  <c r="CI138"/>
  <c r="CH138"/>
  <c r="CG138"/>
  <c r="CF138"/>
  <c r="CE138"/>
  <c r="CD138"/>
  <c r="CC138"/>
  <c r="CB138"/>
  <c r="BZ138"/>
  <c r="BY138"/>
  <c r="BX138"/>
  <c r="BW138"/>
  <c r="BV138"/>
  <c r="BU138"/>
  <c r="BT138"/>
  <c r="BS138"/>
  <c r="BR138"/>
  <c r="BQ138"/>
  <c r="BO138"/>
  <c r="BN138"/>
  <c r="BM138"/>
  <c r="BL138"/>
  <c r="BK138"/>
  <c r="BJ138"/>
  <c r="BI138"/>
  <c r="BH138"/>
  <c r="BG138"/>
  <c r="BF138"/>
  <c r="BD138"/>
  <c r="BC138"/>
  <c r="BB138"/>
  <c r="BA138"/>
  <c r="AZ138"/>
  <c r="AW138"/>
  <c r="AV138"/>
  <c r="AU138"/>
  <c r="AS138"/>
  <c r="AR138"/>
  <c r="AQ138"/>
  <c r="AP138"/>
  <c r="AN138"/>
  <c r="AM138"/>
  <c r="AL138"/>
  <c r="AK138"/>
  <c r="AJ138"/>
  <c r="AI138"/>
  <c r="AH138"/>
  <c r="AG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I138"/>
  <c r="H138"/>
  <c r="G138"/>
  <c r="F138"/>
  <c r="A138"/>
  <c r="DI137"/>
  <c r="DG137"/>
  <c r="DF137"/>
  <c r="DE137"/>
  <c r="DD137"/>
  <c r="DC137"/>
  <c r="DB137"/>
  <c r="DA137"/>
  <c r="CZ137"/>
  <c r="CX137"/>
  <c r="CW137"/>
  <c r="CV137"/>
  <c r="CU137"/>
  <c r="CT137"/>
  <c r="CS137"/>
  <c r="CR137"/>
  <c r="CQ137"/>
  <c r="CK137"/>
  <c r="CJ137"/>
  <c r="CI137"/>
  <c r="CH137"/>
  <c r="CG137"/>
  <c r="CF137"/>
  <c r="CE137"/>
  <c r="CD137"/>
  <c r="CC137"/>
  <c r="CB137"/>
  <c r="BZ137"/>
  <c r="BY137"/>
  <c r="BX137"/>
  <c r="BW137"/>
  <c r="BV137"/>
  <c r="BU137"/>
  <c r="BT137"/>
  <c r="BS137"/>
  <c r="BR137"/>
  <c r="BQ137"/>
  <c r="BO137"/>
  <c r="BN137"/>
  <c r="BM137"/>
  <c r="BL137"/>
  <c r="BK137"/>
  <c r="BJ137"/>
  <c r="BI137"/>
  <c r="BH137"/>
  <c r="BG137"/>
  <c r="BF137"/>
  <c r="BD137"/>
  <c r="BC137"/>
  <c r="BB137"/>
  <c r="BA137"/>
  <c r="AZ137"/>
  <c r="AW137"/>
  <c r="AV137"/>
  <c r="AU137"/>
  <c r="AS137"/>
  <c r="AR137"/>
  <c r="AQ137"/>
  <c r="AP137"/>
  <c r="AN137"/>
  <c r="AM137"/>
  <c r="AL137"/>
  <c r="AK137"/>
  <c r="AJ137"/>
  <c r="AI137"/>
  <c r="AH137"/>
  <c r="AG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I137"/>
  <c r="H137"/>
  <c r="G137"/>
  <c r="F137"/>
  <c r="A137"/>
  <c r="DI136"/>
  <c r="DG136"/>
  <c r="DF136"/>
  <c r="DE136"/>
  <c r="DD136"/>
  <c r="DC136"/>
  <c r="DB136"/>
  <c r="DA136"/>
  <c r="CZ136"/>
  <c r="CX136"/>
  <c r="CW136"/>
  <c r="CV136"/>
  <c r="CU136"/>
  <c r="CT136"/>
  <c r="CS136"/>
  <c r="CR136"/>
  <c r="CQ136"/>
  <c r="CK136"/>
  <c r="CJ136"/>
  <c r="CI136"/>
  <c r="CH136"/>
  <c r="CG136"/>
  <c r="CF136"/>
  <c r="CE136"/>
  <c r="CD136"/>
  <c r="CC136"/>
  <c r="CB136"/>
  <c r="BZ136"/>
  <c r="BY136"/>
  <c r="BX136"/>
  <c r="BW136"/>
  <c r="BV136"/>
  <c r="BU136"/>
  <c r="BT136"/>
  <c r="BS136"/>
  <c r="BR136"/>
  <c r="BQ136"/>
  <c r="BO136"/>
  <c r="BN136"/>
  <c r="BM136"/>
  <c r="BL136"/>
  <c r="BK136"/>
  <c r="BJ136"/>
  <c r="BI136"/>
  <c r="BH136"/>
  <c r="BG136"/>
  <c r="BF136"/>
  <c r="BD136"/>
  <c r="BC136"/>
  <c r="BB136"/>
  <c r="BA136"/>
  <c r="AZ136"/>
  <c r="AW136"/>
  <c r="AV136"/>
  <c r="AU136"/>
  <c r="AS136"/>
  <c r="AR136"/>
  <c r="AQ136"/>
  <c r="AP136"/>
  <c r="AN136"/>
  <c r="AM136"/>
  <c r="AL136"/>
  <c r="AK136"/>
  <c r="AJ136"/>
  <c r="AI136"/>
  <c r="AH136"/>
  <c r="AG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I136"/>
  <c r="H136"/>
  <c r="G136"/>
  <c r="F136"/>
  <c r="A136"/>
  <c r="DI135"/>
  <c r="DG135"/>
  <c r="DF135"/>
  <c r="DE135"/>
  <c r="DD135"/>
  <c r="DC135"/>
  <c r="DB135"/>
  <c r="DA135"/>
  <c r="CZ135"/>
  <c r="CX135"/>
  <c r="CW135"/>
  <c r="CV135"/>
  <c r="CU135"/>
  <c r="CT135"/>
  <c r="CS135"/>
  <c r="CR135"/>
  <c r="CQ135"/>
  <c r="CK135"/>
  <c r="CJ135"/>
  <c r="CI135"/>
  <c r="CH135"/>
  <c r="CG135"/>
  <c r="CF135"/>
  <c r="CE135"/>
  <c r="CD135"/>
  <c r="CC135"/>
  <c r="CB135"/>
  <c r="BZ135"/>
  <c r="BY135"/>
  <c r="BX135"/>
  <c r="BW135"/>
  <c r="BV135"/>
  <c r="BU135"/>
  <c r="BT135"/>
  <c r="BS135"/>
  <c r="BR135"/>
  <c r="BQ135"/>
  <c r="BO135"/>
  <c r="BN135"/>
  <c r="BM135"/>
  <c r="BL135"/>
  <c r="BK135"/>
  <c r="BJ135"/>
  <c r="BI135"/>
  <c r="BH135"/>
  <c r="BG135"/>
  <c r="BF135"/>
  <c r="BD135"/>
  <c r="BC135"/>
  <c r="BB135"/>
  <c r="BA135"/>
  <c r="AZ135"/>
  <c r="AW135"/>
  <c r="AV135"/>
  <c r="AU135"/>
  <c r="AS135"/>
  <c r="AR135"/>
  <c r="AQ135"/>
  <c r="AP135"/>
  <c r="AN135"/>
  <c r="AM135"/>
  <c r="AL135"/>
  <c r="AK135"/>
  <c r="AJ135"/>
  <c r="AI135"/>
  <c r="AH135"/>
  <c r="AG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I135"/>
  <c r="H135"/>
  <c r="G135"/>
  <c r="F135"/>
  <c r="A135"/>
  <c r="DI134"/>
  <c r="DG134"/>
  <c r="DF134"/>
  <c r="DE134"/>
  <c r="DD134"/>
  <c r="DC134"/>
  <c r="DB134"/>
  <c r="DA134"/>
  <c r="CZ134"/>
  <c r="CX134"/>
  <c r="CW134"/>
  <c r="CV134"/>
  <c r="CU134"/>
  <c r="CT134"/>
  <c r="CS134"/>
  <c r="CR134"/>
  <c r="CQ134"/>
  <c r="CK134"/>
  <c r="CJ134"/>
  <c r="CI134"/>
  <c r="CH134"/>
  <c r="CG134"/>
  <c r="CF134"/>
  <c r="CE134"/>
  <c r="CD134"/>
  <c r="CC134"/>
  <c r="CB134"/>
  <c r="BZ134"/>
  <c r="BY134"/>
  <c r="BX134"/>
  <c r="BW134"/>
  <c r="BV134"/>
  <c r="BU134"/>
  <c r="BT134"/>
  <c r="BS134"/>
  <c r="BR134"/>
  <c r="BQ134"/>
  <c r="BO134"/>
  <c r="BN134"/>
  <c r="BM134"/>
  <c r="BL134"/>
  <c r="BK134"/>
  <c r="BJ134"/>
  <c r="BI134"/>
  <c r="BH134"/>
  <c r="BG134"/>
  <c r="BF134"/>
  <c r="BD134"/>
  <c r="BC134"/>
  <c r="BB134"/>
  <c r="BA134"/>
  <c r="AZ134"/>
  <c r="AW134"/>
  <c r="AV134"/>
  <c r="AU134"/>
  <c r="AS134"/>
  <c r="AR134"/>
  <c r="AQ134"/>
  <c r="AP134"/>
  <c r="AN134"/>
  <c r="AM134"/>
  <c r="AL134"/>
  <c r="AK134"/>
  <c r="AJ134"/>
  <c r="AI134"/>
  <c r="AH134"/>
  <c r="AG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I134"/>
  <c r="H134"/>
  <c r="G134"/>
  <c r="F134"/>
  <c r="A134"/>
  <c r="DI133"/>
  <c r="DG133"/>
  <c r="DF133"/>
  <c r="DE133"/>
  <c r="DD133"/>
  <c r="DC133"/>
  <c r="DB133"/>
  <c r="DA133"/>
  <c r="CZ133"/>
  <c r="CX133"/>
  <c r="CW133"/>
  <c r="CV133"/>
  <c r="CU133"/>
  <c r="CT133"/>
  <c r="CS133"/>
  <c r="CR133"/>
  <c r="CQ133"/>
  <c r="CK133"/>
  <c r="CJ133"/>
  <c r="CI133"/>
  <c r="CH133"/>
  <c r="CG133"/>
  <c r="CF133"/>
  <c r="CE133"/>
  <c r="CD133"/>
  <c r="CC133"/>
  <c r="CB133"/>
  <c r="BZ133"/>
  <c r="BY133"/>
  <c r="BX133"/>
  <c r="BW133"/>
  <c r="BV133"/>
  <c r="BU133"/>
  <c r="BT133"/>
  <c r="BS133"/>
  <c r="BR133"/>
  <c r="BQ133"/>
  <c r="BO133"/>
  <c r="BN133"/>
  <c r="BM133"/>
  <c r="BL133"/>
  <c r="BK133"/>
  <c r="BJ133"/>
  <c r="BI133"/>
  <c r="BH133"/>
  <c r="BG133"/>
  <c r="BF133"/>
  <c r="BD133"/>
  <c r="BC133"/>
  <c r="BB133"/>
  <c r="BA133"/>
  <c r="AZ133"/>
  <c r="AW133"/>
  <c r="AV133"/>
  <c r="AU133"/>
  <c r="AS133"/>
  <c r="AR133"/>
  <c r="AQ133"/>
  <c r="AP133"/>
  <c r="AN133"/>
  <c r="AM133"/>
  <c r="AL133"/>
  <c r="AK133"/>
  <c r="AJ133"/>
  <c r="AI133"/>
  <c r="AH133"/>
  <c r="AG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I133"/>
  <c r="H133"/>
  <c r="G133"/>
  <c r="F133"/>
  <c r="A133"/>
  <c r="DI132"/>
  <c r="DG132"/>
  <c r="DF132"/>
  <c r="DE132"/>
  <c r="DD132"/>
  <c r="DC132"/>
  <c r="DB132"/>
  <c r="DA132"/>
  <c r="CZ132"/>
  <c r="CX132"/>
  <c r="CW132"/>
  <c r="CV132"/>
  <c r="CU132"/>
  <c r="CT132"/>
  <c r="CS132"/>
  <c r="CR132"/>
  <c r="CQ132"/>
  <c r="CK132"/>
  <c r="CJ132"/>
  <c r="CI132"/>
  <c r="CH132"/>
  <c r="CG132"/>
  <c r="CF132"/>
  <c r="CE132"/>
  <c r="CD132"/>
  <c r="CC132"/>
  <c r="CB132"/>
  <c r="BZ132"/>
  <c r="BY132"/>
  <c r="BX132"/>
  <c r="BW132"/>
  <c r="BV132"/>
  <c r="BU132"/>
  <c r="BT132"/>
  <c r="BS132"/>
  <c r="BR132"/>
  <c r="BQ132"/>
  <c r="BO132"/>
  <c r="BN132"/>
  <c r="BM132"/>
  <c r="BL132"/>
  <c r="BK132"/>
  <c r="BJ132"/>
  <c r="BI132"/>
  <c r="BH132"/>
  <c r="BG132"/>
  <c r="BF132"/>
  <c r="BD132"/>
  <c r="BC132"/>
  <c r="BB132"/>
  <c r="BA132"/>
  <c r="AZ132"/>
  <c r="AW132"/>
  <c r="AV132"/>
  <c r="AU132"/>
  <c r="AS132"/>
  <c r="AR132"/>
  <c r="AQ132"/>
  <c r="AP132"/>
  <c r="AN132"/>
  <c r="AM132"/>
  <c r="AL132"/>
  <c r="AK132"/>
  <c r="AJ132"/>
  <c r="AI132"/>
  <c r="AH132"/>
  <c r="AG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I132"/>
  <c r="H132"/>
  <c r="G132"/>
  <c r="F132"/>
  <c r="A132"/>
  <c r="DI131"/>
  <c r="DG131"/>
  <c r="DF131"/>
  <c r="DE131"/>
  <c r="DD131"/>
  <c r="DC131"/>
  <c r="DB131"/>
  <c r="DA131"/>
  <c r="CZ131"/>
  <c r="CX131"/>
  <c r="CW131"/>
  <c r="CV131"/>
  <c r="CU131"/>
  <c r="CT131"/>
  <c r="CS131"/>
  <c r="CR131"/>
  <c r="CQ131"/>
  <c r="CK131"/>
  <c r="CJ131"/>
  <c r="CI131"/>
  <c r="CH131"/>
  <c r="CG131"/>
  <c r="CF131"/>
  <c r="CE131"/>
  <c r="CD131"/>
  <c r="CC131"/>
  <c r="CB131"/>
  <c r="BZ131"/>
  <c r="BY131"/>
  <c r="BX131"/>
  <c r="BW131"/>
  <c r="BV131"/>
  <c r="BU131"/>
  <c r="BT131"/>
  <c r="BS131"/>
  <c r="BR131"/>
  <c r="BQ131"/>
  <c r="BO131"/>
  <c r="BN131"/>
  <c r="BM131"/>
  <c r="BL131"/>
  <c r="BK131"/>
  <c r="BJ131"/>
  <c r="BI131"/>
  <c r="BH131"/>
  <c r="BG131"/>
  <c r="BF131"/>
  <c r="BD131"/>
  <c r="BC131"/>
  <c r="BB131"/>
  <c r="BA131"/>
  <c r="AZ131"/>
  <c r="AW131"/>
  <c r="AV131"/>
  <c r="AU131"/>
  <c r="AS131"/>
  <c r="AR131"/>
  <c r="AQ131"/>
  <c r="AP131"/>
  <c r="AN131"/>
  <c r="AM131"/>
  <c r="AL131"/>
  <c r="AK131"/>
  <c r="AJ131"/>
  <c r="AI131"/>
  <c r="AH131"/>
  <c r="AG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I131"/>
  <c r="H131"/>
  <c r="G131"/>
  <c r="F131"/>
  <c r="A131"/>
  <c r="DI130"/>
  <c r="DG130"/>
  <c r="DF130"/>
  <c r="DE130"/>
  <c r="DD130"/>
  <c r="DC130"/>
  <c r="DB130"/>
  <c r="DA130"/>
  <c r="CZ130"/>
  <c r="CX130"/>
  <c r="CW130"/>
  <c r="CV130"/>
  <c r="CU130"/>
  <c r="CT130"/>
  <c r="CS130"/>
  <c r="CR130"/>
  <c r="CQ130"/>
  <c r="CK130"/>
  <c r="CJ130"/>
  <c r="CI130"/>
  <c r="CH130"/>
  <c r="CG130"/>
  <c r="CF130"/>
  <c r="CE130"/>
  <c r="CD130"/>
  <c r="CC130"/>
  <c r="CB130"/>
  <c r="BZ130"/>
  <c r="BY130"/>
  <c r="BX130"/>
  <c r="BW130"/>
  <c r="BV130"/>
  <c r="BU130"/>
  <c r="BT130"/>
  <c r="BS130"/>
  <c r="BR130"/>
  <c r="BQ130"/>
  <c r="BO130"/>
  <c r="BN130"/>
  <c r="BM130"/>
  <c r="BL130"/>
  <c r="BK130"/>
  <c r="BJ130"/>
  <c r="BI130"/>
  <c r="BH130"/>
  <c r="BG130"/>
  <c r="BF130"/>
  <c r="BD130"/>
  <c r="BC130"/>
  <c r="BB130"/>
  <c r="BA130"/>
  <c r="AZ130"/>
  <c r="AW130"/>
  <c r="AV130"/>
  <c r="AU130"/>
  <c r="AS130"/>
  <c r="AR130"/>
  <c r="AQ130"/>
  <c r="AP130"/>
  <c r="AN130"/>
  <c r="AM130"/>
  <c r="AL130"/>
  <c r="AK130"/>
  <c r="AJ130"/>
  <c r="AI130"/>
  <c r="AH130"/>
  <c r="AG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I130"/>
  <c r="H130"/>
  <c r="G130"/>
  <c r="F130"/>
  <c r="A130"/>
  <c r="DI129"/>
  <c r="DG129"/>
  <c r="DF129"/>
  <c r="DE129"/>
  <c r="DD129"/>
  <c r="DC129"/>
  <c r="DB129"/>
  <c r="DA129"/>
  <c r="CZ129"/>
  <c r="CX129"/>
  <c r="CW129"/>
  <c r="CV129"/>
  <c r="CU129"/>
  <c r="CT129"/>
  <c r="CS129"/>
  <c r="CR129"/>
  <c r="CQ129"/>
  <c r="CK129"/>
  <c r="CJ129"/>
  <c r="CI129"/>
  <c r="CH129"/>
  <c r="CG129"/>
  <c r="CF129"/>
  <c r="CE129"/>
  <c r="CD129"/>
  <c r="CC129"/>
  <c r="CB129"/>
  <c r="BZ129"/>
  <c r="BY129"/>
  <c r="BX129"/>
  <c r="BW129"/>
  <c r="BV129"/>
  <c r="BU129"/>
  <c r="BT129"/>
  <c r="BS129"/>
  <c r="BR129"/>
  <c r="BQ129"/>
  <c r="BO129"/>
  <c r="BN129"/>
  <c r="BM129"/>
  <c r="BL129"/>
  <c r="BK129"/>
  <c r="BJ129"/>
  <c r="BI129"/>
  <c r="BH129"/>
  <c r="BG129"/>
  <c r="BF129"/>
  <c r="BD129"/>
  <c r="BC129"/>
  <c r="BB129"/>
  <c r="BA129"/>
  <c r="AZ129"/>
  <c r="AW129"/>
  <c r="AV129"/>
  <c r="AU129"/>
  <c r="AS129"/>
  <c r="AR129"/>
  <c r="AQ129"/>
  <c r="AP129"/>
  <c r="AN129"/>
  <c r="AM129"/>
  <c r="AL129"/>
  <c r="AK129"/>
  <c r="AJ129"/>
  <c r="AI129"/>
  <c r="AH129"/>
  <c r="AG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I129"/>
  <c r="H129"/>
  <c r="G129"/>
  <c r="F129"/>
  <c r="A129"/>
  <c r="DI128"/>
  <c r="DG128"/>
  <c r="DF128"/>
  <c r="DE128"/>
  <c r="DD128"/>
  <c r="DC128"/>
  <c r="DB128"/>
  <c r="DA128"/>
  <c r="CZ128"/>
  <c r="CX128"/>
  <c r="CW128"/>
  <c r="CV128"/>
  <c r="CU128"/>
  <c r="CT128"/>
  <c r="CS128"/>
  <c r="CR128"/>
  <c r="CQ128"/>
  <c r="CK128"/>
  <c r="CJ128"/>
  <c r="CI128"/>
  <c r="CH128"/>
  <c r="CG128"/>
  <c r="CF128"/>
  <c r="CE128"/>
  <c r="CD128"/>
  <c r="CC128"/>
  <c r="CB128"/>
  <c r="BZ128"/>
  <c r="BY128"/>
  <c r="BX128"/>
  <c r="BW128"/>
  <c r="BV128"/>
  <c r="BU128"/>
  <c r="BT128"/>
  <c r="BS128"/>
  <c r="BR128"/>
  <c r="BQ128"/>
  <c r="BO128"/>
  <c r="BN128"/>
  <c r="BM128"/>
  <c r="BL128"/>
  <c r="BK128"/>
  <c r="BJ128"/>
  <c r="BI128"/>
  <c r="BH128"/>
  <c r="BG128"/>
  <c r="BF128"/>
  <c r="BD128"/>
  <c r="BC128"/>
  <c r="BB128"/>
  <c r="BA128"/>
  <c r="AZ128"/>
  <c r="AW128"/>
  <c r="AV128"/>
  <c r="AU128"/>
  <c r="AS128"/>
  <c r="AR128"/>
  <c r="AQ128"/>
  <c r="AP128"/>
  <c r="AN128"/>
  <c r="AM128"/>
  <c r="AL128"/>
  <c r="AK128"/>
  <c r="AJ128"/>
  <c r="AI128"/>
  <c r="AH128"/>
  <c r="AG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I128"/>
  <c r="H128"/>
  <c r="G128"/>
  <c r="F128"/>
  <c r="A128"/>
  <c r="DI127"/>
  <c r="DG127"/>
  <c r="DF127"/>
  <c r="DE127"/>
  <c r="DD127"/>
  <c r="DC127"/>
  <c r="DB127"/>
  <c r="DA127"/>
  <c r="CZ127"/>
  <c r="CX127"/>
  <c r="CW127"/>
  <c r="CV127"/>
  <c r="CU127"/>
  <c r="CT127"/>
  <c r="CS127"/>
  <c r="CR127"/>
  <c r="CQ127"/>
  <c r="CK127"/>
  <c r="CJ127"/>
  <c r="CI127"/>
  <c r="CH127"/>
  <c r="CG127"/>
  <c r="CF127"/>
  <c r="CE127"/>
  <c r="CD127"/>
  <c r="CC127"/>
  <c r="CB127"/>
  <c r="BZ127"/>
  <c r="BY127"/>
  <c r="BX127"/>
  <c r="BW127"/>
  <c r="BV127"/>
  <c r="BU127"/>
  <c r="BT127"/>
  <c r="BS127"/>
  <c r="BR127"/>
  <c r="BQ127"/>
  <c r="BO127"/>
  <c r="BN127"/>
  <c r="BM127"/>
  <c r="BL127"/>
  <c r="BK127"/>
  <c r="BJ127"/>
  <c r="BI127"/>
  <c r="BH127"/>
  <c r="BG127"/>
  <c r="BF127"/>
  <c r="BD127"/>
  <c r="BC127"/>
  <c r="BB127"/>
  <c r="BA127"/>
  <c r="AZ127"/>
  <c r="AW127"/>
  <c r="AV127"/>
  <c r="AU127"/>
  <c r="AS127"/>
  <c r="AR127"/>
  <c r="AQ127"/>
  <c r="AP127"/>
  <c r="AN127"/>
  <c r="AM127"/>
  <c r="AL127"/>
  <c r="AK127"/>
  <c r="AJ127"/>
  <c r="AI127"/>
  <c r="AH127"/>
  <c r="AG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I127"/>
  <c r="H127"/>
  <c r="G127"/>
  <c r="F127"/>
  <c r="A127"/>
  <c r="DI126"/>
  <c r="DG126"/>
  <c r="DF126"/>
  <c r="DE126"/>
  <c r="DD126"/>
  <c r="DC126"/>
  <c r="DB126"/>
  <c r="DA126"/>
  <c r="CZ126"/>
  <c r="CX126"/>
  <c r="CW126"/>
  <c r="CV126"/>
  <c r="CU126"/>
  <c r="CT126"/>
  <c r="CS126"/>
  <c r="CR126"/>
  <c r="CQ126"/>
  <c r="CK126"/>
  <c r="CJ126"/>
  <c r="CI126"/>
  <c r="CH126"/>
  <c r="CG126"/>
  <c r="CF126"/>
  <c r="CE126"/>
  <c r="CD126"/>
  <c r="CC126"/>
  <c r="CB126"/>
  <c r="BZ126"/>
  <c r="BY126"/>
  <c r="BX126"/>
  <c r="BW126"/>
  <c r="BV126"/>
  <c r="BU126"/>
  <c r="BT126"/>
  <c r="BS126"/>
  <c r="BR126"/>
  <c r="BQ126"/>
  <c r="BO126"/>
  <c r="BN126"/>
  <c r="BM126"/>
  <c r="BL126"/>
  <c r="BK126"/>
  <c r="BJ126"/>
  <c r="BI126"/>
  <c r="BH126"/>
  <c r="BG126"/>
  <c r="BF126"/>
  <c r="BD126"/>
  <c r="BC126"/>
  <c r="BB126"/>
  <c r="BA126"/>
  <c r="AZ126"/>
  <c r="AW126"/>
  <c r="AV126"/>
  <c r="AU126"/>
  <c r="AS126"/>
  <c r="AR126"/>
  <c r="AQ126"/>
  <c r="AP126"/>
  <c r="AN126"/>
  <c r="AM126"/>
  <c r="AL126"/>
  <c r="AK126"/>
  <c r="AJ126"/>
  <c r="AI126"/>
  <c r="AH126"/>
  <c r="AG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I126"/>
  <c r="H126"/>
  <c r="G126"/>
  <c r="F126"/>
  <c r="A126"/>
  <c r="DI125"/>
  <c r="DG125"/>
  <c r="DF125"/>
  <c r="DE125"/>
  <c r="DD125"/>
  <c r="DC125"/>
  <c r="DB125"/>
  <c r="DA125"/>
  <c r="CZ125"/>
  <c r="CX125"/>
  <c r="CW125"/>
  <c r="CV125"/>
  <c r="CU125"/>
  <c r="CT125"/>
  <c r="CS125"/>
  <c r="CR125"/>
  <c r="CQ125"/>
  <c r="CK125"/>
  <c r="CJ125"/>
  <c r="CI125"/>
  <c r="CH125"/>
  <c r="CG125"/>
  <c r="CF125"/>
  <c r="CE125"/>
  <c r="CD125"/>
  <c r="CC125"/>
  <c r="CB125"/>
  <c r="BZ125"/>
  <c r="BY125"/>
  <c r="BX125"/>
  <c r="BW125"/>
  <c r="BV125"/>
  <c r="BU125"/>
  <c r="BT125"/>
  <c r="BS125"/>
  <c r="BR125"/>
  <c r="BQ125"/>
  <c r="BO125"/>
  <c r="BN125"/>
  <c r="BM125"/>
  <c r="BL125"/>
  <c r="BK125"/>
  <c r="BJ125"/>
  <c r="BI125"/>
  <c r="BH125"/>
  <c r="BG125"/>
  <c r="BF125"/>
  <c r="BD125"/>
  <c r="BC125"/>
  <c r="BB125"/>
  <c r="BA125"/>
  <c r="AZ125"/>
  <c r="AW125"/>
  <c r="AV125"/>
  <c r="AU125"/>
  <c r="AS125"/>
  <c r="AR125"/>
  <c r="AQ125"/>
  <c r="AP125"/>
  <c r="AN125"/>
  <c r="AM125"/>
  <c r="AL125"/>
  <c r="AK125"/>
  <c r="AJ125"/>
  <c r="AI125"/>
  <c r="AH125"/>
  <c r="AG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I125"/>
  <c r="H125"/>
  <c r="G125"/>
  <c r="F125"/>
  <c r="A125"/>
  <c r="DI124"/>
  <c r="DG124"/>
  <c r="DF124"/>
  <c r="DE124"/>
  <c r="DD124"/>
  <c r="DC124"/>
  <c r="DB124"/>
  <c r="DA124"/>
  <c r="CZ124"/>
  <c r="CX124"/>
  <c r="CW124"/>
  <c r="CV124"/>
  <c r="CU124"/>
  <c r="CT124"/>
  <c r="CS124"/>
  <c r="CR124"/>
  <c r="CQ124"/>
  <c r="CK124"/>
  <c r="CJ124"/>
  <c r="CI124"/>
  <c r="CH124"/>
  <c r="CG124"/>
  <c r="CF124"/>
  <c r="CE124"/>
  <c r="CD124"/>
  <c r="CC124"/>
  <c r="CB124"/>
  <c r="BZ124"/>
  <c r="BY124"/>
  <c r="BX124"/>
  <c r="BW124"/>
  <c r="BV124"/>
  <c r="BU124"/>
  <c r="BT124"/>
  <c r="BS124"/>
  <c r="BR124"/>
  <c r="BQ124"/>
  <c r="BO124"/>
  <c r="BN124"/>
  <c r="BM124"/>
  <c r="BL124"/>
  <c r="BK124"/>
  <c r="BJ124"/>
  <c r="BI124"/>
  <c r="BH124"/>
  <c r="BG124"/>
  <c r="BF124"/>
  <c r="BD124"/>
  <c r="BC124"/>
  <c r="BB124"/>
  <c r="BA124"/>
  <c r="AZ124"/>
  <c r="AW124"/>
  <c r="AV124"/>
  <c r="AU124"/>
  <c r="AS124"/>
  <c r="AR124"/>
  <c r="AQ124"/>
  <c r="AP124"/>
  <c r="AN124"/>
  <c r="AM124"/>
  <c r="AL124"/>
  <c r="AK124"/>
  <c r="AJ124"/>
  <c r="AI124"/>
  <c r="AH124"/>
  <c r="AG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I124"/>
  <c r="H124"/>
  <c r="G124"/>
  <c r="F124"/>
  <c r="A124"/>
  <c r="DI123"/>
  <c r="DG123"/>
  <c r="DF123"/>
  <c r="DE123"/>
  <c r="DD123"/>
  <c r="DC123"/>
  <c r="DB123"/>
  <c r="DA123"/>
  <c r="CZ123"/>
  <c r="CX123"/>
  <c r="CW123"/>
  <c r="CV123"/>
  <c r="CU123"/>
  <c r="CT123"/>
  <c r="CS123"/>
  <c r="CR123"/>
  <c r="CQ123"/>
  <c r="CK123"/>
  <c r="CJ123"/>
  <c r="CI123"/>
  <c r="CH123"/>
  <c r="CG123"/>
  <c r="CF123"/>
  <c r="CE123"/>
  <c r="CD123"/>
  <c r="CC123"/>
  <c r="CB123"/>
  <c r="BZ123"/>
  <c r="BY123"/>
  <c r="BX123"/>
  <c r="BW123"/>
  <c r="BV123"/>
  <c r="BU123"/>
  <c r="BT123"/>
  <c r="BS123"/>
  <c r="BR123"/>
  <c r="BQ123"/>
  <c r="BO123"/>
  <c r="BN123"/>
  <c r="BM123"/>
  <c r="BL123"/>
  <c r="BK123"/>
  <c r="BJ123"/>
  <c r="BI123"/>
  <c r="BH123"/>
  <c r="BG123"/>
  <c r="BF123"/>
  <c r="BD123"/>
  <c r="BC123"/>
  <c r="BB123"/>
  <c r="BA123"/>
  <c r="AZ123"/>
  <c r="AW123"/>
  <c r="AV123"/>
  <c r="AU123"/>
  <c r="AS123"/>
  <c r="AR123"/>
  <c r="AQ123"/>
  <c r="AP123"/>
  <c r="AN123"/>
  <c r="AM123"/>
  <c r="AL123"/>
  <c r="AK123"/>
  <c r="AJ123"/>
  <c r="AI123"/>
  <c r="AH123"/>
  <c r="AG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I123"/>
  <c r="H123"/>
  <c r="G123"/>
  <c r="F123"/>
  <c r="A123"/>
  <c r="DI122"/>
  <c r="DG122"/>
  <c r="DF122"/>
  <c r="DE122"/>
  <c r="DD122"/>
  <c r="DC122"/>
  <c r="DB122"/>
  <c r="DA122"/>
  <c r="CZ122"/>
  <c r="CX122"/>
  <c r="CW122"/>
  <c r="CV122"/>
  <c r="CU122"/>
  <c r="CT122"/>
  <c r="CS122"/>
  <c r="CR122"/>
  <c r="CQ122"/>
  <c r="CK122"/>
  <c r="CJ122"/>
  <c r="CI122"/>
  <c r="CH122"/>
  <c r="CG122"/>
  <c r="CF122"/>
  <c r="CE122"/>
  <c r="CD122"/>
  <c r="CC122"/>
  <c r="CB122"/>
  <c r="BZ122"/>
  <c r="BY122"/>
  <c r="BX122"/>
  <c r="BW122"/>
  <c r="BV122"/>
  <c r="BU122"/>
  <c r="BT122"/>
  <c r="BS122"/>
  <c r="BR122"/>
  <c r="BQ122"/>
  <c r="BO122"/>
  <c r="BN122"/>
  <c r="BM122"/>
  <c r="BL122"/>
  <c r="BK122"/>
  <c r="BJ122"/>
  <c r="BI122"/>
  <c r="BH122"/>
  <c r="BG122"/>
  <c r="BF122"/>
  <c r="BD122"/>
  <c r="BC122"/>
  <c r="BB122"/>
  <c r="BA122"/>
  <c r="AZ122"/>
  <c r="AW122"/>
  <c r="AV122"/>
  <c r="AU122"/>
  <c r="AS122"/>
  <c r="AR122"/>
  <c r="AQ122"/>
  <c r="AP122"/>
  <c r="AN122"/>
  <c r="AM122"/>
  <c r="AL122"/>
  <c r="AK122"/>
  <c r="AJ122"/>
  <c r="AI122"/>
  <c r="AH122"/>
  <c r="AG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I122"/>
  <c r="H122"/>
  <c r="G122"/>
  <c r="F122"/>
  <c r="A122"/>
  <c r="DI121"/>
  <c r="DG121"/>
  <c r="DF121"/>
  <c r="DE121"/>
  <c r="DD121"/>
  <c r="DC121"/>
  <c r="DB121"/>
  <c r="DA121"/>
  <c r="CZ121"/>
  <c r="CX121"/>
  <c r="CW121"/>
  <c r="CV121"/>
  <c r="CU121"/>
  <c r="CT121"/>
  <c r="CS121"/>
  <c r="CR121"/>
  <c r="CQ121"/>
  <c r="CK121"/>
  <c r="CJ121"/>
  <c r="CI121"/>
  <c r="CH121"/>
  <c r="CG121"/>
  <c r="CF121"/>
  <c r="CE121"/>
  <c r="CD121"/>
  <c r="CC121"/>
  <c r="CB121"/>
  <c r="BZ121"/>
  <c r="BY121"/>
  <c r="BX121"/>
  <c r="BW121"/>
  <c r="BV121"/>
  <c r="BU121"/>
  <c r="BT121"/>
  <c r="BS121"/>
  <c r="BR121"/>
  <c r="BQ121"/>
  <c r="BO121"/>
  <c r="BN121"/>
  <c r="BM121"/>
  <c r="BL121"/>
  <c r="BK121"/>
  <c r="BJ121"/>
  <c r="BI121"/>
  <c r="BH121"/>
  <c r="BG121"/>
  <c r="BF121"/>
  <c r="BD121"/>
  <c r="BC121"/>
  <c r="BB121"/>
  <c r="BA121"/>
  <c r="AZ121"/>
  <c r="AW121"/>
  <c r="AV121"/>
  <c r="AU121"/>
  <c r="AS121"/>
  <c r="AR121"/>
  <c r="AQ121"/>
  <c r="AP121"/>
  <c r="AN121"/>
  <c r="AM121"/>
  <c r="AL121"/>
  <c r="AK121"/>
  <c r="AJ121"/>
  <c r="AI121"/>
  <c r="AH121"/>
  <c r="AG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I121"/>
  <c r="H121"/>
  <c r="G121"/>
  <c r="F121"/>
  <c r="A121"/>
  <c r="DI120"/>
  <c r="DG120"/>
  <c r="DF120"/>
  <c r="DE120"/>
  <c r="DD120"/>
  <c r="DC120"/>
  <c r="DB120"/>
  <c r="DA120"/>
  <c r="CZ120"/>
  <c r="CX120"/>
  <c r="CW120"/>
  <c r="CV120"/>
  <c r="CU120"/>
  <c r="CT120"/>
  <c r="CS120"/>
  <c r="CR120"/>
  <c r="CQ120"/>
  <c r="CK120"/>
  <c r="CJ120"/>
  <c r="CI120"/>
  <c r="CH120"/>
  <c r="CG120"/>
  <c r="CF120"/>
  <c r="CE120"/>
  <c r="CD120"/>
  <c r="CC120"/>
  <c r="CB120"/>
  <c r="BZ120"/>
  <c r="BY120"/>
  <c r="BX120"/>
  <c r="BW120"/>
  <c r="BV120"/>
  <c r="BU120"/>
  <c r="BT120"/>
  <c r="BS120"/>
  <c r="BR120"/>
  <c r="BQ120"/>
  <c r="BO120"/>
  <c r="BN120"/>
  <c r="BM120"/>
  <c r="BL120"/>
  <c r="BK120"/>
  <c r="BJ120"/>
  <c r="BI120"/>
  <c r="BH120"/>
  <c r="BG120"/>
  <c r="BF120"/>
  <c r="BD120"/>
  <c r="BC120"/>
  <c r="BB120"/>
  <c r="BA120"/>
  <c r="AZ120"/>
  <c r="AW120"/>
  <c r="AV120"/>
  <c r="AU120"/>
  <c r="AS120"/>
  <c r="AR120"/>
  <c r="AQ120"/>
  <c r="AP120"/>
  <c r="AN120"/>
  <c r="AM120"/>
  <c r="AL120"/>
  <c r="AK120"/>
  <c r="AJ120"/>
  <c r="AI120"/>
  <c r="AH120"/>
  <c r="AG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I120"/>
  <c r="H120"/>
  <c r="G120"/>
  <c r="F120"/>
  <c r="A120"/>
  <c r="DI119"/>
  <c r="DG119"/>
  <c r="DF119"/>
  <c r="DE119"/>
  <c r="DD119"/>
  <c r="DC119"/>
  <c r="DB119"/>
  <c r="DA119"/>
  <c r="CZ119"/>
  <c r="CX119"/>
  <c r="CW119"/>
  <c r="CV119"/>
  <c r="CU119"/>
  <c r="CT119"/>
  <c r="CS119"/>
  <c r="CR119"/>
  <c r="CQ119"/>
  <c r="CK119"/>
  <c r="CJ119"/>
  <c r="CI119"/>
  <c r="CH119"/>
  <c r="CG119"/>
  <c r="CF119"/>
  <c r="CE119"/>
  <c r="CD119"/>
  <c r="CC119"/>
  <c r="CB119"/>
  <c r="BZ119"/>
  <c r="BY119"/>
  <c r="BX119"/>
  <c r="BW119"/>
  <c r="BV119"/>
  <c r="BU119"/>
  <c r="BT119"/>
  <c r="BS119"/>
  <c r="BR119"/>
  <c r="BQ119"/>
  <c r="BO119"/>
  <c r="BN119"/>
  <c r="BM119"/>
  <c r="BL119"/>
  <c r="BK119"/>
  <c r="BJ119"/>
  <c r="BI119"/>
  <c r="BH119"/>
  <c r="BG119"/>
  <c r="BF119"/>
  <c r="BD119"/>
  <c r="BC119"/>
  <c r="BB119"/>
  <c r="BA119"/>
  <c r="AZ119"/>
  <c r="AW119"/>
  <c r="AV119"/>
  <c r="AU119"/>
  <c r="AS119"/>
  <c r="AR119"/>
  <c r="AQ119"/>
  <c r="AP119"/>
  <c r="AN119"/>
  <c r="AM119"/>
  <c r="AL119"/>
  <c r="AK119"/>
  <c r="AJ119"/>
  <c r="AI119"/>
  <c r="AH119"/>
  <c r="AG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I119"/>
  <c r="H119"/>
  <c r="G119"/>
  <c r="F119"/>
  <c r="A119"/>
  <c r="DI118"/>
  <c r="DG118"/>
  <c r="DF118"/>
  <c r="DE118"/>
  <c r="DD118"/>
  <c r="DC118"/>
  <c r="DB118"/>
  <c r="DA118"/>
  <c r="CZ118"/>
  <c r="CX118"/>
  <c r="CW118"/>
  <c r="CV118"/>
  <c r="CU118"/>
  <c r="CT118"/>
  <c r="CS118"/>
  <c r="CR118"/>
  <c r="CQ118"/>
  <c r="CK118"/>
  <c r="CJ118"/>
  <c r="CI118"/>
  <c r="CH118"/>
  <c r="CG118"/>
  <c r="CF118"/>
  <c r="CE118"/>
  <c r="CD118"/>
  <c r="CC118"/>
  <c r="CB118"/>
  <c r="BZ118"/>
  <c r="BY118"/>
  <c r="BX118"/>
  <c r="BW118"/>
  <c r="BV118"/>
  <c r="BU118"/>
  <c r="BT118"/>
  <c r="BS118"/>
  <c r="BR118"/>
  <c r="BQ118"/>
  <c r="BO118"/>
  <c r="BN118"/>
  <c r="BM118"/>
  <c r="BL118"/>
  <c r="BK118"/>
  <c r="BJ118"/>
  <c r="BI118"/>
  <c r="BH118"/>
  <c r="BG118"/>
  <c r="BF118"/>
  <c r="BD118"/>
  <c r="BC118"/>
  <c r="BB118"/>
  <c r="BA118"/>
  <c r="AZ118"/>
  <c r="AW118"/>
  <c r="AV118"/>
  <c r="AU118"/>
  <c r="AS118"/>
  <c r="AR118"/>
  <c r="AQ118"/>
  <c r="AP118"/>
  <c r="AN118"/>
  <c r="AM118"/>
  <c r="AL118"/>
  <c r="AK118"/>
  <c r="AJ118"/>
  <c r="AI118"/>
  <c r="AH118"/>
  <c r="AG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I118"/>
  <c r="H118"/>
  <c r="G118"/>
  <c r="F118"/>
  <c r="A118"/>
  <c r="DI117"/>
  <c r="DG117"/>
  <c r="DF117"/>
  <c r="DE117"/>
  <c r="DD117"/>
  <c r="DC117"/>
  <c r="DB117"/>
  <c r="DA117"/>
  <c r="CZ117"/>
  <c r="CX117"/>
  <c r="CW117"/>
  <c r="CV117"/>
  <c r="CU117"/>
  <c r="CT117"/>
  <c r="CS117"/>
  <c r="CR117"/>
  <c r="CQ117"/>
  <c r="CK117"/>
  <c r="CJ117"/>
  <c r="CI117"/>
  <c r="CH117"/>
  <c r="CG117"/>
  <c r="CF117"/>
  <c r="CE117"/>
  <c r="CD117"/>
  <c r="CC117"/>
  <c r="CB117"/>
  <c r="BZ117"/>
  <c r="BY117"/>
  <c r="BX117"/>
  <c r="BW117"/>
  <c r="BV117"/>
  <c r="BU117"/>
  <c r="BT117"/>
  <c r="BS117"/>
  <c r="BR117"/>
  <c r="BQ117"/>
  <c r="BO117"/>
  <c r="BN117"/>
  <c r="BM117"/>
  <c r="BL117"/>
  <c r="BK117"/>
  <c r="BJ117"/>
  <c r="BI117"/>
  <c r="BH117"/>
  <c r="BG117"/>
  <c r="BF117"/>
  <c r="BD117"/>
  <c r="BC117"/>
  <c r="BB117"/>
  <c r="BA117"/>
  <c r="AZ117"/>
  <c r="AW117"/>
  <c r="AV117"/>
  <c r="AU117"/>
  <c r="AS117"/>
  <c r="AR117"/>
  <c r="AQ117"/>
  <c r="AP117"/>
  <c r="AN117"/>
  <c r="AM117"/>
  <c r="AL117"/>
  <c r="AK117"/>
  <c r="AJ117"/>
  <c r="AI117"/>
  <c r="AH117"/>
  <c r="AG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I117"/>
  <c r="H117"/>
  <c r="G117"/>
  <c r="F117"/>
  <c r="A117"/>
  <c r="DI116"/>
  <c r="DG116"/>
  <c r="DF116"/>
  <c r="DE116"/>
  <c r="DD116"/>
  <c r="DC116"/>
  <c r="DB116"/>
  <c r="DA116"/>
  <c r="CZ116"/>
  <c r="CX116"/>
  <c r="CW116"/>
  <c r="CV116"/>
  <c r="CU116"/>
  <c r="CT116"/>
  <c r="CS116"/>
  <c r="CR116"/>
  <c r="CQ116"/>
  <c r="CK116"/>
  <c r="CJ116"/>
  <c r="CI116"/>
  <c r="CH116"/>
  <c r="CG116"/>
  <c r="CF116"/>
  <c r="CE116"/>
  <c r="CD116"/>
  <c r="CC116"/>
  <c r="CB116"/>
  <c r="BZ116"/>
  <c r="BY116"/>
  <c r="BX116"/>
  <c r="BW116"/>
  <c r="BV116"/>
  <c r="BU116"/>
  <c r="BT116"/>
  <c r="BS116"/>
  <c r="BR116"/>
  <c r="BQ116"/>
  <c r="BO116"/>
  <c r="BN116"/>
  <c r="BM116"/>
  <c r="BL116"/>
  <c r="BK116"/>
  <c r="BJ116"/>
  <c r="BI116"/>
  <c r="BH116"/>
  <c r="BG116"/>
  <c r="BF116"/>
  <c r="BD116"/>
  <c r="BC116"/>
  <c r="BB116"/>
  <c r="BA116"/>
  <c r="AZ116"/>
  <c r="AW116"/>
  <c r="AV116"/>
  <c r="AU116"/>
  <c r="AS116"/>
  <c r="AR116"/>
  <c r="AQ116"/>
  <c r="AP116"/>
  <c r="AN116"/>
  <c r="AM116"/>
  <c r="AL116"/>
  <c r="AK116"/>
  <c r="AJ116"/>
  <c r="AI116"/>
  <c r="AH116"/>
  <c r="AG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I116"/>
  <c r="H116"/>
  <c r="G116"/>
  <c r="F116"/>
  <c r="A116"/>
  <c r="DI115"/>
  <c r="DG115"/>
  <c r="DF115"/>
  <c r="DE115"/>
  <c r="DD115"/>
  <c r="DC115"/>
  <c r="DB115"/>
  <c r="DA115"/>
  <c r="CZ115"/>
  <c r="CX115"/>
  <c r="CW115"/>
  <c r="CV115"/>
  <c r="CU115"/>
  <c r="CT115"/>
  <c r="CS115"/>
  <c r="CR115"/>
  <c r="CQ115"/>
  <c r="CK115"/>
  <c r="CJ115"/>
  <c r="CI115"/>
  <c r="CH115"/>
  <c r="CG115"/>
  <c r="CF115"/>
  <c r="CE115"/>
  <c r="CD115"/>
  <c r="CC115"/>
  <c r="CB115"/>
  <c r="BZ115"/>
  <c r="BY115"/>
  <c r="BX115"/>
  <c r="BW115"/>
  <c r="BV115"/>
  <c r="BU115"/>
  <c r="BT115"/>
  <c r="BS115"/>
  <c r="BR115"/>
  <c r="BQ115"/>
  <c r="BO115"/>
  <c r="BN115"/>
  <c r="BM115"/>
  <c r="BL115"/>
  <c r="BK115"/>
  <c r="BJ115"/>
  <c r="BI115"/>
  <c r="BH115"/>
  <c r="BG115"/>
  <c r="BF115"/>
  <c r="BD115"/>
  <c r="BC115"/>
  <c r="BB115"/>
  <c r="BA115"/>
  <c r="AZ115"/>
  <c r="AW115"/>
  <c r="AV115"/>
  <c r="AU115"/>
  <c r="AS115"/>
  <c r="AR115"/>
  <c r="AQ115"/>
  <c r="AP115"/>
  <c r="AN115"/>
  <c r="AM115"/>
  <c r="AL115"/>
  <c r="AK115"/>
  <c r="AJ115"/>
  <c r="AI115"/>
  <c r="AH115"/>
  <c r="AG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I115"/>
  <c r="H115"/>
  <c r="G115"/>
  <c r="F115"/>
  <c r="A115"/>
  <c r="DI114"/>
  <c r="DG114"/>
  <c r="DF114"/>
  <c r="DE114"/>
  <c r="DD114"/>
  <c r="DC114"/>
  <c r="DB114"/>
  <c r="DA114"/>
  <c r="CZ114"/>
  <c r="CX114"/>
  <c r="CW114"/>
  <c r="CV114"/>
  <c r="CU114"/>
  <c r="CT114"/>
  <c r="CS114"/>
  <c r="CR114"/>
  <c r="CQ114"/>
  <c r="CK114"/>
  <c r="CJ114"/>
  <c r="CI114"/>
  <c r="CH114"/>
  <c r="CG114"/>
  <c r="CF114"/>
  <c r="CE114"/>
  <c r="CD114"/>
  <c r="CC114"/>
  <c r="CB114"/>
  <c r="BZ114"/>
  <c r="BY114"/>
  <c r="BX114"/>
  <c r="BW114"/>
  <c r="BV114"/>
  <c r="BU114"/>
  <c r="BT114"/>
  <c r="BS114"/>
  <c r="BR114"/>
  <c r="BQ114"/>
  <c r="BO114"/>
  <c r="BN114"/>
  <c r="BM114"/>
  <c r="BL114"/>
  <c r="BK114"/>
  <c r="BJ114"/>
  <c r="BI114"/>
  <c r="BH114"/>
  <c r="BG114"/>
  <c r="BF114"/>
  <c r="BD114"/>
  <c r="BC114"/>
  <c r="BB114"/>
  <c r="BA114"/>
  <c r="AZ114"/>
  <c r="AW114"/>
  <c r="AV114"/>
  <c r="AU114"/>
  <c r="AS114"/>
  <c r="AR114"/>
  <c r="AQ114"/>
  <c r="AP114"/>
  <c r="AN114"/>
  <c r="AM114"/>
  <c r="AL114"/>
  <c r="AK114"/>
  <c r="AJ114"/>
  <c r="AI114"/>
  <c r="AH114"/>
  <c r="AG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I114"/>
  <c r="H114"/>
  <c r="G114"/>
  <c r="F114"/>
  <c r="A114"/>
  <c r="DI113"/>
  <c r="DG113"/>
  <c r="DF113"/>
  <c r="DE113"/>
  <c r="DD113"/>
  <c r="DC113"/>
  <c r="DB113"/>
  <c r="DA113"/>
  <c r="CZ113"/>
  <c r="CX113"/>
  <c r="CW113"/>
  <c r="CV113"/>
  <c r="CU113"/>
  <c r="CT113"/>
  <c r="CS113"/>
  <c r="CR113"/>
  <c r="CQ113"/>
  <c r="CK113"/>
  <c r="CJ113"/>
  <c r="CI113"/>
  <c r="CH113"/>
  <c r="CG113"/>
  <c r="CF113"/>
  <c r="CE113"/>
  <c r="CD113"/>
  <c r="CC113"/>
  <c r="CB113"/>
  <c r="BZ113"/>
  <c r="BY113"/>
  <c r="BX113"/>
  <c r="BW113"/>
  <c r="BV113"/>
  <c r="BU113"/>
  <c r="BT113"/>
  <c r="BS113"/>
  <c r="BR113"/>
  <c r="BQ113"/>
  <c r="BO113"/>
  <c r="BN113"/>
  <c r="BM113"/>
  <c r="BL113"/>
  <c r="BK113"/>
  <c r="BJ113"/>
  <c r="BI113"/>
  <c r="BH113"/>
  <c r="BG113"/>
  <c r="BF113"/>
  <c r="BD113"/>
  <c r="BC113"/>
  <c r="BB113"/>
  <c r="BA113"/>
  <c r="AZ113"/>
  <c r="AW113"/>
  <c r="AV113"/>
  <c r="AU113"/>
  <c r="AS113"/>
  <c r="AR113"/>
  <c r="AQ113"/>
  <c r="AP113"/>
  <c r="AN113"/>
  <c r="AM113"/>
  <c r="AL113"/>
  <c r="AK113"/>
  <c r="AJ113"/>
  <c r="AI113"/>
  <c r="AH113"/>
  <c r="AG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I113"/>
  <c r="H113"/>
  <c r="G113"/>
  <c r="F113"/>
  <c r="A113"/>
  <c r="DI112"/>
  <c r="DG112"/>
  <c r="DF112"/>
  <c r="DE112"/>
  <c r="DD112"/>
  <c r="DC112"/>
  <c r="DB112"/>
  <c r="DA112"/>
  <c r="CZ112"/>
  <c r="CX112"/>
  <c r="CW112"/>
  <c r="CV112"/>
  <c r="CU112"/>
  <c r="CT112"/>
  <c r="CS112"/>
  <c r="CR112"/>
  <c r="CQ112"/>
  <c r="CK112"/>
  <c r="CJ112"/>
  <c r="CI112"/>
  <c r="CH112"/>
  <c r="CG112"/>
  <c r="CF112"/>
  <c r="CE112"/>
  <c r="CD112"/>
  <c r="CC112"/>
  <c r="CB112"/>
  <c r="BZ112"/>
  <c r="BY112"/>
  <c r="BX112"/>
  <c r="BW112"/>
  <c r="BV112"/>
  <c r="BU112"/>
  <c r="BT112"/>
  <c r="BS112"/>
  <c r="BR112"/>
  <c r="BQ112"/>
  <c r="BO112"/>
  <c r="BN112"/>
  <c r="BM112"/>
  <c r="BL112"/>
  <c r="BK112"/>
  <c r="BJ112"/>
  <c r="BI112"/>
  <c r="BH112"/>
  <c r="BG112"/>
  <c r="BF112"/>
  <c r="BD112"/>
  <c r="BC112"/>
  <c r="BB112"/>
  <c r="BA112"/>
  <c r="AZ112"/>
  <c r="AW112"/>
  <c r="AV112"/>
  <c r="AU112"/>
  <c r="AS112"/>
  <c r="AR112"/>
  <c r="AQ112"/>
  <c r="AP112"/>
  <c r="AN112"/>
  <c r="AM112"/>
  <c r="AL112"/>
  <c r="AK112"/>
  <c r="AJ112"/>
  <c r="AI112"/>
  <c r="AH112"/>
  <c r="AG112"/>
  <c r="AE112"/>
  <c r="AD112"/>
  <c r="AC112"/>
  <c r="AB112"/>
  <c r="AA112"/>
  <c r="Z112"/>
  <c r="Y112"/>
  <c r="X112"/>
  <c r="W112"/>
  <c r="V112"/>
  <c r="T112"/>
  <c r="S112"/>
  <c r="R112"/>
  <c r="Q112"/>
  <c r="P112"/>
  <c r="M112"/>
  <c r="L112"/>
  <c r="K112"/>
  <c r="I112"/>
  <c r="H112"/>
  <c r="G112"/>
  <c r="F112"/>
  <c r="A112"/>
  <c r="DI111"/>
  <c r="DG111"/>
  <c r="DF111"/>
  <c r="DE111"/>
  <c r="DD111"/>
  <c r="DC111"/>
  <c r="DB111"/>
  <c r="DA111"/>
  <c r="CZ111"/>
  <c r="CX111"/>
  <c r="CW111"/>
  <c r="CV111"/>
  <c r="CU111"/>
  <c r="CT111"/>
  <c r="CS111"/>
  <c r="CR111"/>
  <c r="CQ111"/>
  <c r="CK111"/>
  <c r="CJ111"/>
  <c r="CI111"/>
  <c r="CH111"/>
  <c r="CG111"/>
  <c r="CF111"/>
  <c r="CE111"/>
  <c r="CD111"/>
  <c r="CC111"/>
  <c r="CB111"/>
  <c r="BZ111"/>
  <c r="BY111"/>
  <c r="BX111"/>
  <c r="BW111"/>
  <c r="BV111"/>
  <c r="BU111"/>
  <c r="BT111"/>
  <c r="BS111"/>
  <c r="BR111"/>
  <c r="BQ111"/>
  <c r="BO111"/>
  <c r="BN111"/>
  <c r="BM111"/>
  <c r="BL111"/>
  <c r="BK111"/>
  <c r="BJ111"/>
  <c r="BI111"/>
  <c r="BH111"/>
  <c r="BG111"/>
  <c r="BF111"/>
  <c r="BD111"/>
  <c r="BC111"/>
  <c r="BB111"/>
  <c r="BA111"/>
  <c r="AZ111"/>
  <c r="AW111"/>
  <c r="AV111"/>
  <c r="AU111"/>
  <c r="AS111"/>
  <c r="AR111"/>
  <c r="AQ111"/>
  <c r="AP111"/>
  <c r="AN111"/>
  <c r="A111"/>
  <c r="DI110"/>
  <c r="DG110"/>
  <c r="DF110"/>
  <c r="DE110"/>
  <c r="DD110"/>
  <c r="DC110"/>
  <c r="DB110"/>
  <c r="DA110"/>
  <c r="CZ110"/>
  <c r="CX110"/>
  <c r="CW110"/>
  <c r="CV110"/>
  <c r="CU110"/>
  <c r="CT110"/>
  <c r="CS110"/>
  <c r="CR110"/>
  <c r="CQ110"/>
  <c r="CK110"/>
  <c r="CJ110"/>
  <c r="CI110"/>
  <c r="CH110"/>
  <c r="CG110"/>
  <c r="CF110"/>
  <c r="CE110"/>
  <c r="CD110"/>
  <c r="CC110"/>
  <c r="CB110"/>
  <c r="BZ110"/>
  <c r="BY110"/>
  <c r="BX110"/>
  <c r="BW110"/>
  <c r="BV110"/>
  <c r="BU110"/>
  <c r="BT110"/>
  <c r="BS110"/>
  <c r="BR110"/>
  <c r="BQ110"/>
  <c r="BO110"/>
  <c r="BN110"/>
  <c r="BM110"/>
  <c r="BL110"/>
  <c r="BK110"/>
  <c r="BJ110"/>
  <c r="BI110"/>
  <c r="BH110"/>
  <c r="BG110"/>
  <c r="BF110"/>
  <c r="BD110"/>
  <c r="BC110"/>
  <c r="BB110"/>
  <c r="BA110"/>
  <c r="AZ110"/>
  <c r="AW110"/>
  <c r="AV110"/>
  <c r="AU110"/>
  <c r="AS110"/>
  <c r="AR110"/>
  <c r="AQ110"/>
  <c r="AP110"/>
  <c r="AN110"/>
  <c r="A110"/>
  <c r="DI109"/>
  <c r="DG109"/>
  <c r="DF109"/>
  <c r="DE109"/>
  <c r="DD109"/>
  <c r="DC109"/>
  <c r="DB109"/>
  <c r="DA109"/>
  <c r="CZ109"/>
  <c r="CX109"/>
  <c r="CW109"/>
  <c r="CV109"/>
  <c r="CU109"/>
  <c r="CT109"/>
  <c r="CS109"/>
  <c r="CR109"/>
  <c r="CQ109"/>
  <c r="CK109"/>
  <c r="CJ109"/>
  <c r="CI109"/>
  <c r="CH109"/>
  <c r="CG109"/>
  <c r="CF109"/>
  <c r="CE109"/>
  <c r="CD109"/>
  <c r="CC109"/>
  <c r="CB109"/>
  <c r="BZ109"/>
  <c r="BY109"/>
  <c r="BX109"/>
  <c r="BW109"/>
  <c r="BV109"/>
  <c r="BU109"/>
  <c r="BT109"/>
  <c r="BS109"/>
  <c r="BR109"/>
  <c r="BQ109"/>
  <c r="BO109"/>
  <c r="BN109"/>
  <c r="BM109"/>
  <c r="BL109"/>
  <c r="BK109"/>
  <c r="BJ109"/>
  <c r="BI109"/>
  <c r="BH109"/>
  <c r="BG109"/>
  <c r="BF109"/>
  <c r="BD109"/>
  <c r="BC109"/>
  <c r="BB109"/>
  <c r="BA109"/>
  <c r="AZ109"/>
  <c r="AW109"/>
  <c r="AV109"/>
  <c r="AU109"/>
  <c r="AS109"/>
  <c r="AR109"/>
  <c r="AQ109"/>
  <c r="AP109"/>
  <c r="AN109"/>
  <c r="A109"/>
  <c r="DI108"/>
  <c r="DG108"/>
  <c r="DF108"/>
  <c r="DE108"/>
  <c r="DD108"/>
  <c r="DC108"/>
  <c r="DB108"/>
  <c r="DA108"/>
  <c r="CZ108"/>
  <c r="CX108"/>
  <c r="CW108"/>
  <c r="CV108"/>
  <c r="CU108"/>
  <c r="CT108"/>
  <c r="CS108"/>
  <c r="CR108"/>
  <c r="CQ108"/>
  <c r="CK108"/>
  <c r="CJ108"/>
  <c r="CI108"/>
  <c r="CH108"/>
  <c r="CG108"/>
  <c r="CF108"/>
  <c r="CE108"/>
  <c r="CD108"/>
  <c r="CC108"/>
  <c r="CB108"/>
  <c r="BZ108"/>
  <c r="BY108"/>
  <c r="BX108"/>
  <c r="BW108"/>
  <c r="BV108"/>
  <c r="BU108"/>
  <c r="BT108"/>
  <c r="BS108"/>
  <c r="BR108"/>
  <c r="BQ108"/>
  <c r="BO108"/>
  <c r="BN108"/>
  <c r="BM108"/>
  <c r="BL108"/>
  <c r="BK108"/>
  <c r="BJ108"/>
  <c r="BI108"/>
  <c r="BH108"/>
  <c r="BG108"/>
  <c r="BF108"/>
  <c r="BD108"/>
  <c r="BC108"/>
  <c r="BB108"/>
  <c r="BA108"/>
  <c r="AZ108"/>
  <c r="AW108"/>
  <c r="AV108"/>
  <c r="AU108"/>
  <c r="AS108"/>
  <c r="AR108"/>
  <c r="AQ108"/>
  <c r="AP108"/>
  <c r="AN108"/>
  <c r="A108"/>
  <c r="DI107"/>
  <c r="DG107"/>
  <c r="DF107"/>
  <c r="DE107"/>
  <c r="DD107"/>
  <c r="DC107"/>
  <c r="DB107"/>
  <c r="DA107"/>
  <c r="CZ107"/>
  <c r="CX107"/>
  <c r="CW107"/>
  <c r="CV107"/>
  <c r="CU107"/>
  <c r="CT107"/>
  <c r="CS107"/>
  <c r="CR107"/>
  <c r="CQ107"/>
  <c r="CK107"/>
  <c r="CJ107"/>
  <c r="CI107"/>
  <c r="CH107"/>
  <c r="CG107"/>
  <c r="CF107"/>
  <c r="CE107"/>
  <c r="CD107"/>
  <c r="CC107"/>
  <c r="CB107"/>
  <c r="BZ107"/>
  <c r="BY107"/>
  <c r="BX107"/>
  <c r="BW107"/>
  <c r="BV107"/>
  <c r="BU107"/>
  <c r="BT107"/>
  <c r="BS107"/>
  <c r="BR107"/>
  <c r="BQ107"/>
  <c r="BO107"/>
  <c r="BN107"/>
  <c r="BM107"/>
  <c r="BL107"/>
  <c r="BK107"/>
  <c r="BJ107"/>
  <c r="BI107"/>
  <c r="BH107"/>
  <c r="BG107"/>
  <c r="BF107"/>
  <c r="BD107"/>
  <c r="BC107"/>
  <c r="BB107"/>
  <c r="BA107"/>
  <c r="AZ107"/>
  <c r="AW107"/>
  <c r="AV107"/>
  <c r="AU107"/>
  <c r="AS107"/>
  <c r="AR107"/>
  <c r="AQ107"/>
  <c r="AP107"/>
  <c r="AN107"/>
  <c r="A107"/>
  <c r="DI106"/>
  <c r="DG106"/>
  <c r="DF106"/>
  <c r="DE106"/>
  <c r="DD106"/>
  <c r="DC106"/>
  <c r="DB106"/>
  <c r="DA106"/>
  <c r="CZ106"/>
  <c r="CX106"/>
  <c r="CW106"/>
  <c r="CV106"/>
  <c r="CU106"/>
  <c r="CT106"/>
  <c r="CS106"/>
  <c r="CR106"/>
  <c r="CQ106"/>
  <c r="CK106"/>
  <c r="CJ106"/>
  <c r="CI106"/>
  <c r="CH106"/>
  <c r="CG106"/>
  <c r="CF106"/>
  <c r="CE106"/>
  <c r="CD106"/>
  <c r="CC106"/>
  <c r="CB106"/>
  <c r="BZ106"/>
  <c r="BY106"/>
  <c r="BX106"/>
  <c r="BW106"/>
  <c r="BV106"/>
  <c r="BU106"/>
  <c r="BT106"/>
  <c r="BS106"/>
  <c r="BR106"/>
  <c r="BQ106"/>
  <c r="BO106"/>
  <c r="BM106"/>
  <c r="BK106"/>
  <c r="BI106"/>
  <c r="BG106"/>
  <c r="BD106"/>
  <c r="BC106"/>
  <c r="BB106"/>
  <c r="BA106"/>
  <c r="AV106"/>
  <c r="AU106"/>
  <c r="AS106"/>
  <c r="AR106"/>
  <c r="AQ106"/>
  <c r="AP106"/>
  <c r="AN106"/>
  <c r="A106"/>
  <c r="DI105"/>
  <c r="DG105"/>
  <c r="DF105"/>
  <c r="DE105"/>
  <c r="DD105"/>
  <c r="DC105"/>
  <c r="DB105"/>
  <c r="DA105"/>
  <c r="CZ105"/>
  <c r="CX105"/>
  <c r="CW105"/>
  <c r="CV105"/>
  <c r="CU105"/>
  <c r="CT105"/>
  <c r="CS105"/>
  <c r="CR105"/>
  <c r="CQ105"/>
  <c r="CK105"/>
  <c r="CJ105"/>
  <c r="CI105"/>
  <c r="CH105"/>
  <c r="CG105"/>
  <c r="CF105"/>
  <c r="CE105"/>
  <c r="CD105"/>
  <c r="CC105"/>
  <c r="CB105"/>
  <c r="BZ105"/>
  <c r="BY105"/>
  <c r="BX105"/>
  <c r="BW105"/>
  <c r="BV105"/>
  <c r="BU105"/>
  <c r="BT105"/>
  <c r="BS105"/>
  <c r="BR105"/>
  <c r="BQ105"/>
  <c r="BO105"/>
  <c r="BN105"/>
  <c r="BM105"/>
  <c r="BL105"/>
  <c r="BK105"/>
  <c r="BJ105"/>
  <c r="BI105"/>
  <c r="BH105"/>
  <c r="BG105"/>
  <c r="BF105"/>
  <c r="BD105"/>
  <c r="BC105"/>
  <c r="BB105"/>
  <c r="BA105"/>
  <c r="AZ105"/>
  <c r="AW105"/>
  <c r="AV105"/>
  <c r="AU105"/>
  <c r="AS105"/>
  <c r="AR105"/>
  <c r="AQ105"/>
  <c r="AP105"/>
  <c r="AN105"/>
  <c r="A105"/>
  <c r="DI104"/>
  <c r="DG104"/>
  <c r="DF104"/>
  <c r="DE104"/>
  <c r="DD104"/>
  <c r="DC104"/>
  <c r="DB104"/>
  <c r="DA104"/>
  <c r="CZ104"/>
  <c r="CX104"/>
  <c r="CW104"/>
  <c r="CV104"/>
  <c r="CU104"/>
  <c r="CT104"/>
  <c r="CS104"/>
  <c r="CR104"/>
  <c r="CQ104"/>
  <c r="CK104"/>
  <c r="CJ104"/>
  <c r="CI104"/>
  <c r="CH104"/>
  <c r="CG104"/>
  <c r="CF104"/>
  <c r="CE104"/>
  <c r="CD104"/>
  <c r="CC104"/>
  <c r="CB104"/>
  <c r="BZ104"/>
  <c r="BY104"/>
  <c r="BX104"/>
  <c r="BW104"/>
  <c r="BV104"/>
  <c r="BU104"/>
  <c r="BT104"/>
  <c r="BS104"/>
  <c r="BR104"/>
  <c r="BQ104"/>
  <c r="BO104"/>
  <c r="BN104"/>
  <c r="BM104"/>
  <c r="BL104"/>
  <c r="BK104"/>
  <c r="BJ104"/>
  <c r="BI104"/>
  <c r="BH104"/>
  <c r="BG104"/>
  <c r="BF104"/>
  <c r="BD104"/>
  <c r="BC104"/>
  <c r="BB104"/>
  <c r="BA104"/>
  <c r="AZ104"/>
  <c r="AW104"/>
  <c r="AV104"/>
  <c r="AU104"/>
  <c r="AS104"/>
  <c r="AR104"/>
  <c r="AQ104"/>
  <c r="AP104"/>
  <c r="AN104"/>
  <c r="A104"/>
  <c r="DI103"/>
  <c r="DG103"/>
  <c r="DF103"/>
  <c r="DE103"/>
  <c r="DD103"/>
  <c r="DC103"/>
  <c r="DB103"/>
  <c r="DA103"/>
  <c r="CZ103"/>
  <c r="CX103"/>
  <c r="CW103"/>
  <c r="CV103"/>
  <c r="CU103"/>
  <c r="CT103"/>
  <c r="CS103"/>
  <c r="CR103"/>
  <c r="CQ103"/>
  <c r="CK103"/>
  <c r="CJ103"/>
  <c r="CI103"/>
  <c r="CH103"/>
  <c r="CG103"/>
  <c r="CF103"/>
  <c r="CE103"/>
  <c r="CD103"/>
  <c r="CC103"/>
  <c r="CB103"/>
  <c r="BZ103"/>
  <c r="BY103"/>
  <c r="BX103"/>
  <c r="BW103"/>
  <c r="BV103"/>
  <c r="BU103"/>
  <c r="BT103"/>
  <c r="BS103"/>
  <c r="BR103"/>
  <c r="BQ103"/>
  <c r="BO103"/>
  <c r="BN103"/>
  <c r="BM103"/>
  <c r="BL103"/>
  <c r="BK103"/>
  <c r="BJ103"/>
  <c r="BI103"/>
  <c r="BH103"/>
  <c r="BG103"/>
  <c r="BF103"/>
  <c r="BD103"/>
  <c r="BC103"/>
  <c r="BB103"/>
  <c r="BA103"/>
  <c r="AZ103"/>
  <c r="AW103"/>
  <c r="AV103"/>
  <c r="AU103"/>
  <c r="AS103"/>
  <c r="AR103"/>
  <c r="AQ103"/>
  <c r="AP103"/>
  <c r="AN103"/>
  <c r="A103"/>
  <c r="DI102"/>
  <c r="DG102"/>
  <c r="DF102"/>
  <c r="DE102"/>
  <c r="DD102"/>
  <c r="DC102"/>
  <c r="DB102"/>
  <c r="DA102"/>
  <c r="CZ102"/>
  <c r="CX102"/>
  <c r="CW102"/>
  <c r="CV102"/>
  <c r="CU102"/>
  <c r="CT102"/>
  <c r="CS102"/>
  <c r="CR102"/>
  <c r="CQ102"/>
  <c r="CK102"/>
  <c r="CJ102"/>
  <c r="CI102"/>
  <c r="CH102"/>
  <c r="CG102"/>
  <c r="CF102"/>
  <c r="CE102"/>
  <c r="CD102"/>
  <c r="CC102"/>
  <c r="CB102"/>
  <c r="BZ102"/>
  <c r="BY102"/>
  <c r="BX102"/>
  <c r="BW102"/>
  <c r="BV102"/>
  <c r="BU102"/>
  <c r="BT102"/>
  <c r="BS102"/>
  <c r="BR102"/>
  <c r="BQ102"/>
  <c r="BO102"/>
  <c r="BN102"/>
  <c r="BM102"/>
  <c r="BL102"/>
  <c r="BK102"/>
  <c r="BJ102"/>
  <c r="BI102"/>
  <c r="BH102"/>
  <c r="BG102"/>
  <c r="BF102"/>
  <c r="BD102"/>
  <c r="BC102"/>
  <c r="BB102"/>
  <c r="BA102"/>
  <c r="AZ102"/>
  <c r="AW102"/>
  <c r="AV102"/>
  <c r="AU102"/>
  <c r="AS102"/>
  <c r="AR102"/>
  <c r="AQ102"/>
  <c r="AP102"/>
  <c r="AN102"/>
  <c r="A102"/>
  <c r="DI101"/>
  <c r="DG101"/>
  <c r="DF101"/>
  <c r="DE101"/>
  <c r="DD101"/>
  <c r="DC101"/>
  <c r="DB101"/>
  <c r="DA101"/>
  <c r="CZ101"/>
  <c r="CX101"/>
  <c r="CW101"/>
  <c r="CV101"/>
  <c r="CU101"/>
  <c r="CT101"/>
  <c r="CS101"/>
  <c r="CR101"/>
  <c r="CQ101"/>
  <c r="CK101"/>
  <c r="CJ101"/>
  <c r="CI101"/>
  <c r="CH101"/>
  <c r="CG101"/>
  <c r="CF101"/>
  <c r="CE101"/>
  <c r="CD101"/>
  <c r="CC101"/>
  <c r="CB101"/>
  <c r="BZ101"/>
  <c r="BY101"/>
  <c r="BX101"/>
  <c r="BW101"/>
  <c r="BV101"/>
  <c r="BU101"/>
  <c r="BT101"/>
  <c r="BS101"/>
  <c r="BR101"/>
  <c r="BQ101"/>
  <c r="BO101"/>
  <c r="BN101"/>
  <c r="BM101"/>
  <c r="BL101"/>
  <c r="BK101"/>
  <c r="BJ101"/>
  <c r="BI101"/>
  <c r="BH101"/>
  <c r="BG101"/>
  <c r="BF101"/>
  <c r="BD101"/>
  <c r="BC101"/>
  <c r="BB101"/>
  <c r="BA101"/>
  <c r="AZ101"/>
  <c r="AW101"/>
  <c r="AV101"/>
  <c r="AU101"/>
  <c r="AS101"/>
  <c r="AR101"/>
  <c r="AQ101"/>
  <c r="AP101"/>
  <c r="AN101"/>
  <c r="A101"/>
  <c r="DI100"/>
  <c r="DG100"/>
  <c r="DF100"/>
  <c r="DE100"/>
  <c r="DD100"/>
  <c r="DC100"/>
  <c r="DB100"/>
  <c r="DA100"/>
  <c r="CZ100"/>
  <c r="CX100"/>
  <c r="CW100"/>
  <c r="CV100"/>
  <c r="CU100"/>
  <c r="CT100"/>
  <c r="CS100"/>
  <c r="CR100"/>
  <c r="CQ100"/>
  <c r="CK100"/>
  <c r="CJ100"/>
  <c r="CI100"/>
  <c r="CH100"/>
  <c r="CG100"/>
  <c r="CF100"/>
  <c r="CE100"/>
  <c r="CD100"/>
  <c r="CC100"/>
  <c r="CB100"/>
  <c r="BZ100"/>
  <c r="BY100"/>
  <c r="BX100"/>
  <c r="BW100"/>
  <c r="BV100"/>
  <c r="BU100"/>
  <c r="BT100"/>
  <c r="BS100"/>
  <c r="BR100"/>
  <c r="BQ100"/>
  <c r="BO100"/>
  <c r="BN100"/>
  <c r="BM100"/>
  <c r="BL100"/>
  <c r="BK100"/>
  <c r="BJ100"/>
  <c r="BI100"/>
  <c r="BH100"/>
  <c r="BG100"/>
  <c r="BF100"/>
  <c r="BD100"/>
  <c r="BC100"/>
  <c r="BB100"/>
  <c r="BA100"/>
  <c r="AZ100"/>
  <c r="AW100"/>
  <c r="AV100"/>
  <c r="AU100"/>
  <c r="AS100"/>
  <c r="AR100"/>
  <c r="AQ100"/>
  <c r="AP100"/>
  <c r="AN100"/>
  <c r="A100"/>
  <c r="DI99"/>
  <c r="DG99"/>
  <c r="DF99"/>
  <c r="DE99"/>
  <c r="DD99"/>
  <c r="DC99"/>
  <c r="DB99"/>
  <c r="DA99"/>
  <c r="CZ99"/>
  <c r="CX99"/>
  <c r="CW99"/>
  <c r="CV99"/>
  <c r="CU99"/>
  <c r="CT99"/>
  <c r="CS99"/>
  <c r="CR99"/>
  <c r="CQ99"/>
  <c r="CK99"/>
  <c r="CJ99"/>
  <c r="CI99"/>
  <c r="CH99"/>
  <c r="CG99"/>
  <c r="CF99"/>
  <c r="CE99"/>
  <c r="CD99"/>
  <c r="CC99"/>
  <c r="CB99"/>
  <c r="BZ99"/>
  <c r="BY99"/>
  <c r="BX99"/>
  <c r="BW99"/>
  <c r="BV99"/>
  <c r="BU99"/>
  <c r="BT99"/>
  <c r="BS99"/>
  <c r="BR99"/>
  <c r="BQ99"/>
  <c r="BO99"/>
  <c r="BN99"/>
  <c r="BM99"/>
  <c r="BL99"/>
  <c r="BK99"/>
  <c r="BJ99"/>
  <c r="BI99"/>
  <c r="BH99"/>
  <c r="BG99"/>
  <c r="BF99"/>
  <c r="BD99"/>
  <c r="BC99"/>
  <c r="BB99"/>
  <c r="BA99"/>
  <c r="AZ99"/>
  <c r="AW99"/>
  <c r="AV99"/>
  <c r="AU99"/>
  <c r="AS99"/>
  <c r="AR99"/>
  <c r="AQ99"/>
  <c r="AP99"/>
  <c r="AN99"/>
  <c r="A99"/>
  <c r="DI98"/>
  <c r="DG98"/>
  <c r="DF98"/>
  <c r="DE98"/>
  <c r="DD98"/>
  <c r="DC98"/>
  <c r="DB98"/>
  <c r="DA98"/>
  <c r="CZ98"/>
  <c r="CX98"/>
  <c r="CW98"/>
  <c r="CV98"/>
  <c r="CU98"/>
  <c r="CT98"/>
  <c r="CS98"/>
  <c r="CR98"/>
  <c r="CQ98"/>
  <c r="CK98"/>
  <c r="CJ98"/>
  <c r="CI98"/>
  <c r="CH98"/>
  <c r="CG98"/>
  <c r="CF98"/>
  <c r="CE98"/>
  <c r="CD98"/>
  <c r="CC98"/>
  <c r="CB98"/>
  <c r="BZ98"/>
  <c r="BY98"/>
  <c r="BX98"/>
  <c r="BW98"/>
  <c r="BV98"/>
  <c r="BU98"/>
  <c r="BT98"/>
  <c r="BS98"/>
  <c r="BR98"/>
  <c r="BQ98"/>
  <c r="BO98"/>
  <c r="BN98"/>
  <c r="BM98"/>
  <c r="BL98"/>
  <c r="BK98"/>
  <c r="BJ98"/>
  <c r="BI98"/>
  <c r="BH98"/>
  <c r="BG98"/>
  <c r="BF98"/>
  <c r="BD98"/>
  <c r="BC98"/>
  <c r="BB98"/>
  <c r="BA98"/>
  <c r="AZ98"/>
  <c r="AW98"/>
  <c r="AV98"/>
  <c r="AU98"/>
  <c r="AS98"/>
  <c r="AR98"/>
  <c r="AQ98"/>
  <c r="AP98"/>
  <c r="AN98"/>
  <c r="A98"/>
  <c r="DI97"/>
  <c r="DG97"/>
  <c r="DF97"/>
  <c r="DE97"/>
  <c r="DD97"/>
  <c r="DC97"/>
  <c r="DB97"/>
  <c r="DA97"/>
  <c r="CZ97"/>
  <c r="CX97"/>
  <c r="CW97"/>
  <c r="CV97"/>
  <c r="CU97"/>
  <c r="CT97"/>
  <c r="CS97"/>
  <c r="CR97"/>
  <c r="CQ97"/>
  <c r="CK97"/>
  <c r="CJ97"/>
  <c r="CI97"/>
  <c r="CH97"/>
  <c r="CG97"/>
  <c r="CF97"/>
  <c r="CE97"/>
  <c r="CD97"/>
  <c r="CC97"/>
  <c r="CB97"/>
  <c r="BZ97"/>
  <c r="BY97"/>
  <c r="BX97"/>
  <c r="BW97"/>
  <c r="BV97"/>
  <c r="BU97"/>
  <c r="BT97"/>
  <c r="BS97"/>
  <c r="BR97"/>
  <c r="BQ97"/>
  <c r="BO97"/>
  <c r="BN97"/>
  <c r="BM97"/>
  <c r="BL97"/>
  <c r="BK97"/>
  <c r="BJ97"/>
  <c r="BI97"/>
  <c r="BH97"/>
  <c r="BG97"/>
  <c r="BF97"/>
  <c r="BD97"/>
  <c r="BC97"/>
  <c r="BB97"/>
  <c r="BA97"/>
  <c r="AZ97"/>
  <c r="AW97"/>
  <c r="AV97"/>
  <c r="AU97"/>
  <c r="AS97"/>
  <c r="AR97"/>
  <c r="AQ97"/>
  <c r="AP97"/>
  <c r="AN97"/>
  <c r="A97"/>
  <c r="DI96"/>
  <c r="DG96"/>
  <c r="DF96"/>
  <c r="DE96"/>
  <c r="DD96"/>
  <c r="DC96"/>
  <c r="DB96"/>
  <c r="DA96"/>
  <c r="CZ96"/>
  <c r="CX96"/>
  <c r="CW96"/>
  <c r="CV96"/>
  <c r="CU96"/>
  <c r="CT96"/>
  <c r="CS96"/>
  <c r="CR96"/>
  <c r="CQ96"/>
  <c r="CK96"/>
  <c r="CJ96"/>
  <c r="CI96"/>
  <c r="CH96"/>
  <c r="CG96"/>
  <c r="CF96"/>
  <c r="CE96"/>
  <c r="CD96"/>
  <c r="CC96"/>
  <c r="CB96"/>
  <c r="BZ96"/>
  <c r="BY96"/>
  <c r="BX96"/>
  <c r="BW96"/>
  <c r="BV96"/>
  <c r="BU96"/>
  <c r="BT96"/>
  <c r="BS96"/>
  <c r="BR96"/>
  <c r="BQ96"/>
  <c r="BO96"/>
  <c r="BN96"/>
  <c r="BM96"/>
  <c r="BL96"/>
  <c r="BK96"/>
  <c r="BJ96"/>
  <c r="BI96"/>
  <c r="BH96"/>
  <c r="BG96"/>
  <c r="BF96"/>
  <c r="BD96"/>
  <c r="BC96"/>
  <c r="BB96"/>
  <c r="BA96"/>
  <c r="AZ96"/>
  <c r="AW96"/>
  <c r="AV96"/>
  <c r="AU96"/>
  <c r="AS96"/>
  <c r="AR96"/>
  <c r="AQ96"/>
  <c r="AP96"/>
  <c r="AN96"/>
  <c r="A96"/>
  <c r="DI95"/>
  <c r="DG95"/>
  <c r="DF95"/>
  <c r="DE95"/>
  <c r="DD95"/>
  <c r="DC95"/>
  <c r="DB95"/>
  <c r="DA95"/>
  <c r="CZ95"/>
  <c r="CX95"/>
  <c r="CW95"/>
  <c r="CV95"/>
  <c r="CU95"/>
  <c r="CT95"/>
  <c r="CS95"/>
  <c r="CR95"/>
  <c r="CQ95"/>
  <c r="CK95"/>
  <c r="CJ95"/>
  <c r="CI95"/>
  <c r="CH95"/>
  <c r="CG95"/>
  <c r="CF95"/>
  <c r="CE95"/>
  <c r="CD95"/>
  <c r="CC95"/>
  <c r="CB95"/>
  <c r="BZ95"/>
  <c r="BY95"/>
  <c r="BX95"/>
  <c r="BW95"/>
  <c r="BV95"/>
  <c r="BU95"/>
  <c r="BT95"/>
  <c r="BS95"/>
  <c r="BR95"/>
  <c r="BQ95"/>
  <c r="BO95"/>
  <c r="BN95"/>
  <c r="BM95"/>
  <c r="BL95"/>
  <c r="BK95"/>
  <c r="BJ95"/>
  <c r="BI95"/>
  <c r="BH95"/>
  <c r="BG95"/>
  <c r="BF95"/>
  <c r="BD95"/>
  <c r="BC95"/>
  <c r="BB95"/>
  <c r="BA95"/>
  <c r="AZ95"/>
  <c r="AW95"/>
  <c r="AV95"/>
  <c r="AU95"/>
  <c r="AS95"/>
  <c r="AR95"/>
  <c r="AQ95"/>
  <c r="AP95"/>
  <c r="AN95"/>
  <c r="A95"/>
  <c r="DI94"/>
  <c r="DG94"/>
  <c r="DF94"/>
  <c r="DE94"/>
  <c r="DD94"/>
  <c r="DC94"/>
  <c r="DB94"/>
  <c r="DA94"/>
  <c r="CZ94"/>
  <c r="CX94"/>
  <c r="CW94"/>
  <c r="CV94"/>
  <c r="CU94"/>
  <c r="CT94"/>
  <c r="CS94"/>
  <c r="CR94"/>
  <c r="CQ94"/>
  <c r="CK94"/>
  <c r="CJ94"/>
  <c r="CI94"/>
  <c r="CH94"/>
  <c r="CG94"/>
  <c r="CF94"/>
  <c r="CE94"/>
  <c r="CD94"/>
  <c r="CC94"/>
  <c r="CB94"/>
  <c r="BZ94"/>
  <c r="BY94"/>
  <c r="BX94"/>
  <c r="BW94"/>
  <c r="BV94"/>
  <c r="BU94"/>
  <c r="BT94"/>
  <c r="BS94"/>
  <c r="BR94"/>
  <c r="BQ94"/>
  <c r="BO94"/>
  <c r="BN94"/>
  <c r="BM94"/>
  <c r="BL94"/>
  <c r="BK94"/>
  <c r="BJ94"/>
  <c r="BI94"/>
  <c r="BH94"/>
  <c r="BG94"/>
  <c r="BF94"/>
  <c r="BD94"/>
  <c r="BC94"/>
  <c r="BB94"/>
  <c r="BA94"/>
  <c r="AZ94"/>
  <c r="AW94"/>
  <c r="AV94"/>
  <c r="AU94"/>
  <c r="AS94"/>
  <c r="AR94"/>
  <c r="AQ94"/>
  <c r="AP94"/>
  <c r="AN94"/>
  <c r="A94"/>
  <c r="DI93"/>
  <c r="DG93"/>
  <c r="DF93"/>
  <c r="DE93"/>
  <c r="DD93"/>
  <c r="DC93"/>
  <c r="DB93"/>
  <c r="DA93"/>
  <c r="CZ93"/>
  <c r="CX93"/>
  <c r="CW93"/>
  <c r="CV93"/>
  <c r="CU93"/>
  <c r="CT93"/>
  <c r="CS93"/>
  <c r="CR93"/>
  <c r="CQ93"/>
  <c r="CK93"/>
  <c r="CJ93"/>
  <c r="CI93"/>
  <c r="CH93"/>
  <c r="CG93"/>
  <c r="CF93"/>
  <c r="CE93"/>
  <c r="CD93"/>
  <c r="CC93"/>
  <c r="CB93"/>
  <c r="BZ93"/>
  <c r="BY93"/>
  <c r="BX93"/>
  <c r="BW93"/>
  <c r="BV93"/>
  <c r="BU93"/>
  <c r="BT93"/>
  <c r="BS93"/>
  <c r="BR93"/>
  <c r="BQ93"/>
  <c r="BO93"/>
  <c r="BN93"/>
  <c r="BM93"/>
  <c r="BL93"/>
  <c r="BK93"/>
  <c r="BJ93"/>
  <c r="BI93"/>
  <c r="BH93"/>
  <c r="BG93"/>
  <c r="BF93"/>
  <c r="BD93"/>
  <c r="BC93"/>
  <c r="BB93"/>
  <c r="BA93"/>
  <c r="AZ93"/>
  <c r="AW93"/>
  <c r="AV93"/>
  <c r="AU93"/>
  <c r="AS93"/>
  <c r="AR93"/>
  <c r="AQ93"/>
  <c r="AP93"/>
  <c r="AN93"/>
  <c r="A93"/>
  <c r="DI92"/>
  <c r="DG92"/>
  <c r="DF92"/>
  <c r="DE92"/>
  <c r="DD92"/>
  <c r="DC92"/>
  <c r="DB92"/>
  <c r="DA92"/>
  <c r="CZ92"/>
  <c r="CX92"/>
  <c r="CW92"/>
  <c r="CV92"/>
  <c r="CU92"/>
  <c r="CT92"/>
  <c r="CS92"/>
  <c r="CR92"/>
  <c r="CQ92"/>
  <c r="CK92"/>
  <c r="CJ92"/>
  <c r="CI92"/>
  <c r="CH92"/>
  <c r="CG92"/>
  <c r="CF92"/>
  <c r="CE92"/>
  <c r="CD92"/>
  <c r="CC92"/>
  <c r="CB92"/>
  <c r="BZ92"/>
  <c r="BY92"/>
  <c r="BX92"/>
  <c r="BW92"/>
  <c r="BV92"/>
  <c r="BU92"/>
  <c r="BT92"/>
  <c r="BS92"/>
  <c r="BR92"/>
  <c r="BQ92"/>
  <c r="BO92"/>
  <c r="BN92"/>
  <c r="BM92"/>
  <c r="BL92"/>
  <c r="BK92"/>
  <c r="BJ92"/>
  <c r="BI92"/>
  <c r="BH92"/>
  <c r="BG92"/>
  <c r="BF92"/>
  <c r="BD92"/>
  <c r="BC92"/>
  <c r="BB92"/>
  <c r="BA92"/>
  <c r="AZ92"/>
  <c r="AW92"/>
  <c r="AV92"/>
  <c r="AU92"/>
  <c r="AS92"/>
  <c r="AR92"/>
  <c r="AQ92"/>
  <c r="AP92"/>
  <c r="AN92"/>
  <c r="A92"/>
  <c r="DI91"/>
  <c r="DG91"/>
  <c r="DF91"/>
  <c r="DE91"/>
  <c r="DD91"/>
  <c r="DC91"/>
  <c r="DB91"/>
  <c r="DA91"/>
  <c r="CZ91"/>
  <c r="CX91"/>
  <c r="CW91"/>
  <c r="CV91"/>
  <c r="CU91"/>
  <c r="CT91"/>
  <c r="CS91"/>
  <c r="CR91"/>
  <c r="CQ91"/>
  <c r="CK91"/>
  <c r="CJ91"/>
  <c r="CI91"/>
  <c r="CH91"/>
  <c r="CG91"/>
  <c r="CF91"/>
  <c r="CE91"/>
  <c r="CD91"/>
  <c r="CC91"/>
  <c r="CB91"/>
  <c r="BZ91"/>
  <c r="BY91"/>
  <c r="BX91"/>
  <c r="BW91"/>
  <c r="BV91"/>
  <c r="BU91"/>
  <c r="BT91"/>
  <c r="BS91"/>
  <c r="BR91"/>
  <c r="BQ91"/>
  <c r="BO91"/>
  <c r="BN91"/>
  <c r="BM91"/>
  <c r="BL91"/>
  <c r="BK91"/>
  <c r="BJ91"/>
  <c r="BI91"/>
  <c r="BH91"/>
  <c r="BG91"/>
  <c r="BF91"/>
  <c r="BD91"/>
  <c r="BC91"/>
  <c r="BB91"/>
  <c r="BA91"/>
  <c r="AZ91"/>
  <c r="AW91"/>
  <c r="AV91"/>
  <c r="AU91"/>
  <c r="AS91"/>
  <c r="AR91"/>
  <c r="AQ91"/>
  <c r="AP91"/>
  <c r="AN91"/>
  <c r="A91"/>
  <c r="DI90"/>
  <c r="DG90"/>
  <c r="DF90"/>
  <c r="DE90"/>
  <c r="DD90"/>
  <c r="DC90"/>
  <c r="DB90"/>
  <c r="DA90"/>
  <c r="CZ90"/>
  <c r="CX90"/>
  <c r="CW90"/>
  <c r="CV90"/>
  <c r="CU90"/>
  <c r="CT90"/>
  <c r="CS90"/>
  <c r="CR90"/>
  <c r="CQ90"/>
  <c r="CK90"/>
  <c r="CJ90"/>
  <c r="CI90"/>
  <c r="CH90"/>
  <c r="CG90"/>
  <c r="CF90"/>
  <c r="CE90"/>
  <c r="CD90"/>
  <c r="CC90"/>
  <c r="CB90"/>
  <c r="BZ90"/>
  <c r="BY90"/>
  <c r="BX90"/>
  <c r="BW90"/>
  <c r="BV90"/>
  <c r="BU90"/>
  <c r="BT90"/>
  <c r="BS90"/>
  <c r="BR90"/>
  <c r="BQ90"/>
  <c r="BO90"/>
  <c r="BN90"/>
  <c r="BM90"/>
  <c r="BL90"/>
  <c r="BK90"/>
  <c r="BJ90"/>
  <c r="BI90"/>
  <c r="BH90"/>
  <c r="BG90"/>
  <c r="BF90"/>
  <c r="BD90"/>
  <c r="BC90"/>
  <c r="BB90"/>
  <c r="BA90"/>
  <c r="AZ90"/>
  <c r="AW90"/>
  <c r="AV90"/>
  <c r="AU90"/>
  <c r="AS90"/>
  <c r="AR90"/>
  <c r="AQ90"/>
  <c r="AP90"/>
  <c r="AN90"/>
  <c r="A90"/>
  <c r="DI89"/>
  <c r="DG89"/>
  <c r="DF89"/>
  <c r="DE89"/>
  <c r="DD89"/>
  <c r="DC89"/>
  <c r="DB89"/>
  <c r="DA89"/>
  <c r="CZ89"/>
  <c r="CX89"/>
  <c r="CW89"/>
  <c r="CV89"/>
  <c r="CU89"/>
  <c r="CT89"/>
  <c r="CS89"/>
  <c r="CR89"/>
  <c r="CQ89"/>
  <c r="CK89"/>
  <c r="CJ89"/>
  <c r="CI89"/>
  <c r="CH89"/>
  <c r="CG89"/>
  <c r="CF89"/>
  <c r="CE89"/>
  <c r="CD89"/>
  <c r="CC89"/>
  <c r="CB89"/>
  <c r="BZ89"/>
  <c r="BY89"/>
  <c r="BX89"/>
  <c r="BW89"/>
  <c r="BV89"/>
  <c r="BU89"/>
  <c r="BT89"/>
  <c r="BS89"/>
  <c r="BR89"/>
  <c r="BQ89"/>
  <c r="BO89"/>
  <c r="BN89"/>
  <c r="BM89"/>
  <c r="BL89"/>
  <c r="BK89"/>
  <c r="BJ89"/>
  <c r="BI89"/>
  <c r="BH89"/>
  <c r="BG89"/>
  <c r="BF89"/>
  <c r="BD89"/>
  <c r="BC89"/>
  <c r="BB89"/>
  <c r="BA89"/>
  <c r="AZ89"/>
  <c r="AW89"/>
  <c r="AV89"/>
  <c r="AU89"/>
  <c r="AS89"/>
  <c r="AR89"/>
  <c r="AQ89"/>
  <c r="AP89"/>
  <c r="AN89"/>
  <c r="A89"/>
  <c r="DI88"/>
  <c r="DG88"/>
  <c r="DF88"/>
  <c r="DE88"/>
  <c r="DD88"/>
  <c r="DC88"/>
  <c r="DB88"/>
  <c r="DA88"/>
  <c r="CZ88"/>
  <c r="CX88"/>
  <c r="CW88"/>
  <c r="CV88"/>
  <c r="CU88"/>
  <c r="CT88"/>
  <c r="CS88"/>
  <c r="CR88"/>
  <c r="CQ88"/>
  <c r="CK88"/>
  <c r="CJ88"/>
  <c r="CI88"/>
  <c r="CH88"/>
  <c r="CG88"/>
  <c r="CF88"/>
  <c r="CE88"/>
  <c r="CD88"/>
  <c r="CC88"/>
  <c r="CB88"/>
  <c r="BZ88"/>
  <c r="BY88"/>
  <c r="BX88"/>
  <c r="BW88"/>
  <c r="BV88"/>
  <c r="BU88"/>
  <c r="BT88"/>
  <c r="BS88"/>
  <c r="BR88"/>
  <c r="BQ88"/>
  <c r="BO88"/>
  <c r="BN88"/>
  <c r="BM88"/>
  <c r="BL88"/>
  <c r="BK88"/>
  <c r="BJ88"/>
  <c r="BI88"/>
  <c r="BH88"/>
  <c r="BG88"/>
  <c r="BF88"/>
  <c r="BD88"/>
  <c r="BC88"/>
  <c r="BB88"/>
  <c r="BA88"/>
  <c r="AZ88"/>
  <c r="AW88"/>
  <c r="AV88"/>
  <c r="AU88"/>
  <c r="AS88"/>
  <c r="AR88"/>
  <c r="AQ88"/>
  <c r="AP88"/>
  <c r="AN88"/>
  <c r="A88"/>
  <c r="DI87"/>
  <c r="DG87"/>
  <c r="DF87"/>
  <c r="DE87"/>
  <c r="DD87"/>
  <c r="DC87"/>
  <c r="DB87"/>
  <c r="DA87"/>
  <c r="CZ87"/>
  <c r="CX87"/>
  <c r="CW87"/>
  <c r="CV87"/>
  <c r="CU87"/>
  <c r="CT87"/>
  <c r="CS87"/>
  <c r="CR87"/>
  <c r="CQ87"/>
  <c r="CK87"/>
  <c r="CJ87"/>
  <c r="CI87"/>
  <c r="CH87"/>
  <c r="CG87"/>
  <c r="CF87"/>
  <c r="CE87"/>
  <c r="CD87"/>
  <c r="CC87"/>
  <c r="CB87"/>
  <c r="BZ87"/>
  <c r="BY87"/>
  <c r="BX87"/>
  <c r="BW87"/>
  <c r="BV87"/>
  <c r="BU87"/>
  <c r="BT87"/>
  <c r="BS87"/>
  <c r="BR87"/>
  <c r="BQ87"/>
  <c r="BO87"/>
  <c r="BN87"/>
  <c r="BM87"/>
  <c r="BL87"/>
  <c r="BK87"/>
  <c r="BJ87"/>
  <c r="BI87"/>
  <c r="BH87"/>
  <c r="BG87"/>
  <c r="BF87"/>
  <c r="BD87"/>
  <c r="BC87"/>
  <c r="BB87"/>
  <c r="BA87"/>
  <c r="AZ87"/>
  <c r="AW87"/>
  <c r="AV87"/>
  <c r="AU87"/>
  <c r="AS87"/>
  <c r="AR87"/>
  <c r="AQ87"/>
  <c r="AP87"/>
  <c r="AN87"/>
  <c r="A87"/>
  <c r="DI86"/>
  <c r="DG86"/>
  <c r="DF86"/>
  <c r="DE86"/>
  <c r="DD86"/>
  <c r="DC86"/>
  <c r="DB86"/>
  <c r="DA86"/>
  <c r="CZ86"/>
  <c r="CX86"/>
  <c r="CW86"/>
  <c r="CV86"/>
  <c r="CU86"/>
  <c r="CT86"/>
  <c r="CS86"/>
  <c r="CR86"/>
  <c r="CQ86"/>
  <c r="CK86"/>
  <c r="CJ86"/>
  <c r="CI86"/>
  <c r="CH86"/>
  <c r="CG86"/>
  <c r="CF86"/>
  <c r="CE86"/>
  <c r="CD86"/>
  <c r="CC86"/>
  <c r="CB86"/>
  <c r="BZ86"/>
  <c r="BY86"/>
  <c r="BX86"/>
  <c r="BW86"/>
  <c r="BV86"/>
  <c r="BU86"/>
  <c r="BT86"/>
  <c r="BS86"/>
  <c r="BR86"/>
  <c r="BQ86"/>
  <c r="BO86"/>
  <c r="BN86"/>
  <c r="BM86"/>
  <c r="BL86"/>
  <c r="BK86"/>
  <c r="BJ86"/>
  <c r="BI86"/>
  <c r="BH86"/>
  <c r="BG86"/>
  <c r="BF86"/>
  <c r="BD86"/>
  <c r="BC86"/>
  <c r="BB86"/>
  <c r="BA86"/>
  <c r="AZ86"/>
  <c r="AW86"/>
  <c r="AV86"/>
  <c r="AU86"/>
  <c r="AS86"/>
  <c r="AR86"/>
  <c r="AQ86"/>
  <c r="AP86"/>
  <c r="AN86"/>
  <c r="A86"/>
  <c r="DI85"/>
  <c r="DG85"/>
  <c r="DF85"/>
  <c r="DE85"/>
  <c r="DD85"/>
  <c r="DC85"/>
  <c r="DB85"/>
  <c r="DA85"/>
  <c r="CZ85"/>
  <c r="CX85"/>
  <c r="CW85"/>
  <c r="CV85"/>
  <c r="CU85"/>
  <c r="CT85"/>
  <c r="CS85"/>
  <c r="CR85"/>
  <c r="CQ85"/>
  <c r="CK85"/>
  <c r="CJ85"/>
  <c r="CI85"/>
  <c r="CH85"/>
  <c r="CG85"/>
  <c r="CF85"/>
  <c r="CE85"/>
  <c r="CD85"/>
  <c r="CC85"/>
  <c r="CB85"/>
  <c r="BZ85"/>
  <c r="BY85"/>
  <c r="BX85"/>
  <c r="BW85"/>
  <c r="BV85"/>
  <c r="BU85"/>
  <c r="BT85"/>
  <c r="BS85"/>
  <c r="BR85"/>
  <c r="BQ85"/>
  <c r="BO85"/>
  <c r="BN85"/>
  <c r="BM85"/>
  <c r="BL85"/>
  <c r="BK85"/>
  <c r="BJ85"/>
  <c r="BI85"/>
  <c r="BH85"/>
  <c r="BG85"/>
  <c r="BF85"/>
  <c r="BD85"/>
  <c r="BC85"/>
  <c r="BB85"/>
  <c r="BA85"/>
  <c r="AZ85"/>
  <c r="AW85"/>
  <c r="AV85"/>
  <c r="AU85"/>
  <c r="AS85"/>
  <c r="AR85"/>
  <c r="AQ85"/>
  <c r="AP85"/>
  <c r="AN85"/>
  <c r="A85"/>
  <c r="DI84"/>
  <c r="DG84"/>
  <c r="DF84"/>
  <c r="DE84"/>
  <c r="DD84"/>
  <c r="DC84"/>
  <c r="DB84"/>
  <c r="DA84"/>
  <c r="CZ84"/>
  <c r="CX84"/>
  <c r="CW84"/>
  <c r="CV84"/>
  <c r="CU84"/>
  <c r="CT84"/>
  <c r="CS84"/>
  <c r="CR84"/>
  <c r="CQ84"/>
  <c r="CK84"/>
  <c r="CJ84"/>
  <c r="CI84"/>
  <c r="CH84"/>
  <c r="CG84"/>
  <c r="CF84"/>
  <c r="CE84"/>
  <c r="CD84"/>
  <c r="CC84"/>
  <c r="CB84"/>
  <c r="BZ84"/>
  <c r="BY84"/>
  <c r="BX84"/>
  <c r="BW84"/>
  <c r="BV84"/>
  <c r="BU84"/>
  <c r="BT84"/>
  <c r="BS84"/>
  <c r="BR84"/>
  <c r="BQ84"/>
  <c r="BO84"/>
  <c r="BN84"/>
  <c r="BM84"/>
  <c r="BL84"/>
  <c r="BK84"/>
  <c r="BJ84"/>
  <c r="BI84"/>
  <c r="BH84"/>
  <c r="BG84"/>
  <c r="BF84"/>
  <c r="BD84"/>
  <c r="BC84"/>
  <c r="BB84"/>
  <c r="BA84"/>
  <c r="AZ84"/>
  <c r="AW84"/>
  <c r="AV84"/>
  <c r="AU84"/>
  <c r="AS84"/>
  <c r="AR84"/>
  <c r="AQ84"/>
  <c r="AP84"/>
  <c r="AN84"/>
  <c r="A84"/>
  <c r="DI83"/>
  <c r="DG83"/>
  <c r="DF83"/>
  <c r="DE83"/>
  <c r="DD83"/>
  <c r="DC83"/>
  <c r="DB83"/>
  <c r="DA83"/>
  <c r="CZ83"/>
  <c r="CX83"/>
  <c r="CW83"/>
  <c r="CV83"/>
  <c r="CU83"/>
  <c r="CT83"/>
  <c r="CS83"/>
  <c r="CR83"/>
  <c r="CQ83"/>
  <c r="CK83"/>
  <c r="CJ83"/>
  <c r="CI83"/>
  <c r="CH83"/>
  <c r="CG83"/>
  <c r="CF83"/>
  <c r="CE83"/>
  <c r="CD83"/>
  <c r="CC83"/>
  <c r="CB83"/>
  <c r="BZ83"/>
  <c r="BY83"/>
  <c r="BX83"/>
  <c r="BW83"/>
  <c r="BV83"/>
  <c r="BU83"/>
  <c r="BT83"/>
  <c r="BS83"/>
  <c r="BR83"/>
  <c r="BQ83"/>
  <c r="BO83"/>
  <c r="BN83"/>
  <c r="BM83"/>
  <c r="BL83"/>
  <c r="BK83"/>
  <c r="BJ83"/>
  <c r="BI83"/>
  <c r="BH83"/>
  <c r="BG83"/>
  <c r="BF83"/>
  <c r="BD83"/>
  <c r="BC83"/>
  <c r="BB83"/>
  <c r="BA83"/>
  <c r="AZ83"/>
  <c r="AW83"/>
  <c r="AV83"/>
  <c r="AU83"/>
  <c r="AS83"/>
  <c r="AR83"/>
  <c r="AQ83"/>
  <c r="AP83"/>
  <c r="AN83"/>
  <c r="A83"/>
  <c r="DI82"/>
  <c r="DG82"/>
  <c r="DF82"/>
  <c r="DE82"/>
  <c r="DD82"/>
  <c r="DC82"/>
  <c r="DB82"/>
  <c r="DA82"/>
  <c r="CZ82"/>
  <c r="CX82"/>
  <c r="CW82"/>
  <c r="CV82"/>
  <c r="CU82"/>
  <c r="CT82"/>
  <c r="CS82"/>
  <c r="CR82"/>
  <c r="CQ82"/>
  <c r="CK82"/>
  <c r="CJ82"/>
  <c r="CI82"/>
  <c r="CH82"/>
  <c r="CG82"/>
  <c r="CF82"/>
  <c r="CE82"/>
  <c r="CD82"/>
  <c r="CC82"/>
  <c r="CB82"/>
  <c r="BZ82"/>
  <c r="BY82"/>
  <c r="BX82"/>
  <c r="BW82"/>
  <c r="BV82"/>
  <c r="BU82"/>
  <c r="BT82"/>
  <c r="BS82"/>
  <c r="BR82"/>
  <c r="BQ82"/>
  <c r="BO82"/>
  <c r="BN82"/>
  <c r="BM82"/>
  <c r="BL82"/>
  <c r="BK82"/>
  <c r="BJ82"/>
  <c r="BI82"/>
  <c r="BH82"/>
  <c r="BG82"/>
  <c r="BF82"/>
  <c r="BD82"/>
  <c r="BC82"/>
  <c r="BB82"/>
  <c r="BA82"/>
  <c r="AZ82"/>
  <c r="AW82"/>
  <c r="AV82"/>
  <c r="AU82"/>
  <c r="AS82"/>
  <c r="AR82"/>
  <c r="AQ82"/>
  <c r="AP82"/>
  <c r="AN82"/>
  <c r="A82"/>
  <c r="DI81"/>
  <c r="DG81"/>
  <c r="DF81"/>
  <c r="DE81"/>
  <c r="DD81"/>
  <c r="DC81"/>
  <c r="DB81"/>
  <c r="DA81"/>
  <c r="CZ81"/>
  <c r="CX81"/>
  <c r="CW81"/>
  <c r="CV81"/>
  <c r="CU81"/>
  <c r="CT81"/>
  <c r="CS81"/>
  <c r="CR81"/>
  <c r="CQ81"/>
  <c r="CK81"/>
  <c r="CJ81"/>
  <c r="CI81"/>
  <c r="CH81"/>
  <c r="CG81"/>
  <c r="CF81"/>
  <c r="CE81"/>
  <c r="CD81"/>
  <c r="CC81"/>
  <c r="CB81"/>
  <c r="BZ81"/>
  <c r="BY81"/>
  <c r="BX81"/>
  <c r="BW81"/>
  <c r="BV81"/>
  <c r="BU81"/>
  <c r="BT81"/>
  <c r="BS81"/>
  <c r="BR81"/>
  <c r="BQ81"/>
  <c r="BO81"/>
  <c r="BN81"/>
  <c r="BM81"/>
  <c r="BL81"/>
  <c r="BK81"/>
  <c r="BJ81"/>
  <c r="BI81"/>
  <c r="BH81"/>
  <c r="BG81"/>
  <c r="BF81"/>
  <c r="BD81"/>
  <c r="BC81"/>
  <c r="BB81"/>
  <c r="BA81"/>
  <c r="AZ81"/>
  <c r="AW81"/>
  <c r="AV81"/>
  <c r="AU81"/>
  <c r="AS81"/>
  <c r="AR81"/>
  <c r="AQ81"/>
  <c r="AP81"/>
  <c r="AN81"/>
  <c r="A81"/>
  <c r="DI80"/>
  <c r="DG80"/>
  <c r="DF80"/>
  <c r="DE80"/>
  <c r="DD80"/>
  <c r="DC80"/>
  <c r="DB80"/>
  <c r="DA80"/>
  <c r="CZ80"/>
  <c r="CX80"/>
  <c r="CW80"/>
  <c r="CV80"/>
  <c r="CU80"/>
  <c r="CT80"/>
  <c r="CS80"/>
  <c r="CR80"/>
  <c r="CQ80"/>
  <c r="CK80"/>
  <c r="CJ80"/>
  <c r="CI80"/>
  <c r="CH80"/>
  <c r="CG80"/>
  <c r="CF80"/>
  <c r="CE80"/>
  <c r="CD80"/>
  <c r="CC80"/>
  <c r="CB80"/>
  <c r="BZ80"/>
  <c r="BY80"/>
  <c r="BX80"/>
  <c r="BW80"/>
  <c r="BV80"/>
  <c r="BU80"/>
  <c r="BT80"/>
  <c r="BS80"/>
  <c r="BR80"/>
  <c r="BQ80"/>
  <c r="BO80"/>
  <c r="BN80"/>
  <c r="BM80"/>
  <c r="BL80"/>
  <c r="BK80"/>
  <c r="BJ80"/>
  <c r="BI80"/>
  <c r="BH80"/>
  <c r="BG80"/>
  <c r="BF80"/>
  <c r="BD80"/>
  <c r="BC80"/>
  <c r="BB80"/>
  <c r="BA80"/>
  <c r="AZ80"/>
  <c r="AW80"/>
  <c r="AV80"/>
  <c r="AU80"/>
  <c r="AS80"/>
  <c r="AR80"/>
  <c r="AQ80"/>
  <c r="AP80"/>
  <c r="AN80"/>
  <c r="A80"/>
  <c r="DI79"/>
  <c r="DG79"/>
  <c r="DF79"/>
  <c r="DE79"/>
  <c r="DD79"/>
  <c r="DC79"/>
  <c r="DB79"/>
  <c r="DA79"/>
  <c r="CZ79"/>
  <c r="CX79"/>
  <c r="CW79"/>
  <c r="CV79"/>
  <c r="CU79"/>
  <c r="CT79"/>
  <c r="CS79"/>
  <c r="CR79"/>
  <c r="CQ79"/>
  <c r="CK79"/>
  <c r="CJ79"/>
  <c r="CI79"/>
  <c r="CH79"/>
  <c r="CG79"/>
  <c r="CF79"/>
  <c r="CE79"/>
  <c r="CD79"/>
  <c r="CC79"/>
  <c r="CB79"/>
  <c r="BZ79"/>
  <c r="BY79"/>
  <c r="BX79"/>
  <c r="BW79"/>
  <c r="BV79"/>
  <c r="BU79"/>
  <c r="BT79"/>
  <c r="BS79"/>
  <c r="BR79"/>
  <c r="BQ79"/>
  <c r="BO79"/>
  <c r="BN79"/>
  <c r="BM79"/>
  <c r="BL79"/>
  <c r="BK79"/>
  <c r="BJ79"/>
  <c r="BI79"/>
  <c r="BH79"/>
  <c r="BG79"/>
  <c r="BF79"/>
  <c r="BD79"/>
  <c r="BC79"/>
  <c r="BB79"/>
  <c r="BA79"/>
  <c r="AZ79"/>
  <c r="AW79"/>
  <c r="AV79"/>
  <c r="AU79"/>
  <c r="AS79"/>
  <c r="AR79"/>
  <c r="AQ79"/>
  <c r="AP79"/>
  <c r="AN79"/>
  <c r="A79"/>
  <c r="DI78"/>
  <c r="DG78"/>
  <c r="DF78"/>
  <c r="DE78"/>
  <c r="DD78"/>
  <c r="DC78"/>
  <c r="DB78"/>
  <c r="DA78"/>
  <c r="CZ78"/>
  <c r="CX78"/>
  <c r="CW78"/>
  <c r="CV78"/>
  <c r="CU78"/>
  <c r="CT78"/>
  <c r="CS78"/>
  <c r="CR78"/>
  <c r="CQ78"/>
  <c r="CK78"/>
  <c r="CJ78"/>
  <c r="CI78"/>
  <c r="CH78"/>
  <c r="CG78"/>
  <c r="CF78"/>
  <c r="CE78"/>
  <c r="CD78"/>
  <c r="CC78"/>
  <c r="CB78"/>
  <c r="BZ78"/>
  <c r="BY78"/>
  <c r="BX78"/>
  <c r="BW78"/>
  <c r="BV78"/>
  <c r="BU78"/>
  <c r="BT78"/>
  <c r="BS78"/>
  <c r="BR78"/>
  <c r="BQ78"/>
  <c r="BO78"/>
  <c r="BN78"/>
  <c r="BM78"/>
  <c r="BL78"/>
  <c r="BK78"/>
  <c r="BJ78"/>
  <c r="BI78"/>
  <c r="BH78"/>
  <c r="BG78"/>
  <c r="BF78"/>
  <c r="BD78"/>
  <c r="BC78"/>
  <c r="BB78"/>
  <c r="BA78"/>
  <c r="AZ78"/>
  <c r="AW78"/>
  <c r="AV78"/>
  <c r="AU78"/>
  <c r="AS78"/>
  <c r="AR78"/>
  <c r="AQ78"/>
  <c r="AP78"/>
  <c r="AN78"/>
  <c r="A78"/>
  <c r="DI77"/>
  <c r="DG77"/>
  <c r="DF77"/>
  <c r="DE77"/>
  <c r="DD77"/>
  <c r="DC77"/>
  <c r="DB77"/>
  <c r="DA77"/>
  <c r="CZ77"/>
  <c r="CX77"/>
  <c r="CW77"/>
  <c r="CV77"/>
  <c r="CU77"/>
  <c r="CT77"/>
  <c r="CS77"/>
  <c r="CR77"/>
  <c r="CQ77"/>
  <c r="CK77"/>
  <c r="CJ77"/>
  <c r="CI77"/>
  <c r="CH77"/>
  <c r="CG77"/>
  <c r="CF77"/>
  <c r="CE77"/>
  <c r="CD77"/>
  <c r="CC77"/>
  <c r="CB77"/>
  <c r="BZ77"/>
  <c r="BY77"/>
  <c r="BX77"/>
  <c r="BW77"/>
  <c r="BV77"/>
  <c r="BU77"/>
  <c r="BT77"/>
  <c r="BS77"/>
  <c r="BR77"/>
  <c r="BQ77"/>
  <c r="BO77"/>
  <c r="BN77"/>
  <c r="BM77"/>
  <c r="BL77"/>
  <c r="BK77"/>
  <c r="BJ77"/>
  <c r="BI77"/>
  <c r="BH77"/>
  <c r="BG77"/>
  <c r="BF77"/>
  <c r="BD77"/>
  <c r="BC77"/>
  <c r="BB77"/>
  <c r="BA77"/>
  <c r="AZ77"/>
  <c r="AW77"/>
  <c r="AV77"/>
  <c r="AU77"/>
  <c r="AS77"/>
  <c r="AR77"/>
  <c r="AQ77"/>
  <c r="AP77"/>
  <c r="AN77"/>
  <c r="A77"/>
  <c r="DI76"/>
  <c r="DG76"/>
  <c r="DF76"/>
  <c r="DE76"/>
  <c r="DD76"/>
  <c r="DC76"/>
  <c r="DB76"/>
  <c r="DA76"/>
  <c r="CZ76"/>
  <c r="CX76"/>
  <c r="CW76"/>
  <c r="CV76"/>
  <c r="CU76"/>
  <c r="CT76"/>
  <c r="CS76"/>
  <c r="CR76"/>
  <c r="CQ76"/>
  <c r="CK76"/>
  <c r="CJ76"/>
  <c r="CI76"/>
  <c r="CH76"/>
  <c r="CG76"/>
  <c r="CF76"/>
  <c r="CE76"/>
  <c r="CD76"/>
  <c r="CC76"/>
  <c r="CB76"/>
  <c r="BZ76"/>
  <c r="BY76"/>
  <c r="BX76"/>
  <c r="BW76"/>
  <c r="BV76"/>
  <c r="BU76"/>
  <c r="BT76"/>
  <c r="BS76"/>
  <c r="BR76"/>
  <c r="BQ76"/>
  <c r="BO76"/>
  <c r="BN76"/>
  <c r="BM76"/>
  <c r="BL76"/>
  <c r="BK76"/>
  <c r="BJ76"/>
  <c r="BI76"/>
  <c r="BH76"/>
  <c r="BG76"/>
  <c r="BF76"/>
  <c r="BD76"/>
  <c r="BC76"/>
  <c r="BB76"/>
  <c r="BA76"/>
  <c r="AZ76"/>
  <c r="AW76"/>
  <c r="AV76"/>
  <c r="AU76"/>
  <c r="AS76"/>
  <c r="AR76"/>
  <c r="AQ76"/>
  <c r="AP76"/>
  <c r="AN76"/>
  <c r="A76"/>
  <c r="DI75"/>
  <c r="DG75"/>
  <c r="DF75"/>
  <c r="DE75"/>
  <c r="DD75"/>
  <c r="DC75"/>
  <c r="DB75"/>
  <c r="DA75"/>
  <c r="CZ75"/>
  <c r="CX75"/>
  <c r="CW75"/>
  <c r="CV75"/>
  <c r="CU75"/>
  <c r="CT75"/>
  <c r="CS75"/>
  <c r="CR75"/>
  <c r="CQ75"/>
  <c r="CK75"/>
  <c r="CJ75"/>
  <c r="CI75"/>
  <c r="CH75"/>
  <c r="CG75"/>
  <c r="CF75"/>
  <c r="CE75"/>
  <c r="CD75"/>
  <c r="CC75"/>
  <c r="CB75"/>
  <c r="BZ75"/>
  <c r="BY75"/>
  <c r="BX75"/>
  <c r="BW75"/>
  <c r="BV75"/>
  <c r="BU75"/>
  <c r="BT75"/>
  <c r="BS75"/>
  <c r="BR75"/>
  <c r="BQ75"/>
  <c r="BO75"/>
  <c r="BN75"/>
  <c r="BM75"/>
  <c r="BL75"/>
  <c r="BK75"/>
  <c r="BJ75"/>
  <c r="BI75"/>
  <c r="BH75"/>
  <c r="BG75"/>
  <c r="BF75"/>
  <c r="BD75"/>
  <c r="BC75"/>
  <c r="BB75"/>
  <c r="BA75"/>
  <c r="AZ75"/>
  <c r="AW75"/>
  <c r="AV75"/>
  <c r="AU75"/>
  <c r="AS75"/>
  <c r="AR75"/>
  <c r="AQ75"/>
  <c r="AP75"/>
  <c r="AN75"/>
  <c r="A75"/>
  <c r="DI74"/>
  <c r="DG74"/>
  <c r="DF74"/>
  <c r="DE74"/>
  <c r="DD74"/>
  <c r="DC74"/>
  <c r="DB74"/>
  <c r="DA74"/>
  <c r="CZ74"/>
  <c r="CX74"/>
  <c r="CW74"/>
  <c r="CV74"/>
  <c r="CU74"/>
  <c r="CT74"/>
  <c r="CS74"/>
  <c r="CR74"/>
  <c r="CQ74"/>
  <c r="CK74"/>
  <c r="CJ74"/>
  <c r="CI74"/>
  <c r="CH74"/>
  <c r="CG74"/>
  <c r="CF74"/>
  <c r="CE74"/>
  <c r="CD74"/>
  <c r="CC74"/>
  <c r="CB74"/>
  <c r="BZ74"/>
  <c r="BY74"/>
  <c r="BX74"/>
  <c r="BW74"/>
  <c r="BV74"/>
  <c r="BU74"/>
  <c r="BT74"/>
  <c r="BS74"/>
  <c r="BR74"/>
  <c r="BQ74"/>
  <c r="BO74"/>
  <c r="BN74"/>
  <c r="BM74"/>
  <c r="BL74"/>
  <c r="BK74"/>
  <c r="BJ74"/>
  <c r="BI74"/>
  <c r="BH74"/>
  <c r="BG74"/>
  <c r="BF74"/>
  <c r="BD74"/>
  <c r="BC74"/>
  <c r="BB74"/>
  <c r="BA74"/>
  <c r="AZ74"/>
  <c r="AW74"/>
  <c r="AV74"/>
  <c r="AU74"/>
  <c r="AS74"/>
  <c r="AR74"/>
  <c r="AQ74"/>
  <c r="AP74"/>
  <c r="AN74"/>
  <c r="A74"/>
  <c r="DI73"/>
  <c r="DG73"/>
  <c r="DF73"/>
  <c r="DE73"/>
  <c r="DD73"/>
  <c r="DC73"/>
  <c r="DB73"/>
  <c r="DA73"/>
  <c r="CZ73"/>
  <c r="CX73"/>
  <c r="CW73"/>
  <c r="CV73"/>
  <c r="CU73"/>
  <c r="CT73"/>
  <c r="CS73"/>
  <c r="CR73"/>
  <c r="CQ73"/>
  <c r="CK73"/>
  <c r="CJ73"/>
  <c r="CI73"/>
  <c r="CH73"/>
  <c r="CG73"/>
  <c r="CF73"/>
  <c r="CE73"/>
  <c r="CD73"/>
  <c r="CC73"/>
  <c r="CB73"/>
  <c r="BZ73"/>
  <c r="BY73"/>
  <c r="BX73"/>
  <c r="BW73"/>
  <c r="BV73"/>
  <c r="BU73"/>
  <c r="BT73"/>
  <c r="BS73"/>
  <c r="BR73"/>
  <c r="BQ73"/>
  <c r="BO73"/>
  <c r="BN73"/>
  <c r="BM73"/>
  <c r="BL73"/>
  <c r="BK73"/>
  <c r="BJ73"/>
  <c r="BI73"/>
  <c r="BH73"/>
  <c r="BG73"/>
  <c r="BF73"/>
  <c r="BD73"/>
  <c r="BC73"/>
  <c r="BB73"/>
  <c r="BA73"/>
  <c r="AZ73"/>
  <c r="AW73"/>
  <c r="AV73"/>
  <c r="AU73"/>
  <c r="AS73"/>
  <c r="AR73"/>
  <c r="AQ73"/>
  <c r="AP73"/>
  <c r="AN73"/>
  <c r="A73"/>
  <c r="DI72"/>
  <c r="DG72"/>
  <c r="DF72"/>
  <c r="DE72"/>
  <c r="DD72"/>
  <c r="DC72"/>
  <c r="DB72"/>
  <c r="DA72"/>
  <c r="CZ72"/>
  <c r="CX72"/>
  <c r="CW72"/>
  <c r="CV72"/>
  <c r="CU72"/>
  <c r="CT72"/>
  <c r="CS72"/>
  <c r="CR72"/>
  <c r="CQ72"/>
  <c r="CK72"/>
  <c r="CJ72"/>
  <c r="CI72"/>
  <c r="CH72"/>
  <c r="CG72"/>
  <c r="CF72"/>
  <c r="CE72"/>
  <c r="CD72"/>
  <c r="CC72"/>
  <c r="CB72"/>
  <c r="BZ72"/>
  <c r="BY72"/>
  <c r="BX72"/>
  <c r="BW72"/>
  <c r="BV72"/>
  <c r="BU72"/>
  <c r="BT72"/>
  <c r="BS72"/>
  <c r="BR72"/>
  <c r="BQ72"/>
  <c r="BO72"/>
  <c r="BN72"/>
  <c r="BM72"/>
  <c r="BL72"/>
  <c r="BK72"/>
  <c r="BJ72"/>
  <c r="BI72"/>
  <c r="BH72"/>
  <c r="BG72"/>
  <c r="BF72"/>
  <c r="BD72"/>
  <c r="BC72"/>
  <c r="BB72"/>
  <c r="BA72"/>
  <c r="AZ72"/>
  <c r="AW72"/>
  <c r="AV72"/>
  <c r="AU72"/>
  <c r="AS72"/>
  <c r="AR72"/>
  <c r="AQ72"/>
  <c r="AP72"/>
  <c r="AN72"/>
  <c r="A72"/>
  <c r="DI71"/>
  <c r="DG71"/>
  <c r="DF71"/>
  <c r="DE71"/>
  <c r="DD71"/>
  <c r="DC71"/>
  <c r="DB71"/>
  <c r="DA71"/>
  <c r="CZ71"/>
  <c r="CX71"/>
  <c r="CW71"/>
  <c r="CV71"/>
  <c r="CU71"/>
  <c r="CT71"/>
  <c r="CS71"/>
  <c r="CR71"/>
  <c r="CQ71"/>
  <c r="CK71"/>
  <c r="CJ71"/>
  <c r="CI71"/>
  <c r="CH71"/>
  <c r="CG71"/>
  <c r="CF71"/>
  <c r="CE71"/>
  <c r="CD71"/>
  <c r="CC71"/>
  <c r="CB71"/>
  <c r="BZ71"/>
  <c r="BY71"/>
  <c r="BX71"/>
  <c r="BW71"/>
  <c r="BV71"/>
  <c r="BU71"/>
  <c r="BT71"/>
  <c r="BS71"/>
  <c r="BR71"/>
  <c r="BQ71"/>
  <c r="BO71"/>
  <c r="BN71"/>
  <c r="BM71"/>
  <c r="BL71"/>
  <c r="BK71"/>
  <c r="BJ71"/>
  <c r="BI71"/>
  <c r="BH71"/>
  <c r="BG71"/>
  <c r="BF71"/>
  <c r="BD71"/>
  <c r="BC71"/>
  <c r="BB71"/>
  <c r="BA71"/>
  <c r="AZ71"/>
  <c r="AW71"/>
  <c r="AV71"/>
  <c r="AU71"/>
  <c r="AS71"/>
  <c r="AR71"/>
  <c r="AQ71"/>
  <c r="AP71"/>
  <c r="AN71"/>
  <c r="A71"/>
  <c r="DI70"/>
  <c r="DG70"/>
  <c r="DF70"/>
  <c r="DE70"/>
  <c r="DD70"/>
  <c r="DC70"/>
  <c r="DB70"/>
  <c r="DA70"/>
  <c r="CZ70"/>
  <c r="CX70"/>
  <c r="CW70"/>
  <c r="CV70"/>
  <c r="CU70"/>
  <c r="CT70"/>
  <c r="CS70"/>
  <c r="CR70"/>
  <c r="CQ70"/>
  <c r="CK70"/>
  <c r="CJ70"/>
  <c r="CI70"/>
  <c r="CH70"/>
  <c r="CG70"/>
  <c r="CF70"/>
  <c r="CE70"/>
  <c r="CD70"/>
  <c r="CC70"/>
  <c r="CB70"/>
  <c r="BZ70"/>
  <c r="BY70"/>
  <c r="BX70"/>
  <c r="BW70"/>
  <c r="BV70"/>
  <c r="BU70"/>
  <c r="BT70"/>
  <c r="BS70"/>
  <c r="BR70"/>
  <c r="BQ70"/>
  <c r="BO70"/>
  <c r="BN70"/>
  <c r="BM70"/>
  <c r="BL70"/>
  <c r="BK70"/>
  <c r="BJ70"/>
  <c r="BI70"/>
  <c r="BH70"/>
  <c r="BG70"/>
  <c r="BF70"/>
  <c r="BD70"/>
  <c r="BC70"/>
  <c r="BB70"/>
  <c r="BA70"/>
  <c r="AZ70"/>
  <c r="AW70"/>
  <c r="AV70"/>
  <c r="AU70"/>
  <c r="AS70"/>
  <c r="AR70"/>
  <c r="AQ70"/>
  <c r="AP70"/>
  <c r="AN70"/>
  <c r="A70"/>
  <c r="DI69"/>
  <c r="DG69"/>
  <c r="DF69"/>
  <c r="DE69"/>
  <c r="DD69"/>
  <c r="DC69"/>
  <c r="DB69"/>
  <c r="DA69"/>
  <c r="CZ69"/>
  <c r="CX69"/>
  <c r="CW69"/>
  <c r="CV69"/>
  <c r="CU69"/>
  <c r="CT69"/>
  <c r="CS69"/>
  <c r="CR69"/>
  <c r="CQ69"/>
  <c r="CK69"/>
  <c r="CJ69"/>
  <c r="CI69"/>
  <c r="CH69"/>
  <c r="CG69"/>
  <c r="CF69"/>
  <c r="CE69"/>
  <c r="CD69"/>
  <c r="CC69"/>
  <c r="CB69"/>
  <c r="BZ69"/>
  <c r="BY69"/>
  <c r="BX69"/>
  <c r="BW69"/>
  <c r="BV69"/>
  <c r="BU69"/>
  <c r="BT69"/>
  <c r="BS69"/>
  <c r="BR69"/>
  <c r="BQ69"/>
  <c r="BO69"/>
  <c r="BN69"/>
  <c r="BM69"/>
  <c r="BL69"/>
  <c r="BK69"/>
  <c r="BJ69"/>
  <c r="BI69"/>
  <c r="BH69"/>
  <c r="BG69"/>
  <c r="BF69"/>
  <c r="BD69"/>
  <c r="BC69"/>
  <c r="BB69"/>
  <c r="BA69"/>
  <c r="AZ69"/>
  <c r="AW69"/>
  <c r="AV69"/>
  <c r="AU69"/>
  <c r="AS69"/>
  <c r="AR69"/>
  <c r="AQ69"/>
  <c r="AP69"/>
  <c r="AN69"/>
  <c r="A69"/>
  <c r="DI68"/>
  <c r="DG68"/>
  <c r="DF68"/>
  <c r="DE68"/>
  <c r="DD68"/>
  <c r="DC68"/>
  <c r="DB68"/>
  <c r="DA68"/>
  <c r="CZ68"/>
  <c r="CX68"/>
  <c r="CW68"/>
  <c r="CV68"/>
  <c r="CU68"/>
  <c r="CT68"/>
  <c r="CS68"/>
  <c r="CR68"/>
  <c r="CQ68"/>
  <c r="CK68"/>
  <c r="CJ68"/>
  <c r="CI68"/>
  <c r="CH68"/>
  <c r="CG68"/>
  <c r="CF68"/>
  <c r="CE68"/>
  <c r="CD68"/>
  <c r="CC68"/>
  <c r="CB68"/>
  <c r="BZ68"/>
  <c r="BY68"/>
  <c r="BX68"/>
  <c r="BW68"/>
  <c r="BV68"/>
  <c r="BU68"/>
  <c r="BT68"/>
  <c r="BS68"/>
  <c r="BR68"/>
  <c r="BQ68"/>
  <c r="BO68"/>
  <c r="BN68"/>
  <c r="BM68"/>
  <c r="BL68"/>
  <c r="BK68"/>
  <c r="BJ68"/>
  <c r="BI68"/>
  <c r="BH68"/>
  <c r="BG68"/>
  <c r="BF68"/>
  <c r="BD68"/>
  <c r="BC68"/>
  <c r="BB68"/>
  <c r="BA68"/>
  <c r="AZ68"/>
  <c r="AW68"/>
  <c r="AV68"/>
  <c r="AU68"/>
  <c r="AS68"/>
  <c r="AR68"/>
  <c r="AQ68"/>
  <c r="AP68"/>
  <c r="AN68"/>
  <c r="A68"/>
  <c r="DI67"/>
  <c r="DG67"/>
  <c r="DF67"/>
  <c r="DE67"/>
  <c r="DD67"/>
  <c r="DC67"/>
  <c r="DB67"/>
  <c r="DA67"/>
  <c r="CZ67"/>
  <c r="CX67"/>
  <c r="CW67"/>
  <c r="CV67"/>
  <c r="CU67"/>
  <c r="CT67"/>
  <c r="CS67"/>
  <c r="CR67"/>
  <c r="CQ67"/>
  <c r="CK67"/>
  <c r="CJ67"/>
  <c r="CI67"/>
  <c r="CH67"/>
  <c r="CG67"/>
  <c r="CF67"/>
  <c r="CE67"/>
  <c r="CD67"/>
  <c r="CC67"/>
  <c r="CB67"/>
  <c r="BZ67"/>
  <c r="BY67"/>
  <c r="BX67"/>
  <c r="BW67"/>
  <c r="BV67"/>
  <c r="BU67"/>
  <c r="BT67"/>
  <c r="BS67"/>
  <c r="BR67"/>
  <c r="BQ67"/>
  <c r="BO67"/>
  <c r="BN67"/>
  <c r="BM67"/>
  <c r="BL67"/>
  <c r="BK67"/>
  <c r="BJ67"/>
  <c r="BI67"/>
  <c r="BH67"/>
  <c r="BG67"/>
  <c r="BF67"/>
  <c r="BD67"/>
  <c r="BC67"/>
  <c r="BB67"/>
  <c r="BA67"/>
  <c r="AZ67"/>
  <c r="AW67"/>
  <c r="AV67"/>
  <c r="AU67"/>
  <c r="AS67"/>
  <c r="AR67"/>
  <c r="AQ67"/>
  <c r="AP67"/>
  <c r="AN67"/>
  <c r="A67"/>
  <c r="DI66"/>
  <c r="DG66"/>
  <c r="DF66"/>
  <c r="DE66"/>
  <c r="DD66"/>
  <c r="DC66"/>
  <c r="DB66"/>
  <c r="DA66"/>
  <c r="CZ66"/>
  <c r="CX66"/>
  <c r="CW66"/>
  <c r="CV66"/>
  <c r="CU66"/>
  <c r="CT66"/>
  <c r="CS66"/>
  <c r="CR66"/>
  <c r="CQ66"/>
  <c r="CK66"/>
  <c r="CJ66"/>
  <c r="CI66"/>
  <c r="CH66"/>
  <c r="CG66"/>
  <c r="CF66"/>
  <c r="CE66"/>
  <c r="CD66"/>
  <c r="CC66"/>
  <c r="CB66"/>
  <c r="BZ66"/>
  <c r="BY66"/>
  <c r="BX66"/>
  <c r="BW66"/>
  <c r="BV66"/>
  <c r="BU66"/>
  <c r="BT66"/>
  <c r="BS66"/>
  <c r="BR66"/>
  <c r="BQ66"/>
  <c r="BO66"/>
  <c r="BN66"/>
  <c r="BM66"/>
  <c r="BL66"/>
  <c r="BK66"/>
  <c r="BJ66"/>
  <c r="BI66"/>
  <c r="BH66"/>
  <c r="BG66"/>
  <c r="BF66"/>
  <c r="BD66"/>
  <c r="BC66"/>
  <c r="BB66"/>
  <c r="BA66"/>
  <c r="AZ66"/>
  <c r="AW66"/>
  <c r="AV66"/>
  <c r="AU66"/>
  <c r="AS66"/>
  <c r="AR66"/>
  <c r="AQ66"/>
  <c r="AP66"/>
  <c r="AN66"/>
  <c r="A66"/>
  <c r="DI65"/>
  <c r="DG65"/>
  <c r="DF65"/>
  <c r="DE65"/>
  <c r="DD65"/>
  <c r="DC65"/>
  <c r="DB65"/>
  <c r="DA65"/>
  <c r="CZ65"/>
  <c r="CX65"/>
  <c r="CW65"/>
  <c r="CV65"/>
  <c r="CU65"/>
  <c r="CT65"/>
  <c r="CS65"/>
  <c r="CR65"/>
  <c r="CQ65"/>
  <c r="CK65"/>
  <c r="CJ65"/>
  <c r="CI65"/>
  <c r="CH65"/>
  <c r="CG65"/>
  <c r="CF65"/>
  <c r="CE65"/>
  <c r="CD65"/>
  <c r="CC65"/>
  <c r="CB65"/>
  <c r="BZ65"/>
  <c r="BY65"/>
  <c r="BX65"/>
  <c r="BW65"/>
  <c r="BV65"/>
  <c r="BU65"/>
  <c r="BT65"/>
  <c r="BS65"/>
  <c r="BR65"/>
  <c r="BQ65"/>
  <c r="BO65"/>
  <c r="BN65"/>
  <c r="BM65"/>
  <c r="BL65"/>
  <c r="BK65"/>
  <c r="BJ65"/>
  <c r="BI65"/>
  <c r="BH65"/>
  <c r="BG65"/>
  <c r="BF65"/>
  <c r="BD65"/>
  <c r="BC65"/>
  <c r="BB65"/>
  <c r="BA65"/>
  <c r="AZ65"/>
  <c r="AW65"/>
  <c r="AV65"/>
  <c r="AU65"/>
  <c r="AS65"/>
  <c r="AR65"/>
  <c r="AQ65"/>
  <c r="AP65"/>
  <c r="AN65"/>
  <c r="A65"/>
  <c r="DI64"/>
  <c r="DG64"/>
  <c r="DF64"/>
  <c r="DE64"/>
  <c r="DD64"/>
  <c r="DC64"/>
  <c r="DB64"/>
  <c r="DA64"/>
  <c r="CZ64"/>
  <c r="CX64"/>
  <c r="CW64"/>
  <c r="CV64"/>
  <c r="CU64"/>
  <c r="CT64"/>
  <c r="CS64"/>
  <c r="CR64"/>
  <c r="CQ64"/>
  <c r="CK64"/>
  <c r="CJ64"/>
  <c r="CI64"/>
  <c r="CH64"/>
  <c r="CG64"/>
  <c r="CF64"/>
  <c r="CE64"/>
  <c r="CD64"/>
  <c r="CC64"/>
  <c r="CB64"/>
  <c r="BZ64"/>
  <c r="BY64"/>
  <c r="BX64"/>
  <c r="BW64"/>
  <c r="BV64"/>
  <c r="BU64"/>
  <c r="BT64"/>
  <c r="BS64"/>
  <c r="BR64"/>
  <c r="BQ64"/>
  <c r="BO64"/>
  <c r="BN64"/>
  <c r="BM64"/>
  <c r="BL64"/>
  <c r="BK64"/>
  <c r="BJ64"/>
  <c r="BI64"/>
  <c r="BH64"/>
  <c r="BG64"/>
  <c r="BF64"/>
  <c r="BD64"/>
  <c r="BC64"/>
  <c r="BB64"/>
  <c r="BA64"/>
  <c r="AZ64"/>
  <c r="AW64"/>
  <c r="AV64"/>
  <c r="AU64"/>
  <c r="AS64"/>
  <c r="AR64"/>
  <c r="AQ64"/>
  <c r="AP64"/>
  <c r="AN64"/>
  <c r="A64"/>
  <c r="DI63"/>
  <c r="DG63"/>
  <c r="DF63"/>
  <c r="DE63"/>
  <c r="DD63"/>
  <c r="DC63"/>
  <c r="DB63"/>
  <c r="DA63"/>
  <c r="CZ63"/>
  <c r="CX63"/>
  <c r="CW63"/>
  <c r="CV63"/>
  <c r="CU63"/>
  <c r="CT63"/>
  <c r="CS63"/>
  <c r="CR63"/>
  <c r="CQ63"/>
  <c r="CK63"/>
  <c r="CJ63"/>
  <c r="CI63"/>
  <c r="CH63"/>
  <c r="CG63"/>
  <c r="CF63"/>
  <c r="CE63"/>
  <c r="CD63"/>
  <c r="CC63"/>
  <c r="CB63"/>
  <c r="BZ63"/>
  <c r="BY63"/>
  <c r="BX63"/>
  <c r="BW63"/>
  <c r="BV63"/>
  <c r="BU63"/>
  <c r="BT63"/>
  <c r="BS63"/>
  <c r="BR63"/>
  <c r="BQ63"/>
  <c r="BO63"/>
  <c r="BN63"/>
  <c r="BM63"/>
  <c r="BL63"/>
  <c r="BK63"/>
  <c r="BJ63"/>
  <c r="BI63"/>
  <c r="BH63"/>
  <c r="BG63"/>
  <c r="BF63"/>
  <c r="BD63"/>
  <c r="BC63"/>
  <c r="BB63"/>
  <c r="BA63"/>
  <c r="AZ63"/>
  <c r="AW63"/>
  <c r="AV63"/>
  <c r="AU63"/>
  <c r="AS63"/>
  <c r="AR63"/>
  <c r="AQ63"/>
  <c r="AP63"/>
  <c r="AN63"/>
  <c r="A63"/>
  <c r="DI62"/>
  <c r="DG62"/>
  <c r="DF62"/>
  <c r="DE62"/>
  <c r="DD62"/>
  <c r="DC62"/>
  <c r="DB62"/>
  <c r="DA62"/>
  <c r="CZ62"/>
  <c r="CX62"/>
  <c r="CW62"/>
  <c r="CV62"/>
  <c r="CU62"/>
  <c r="CT62"/>
  <c r="CS62"/>
  <c r="CR62"/>
  <c r="CQ62"/>
  <c r="CK62"/>
  <c r="CJ62"/>
  <c r="CI62"/>
  <c r="CH62"/>
  <c r="CG62"/>
  <c r="CF62"/>
  <c r="CE62"/>
  <c r="CD62"/>
  <c r="CC62"/>
  <c r="CB62"/>
  <c r="BZ62"/>
  <c r="BY62"/>
  <c r="BX62"/>
  <c r="BW62"/>
  <c r="BV62"/>
  <c r="BU62"/>
  <c r="BT62"/>
  <c r="BS62"/>
  <c r="BR62"/>
  <c r="BQ62"/>
  <c r="BO62"/>
  <c r="BN62"/>
  <c r="BM62"/>
  <c r="BL62"/>
  <c r="BK62"/>
  <c r="BJ62"/>
  <c r="BI62"/>
  <c r="BH62"/>
  <c r="BG62"/>
  <c r="BF62"/>
  <c r="BD62"/>
  <c r="BC62"/>
  <c r="BB62"/>
  <c r="BA62"/>
  <c r="AZ62"/>
  <c r="AW62"/>
  <c r="AV62"/>
  <c r="AU62"/>
  <c r="AS62"/>
  <c r="AR62"/>
  <c r="AQ62"/>
  <c r="AP62"/>
  <c r="AN62"/>
  <c r="A62"/>
  <c r="DI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O61"/>
  <c r="CN61"/>
  <c r="CM61"/>
  <c r="CK61"/>
  <c r="CJ61"/>
  <c r="CI61"/>
  <c r="CH61"/>
  <c r="CG61"/>
  <c r="CF61"/>
  <c r="CE61"/>
  <c r="CD61"/>
  <c r="CC61"/>
  <c r="CB61"/>
  <c r="BZ61"/>
  <c r="BY61"/>
  <c r="BX61"/>
  <c r="BW61"/>
  <c r="BV61"/>
  <c r="BU61"/>
  <c r="BT61"/>
  <c r="BS61"/>
  <c r="BR61"/>
  <c r="BQ61"/>
  <c r="BO61"/>
  <c r="BN61"/>
  <c r="BM61"/>
  <c r="BL61"/>
  <c r="BK61"/>
  <c r="BJ61"/>
  <c r="BI61"/>
  <c r="BH61"/>
  <c r="BG61"/>
  <c r="BF61"/>
  <c r="BD61"/>
  <c r="BC61"/>
  <c r="BB61"/>
  <c r="BA61"/>
  <c r="AZ61"/>
  <c r="AW61"/>
  <c r="AV61"/>
  <c r="AU61"/>
  <c r="AS61"/>
  <c r="AR61"/>
  <c r="AQ61"/>
  <c r="AP61"/>
  <c r="AN61"/>
  <c r="AM61"/>
  <c r="AL61"/>
  <c r="AK61"/>
  <c r="AJ61"/>
  <c r="AI61"/>
  <c r="AH61"/>
  <c r="AG61"/>
  <c r="AE61"/>
  <c r="AD61"/>
  <c r="AC61"/>
  <c r="AB61"/>
  <c r="AA61"/>
  <c r="Z61"/>
  <c r="Y61"/>
  <c r="X61"/>
  <c r="W61"/>
  <c r="V61"/>
  <c r="T61"/>
  <c r="S61"/>
  <c r="R61"/>
  <c r="Q61"/>
  <c r="P61"/>
  <c r="M61"/>
  <c r="L61"/>
  <c r="K61"/>
  <c r="I61"/>
  <c r="H61"/>
  <c r="G61"/>
  <c r="F61"/>
  <c r="A61"/>
  <c r="DI60"/>
  <c r="DG60"/>
  <c r="DF60"/>
  <c r="DE60"/>
  <c r="DD60"/>
  <c r="DC60"/>
  <c r="DB60"/>
  <c r="DA60"/>
  <c r="CZ60"/>
  <c r="CX60"/>
  <c r="CW60"/>
  <c r="CV60"/>
  <c r="CU60"/>
  <c r="CT60"/>
  <c r="CS60"/>
  <c r="CR60"/>
  <c r="CQ60"/>
  <c r="CO60"/>
  <c r="CN60"/>
  <c r="CM60"/>
  <c r="CK60"/>
  <c r="CJ60"/>
  <c r="CI60"/>
  <c r="CH60"/>
  <c r="CG60"/>
  <c r="CF60"/>
  <c r="CE60"/>
  <c r="CD60"/>
  <c r="CC60"/>
  <c r="CB60"/>
  <c r="BZ60"/>
  <c r="BY60"/>
  <c r="BX60"/>
  <c r="BW60"/>
  <c r="BV60"/>
  <c r="BU60"/>
  <c r="BT60"/>
  <c r="BS60"/>
  <c r="BR60"/>
  <c r="BQ60"/>
  <c r="BO60"/>
  <c r="BN60"/>
  <c r="BM60"/>
  <c r="BL60"/>
  <c r="BK60"/>
  <c r="BJ60"/>
  <c r="BI60"/>
  <c r="BH60"/>
  <c r="BG60"/>
  <c r="BF60"/>
  <c r="BD60"/>
  <c r="BC60"/>
  <c r="BB60"/>
  <c r="BA60"/>
  <c r="AZ60"/>
  <c r="AW60"/>
  <c r="AV60"/>
  <c r="AU60"/>
  <c r="AS60"/>
  <c r="AR60"/>
  <c r="AQ60"/>
  <c r="AP60"/>
  <c r="AN60"/>
  <c r="A60"/>
  <c r="DI59"/>
  <c r="DG59"/>
  <c r="DF59"/>
  <c r="DE59"/>
  <c r="DD59"/>
  <c r="DC59"/>
  <c r="DB59"/>
  <c r="DA59"/>
  <c r="CZ59"/>
  <c r="CX59"/>
  <c r="CW59"/>
  <c r="CV59"/>
  <c r="CU59"/>
  <c r="CT59"/>
  <c r="CS59"/>
  <c r="CR59"/>
  <c r="CQ59"/>
  <c r="CO59"/>
  <c r="CN59"/>
  <c r="CM59"/>
  <c r="CK59"/>
  <c r="CJ59"/>
  <c r="CI59"/>
  <c r="CH59"/>
  <c r="CG59"/>
  <c r="CF59"/>
  <c r="CE59"/>
  <c r="CD59"/>
  <c r="CC59"/>
  <c r="CB59"/>
  <c r="BZ59"/>
  <c r="BY59"/>
  <c r="BX59"/>
  <c r="BW59"/>
  <c r="BV59"/>
  <c r="BU59"/>
  <c r="BT59"/>
  <c r="BS59"/>
  <c r="BR59"/>
  <c r="BQ59"/>
  <c r="BO59"/>
  <c r="BN59"/>
  <c r="BM59"/>
  <c r="BL59"/>
  <c r="BK59"/>
  <c r="BJ59"/>
  <c r="BI59"/>
  <c r="BH59"/>
  <c r="BG59"/>
  <c r="BF59"/>
  <c r="BD59"/>
  <c r="BC59"/>
  <c r="BB59"/>
  <c r="BA59"/>
  <c r="AZ59"/>
  <c r="AW59"/>
  <c r="AV59"/>
  <c r="AU59"/>
  <c r="AS59"/>
  <c r="AR59"/>
  <c r="AQ59"/>
  <c r="AP59"/>
  <c r="AN59"/>
  <c r="A59"/>
  <c r="DI58"/>
  <c r="DG58"/>
  <c r="DF58"/>
  <c r="DE58"/>
  <c r="DD58"/>
  <c r="DC58"/>
  <c r="DB58"/>
  <c r="DA58"/>
  <c r="CZ58"/>
  <c r="CX58"/>
  <c r="CW58"/>
  <c r="CV58"/>
  <c r="CU58"/>
  <c r="CT58"/>
  <c r="CS58"/>
  <c r="CR58"/>
  <c r="CQ58"/>
  <c r="CO58"/>
  <c r="CN58"/>
  <c r="CM58"/>
  <c r="CK58"/>
  <c r="CJ58"/>
  <c r="CI58"/>
  <c r="CH58"/>
  <c r="CG58"/>
  <c r="CF58"/>
  <c r="CE58"/>
  <c r="CD58"/>
  <c r="CC58"/>
  <c r="CB58"/>
  <c r="BZ58"/>
  <c r="BY58"/>
  <c r="BX58"/>
  <c r="BW58"/>
  <c r="BV58"/>
  <c r="BU58"/>
  <c r="BT58"/>
  <c r="BS58"/>
  <c r="BR58"/>
  <c r="BQ58"/>
  <c r="BO58"/>
  <c r="BN58"/>
  <c r="BM58"/>
  <c r="BL58"/>
  <c r="BK58"/>
  <c r="BJ58"/>
  <c r="BI58"/>
  <c r="BH58"/>
  <c r="BG58"/>
  <c r="BF58"/>
  <c r="BD58"/>
  <c r="BC58"/>
  <c r="BB58"/>
  <c r="BA58"/>
  <c r="AZ58"/>
  <c r="AW58"/>
  <c r="AV58"/>
  <c r="AU58"/>
  <c r="AS58"/>
  <c r="AR58"/>
  <c r="AQ58"/>
  <c r="AP58"/>
  <c r="AN58"/>
  <c r="A58"/>
  <c r="DI57"/>
  <c r="DG57"/>
  <c r="DF57"/>
  <c r="DE57"/>
  <c r="DD57"/>
  <c r="DC57"/>
  <c r="DB57"/>
  <c r="DA57"/>
  <c r="CZ57"/>
  <c r="CX57"/>
  <c r="CW57"/>
  <c r="CV57"/>
  <c r="CU57"/>
  <c r="CT57"/>
  <c r="CS57"/>
  <c r="CR57"/>
  <c r="CQ57"/>
  <c r="CO57"/>
  <c r="CN57"/>
  <c r="CM57"/>
  <c r="CK57"/>
  <c r="CJ57"/>
  <c r="CI57"/>
  <c r="CH57"/>
  <c r="CG57"/>
  <c r="CF57"/>
  <c r="CE57"/>
  <c r="CD57"/>
  <c r="CC57"/>
  <c r="CB57"/>
  <c r="BZ57"/>
  <c r="BY57"/>
  <c r="BX57"/>
  <c r="BW57"/>
  <c r="BV57"/>
  <c r="BU57"/>
  <c r="BT57"/>
  <c r="BS57"/>
  <c r="BR57"/>
  <c r="BQ57"/>
  <c r="BO57"/>
  <c r="BN57"/>
  <c r="BM57"/>
  <c r="BL57"/>
  <c r="BK57"/>
  <c r="BJ57"/>
  <c r="BI57"/>
  <c r="BH57"/>
  <c r="BG57"/>
  <c r="BF57"/>
  <c r="BD57"/>
  <c r="BC57"/>
  <c r="BB57"/>
  <c r="BA57"/>
  <c r="AZ57"/>
  <c r="AW57"/>
  <c r="AV57"/>
  <c r="AU57"/>
  <c r="AS57"/>
  <c r="AR57"/>
  <c r="AQ57"/>
  <c r="AP57"/>
  <c r="AN57"/>
  <c r="A57"/>
  <c r="DI56"/>
  <c r="DG56"/>
  <c r="DF56"/>
  <c r="DE56"/>
  <c r="DD56"/>
  <c r="DC56"/>
  <c r="DB56"/>
  <c r="DA56"/>
  <c r="CZ56"/>
  <c r="CX56"/>
  <c r="CW56"/>
  <c r="CV56"/>
  <c r="CU56"/>
  <c r="CT56"/>
  <c r="CS56"/>
  <c r="CR56"/>
  <c r="CQ56"/>
  <c r="CO56"/>
  <c r="CN56"/>
  <c r="CM56"/>
  <c r="CK56"/>
  <c r="CJ56"/>
  <c r="CI56"/>
  <c r="CH56"/>
  <c r="CG56"/>
  <c r="CF56"/>
  <c r="CE56"/>
  <c r="CD56"/>
  <c r="CC56"/>
  <c r="CB56"/>
  <c r="BZ56"/>
  <c r="BY56"/>
  <c r="BX56"/>
  <c r="BW56"/>
  <c r="BV56"/>
  <c r="BU56"/>
  <c r="BT56"/>
  <c r="BS56"/>
  <c r="BR56"/>
  <c r="BQ56"/>
  <c r="BO56"/>
  <c r="BN56"/>
  <c r="BM56"/>
  <c r="BL56"/>
  <c r="BK56"/>
  <c r="BJ56"/>
  <c r="BI56"/>
  <c r="BH56"/>
  <c r="BG56"/>
  <c r="BF56"/>
  <c r="BD56"/>
  <c r="BC56"/>
  <c r="BB56"/>
  <c r="BA56"/>
  <c r="AZ56"/>
  <c r="AW56"/>
  <c r="AV56"/>
  <c r="AU56"/>
  <c r="AS56"/>
  <c r="AR56"/>
  <c r="AQ56"/>
  <c r="AP56"/>
  <c r="AN56"/>
  <c r="A56"/>
  <c r="DI55"/>
  <c r="DG55"/>
  <c r="DF55"/>
  <c r="DE55"/>
  <c r="DD55"/>
  <c r="DC55"/>
  <c r="DB55"/>
  <c r="DA55"/>
  <c r="CZ55"/>
  <c r="CX55"/>
  <c r="CW55"/>
  <c r="CV55"/>
  <c r="CU55"/>
  <c r="CT55"/>
  <c r="CS55"/>
  <c r="CR55"/>
  <c r="CQ55"/>
  <c r="CO55"/>
  <c r="CN55"/>
  <c r="CM55"/>
  <c r="CK55"/>
  <c r="CJ55"/>
  <c r="CI55"/>
  <c r="CH55"/>
  <c r="CG55"/>
  <c r="CF55"/>
  <c r="CE55"/>
  <c r="CD55"/>
  <c r="CC55"/>
  <c r="CB55"/>
  <c r="BZ55"/>
  <c r="BY55"/>
  <c r="BX55"/>
  <c r="BW55"/>
  <c r="BV55"/>
  <c r="BU55"/>
  <c r="BT55"/>
  <c r="BS55"/>
  <c r="BR55"/>
  <c r="BQ55"/>
  <c r="BO55"/>
  <c r="BN55"/>
  <c r="BM55"/>
  <c r="BL55"/>
  <c r="BK55"/>
  <c r="BJ55"/>
  <c r="BI55"/>
  <c r="BH55"/>
  <c r="BG55"/>
  <c r="BF55"/>
  <c r="BD55"/>
  <c r="BC55"/>
  <c r="BB55"/>
  <c r="BA55"/>
  <c r="AZ55"/>
  <c r="AW55"/>
  <c r="AV55"/>
  <c r="AU55"/>
  <c r="AS55"/>
  <c r="AR55"/>
  <c r="AQ55"/>
  <c r="AP55"/>
  <c r="AN55"/>
  <c r="A55"/>
  <c r="DI54"/>
  <c r="DG54"/>
  <c r="DF54"/>
  <c r="DE54"/>
  <c r="DD54"/>
  <c r="DC54"/>
  <c r="DB54"/>
  <c r="DA54"/>
  <c r="CZ54"/>
  <c r="CX54"/>
  <c r="CW54"/>
  <c r="CV54"/>
  <c r="CU54"/>
  <c r="CT54"/>
  <c r="CS54"/>
  <c r="CR54"/>
  <c r="CQ54"/>
  <c r="CO54"/>
  <c r="CN54"/>
  <c r="CM54"/>
  <c r="CK54"/>
  <c r="CJ54"/>
  <c r="CI54"/>
  <c r="CH54"/>
  <c r="CG54"/>
  <c r="CF54"/>
  <c r="CE54"/>
  <c r="CD54"/>
  <c r="CC54"/>
  <c r="CB54"/>
  <c r="BZ54"/>
  <c r="BY54"/>
  <c r="BX54"/>
  <c r="BW54"/>
  <c r="BV54"/>
  <c r="BU54"/>
  <c r="BT54"/>
  <c r="BS54"/>
  <c r="BR54"/>
  <c r="BQ54"/>
  <c r="BO54"/>
  <c r="BN54"/>
  <c r="BM54"/>
  <c r="BL54"/>
  <c r="BK54"/>
  <c r="BJ54"/>
  <c r="BI54"/>
  <c r="BH54"/>
  <c r="BG54"/>
  <c r="BF54"/>
  <c r="BD54"/>
  <c r="BC54"/>
  <c r="BB54"/>
  <c r="BA54"/>
  <c r="AZ54"/>
  <c r="AW54"/>
  <c r="AV54"/>
  <c r="AU54"/>
  <c r="AS54"/>
  <c r="AR54"/>
  <c r="AQ54"/>
  <c r="AP54"/>
  <c r="AN54"/>
  <c r="A54"/>
  <c r="DI53"/>
  <c r="DG53"/>
  <c r="DF53"/>
  <c r="DE53"/>
  <c r="DD53"/>
  <c r="DC53"/>
  <c r="DB53"/>
  <c r="DA53"/>
  <c r="CZ53"/>
  <c r="CX53"/>
  <c r="CW53"/>
  <c r="CV53"/>
  <c r="CU53"/>
  <c r="CT53"/>
  <c r="CS53"/>
  <c r="CR53"/>
  <c r="CQ53"/>
  <c r="CO53"/>
  <c r="CN53"/>
  <c r="CM53"/>
  <c r="CK53"/>
  <c r="CJ53"/>
  <c r="CI53"/>
  <c r="CH53"/>
  <c r="CG53"/>
  <c r="CF53"/>
  <c r="CE53"/>
  <c r="CD53"/>
  <c r="CC53"/>
  <c r="CB53"/>
  <c r="BZ53"/>
  <c r="BY53"/>
  <c r="BX53"/>
  <c r="BW53"/>
  <c r="BV53"/>
  <c r="BU53"/>
  <c r="BT53"/>
  <c r="BS53"/>
  <c r="BR53"/>
  <c r="BQ53"/>
  <c r="BO53"/>
  <c r="BN53"/>
  <c r="BM53"/>
  <c r="BL53"/>
  <c r="BK53"/>
  <c r="BJ53"/>
  <c r="BI53"/>
  <c r="BH53"/>
  <c r="BG53"/>
  <c r="BF53"/>
  <c r="BD53"/>
  <c r="BC53"/>
  <c r="BB53"/>
  <c r="BA53"/>
  <c r="AZ53"/>
  <c r="AW53"/>
  <c r="AV53"/>
  <c r="AU53"/>
  <c r="AS53"/>
  <c r="AR53"/>
  <c r="AQ53"/>
  <c r="AP53"/>
  <c r="AN53"/>
  <c r="A53"/>
  <c r="DI52"/>
  <c r="DG52"/>
  <c r="DF52"/>
  <c r="DE52"/>
  <c r="DD52"/>
  <c r="DC52"/>
  <c r="DB52"/>
  <c r="DA52"/>
  <c r="CZ52"/>
  <c r="CX52"/>
  <c r="CW52"/>
  <c r="CV52"/>
  <c r="CU52"/>
  <c r="CT52"/>
  <c r="CS52"/>
  <c r="CR52"/>
  <c r="CQ52"/>
  <c r="CO52"/>
  <c r="CN52"/>
  <c r="CM52"/>
  <c r="CK52"/>
  <c r="CJ52"/>
  <c r="CI52"/>
  <c r="CH52"/>
  <c r="CG52"/>
  <c r="CF52"/>
  <c r="CE52"/>
  <c r="CD52"/>
  <c r="CC52"/>
  <c r="CB52"/>
  <c r="BZ52"/>
  <c r="BY52"/>
  <c r="BX52"/>
  <c r="BW52"/>
  <c r="BV52"/>
  <c r="BU52"/>
  <c r="BT52"/>
  <c r="BS52"/>
  <c r="BR52"/>
  <c r="BQ52"/>
  <c r="BO52"/>
  <c r="BN52"/>
  <c r="BM52"/>
  <c r="BL52"/>
  <c r="BK52"/>
  <c r="BJ52"/>
  <c r="BI52"/>
  <c r="BH52"/>
  <c r="BG52"/>
  <c r="BF52"/>
  <c r="BD52"/>
  <c r="BC52"/>
  <c r="BB52"/>
  <c r="BA52"/>
  <c r="AZ52"/>
  <c r="AW52"/>
  <c r="AV52"/>
  <c r="AU52"/>
  <c r="AS52"/>
  <c r="AR52"/>
  <c r="AQ52"/>
  <c r="AP52"/>
  <c r="AN52"/>
  <c r="A52"/>
  <c r="DI51"/>
  <c r="DG51"/>
  <c r="DF51"/>
  <c r="DE51"/>
  <c r="DD51"/>
  <c r="DC51"/>
  <c r="DB51"/>
  <c r="DA51"/>
  <c r="CZ51"/>
  <c r="CX51"/>
  <c r="CW51"/>
  <c r="CV51"/>
  <c r="CU51"/>
  <c r="CT51"/>
  <c r="CS51"/>
  <c r="CR51"/>
  <c r="CQ51"/>
  <c r="CO51"/>
  <c r="CN51"/>
  <c r="CM51"/>
  <c r="CK51"/>
  <c r="CJ51"/>
  <c r="CI51"/>
  <c r="CH51"/>
  <c r="CG51"/>
  <c r="CF51"/>
  <c r="CE51"/>
  <c r="CD51"/>
  <c r="CC51"/>
  <c r="CB51"/>
  <c r="BZ51"/>
  <c r="BY51"/>
  <c r="BX51"/>
  <c r="BW51"/>
  <c r="BV51"/>
  <c r="BU51"/>
  <c r="BT51"/>
  <c r="BS51"/>
  <c r="BR51"/>
  <c r="BQ51"/>
  <c r="BO51"/>
  <c r="BN51"/>
  <c r="BM51"/>
  <c r="BL51"/>
  <c r="BK51"/>
  <c r="BJ51"/>
  <c r="BI51"/>
  <c r="BH51"/>
  <c r="BG51"/>
  <c r="BF51"/>
  <c r="BD51"/>
  <c r="BC51"/>
  <c r="BB51"/>
  <c r="BA51"/>
  <c r="AZ51"/>
  <c r="AW51"/>
  <c r="AV51"/>
  <c r="AU51"/>
  <c r="AS51"/>
  <c r="AR51"/>
  <c r="AQ51"/>
  <c r="AP51"/>
  <c r="AN51"/>
  <c r="A51"/>
  <c r="DI50"/>
  <c r="DG50"/>
  <c r="DF50"/>
  <c r="DE50"/>
  <c r="DD50"/>
  <c r="DC50"/>
  <c r="DB50"/>
  <c r="DA50"/>
  <c r="CZ50"/>
  <c r="CX50"/>
  <c r="CW50"/>
  <c r="CV50"/>
  <c r="CU50"/>
  <c r="CT50"/>
  <c r="CS50"/>
  <c r="CR50"/>
  <c r="CQ50"/>
  <c r="CO50"/>
  <c r="CN50"/>
  <c r="CM50"/>
  <c r="CK50"/>
  <c r="CJ50"/>
  <c r="CI50"/>
  <c r="CH50"/>
  <c r="CG50"/>
  <c r="CF50"/>
  <c r="CE50"/>
  <c r="CD50"/>
  <c r="CC50"/>
  <c r="CB50"/>
  <c r="BZ50"/>
  <c r="BY50"/>
  <c r="BX50"/>
  <c r="BW50"/>
  <c r="BV50"/>
  <c r="BU50"/>
  <c r="BT50"/>
  <c r="BS50"/>
  <c r="BR50"/>
  <c r="BQ50"/>
  <c r="BO50"/>
  <c r="BN50"/>
  <c r="BM50"/>
  <c r="BL50"/>
  <c r="BK50"/>
  <c r="BJ50"/>
  <c r="BI50"/>
  <c r="BH50"/>
  <c r="BG50"/>
  <c r="BF50"/>
  <c r="BD50"/>
  <c r="BC50"/>
  <c r="BB50"/>
  <c r="BA50"/>
  <c r="AZ50"/>
  <c r="AW50"/>
  <c r="AV50"/>
  <c r="AU50"/>
  <c r="AS50"/>
  <c r="AR50"/>
  <c r="AQ50"/>
  <c r="AP50"/>
  <c r="AN50"/>
  <c r="A50"/>
  <c r="DI49"/>
  <c r="DG49"/>
  <c r="DF49"/>
  <c r="DE49"/>
  <c r="DD49"/>
  <c r="DC49"/>
  <c r="DB49"/>
  <c r="DA49"/>
  <c r="CZ49"/>
  <c r="CX49"/>
  <c r="CW49"/>
  <c r="CV49"/>
  <c r="CU49"/>
  <c r="CT49"/>
  <c r="CS49"/>
  <c r="CR49"/>
  <c r="CQ49"/>
  <c r="CO49"/>
  <c r="CN49"/>
  <c r="CM49"/>
  <c r="CK49"/>
  <c r="CJ49"/>
  <c r="CI49"/>
  <c r="CH49"/>
  <c r="CG49"/>
  <c r="CF49"/>
  <c r="CE49"/>
  <c r="CD49"/>
  <c r="CC49"/>
  <c r="CB49"/>
  <c r="BZ49"/>
  <c r="BY49"/>
  <c r="BX49"/>
  <c r="BW49"/>
  <c r="BV49"/>
  <c r="BU49"/>
  <c r="BT49"/>
  <c r="BS49"/>
  <c r="BR49"/>
  <c r="BQ49"/>
  <c r="BO49"/>
  <c r="BN49"/>
  <c r="BM49"/>
  <c r="BL49"/>
  <c r="BK49"/>
  <c r="BJ49"/>
  <c r="BI49"/>
  <c r="BH49"/>
  <c r="BG49"/>
  <c r="BF49"/>
  <c r="BD49"/>
  <c r="BC49"/>
  <c r="BB49"/>
  <c r="BA49"/>
  <c r="AZ49"/>
  <c r="AW49"/>
  <c r="AV49"/>
  <c r="AU49"/>
  <c r="AS49"/>
  <c r="AR49"/>
  <c r="AQ49"/>
  <c r="AP49"/>
  <c r="AN49"/>
  <c r="A49"/>
  <c r="DI48"/>
  <c r="DG48"/>
  <c r="DF48"/>
  <c r="DE48"/>
  <c r="DD48"/>
  <c r="DC48"/>
  <c r="DB48"/>
  <c r="DA48"/>
  <c r="CZ48"/>
  <c r="CX48"/>
  <c r="CW48"/>
  <c r="CV48"/>
  <c r="CU48"/>
  <c r="CT48"/>
  <c r="CS48"/>
  <c r="CR48"/>
  <c r="CQ48"/>
  <c r="CO48"/>
  <c r="CN48"/>
  <c r="CM48"/>
  <c r="CK48"/>
  <c r="CJ48"/>
  <c r="CI48"/>
  <c r="CH48"/>
  <c r="CG48"/>
  <c r="CF48"/>
  <c r="CE48"/>
  <c r="CD48"/>
  <c r="CC48"/>
  <c r="CB48"/>
  <c r="BZ48"/>
  <c r="BY48"/>
  <c r="BX48"/>
  <c r="BW48"/>
  <c r="BV48"/>
  <c r="BU48"/>
  <c r="BT48"/>
  <c r="BS48"/>
  <c r="BR48"/>
  <c r="BQ48"/>
  <c r="BO48"/>
  <c r="BN48"/>
  <c r="BM48"/>
  <c r="BL48"/>
  <c r="BK48"/>
  <c r="BJ48"/>
  <c r="BI48"/>
  <c r="BH48"/>
  <c r="BG48"/>
  <c r="BF48"/>
  <c r="BD48"/>
  <c r="BC48"/>
  <c r="BB48"/>
  <c r="BA48"/>
  <c r="AZ48"/>
  <c r="AW48"/>
  <c r="AV48"/>
  <c r="AU48"/>
  <c r="AS48"/>
  <c r="AR48"/>
  <c r="AQ48"/>
  <c r="AP48"/>
  <c r="AN48"/>
  <c r="A48"/>
  <c r="DI47"/>
  <c r="DG47"/>
  <c r="DF47"/>
  <c r="DE47"/>
  <c r="DD47"/>
  <c r="DC47"/>
  <c r="DB47"/>
  <c r="DA47"/>
  <c r="CZ47"/>
  <c r="CX47"/>
  <c r="CW47"/>
  <c r="CV47"/>
  <c r="CU47"/>
  <c r="CT47"/>
  <c r="CS47"/>
  <c r="CR47"/>
  <c r="CQ47"/>
  <c r="CO47"/>
  <c r="CN47"/>
  <c r="CM47"/>
  <c r="CK47"/>
  <c r="CJ47"/>
  <c r="CI47"/>
  <c r="CH47"/>
  <c r="CG47"/>
  <c r="CF47"/>
  <c r="CE47"/>
  <c r="CD47"/>
  <c r="CC47"/>
  <c r="CB47"/>
  <c r="BZ47"/>
  <c r="BY47"/>
  <c r="BX47"/>
  <c r="BW47"/>
  <c r="BV47"/>
  <c r="BU47"/>
  <c r="BT47"/>
  <c r="BS47"/>
  <c r="BR47"/>
  <c r="BQ47"/>
  <c r="BO47"/>
  <c r="BN47"/>
  <c r="BM47"/>
  <c r="BL47"/>
  <c r="BK47"/>
  <c r="BJ47"/>
  <c r="BI47"/>
  <c r="BH47"/>
  <c r="BG47"/>
  <c r="BF47"/>
  <c r="BD47"/>
  <c r="BC47"/>
  <c r="BB47"/>
  <c r="BA47"/>
  <c r="AZ47"/>
  <c r="AW47"/>
  <c r="AV47"/>
  <c r="AU47"/>
  <c r="AS47"/>
  <c r="AR47"/>
  <c r="AQ47"/>
  <c r="AP47"/>
  <c r="AN47"/>
  <c r="A47"/>
  <c r="DI46"/>
  <c r="DG46"/>
  <c r="DF46"/>
  <c r="DE46"/>
  <c r="DD46"/>
  <c r="DC46"/>
  <c r="DB46"/>
  <c r="DA46"/>
  <c r="CZ46"/>
  <c r="CX46"/>
  <c r="CW46"/>
  <c r="CV46"/>
  <c r="CU46"/>
  <c r="CT46"/>
  <c r="CS46"/>
  <c r="CR46"/>
  <c r="CQ46"/>
  <c r="CO46"/>
  <c r="CN46"/>
  <c r="CM46"/>
  <c r="CK46"/>
  <c r="CJ46"/>
  <c r="CI46"/>
  <c r="CH46"/>
  <c r="CG46"/>
  <c r="CF46"/>
  <c r="CE46"/>
  <c r="CD46"/>
  <c r="CC46"/>
  <c r="CB46"/>
  <c r="BZ46"/>
  <c r="BY46"/>
  <c r="BX46"/>
  <c r="BW46"/>
  <c r="BV46"/>
  <c r="BU46"/>
  <c r="BT46"/>
  <c r="BS46"/>
  <c r="BR46"/>
  <c r="BQ46"/>
  <c r="BO46"/>
  <c r="BN46"/>
  <c r="BM46"/>
  <c r="BL46"/>
  <c r="BK46"/>
  <c r="BJ46"/>
  <c r="BI46"/>
  <c r="BH46"/>
  <c r="BG46"/>
  <c r="BF46"/>
  <c r="BD46"/>
  <c r="BC46"/>
  <c r="BB46"/>
  <c r="BA46"/>
  <c r="AZ46"/>
  <c r="AW46"/>
  <c r="AV46"/>
  <c r="AU46"/>
  <c r="AS46"/>
  <c r="AR46"/>
  <c r="AQ46"/>
  <c r="AP46"/>
  <c r="AN46"/>
  <c r="A46"/>
  <c r="DI45"/>
  <c r="DG45"/>
  <c r="DF45"/>
  <c r="DE45"/>
  <c r="DD45"/>
  <c r="DC45"/>
  <c r="DB45"/>
  <c r="DA45"/>
  <c r="CZ45"/>
  <c r="CX45"/>
  <c r="CW45"/>
  <c r="CV45"/>
  <c r="CU45"/>
  <c r="CT45"/>
  <c r="CS45"/>
  <c r="CR45"/>
  <c r="CQ45"/>
  <c r="CO45"/>
  <c r="CN45"/>
  <c r="CM45"/>
  <c r="CK45"/>
  <c r="CJ45"/>
  <c r="CI45"/>
  <c r="CH45"/>
  <c r="CG45"/>
  <c r="CF45"/>
  <c r="CE45"/>
  <c r="CD45"/>
  <c r="CC45"/>
  <c r="CB45"/>
  <c r="BZ45"/>
  <c r="BY45"/>
  <c r="BX45"/>
  <c r="BW45"/>
  <c r="BV45"/>
  <c r="BU45"/>
  <c r="BT45"/>
  <c r="BS45"/>
  <c r="BR45"/>
  <c r="BQ45"/>
  <c r="BO45"/>
  <c r="BN45"/>
  <c r="BM45"/>
  <c r="BL45"/>
  <c r="BK45"/>
  <c r="BJ45"/>
  <c r="BI45"/>
  <c r="BH45"/>
  <c r="BG45"/>
  <c r="BF45"/>
  <c r="BD45"/>
  <c r="BC45"/>
  <c r="BB45"/>
  <c r="BA45"/>
  <c r="AZ45"/>
  <c r="AW45"/>
  <c r="AV45"/>
  <c r="AU45"/>
  <c r="AS45"/>
  <c r="AR45"/>
  <c r="AQ45"/>
  <c r="AP45"/>
  <c r="AN45"/>
  <c r="A45"/>
  <c r="DI44"/>
  <c r="DG44"/>
  <c r="DF44"/>
  <c r="DE44"/>
  <c r="DD44"/>
  <c r="DC44"/>
  <c r="DB44"/>
  <c r="DA44"/>
  <c r="CZ44"/>
  <c r="CX44"/>
  <c r="CW44"/>
  <c r="CV44"/>
  <c r="CU44"/>
  <c r="CT44"/>
  <c r="CS44"/>
  <c r="CR44"/>
  <c r="CQ44"/>
  <c r="CO44"/>
  <c r="CN44"/>
  <c r="CM44"/>
  <c r="CK44"/>
  <c r="CJ44"/>
  <c r="CI44"/>
  <c r="CH44"/>
  <c r="CG44"/>
  <c r="CF44"/>
  <c r="CE44"/>
  <c r="CD44"/>
  <c r="CC44"/>
  <c r="CB44"/>
  <c r="BZ44"/>
  <c r="BY44"/>
  <c r="BX44"/>
  <c r="BW44"/>
  <c r="BV44"/>
  <c r="BU44"/>
  <c r="BT44"/>
  <c r="BS44"/>
  <c r="BR44"/>
  <c r="BQ44"/>
  <c r="BO44"/>
  <c r="BN44"/>
  <c r="BM44"/>
  <c r="BL44"/>
  <c r="BK44"/>
  <c r="BJ44"/>
  <c r="BI44"/>
  <c r="BH44"/>
  <c r="BG44"/>
  <c r="BF44"/>
  <c r="BD44"/>
  <c r="BC44"/>
  <c r="BB44"/>
  <c r="BA44"/>
  <c r="AZ44"/>
  <c r="AW44"/>
  <c r="AV44"/>
  <c r="AU44"/>
  <c r="AS44"/>
  <c r="AR44"/>
  <c r="AQ44"/>
  <c r="AP44"/>
  <c r="AN44"/>
  <c r="A44"/>
  <c r="DI43"/>
  <c r="DG43"/>
  <c r="DF43"/>
  <c r="DE43"/>
  <c r="DD43"/>
  <c r="DC43"/>
  <c r="DB43"/>
  <c r="DA43"/>
  <c r="CZ43"/>
  <c r="CX43"/>
  <c r="CW43"/>
  <c r="CV43"/>
  <c r="CU43"/>
  <c r="CT43"/>
  <c r="CS43"/>
  <c r="CR43"/>
  <c r="CQ43"/>
  <c r="CO43"/>
  <c r="CN43"/>
  <c r="CM43"/>
  <c r="CK43"/>
  <c r="CJ43"/>
  <c r="CI43"/>
  <c r="CH43"/>
  <c r="CG43"/>
  <c r="CF43"/>
  <c r="CE43"/>
  <c r="CD43"/>
  <c r="CC43"/>
  <c r="CB43"/>
  <c r="BZ43"/>
  <c r="BY43"/>
  <c r="BX43"/>
  <c r="BW43"/>
  <c r="BV43"/>
  <c r="BU43"/>
  <c r="BT43"/>
  <c r="BS43"/>
  <c r="BR43"/>
  <c r="BQ43"/>
  <c r="BO43"/>
  <c r="BN43"/>
  <c r="BM43"/>
  <c r="BL43"/>
  <c r="BK43"/>
  <c r="BJ43"/>
  <c r="BI43"/>
  <c r="BH43"/>
  <c r="BG43"/>
  <c r="BF43"/>
  <c r="BD43"/>
  <c r="BC43"/>
  <c r="BB43"/>
  <c r="BA43"/>
  <c r="AZ43"/>
  <c r="AW43"/>
  <c r="AV43"/>
  <c r="AU43"/>
  <c r="AS43"/>
  <c r="AR43"/>
  <c r="AQ43"/>
  <c r="AP43"/>
  <c r="AN43"/>
  <c r="A43"/>
  <c r="DI42"/>
  <c r="DG42"/>
  <c r="DF42"/>
  <c r="DE42"/>
  <c r="DD42"/>
  <c r="DC42"/>
  <c r="DB42"/>
  <c r="DA42"/>
  <c r="CZ42"/>
  <c r="CX42"/>
  <c r="CW42"/>
  <c r="CV42"/>
  <c r="CU42"/>
  <c r="CT42"/>
  <c r="CS42"/>
  <c r="CR42"/>
  <c r="CQ42"/>
  <c r="CO42"/>
  <c r="CN42"/>
  <c r="CM42"/>
  <c r="CK42"/>
  <c r="CJ42"/>
  <c r="CI42"/>
  <c r="CH42"/>
  <c r="CG42"/>
  <c r="CF42"/>
  <c r="CE42"/>
  <c r="CD42"/>
  <c r="CC42"/>
  <c r="CB42"/>
  <c r="BZ42"/>
  <c r="BY42"/>
  <c r="BX42"/>
  <c r="BW42"/>
  <c r="BV42"/>
  <c r="BU42"/>
  <c r="BT42"/>
  <c r="BS42"/>
  <c r="BR42"/>
  <c r="BQ42"/>
  <c r="BO42"/>
  <c r="BN42"/>
  <c r="BM42"/>
  <c r="BL42"/>
  <c r="BK42"/>
  <c r="BJ42"/>
  <c r="BI42"/>
  <c r="BH42"/>
  <c r="BG42"/>
  <c r="BF42"/>
  <c r="BD42"/>
  <c r="BC42"/>
  <c r="BB42"/>
  <c r="BA42"/>
  <c r="AZ42"/>
  <c r="AW42"/>
  <c r="AV42"/>
  <c r="AU42"/>
  <c r="AS42"/>
  <c r="AR42"/>
  <c r="AQ42"/>
  <c r="AP42"/>
  <c r="AN42"/>
  <c r="A42"/>
  <c r="DI41"/>
  <c r="DG41"/>
  <c r="DF41"/>
  <c r="DE41"/>
  <c r="DD41"/>
  <c r="DC41"/>
  <c r="DB41"/>
  <c r="DA41"/>
  <c r="CZ41"/>
  <c r="CX41"/>
  <c r="CW41"/>
  <c r="CV41"/>
  <c r="CU41"/>
  <c r="CT41"/>
  <c r="CS41"/>
  <c r="CR41"/>
  <c r="CQ41"/>
  <c r="CO41"/>
  <c r="CN41"/>
  <c r="CM41"/>
  <c r="CK41"/>
  <c r="CJ41"/>
  <c r="CI41"/>
  <c r="CH41"/>
  <c r="CG41"/>
  <c r="CF41"/>
  <c r="CE41"/>
  <c r="CD41"/>
  <c r="CC41"/>
  <c r="CB41"/>
  <c r="BZ41"/>
  <c r="BY41"/>
  <c r="BX41"/>
  <c r="BW41"/>
  <c r="BV41"/>
  <c r="BU41"/>
  <c r="BT41"/>
  <c r="BS41"/>
  <c r="BR41"/>
  <c r="BQ41"/>
  <c r="BO41"/>
  <c r="BN41"/>
  <c r="BM41"/>
  <c r="BL41"/>
  <c r="BK41"/>
  <c r="BJ41"/>
  <c r="BI41"/>
  <c r="BH41"/>
  <c r="BG41"/>
  <c r="BF41"/>
  <c r="BD41"/>
  <c r="BC41"/>
  <c r="BB41"/>
  <c r="BA41"/>
  <c r="AZ41"/>
  <c r="AW41"/>
  <c r="AV41"/>
  <c r="AU41"/>
  <c r="AS41"/>
  <c r="AR41"/>
  <c r="AQ41"/>
  <c r="AP41"/>
  <c r="AN41"/>
  <c r="A41"/>
  <c r="DI40"/>
  <c r="DG40"/>
  <c r="DF40"/>
  <c r="DE40"/>
  <c r="DD40"/>
  <c r="DC40"/>
  <c r="DB40"/>
  <c r="DA40"/>
  <c r="CZ40"/>
  <c r="CX40"/>
  <c r="CW40"/>
  <c r="CV40"/>
  <c r="CU40"/>
  <c r="CT40"/>
  <c r="CS40"/>
  <c r="CR40"/>
  <c r="CQ40"/>
  <c r="CO40"/>
  <c r="CN40"/>
  <c r="CM40"/>
  <c r="CK40"/>
  <c r="CJ40"/>
  <c r="CI40"/>
  <c r="CH40"/>
  <c r="CG40"/>
  <c r="CF40"/>
  <c r="CE40"/>
  <c r="CD40"/>
  <c r="CC40"/>
  <c r="CB40"/>
  <c r="BZ40"/>
  <c r="BY40"/>
  <c r="BX40"/>
  <c r="BW40"/>
  <c r="BV40"/>
  <c r="BU40"/>
  <c r="BT40"/>
  <c r="BS40"/>
  <c r="BR40"/>
  <c r="BQ40"/>
  <c r="BO40"/>
  <c r="BN40"/>
  <c r="BM40"/>
  <c r="BL40"/>
  <c r="BK40"/>
  <c r="BJ40"/>
  <c r="BI40"/>
  <c r="BH40"/>
  <c r="BG40"/>
  <c r="BF40"/>
  <c r="BD40"/>
  <c r="BC40"/>
  <c r="BB40"/>
  <c r="BA40"/>
  <c r="AZ40"/>
  <c r="AW40"/>
  <c r="AV40"/>
  <c r="AU40"/>
  <c r="AS40"/>
  <c r="AR40"/>
  <c r="AQ40"/>
  <c r="AP40"/>
  <c r="AN40"/>
  <c r="A40"/>
  <c r="DI39"/>
  <c r="DG39"/>
  <c r="DF39"/>
  <c r="DE39"/>
  <c r="DD39"/>
  <c r="DC39"/>
  <c r="DB39"/>
  <c r="DA39"/>
  <c r="CZ39"/>
  <c r="CX39"/>
  <c r="CW39"/>
  <c r="CV39"/>
  <c r="CU39"/>
  <c r="CT39"/>
  <c r="CS39"/>
  <c r="CR39"/>
  <c r="CQ39"/>
  <c r="CO39"/>
  <c r="CN39"/>
  <c r="CM39"/>
  <c r="CK39"/>
  <c r="CJ39"/>
  <c r="CI39"/>
  <c r="CH39"/>
  <c r="CG39"/>
  <c r="CF39"/>
  <c r="CE39"/>
  <c r="CD39"/>
  <c r="CC39"/>
  <c r="CB39"/>
  <c r="BZ39"/>
  <c r="BY39"/>
  <c r="BX39"/>
  <c r="BW39"/>
  <c r="BV39"/>
  <c r="BU39"/>
  <c r="BT39"/>
  <c r="BS39"/>
  <c r="BR39"/>
  <c r="BQ39"/>
  <c r="BO39"/>
  <c r="BN39"/>
  <c r="BM39"/>
  <c r="BL39"/>
  <c r="BK39"/>
  <c r="BJ39"/>
  <c r="BI39"/>
  <c r="BH39"/>
  <c r="BG39"/>
  <c r="BF39"/>
  <c r="BD39"/>
  <c r="BC39"/>
  <c r="BB39"/>
  <c r="BA39"/>
  <c r="AZ39"/>
  <c r="AW39"/>
  <c r="AV39"/>
  <c r="AU39"/>
  <c r="AS39"/>
  <c r="AR39"/>
  <c r="AQ39"/>
  <c r="AP39"/>
  <c r="AN39"/>
  <c r="A39"/>
  <c r="DI38"/>
  <c r="DG38"/>
  <c r="DF38"/>
  <c r="DE38"/>
  <c r="DD38"/>
  <c r="DC38"/>
  <c r="DB38"/>
  <c r="DA38"/>
  <c r="CZ38"/>
  <c r="CX38"/>
  <c r="CW38"/>
  <c r="CV38"/>
  <c r="CU38"/>
  <c r="CT38"/>
  <c r="CS38"/>
  <c r="CR38"/>
  <c r="CQ38"/>
  <c r="CO38"/>
  <c r="CN38"/>
  <c r="CM38"/>
  <c r="CK38"/>
  <c r="CJ38"/>
  <c r="CI38"/>
  <c r="CH38"/>
  <c r="CG38"/>
  <c r="CF38"/>
  <c r="CE38"/>
  <c r="CD38"/>
  <c r="CC38"/>
  <c r="CB38"/>
  <c r="BZ38"/>
  <c r="BY38"/>
  <c r="BX38"/>
  <c r="BW38"/>
  <c r="BV38"/>
  <c r="BU38"/>
  <c r="BT38"/>
  <c r="BS38"/>
  <c r="BR38"/>
  <c r="BQ38"/>
  <c r="BO38"/>
  <c r="BN38"/>
  <c r="BM38"/>
  <c r="BL38"/>
  <c r="BK38"/>
  <c r="BJ38"/>
  <c r="BI38"/>
  <c r="BH38"/>
  <c r="BG38"/>
  <c r="BF38"/>
  <c r="BD38"/>
  <c r="BC38"/>
  <c r="BB38"/>
  <c r="BA38"/>
  <c r="AZ38"/>
  <c r="AW38"/>
  <c r="AV38"/>
  <c r="AU38"/>
  <c r="AS38"/>
  <c r="AR38"/>
  <c r="AQ38"/>
  <c r="AP38"/>
  <c r="AN38"/>
  <c r="A38"/>
  <c r="DI37"/>
  <c r="DG37"/>
  <c r="DF37"/>
  <c r="DE37"/>
  <c r="DD37"/>
  <c r="DC37"/>
  <c r="DB37"/>
  <c r="DA37"/>
  <c r="CZ37"/>
  <c r="CX37"/>
  <c r="CW37"/>
  <c r="CV37"/>
  <c r="CU37"/>
  <c r="CT37"/>
  <c r="CS37"/>
  <c r="CR37"/>
  <c r="CQ37"/>
  <c r="CO37"/>
  <c r="CN37"/>
  <c r="CM37"/>
  <c r="CK37"/>
  <c r="CJ37"/>
  <c r="CI37"/>
  <c r="CH37"/>
  <c r="CG37"/>
  <c r="CF37"/>
  <c r="CE37"/>
  <c r="CD37"/>
  <c r="CC37"/>
  <c r="CB37"/>
  <c r="BZ37"/>
  <c r="BY37"/>
  <c r="BX37"/>
  <c r="BW37"/>
  <c r="BV37"/>
  <c r="BU37"/>
  <c r="BT37"/>
  <c r="BS37"/>
  <c r="BR37"/>
  <c r="BQ37"/>
  <c r="BO37"/>
  <c r="BN37"/>
  <c r="BM37"/>
  <c r="BL37"/>
  <c r="BK37"/>
  <c r="BJ37"/>
  <c r="BI37"/>
  <c r="BH37"/>
  <c r="BG37"/>
  <c r="BF37"/>
  <c r="BD37"/>
  <c r="BC37"/>
  <c r="BB37"/>
  <c r="BA37"/>
  <c r="AZ37"/>
  <c r="AW37"/>
  <c r="AV37"/>
  <c r="AU37"/>
  <c r="AS37"/>
  <c r="AR37"/>
  <c r="AQ37"/>
  <c r="AP37"/>
  <c r="AN37"/>
  <c r="A37"/>
  <c r="DI36"/>
  <c r="DG36"/>
  <c r="DF36"/>
  <c r="DE36"/>
  <c r="DD36"/>
  <c r="DC36"/>
  <c r="DB36"/>
  <c r="DA36"/>
  <c r="CZ36"/>
  <c r="CX36"/>
  <c r="CW36"/>
  <c r="CV36"/>
  <c r="CU36"/>
  <c r="CT36"/>
  <c r="CS36"/>
  <c r="CR36"/>
  <c r="CQ36"/>
  <c r="CO36"/>
  <c r="CN36"/>
  <c r="CM36"/>
  <c r="CK36"/>
  <c r="CJ36"/>
  <c r="CI36"/>
  <c r="CH36"/>
  <c r="CG36"/>
  <c r="CF36"/>
  <c r="CE36"/>
  <c r="CD36"/>
  <c r="CC36"/>
  <c r="CB36"/>
  <c r="BZ36"/>
  <c r="BY36"/>
  <c r="BX36"/>
  <c r="BW36"/>
  <c r="BV36"/>
  <c r="BU36"/>
  <c r="BT36"/>
  <c r="BS36"/>
  <c r="BR36"/>
  <c r="BQ36"/>
  <c r="BO36"/>
  <c r="BN36"/>
  <c r="BM36"/>
  <c r="BL36"/>
  <c r="BK36"/>
  <c r="BJ36"/>
  <c r="BI36"/>
  <c r="BH36"/>
  <c r="BG36"/>
  <c r="BF36"/>
  <c r="BD36"/>
  <c r="BC36"/>
  <c r="BB36"/>
  <c r="BA36"/>
  <c r="AZ36"/>
  <c r="AW36"/>
  <c r="AV36"/>
  <c r="AU36"/>
  <c r="AS36"/>
  <c r="AR36"/>
  <c r="AQ36"/>
  <c r="AP36"/>
  <c r="AN36"/>
  <c r="A36"/>
  <c r="DI35"/>
  <c r="DG35"/>
  <c r="DF35"/>
  <c r="DE35"/>
  <c r="DD35"/>
  <c r="DC35"/>
  <c r="DB35"/>
  <c r="DA35"/>
  <c r="CZ35"/>
  <c r="CX35"/>
  <c r="CW35"/>
  <c r="CV35"/>
  <c r="CU35"/>
  <c r="CT35"/>
  <c r="CS35"/>
  <c r="CR35"/>
  <c r="CQ35"/>
  <c r="CO35"/>
  <c r="CN35"/>
  <c r="CM35"/>
  <c r="CK35"/>
  <c r="CJ35"/>
  <c r="CI35"/>
  <c r="CH35"/>
  <c r="CG35"/>
  <c r="CF35"/>
  <c r="CE35"/>
  <c r="CD35"/>
  <c r="CC35"/>
  <c r="CB35"/>
  <c r="BZ35"/>
  <c r="BY35"/>
  <c r="BX35"/>
  <c r="BW35"/>
  <c r="BV35"/>
  <c r="BU35"/>
  <c r="BT35"/>
  <c r="BS35"/>
  <c r="BR35"/>
  <c r="BQ35"/>
  <c r="BO35"/>
  <c r="BN35"/>
  <c r="BM35"/>
  <c r="BL35"/>
  <c r="BK35"/>
  <c r="BJ35"/>
  <c r="BI35"/>
  <c r="BH35"/>
  <c r="BG35"/>
  <c r="BF35"/>
  <c r="BD35"/>
  <c r="BC35"/>
  <c r="BB35"/>
  <c r="BA35"/>
  <c r="AZ35"/>
  <c r="AW35"/>
  <c r="AV35"/>
  <c r="AU35"/>
  <c r="AS35"/>
  <c r="AR35"/>
  <c r="AQ35"/>
  <c r="AP35"/>
  <c r="AN35"/>
  <c r="A35"/>
  <c r="DI34"/>
  <c r="DG34"/>
  <c r="DF34"/>
  <c r="DE34"/>
  <c r="DD34"/>
  <c r="DC34"/>
  <c r="DB34"/>
  <c r="DA34"/>
  <c r="CZ34"/>
  <c r="CX34"/>
  <c r="CW34"/>
  <c r="CV34"/>
  <c r="CU34"/>
  <c r="CT34"/>
  <c r="CS34"/>
  <c r="CR34"/>
  <c r="CQ34"/>
  <c r="CO34"/>
  <c r="CN34"/>
  <c r="CM34"/>
  <c r="CK34"/>
  <c r="CJ34"/>
  <c r="CI34"/>
  <c r="CH34"/>
  <c r="CG34"/>
  <c r="CF34"/>
  <c r="CE34"/>
  <c r="CD34"/>
  <c r="CC34"/>
  <c r="CB34"/>
  <c r="BZ34"/>
  <c r="BY34"/>
  <c r="BX34"/>
  <c r="BW34"/>
  <c r="BV34"/>
  <c r="BU34"/>
  <c r="BT34"/>
  <c r="BS34"/>
  <c r="BR34"/>
  <c r="BQ34"/>
  <c r="BO34"/>
  <c r="BN34"/>
  <c r="BM34"/>
  <c r="BL34"/>
  <c r="BK34"/>
  <c r="BJ34"/>
  <c r="BI34"/>
  <c r="BH34"/>
  <c r="BG34"/>
  <c r="BF34"/>
  <c r="BD34"/>
  <c r="BC34"/>
  <c r="BB34"/>
  <c r="BA34"/>
  <c r="AZ34"/>
  <c r="AW34"/>
  <c r="AV34"/>
  <c r="AU34"/>
  <c r="AS34"/>
  <c r="AR34"/>
  <c r="AQ34"/>
  <c r="AP34"/>
  <c r="AN34"/>
  <c r="A34"/>
  <c r="DI33"/>
  <c r="DG33"/>
  <c r="DF33"/>
  <c r="DE33"/>
  <c r="DD33"/>
  <c r="DC33"/>
  <c r="DB33"/>
  <c r="DA33"/>
  <c r="CZ33"/>
  <c r="CX33"/>
  <c r="CW33"/>
  <c r="CV33"/>
  <c r="CU33"/>
  <c r="CT33"/>
  <c r="CS33"/>
  <c r="CR33"/>
  <c r="CQ33"/>
  <c r="CO33"/>
  <c r="CN33"/>
  <c r="CM33"/>
  <c r="CK33"/>
  <c r="CJ33"/>
  <c r="CI33"/>
  <c r="CH33"/>
  <c r="CG33"/>
  <c r="CF33"/>
  <c r="CE33"/>
  <c r="CD33"/>
  <c r="CC33"/>
  <c r="CB33"/>
  <c r="BZ33"/>
  <c r="BY33"/>
  <c r="BX33"/>
  <c r="BW33"/>
  <c r="BV33"/>
  <c r="BU33"/>
  <c r="BT33"/>
  <c r="BS33"/>
  <c r="BR33"/>
  <c r="BQ33"/>
  <c r="BO33"/>
  <c r="BN33"/>
  <c r="BM33"/>
  <c r="BL33"/>
  <c r="BK33"/>
  <c r="BJ33"/>
  <c r="BI33"/>
  <c r="BH33"/>
  <c r="BG33"/>
  <c r="BF33"/>
  <c r="BD33"/>
  <c r="BC33"/>
  <c r="BB33"/>
  <c r="BA33"/>
  <c r="AZ33"/>
  <c r="AW33"/>
  <c r="AV33"/>
  <c r="AU33"/>
  <c r="AS33"/>
  <c r="AR33"/>
  <c r="AQ33"/>
  <c r="AP33"/>
  <c r="AN33"/>
  <c r="A33"/>
  <c r="DI32"/>
  <c r="DG32"/>
  <c r="DF32"/>
  <c r="DE32"/>
  <c r="DD32"/>
  <c r="DC32"/>
  <c r="DB32"/>
  <c r="DA32"/>
  <c r="CZ32"/>
  <c r="CX32"/>
  <c r="CW32"/>
  <c r="CV32"/>
  <c r="CU32"/>
  <c r="CT32"/>
  <c r="CS32"/>
  <c r="CR32"/>
  <c r="CQ32"/>
  <c r="CO32"/>
  <c r="CN32"/>
  <c r="CM32"/>
  <c r="CK32"/>
  <c r="CJ32"/>
  <c r="CI32"/>
  <c r="CH32"/>
  <c r="CG32"/>
  <c r="CF32"/>
  <c r="CE32"/>
  <c r="CD32"/>
  <c r="CC32"/>
  <c r="CB32"/>
  <c r="BZ32"/>
  <c r="BY32"/>
  <c r="BX32"/>
  <c r="BW32"/>
  <c r="BV32"/>
  <c r="BU32"/>
  <c r="BT32"/>
  <c r="BS32"/>
  <c r="BR32"/>
  <c r="BQ32"/>
  <c r="BO32"/>
  <c r="BN32"/>
  <c r="BM32"/>
  <c r="BL32"/>
  <c r="BK32"/>
  <c r="BJ32"/>
  <c r="BI32"/>
  <c r="BH32"/>
  <c r="BG32"/>
  <c r="BF32"/>
  <c r="BD32"/>
  <c r="BC32"/>
  <c r="BB32"/>
  <c r="BA32"/>
  <c r="AZ32"/>
  <c r="AW32"/>
  <c r="AV32"/>
  <c r="AU32"/>
  <c r="AS32"/>
  <c r="AR32"/>
  <c r="AQ32"/>
  <c r="AP32"/>
  <c r="AN32"/>
  <c r="A32"/>
  <c r="DI31"/>
  <c r="DG31"/>
  <c r="DF31"/>
  <c r="DE31"/>
  <c r="DD31"/>
  <c r="DC31"/>
  <c r="DB31"/>
  <c r="DA31"/>
  <c r="CZ31"/>
  <c r="CX31"/>
  <c r="CW31"/>
  <c r="CV31"/>
  <c r="CU31"/>
  <c r="CT31"/>
  <c r="CS31"/>
  <c r="CR31"/>
  <c r="CQ31"/>
  <c r="CO31"/>
  <c r="CN31"/>
  <c r="CM31"/>
  <c r="CK31"/>
  <c r="CJ31"/>
  <c r="CI31"/>
  <c r="CH31"/>
  <c r="CG31"/>
  <c r="CF31"/>
  <c r="CE31"/>
  <c r="CD31"/>
  <c r="CC31"/>
  <c r="CB31"/>
  <c r="BZ31"/>
  <c r="BY31"/>
  <c r="BX31"/>
  <c r="BW31"/>
  <c r="BV31"/>
  <c r="BU31"/>
  <c r="BT31"/>
  <c r="BS31"/>
  <c r="BR31"/>
  <c r="BQ31"/>
  <c r="BO31"/>
  <c r="BN31"/>
  <c r="BM31"/>
  <c r="BL31"/>
  <c r="BK31"/>
  <c r="BJ31"/>
  <c r="BI31"/>
  <c r="BH31"/>
  <c r="BG31"/>
  <c r="BF31"/>
  <c r="BD31"/>
  <c r="BC31"/>
  <c r="BB31"/>
  <c r="BA31"/>
  <c r="AZ31"/>
  <c r="AW31"/>
  <c r="AV31"/>
  <c r="AU31"/>
  <c r="AS31"/>
  <c r="AR31"/>
  <c r="AQ31"/>
  <c r="AP31"/>
  <c r="AN31"/>
  <c r="A31"/>
  <c r="DI30"/>
  <c r="DG30"/>
  <c r="DF30"/>
  <c r="DE30"/>
  <c r="DD30"/>
  <c r="DC30"/>
  <c r="DB30"/>
  <c r="DA30"/>
  <c r="CZ30"/>
  <c r="CX30"/>
  <c r="CW30"/>
  <c r="CV30"/>
  <c r="CU30"/>
  <c r="CT30"/>
  <c r="CS30"/>
  <c r="CR30"/>
  <c r="CQ30"/>
  <c r="CO30"/>
  <c r="CN30"/>
  <c r="CM30"/>
  <c r="CK30"/>
  <c r="CJ30"/>
  <c r="CI30"/>
  <c r="CH30"/>
  <c r="CG30"/>
  <c r="CF30"/>
  <c r="CE30"/>
  <c r="CD30"/>
  <c r="CC30"/>
  <c r="CB30"/>
  <c r="BZ30"/>
  <c r="BY30"/>
  <c r="BX30"/>
  <c r="BW30"/>
  <c r="BV30"/>
  <c r="BU30"/>
  <c r="BT30"/>
  <c r="BS30"/>
  <c r="BR30"/>
  <c r="BQ30"/>
  <c r="BO30"/>
  <c r="BN30"/>
  <c r="BM30"/>
  <c r="BL30"/>
  <c r="BK30"/>
  <c r="BJ30"/>
  <c r="BI30"/>
  <c r="BH30"/>
  <c r="BG30"/>
  <c r="BF30"/>
  <c r="BD30"/>
  <c r="BC30"/>
  <c r="BB30"/>
  <c r="BA30"/>
  <c r="AZ30"/>
  <c r="AW30"/>
  <c r="AV30"/>
  <c r="AU30"/>
  <c r="AS30"/>
  <c r="AR30"/>
  <c r="AQ30"/>
  <c r="AP30"/>
  <c r="AN30"/>
  <c r="A30"/>
  <c r="DI29"/>
  <c r="DG29"/>
  <c r="DF29"/>
  <c r="DE29"/>
  <c r="DD29"/>
  <c r="DC29"/>
  <c r="DB29"/>
  <c r="DA29"/>
  <c r="CZ29"/>
  <c r="CX29"/>
  <c r="CW29"/>
  <c r="CV29"/>
  <c r="CU29"/>
  <c r="CT29"/>
  <c r="CS29"/>
  <c r="CR29"/>
  <c r="CQ29"/>
  <c r="CO29"/>
  <c r="CN29"/>
  <c r="CM29"/>
  <c r="CK29"/>
  <c r="CJ29"/>
  <c r="CI29"/>
  <c r="CH29"/>
  <c r="CG29"/>
  <c r="CF29"/>
  <c r="CE29"/>
  <c r="CD29"/>
  <c r="CC29"/>
  <c r="CB29"/>
  <c r="BZ29"/>
  <c r="BY29"/>
  <c r="BX29"/>
  <c r="BW29"/>
  <c r="BV29"/>
  <c r="BU29"/>
  <c r="BT29"/>
  <c r="BS29"/>
  <c r="BR29"/>
  <c r="BQ29"/>
  <c r="BO29"/>
  <c r="BN29"/>
  <c r="BM29"/>
  <c r="BL29"/>
  <c r="BK29"/>
  <c r="BJ29"/>
  <c r="BI29"/>
  <c r="BH29"/>
  <c r="BG29"/>
  <c r="BF29"/>
  <c r="BD29"/>
  <c r="BC29"/>
  <c r="BB29"/>
  <c r="BA29"/>
  <c r="AZ29"/>
  <c r="AW29"/>
  <c r="AV29"/>
  <c r="AU29"/>
  <c r="AS29"/>
  <c r="AR29"/>
  <c r="AQ29"/>
  <c r="AP29"/>
  <c r="AN29"/>
  <c r="A29"/>
  <c r="DI28"/>
  <c r="DG28"/>
  <c r="DF28"/>
  <c r="DE28"/>
  <c r="DD28"/>
  <c r="DC28"/>
  <c r="DB28"/>
  <c r="DA28"/>
  <c r="CZ28"/>
  <c r="CX28"/>
  <c r="CW28"/>
  <c r="CV28"/>
  <c r="CU28"/>
  <c r="CT28"/>
  <c r="CS28"/>
  <c r="CR28"/>
  <c r="CQ28"/>
  <c r="CO28"/>
  <c r="CN28"/>
  <c r="CM28"/>
  <c r="CK28"/>
  <c r="CJ28"/>
  <c r="CI28"/>
  <c r="CH28"/>
  <c r="CG28"/>
  <c r="CF28"/>
  <c r="CE28"/>
  <c r="CD28"/>
  <c r="CC28"/>
  <c r="CB28"/>
  <c r="BZ28"/>
  <c r="BY28"/>
  <c r="BX28"/>
  <c r="BW28"/>
  <c r="BV28"/>
  <c r="BU28"/>
  <c r="BT28"/>
  <c r="BS28"/>
  <c r="BR28"/>
  <c r="BQ28"/>
  <c r="BO28"/>
  <c r="BN28"/>
  <c r="BM28"/>
  <c r="BL28"/>
  <c r="BK28"/>
  <c r="BJ28"/>
  <c r="BI28"/>
  <c r="BH28"/>
  <c r="BG28"/>
  <c r="BF28"/>
  <c r="BD28"/>
  <c r="BC28"/>
  <c r="BB28"/>
  <c r="BA28"/>
  <c r="AZ28"/>
  <c r="AW28"/>
  <c r="AV28"/>
  <c r="AU28"/>
  <c r="AS28"/>
  <c r="AR28"/>
  <c r="AQ28"/>
  <c r="AP28"/>
  <c r="AN28"/>
  <c r="A28"/>
  <c r="DI27"/>
  <c r="DG27"/>
  <c r="DF27"/>
  <c r="DE27"/>
  <c r="DD27"/>
  <c r="DC27"/>
  <c r="DB27"/>
  <c r="DA27"/>
  <c r="CZ27"/>
  <c r="CX27"/>
  <c r="CW27"/>
  <c r="CV27"/>
  <c r="CU27"/>
  <c r="CT27"/>
  <c r="CS27"/>
  <c r="CR27"/>
  <c r="CQ27"/>
  <c r="CO27"/>
  <c r="CN27"/>
  <c r="CM27"/>
  <c r="CK27"/>
  <c r="CJ27"/>
  <c r="CI27"/>
  <c r="CH27"/>
  <c r="CG27"/>
  <c r="CF27"/>
  <c r="CE27"/>
  <c r="CD27"/>
  <c r="CC27"/>
  <c r="CB27"/>
  <c r="BZ27"/>
  <c r="BY27"/>
  <c r="BX27"/>
  <c r="BW27"/>
  <c r="BV27"/>
  <c r="BU27"/>
  <c r="BT27"/>
  <c r="BS27"/>
  <c r="BR27"/>
  <c r="BQ27"/>
  <c r="BO27"/>
  <c r="BN27"/>
  <c r="BM27"/>
  <c r="BL27"/>
  <c r="BK27"/>
  <c r="BJ27"/>
  <c r="BI27"/>
  <c r="BH27"/>
  <c r="BG27"/>
  <c r="BF27"/>
  <c r="BD27"/>
  <c r="BC27"/>
  <c r="BB27"/>
  <c r="BA27"/>
  <c r="AZ27"/>
  <c r="AW27"/>
  <c r="AV27"/>
  <c r="AU27"/>
  <c r="AS27"/>
  <c r="AR27"/>
  <c r="AQ27"/>
  <c r="AP27"/>
  <c r="AN27"/>
  <c r="A27"/>
  <c r="DI26"/>
  <c r="DG26"/>
  <c r="DF26"/>
  <c r="DE26"/>
  <c r="DD26"/>
  <c r="DC26"/>
  <c r="DB26"/>
  <c r="DA26"/>
  <c r="CZ26"/>
  <c r="CX26"/>
  <c r="CW26"/>
  <c r="CV26"/>
  <c r="CU26"/>
  <c r="CT26"/>
  <c r="CS26"/>
  <c r="CR26"/>
  <c r="CQ26"/>
  <c r="CO26"/>
  <c r="CN26"/>
  <c r="CM26"/>
  <c r="CK26"/>
  <c r="CJ26"/>
  <c r="CI26"/>
  <c r="CH26"/>
  <c r="CG26"/>
  <c r="CF26"/>
  <c r="CE26"/>
  <c r="CD26"/>
  <c r="CC26"/>
  <c r="CB26"/>
  <c r="BZ26"/>
  <c r="BY26"/>
  <c r="BX26"/>
  <c r="BW26"/>
  <c r="BV26"/>
  <c r="BU26"/>
  <c r="BT26"/>
  <c r="BS26"/>
  <c r="BR26"/>
  <c r="BQ26"/>
  <c r="BO26"/>
  <c r="BN26"/>
  <c r="BM26"/>
  <c r="BL26"/>
  <c r="BK26"/>
  <c r="BJ26"/>
  <c r="BI26"/>
  <c r="BH26"/>
  <c r="BG26"/>
  <c r="BF26"/>
  <c r="BD26"/>
  <c r="BC26"/>
  <c r="BB26"/>
  <c r="BA26"/>
  <c r="AZ26"/>
  <c r="AW26"/>
  <c r="AV26"/>
  <c r="AU26"/>
  <c r="AS26"/>
  <c r="AR26"/>
  <c r="AQ26"/>
  <c r="AP26"/>
  <c r="AN26"/>
  <c r="A26"/>
  <c r="DI25"/>
  <c r="DG25"/>
  <c r="DF25"/>
  <c r="DE25"/>
  <c r="DD25"/>
  <c r="DC25"/>
  <c r="DB25"/>
  <c r="DA25"/>
  <c r="CZ25"/>
  <c r="CX25"/>
  <c r="CW25"/>
  <c r="CV25"/>
  <c r="CU25"/>
  <c r="CT25"/>
  <c r="CS25"/>
  <c r="CR25"/>
  <c r="CQ25"/>
  <c r="CO25"/>
  <c r="CN25"/>
  <c r="CM25"/>
  <c r="CK25"/>
  <c r="CJ25"/>
  <c r="CI25"/>
  <c r="CH25"/>
  <c r="CG25"/>
  <c r="CF25"/>
  <c r="CE25"/>
  <c r="CD25"/>
  <c r="CC25"/>
  <c r="CB25"/>
  <c r="BZ25"/>
  <c r="BY25"/>
  <c r="BX25"/>
  <c r="BW25"/>
  <c r="BV25"/>
  <c r="BU25"/>
  <c r="BT25"/>
  <c r="BS25"/>
  <c r="BR25"/>
  <c r="BQ25"/>
  <c r="BO25"/>
  <c r="BN25"/>
  <c r="BM25"/>
  <c r="BL25"/>
  <c r="BK25"/>
  <c r="BJ25"/>
  <c r="BI25"/>
  <c r="BH25"/>
  <c r="BG25"/>
  <c r="BF25"/>
  <c r="BD25"/>
  <c r="BC25"/>
  <c r="BB25"/>
  <c r="BA25"/>
  <c r="AZ25"/>
  <c r="AW25"/>
  <c r="AV25"/>
  <c r="AU25"/>
  <c r="AS25"/>
  <c r="AR25"/>
  <c r="AQ25"/>
  <c r="AP25"/>
  <c r="AN25"/>
  <c r="A25"/>
  <c r="DI24"/>
  <c r="DG24"/>
  <c r="DF24"/>
  <c r="DE24"/>
  <c r="DD24"/>
  <c r="DC24"/>
  <c r="DB24"/>
  <c r="DA24"/>
  <c r="CZ24"/>
  <c r="CX24"/>
  <c r="CW24"/>
  <c r="CV24"/>
  <c r="CU24"/>
  <c r="CT24"/>
  <c r="CS24"/>
  <c r="CR24"/>
  <c r="CQ24"/>
  <c r="CO24"/>
  <c r="CN24"/>
  <c r="CM24"/>
  <c r="CK24"/>
  <c r="CJ24"/>
  <c r="CI24"/>
  <c r="CH24"/>
  <c r="CG24"/>
  <c r="CF24"/>
  <c r="CE24"/>
  <c r="CD24"/>
  <c r="CC24"/>
  <c r="CB24"/>
  <c r="BZ24"/>
  <c r="BY24"/>
  <c r="BX24"/>
  <c r="BW24"/>
  <c r="BV24"/>
  <c r="BU24"/>
  <c r="BT24"/>
  <c r="BS24"/>
  <c r="BR24"/>
  <c r="BQ24"/>
  <c r="BO24"/>
  <c r="BN24"/>
  <c r="BM24"/>
  <c r="BL24"/>
  <c r="BK24"/>
  <c r="BJ24"/>
  <c r="BI24"/>
  <c r="BH24"/>
  <c r="BG24"/>
  <c r="BF24"/>
  <c r="BD24"/>
  <c r="BC24"/>
  <c r="BB24"/>
  <c r="BA24"/>
  <c r="AZ24"/>
  <c r="AW24"/>
  <c r="AV24"/>
  <c r="AU24"/>
  <c r="AS24"/>
  <c r="AR24"/>
  <c r="AQ24"/>
  <c r="AP24"/>
  <c r="AN24"/>
  <c r="A24"/>
  <c r="DI23"/>
  <c r="DG23"/>
  <c r="DF23"/>
  <c r="DE23"/>
  <c r="DD23"/>
  <c r="DC23"/>
  <c r="DB23"/>
  <c r="DA23"/>
  <c r="CZ23"/>
  <c r="CX23"/>
  <c r="CW23"/>
  <c r="CV23"/>
  <c r="CU23"/>
  <c r="CT23"/>
  <c r="CS23"/>
  <c r="CR23"/>
  <c r="CQ23"/>
  <c r="CO23"/>
  <c r="CN23"/>
  <c r="CM23"/>
  <c r="CK23"/>
  <c r="CJ23"/>
  <c r="CI23"/>
  <c r="CH23"/>
  <c r="CG23"/>
  <c r="CF23"/>
  <c r="CE23"/>
  <c r="CD23"/>
  <c r="CC23"/>
  <c r="CB23"/>
  <c r="BZ23"/>
  <c r="BY23"/>
  <c r="BX23"/>
  <c r="BW23"/>
  <c r="BV23"/>
  <c r="BU23"/>
  <c r="BT23"/>
  <c r="BS23"/>
  <c r="BR23"/>
  <c r="BQ23"/>
  <c r="BO23"/>
  <c r="BN23"/>
  <c r="BM23"/>
  <c r="BL23"/>
  <c r="BK23"/>
  <c r="BJ23"/>
  <c r="BI23"/>
  <c r="BH23"/>
  <c r="BG23"/>
  <c r="BF23"/>
  <c r="BD23"/>
  <c r="BC23"/>
  <c r="BB23"/>
  <c r="BA23"/>
  <c r="AZ23"/>
  <c r="AW23"/>
  <c r="AV23"/>
  <c r="AU23"/>
  <c r="AS23"/>
  <c r="AR23"/>
  <c r="AQ23"/>
  <c r="AP23"/>
  <c r="AN23"/>
  <c r="A23"/>
  <c r="DI22"/>
  <c r="DG22"/>
  <c r="DF22"/>
  <c r="DE22"/>
  <c r="DD22"/>
  <c r="DC22"/>
  <c r="DB22"/>
  <c r="DA22"/>
  <c r="CZ22"/>
  <c r="CX22"/>
  <c r="CW22"/>
  <c r="CV22"/>
  <c r="CU22"/>
  <c r="CT22"/>
  <c r="CS22"/>
  <c r="CR22"/>
  <c r="CQ22"/>
  <c r="CO22"/>
  <c r="CN22"/>
  <c r="CM22"/>
  <c r="CK22"/>
  <c r="CJ22"/>
  <c r="CI22"/>
  <c r="CH22"/>
  <c r="CG22"/>
  <c r="CF22"/>
  <c r="CE22"/>
  <c r="CD22"/>
  <c r="CC22"/>
  <c r="CB22"/>
  <c r="BZ22"/>
  <c r="BY22"/>
  <c r="BX22"/>
  <c r="BW22"/>
  <c r="BV22"/>
  <c r="BU22"/>
  <c r="BT22"/>
  <c r="BS22"/>
  <c r="BR22"/>
  <c r="BQ22"/>
  <c r="BO22"/>
  <c r="BN22"/>
  <c r="BM22"/>
  <c r="BL22"/>
  <c r="BK22"/>
  <c r="BJ22"/>
  <c r="BI22"/>
  <c r="BH22"/>
  <c r="BG22"/>
  <c r="BF22"/>
  <c r="BD22"/>
  <c r="BC22"/>
  <c r="BB22"/>
  <c r="BA22"/>
  <c r="AZ22"/>
  <c r="AW22"/>
  <c r="AV22"/>
  <c r="AU22"/>
  <c r="AS22"/>
  <c r="AR22"/>
  <c r="AQ22"/>
  <c r="AP22"/>
  <c r="AN22"/>
  <c r="A22"/>
  <c r="DI21"/>
  <c r="DG21"/>
  <c r="DF21"/>
  <c r="DE21"/>
  <c r="DD21"/>
  <c r="DC21"/>
  <c r="DB21"/>
  <c r="DA21"/>
  <c r="CZ21"/>
  <c r="CX21"/>
  <c r="CW21"/>
  <c r="CV21"/>
  <c r="CU21"/>
  <c r="CT21"/>
  <c r="CS21"/>
  <c r="CR21"/>
  <c r="CQ21"/>
  <c r="CO21"/>
  <c r="CN21"/>
  <c r="CM21"/>
  <c r="CK21"/>
  <c r="CJ21"/>
  <c r="CI21"/>
  <c r="CH21"/>
  <c r="CG21"/>
  <c r="CF21"/>
  <c r="CE21"/>
  <c r="CD21"/>
  <c r="CC21"/>
  <c r="CB21"/>
  <c r="BZ21"/>
  <c r="BY21"/>
  <c r="BX21"/>
  <c r="BW21"/>
  <c r="BV21"/>
  <c r="BU21"/>
  <c r="BT21"/>
  <c r="BS21"/>
  <c r="BR21"/>
  <c r="BQ21"/>
  <c r="BO21"/>
  <c r="BN21"/>
  <c r="BM21"/>
  <c r="BL21"/>
  <c r="BK21"/>
  <c r="BJ21"/>
  <c r="BI21"/>
  <c r="BH21"/>
  <c r="BG21"/>
  <c r="BF21"/>
  <c r="BD21"/>
  <c r="BC21"/>
  <c r="BB21"/>
  <c r="BA21"/>
  <c r="AZ21"/>
  <c r="AW21"/>
  <c r="AV21"/>
  <c r="AU21"/>
  <c r="AS21"/>
  <c r="AR21"/>
  <c r="AQ21"/>
  <c r="AP21"/>
  <c r="AN21"/>
  <c r="A21"/>
  <c r="DI20"/>
  <c r="DG20"/>
  <c r="DF20"/>
  <c r="DE20"/>
  <c r="DD20"/>
  <c r="DC20"/>
  <c r="DB20"/>
  <c r="DA20"/>
  <c r="CZ20"/>
  <c r="CX20"/>
  <c r="CW20"/>
  <c r="CV20"/>
  <c r="CU20"/>
  <c r="CT20"/>
  <c r="CS20"/>
  <c r="CR20"/>
  <c r="CQ20"/>
  <c r="CO20"/>
  <c r="CN20"/>
  <c r="CM20"/>
  <c r="CK20"/>
  <c r="CJ20"/>
  <c r="CI20"/>
  <c r="CH20"/>
  <c r="CG20"/>
  <c r="CF20"/>
  <c r="CE20"/>
  <c r="CD20"/>
  <c r="CC20"/>
  <c r="CB20"/>
  <c r="BZ20"/>
  <c r="BY20"/>
  <c r="BX20"/>
  <c r="BW20"/>
  <c r="BV20"/>
  <c r="BU20"/>
  <c r="BT20"/>
  <c r="BS20"/>
  <c r="BR20"/>
  <c r="BQ20"/>
  <c r="BO20"/>
  <c r="BN20"/>
  <c r="BM20"/>
  <c r="BL20"/>
  <c r="BK20"/>
  <c r="BJ20"/>
  <c r="BI20"/>
  <c r="BH20"/>
  <c r="BG20"/>
  <c r="BF20"/>
  <c r="BD20"/>
  <c r="BC20"/>
  <c r="BB20"/>
  <c r="BA20"/>
  <c r="AZ20"/>
  <c r="AW20"/>
  <c r="AV20"/>
  <c r="AU20"/>
  <c r="AS20"/>
  <c r="AR20"/>
  <c r="AQ20"/>
  <c r="AP20"/>
  <c r="AN20"/>
  <c r="A20"/>
  <c r="DI19"/>
  <c r="DG19"/>
  <c r="DF19"/>
  <c r="DE19"/>
  <c r="DD19"/>
  <c r="DC19"/>
  <c r="DB19"/>
  <c r="DA19"/>
  <c r="CZ19"/>
  <c r="CX19"/>
  <c r="CW19"/>
  <c r="CV19"/>
  <c r="CU19"/>
  <c r="CT19"/>
  <c r="CS19"/>
  <c r="CR19"/>
  <c r="CQ19"/>
  <c r="CO19"/>
  <c r="CN19"/>
  <c r="CM19"/>
  <c r="CK19"/>
  <c r="CJ19"/>
  <c r="CI19"/>
  <c r="CH19"/>
  <c r="CG19"/>
  <c r="CF19"/>
  <c r="CE19"/>
  <c r="CD19"/>
  <c r="CC19"/>
  <c r="CB19"/>
  <c r="BZ19"/>
  <c r="BY19"/>
  <c r="BX19"/>
  <c r="BW19"/>
  <c r="BV19"/>
  <c r="BU19"/>
  <c r="BT19"/>
  <c r="BS19"/>
  <c r="BR19"/>
  <c r="BQ19"/>
  <c r="BO19"/>
  <c r="BN19"/>
  <c r="BM19"/>
  <c r="BL19"/>
  <c r="BK19"/>
  <c r="BJ19"/>
  <c r="BI19"/>
  <c r="BH19"/>
  <c r="BG19"/>
  <c r="BF19"/>
  <c r="BD19"/>
  <c r="BC19"/>
  <c r="BB19"/>
  <c r="BA19"/>
  <c r="AZ19"/>
  <c r="AW19"/>
  <c r="AV19"/>
  <c r="AU19"/>
  <c r="AS19"/>
  <c r="AR19"/>
  <c r="AQ19"/>
  <c r="AP19"/>
  <c r="AN19"/>
  <c r="A19"/>
  <c r="DI18"/>
  <c r="DG18"/>
  <c r="DF18"/>
  <c r="DE18"/>
  <c r="DD18"/>
  <c r="DC18"/>
  <c r="DB18"/>
  <c r="DA18"/>
  <c r="CZ18"/>
  <c r="CX18"/>
  <c r="CW18"/>
  <c r="CV18"/>
  <c r="CU18"/>
  <c r="CT18"/>
  <c r="CS18"/>
  <c r="CR18"/>
  <c r="CQ18"/>
  <c r="CO18"/>
  <c r="CN18"/>
  <c r="CM18"/>
  <c r="CK18"/>
  <c r="CJ18"/>
  <c r="CI18"/>
  <c r="CH18"/>
  <c r="CG18"/>
  <c r="CF18"/>
  <c r="CE18"/>
  <c r="CD18"/>
  <c r="CC18"/>
  <c r="CB18"/>
  <c r="BZ18"/>
  <c r="BY18"/>
  <c r="BX18"/>
  <c r="BW18"/>
  <c r="BV18"/>
  <c r="BU18"/>
  <c r="BT18"/>
  <c r="BS18"/>
  <c r="BR18"/>
  <c r="BQ18"/>
  <c r="BO18"/>
  <c r="BN18"/>
  <c r="BM18"/>
  <c r="BL18"/>
  <c r="BK18"/>
  <c r="BJ18"/>
  <c r="BI18"/>
  <c r="BH18"/>
  <c r="BG18"/>
  <c r="BF18"/>
  <c r="BD18"/>
  <c r="BC18"/>
  <c r="BB18"/>
  <c r="BA18"/>
  <c r="AZ18"/>
  <c r="AW18"/>
  <c r="AV18"/>
  <c r="AU18"/>
  <c r="AS18"/>
  <c r="AR18"/>
  <c r="AQ18"/>
  <c r="AP18"/>
  <c r="AN18"/>
  <c r="A18"/>
  <c r="DI17"/>
  <c r="DG17"/>
  <c r="DF17"/>
  <c r="DE17"/>
  <c r="DD17"/>
  <c r="DC17"/>
  <c r="DB17"/>
  <c r="DA17"/>
  <c r="CZ17"/>
  <c r="CX17"/>
  <c r="CW17"/>
  <c r="CV17"/>
  <c r="CU17"/>
  <c r="CT17"/>
  <c r="CS17"/>
  <c r="CR17"/>
  <c r="CQ17"/>
  <c r="CO17"/>
  <c r="CN17"/>
  <c r="CM17"/>
  <c r="CK17"/>
  <c r="CJ17"/>
  <c r="CI17"/>
  <c r="CH17"/>
  <c r="CG17"/>
  <c r="CF17"/>
  <c r="CE17"/>
  <c r="CD17"/>
  <c r="CC17"/>
  <c r="CB17"/>
  <c r="BZ17"/>
  <c r="BY17"/>
  <c r="BX17"/>
  <c r="BW17"/>
  <c r="BV17"/>
  <c r="BU17"/>
  <c r="BT17"/>
  <c r="BS17"/>
  <c r="BR17"/>
  <c r="BQ17"/>
  <c r="BO17"/>
  <c r="BN17"/>
  <c r="BM17"/>
  <c r="BL17"/>
  <c r="BK17"/>
  <c r="BJ17"/>
  <c r="BI17"/>
  <c r="BH17"/>
  <c r="BG17"/>
  <c r="BF17"/>
  <c r="BD17"/>
  <c r="BC17"/>
  <c r="BB17"/>
  <c r="BA17"/>
  <c r="AZ17"/>
  <c r="AW17"/>
  <c r="AV17"/>
  <c r="AU17"/>
  <c r="AS17"/>
  <c r="AR17"/>
  <c r="AQ17"/>
  <c r="AP17"/>
  <c r="AN17"/>
  <c r="A17"/>
  <c r="DI16"/>
  <c r="DG16"/>
  <c r="DF16"/>
  <c r="DE16"/>
  <c r="DD16"/>
  <c r="DC16"/>
  <c r="DB16"/>
  <c r="DA16"/>
  <c r="CZ16"/>
  <c r="CX16"/>
  <c r="CW16"/>
  <c r="CV16"/>
  <c r="CU16"/>
  <c r="CT16"/>
  <c r="CS16"/>
  <c r="CR16"/>
  <c r="CQ16"/>
  <c r="CO16"/>
  <c r="CN16"/>
  <c r="CM16"/>
  <c r="CK16"/>
  <c r="CJ16"/>
  <c r="CI16"/>
  <c r="CH16"/>
  <c r="CG16"/>
  <c r="CF16"/>
  <c r="CE16"/>
  <c r="CD16"/>
  <c r="CC16"/>
  <c r="CB16"/>
  <c r="BZ16"/>
  <c r="BY16"/>
  <c r="BX16"/>
  <c r="BW16"/>
  <c r="BV16"/>
  <c r="BU16"/>
  <c r="BT16"/>
  <c r="BS16"/>
  <c r="BR16"/>
  <c r="BQ16"/>
  <c r="BO16"/>
  <c r="BN16"/>
  <c r="BM16"/>
  <c r="BL16"/>
  <c r="BK16"/>
  <c r="BJ16"/>
  <c r="BI16"/>
  <c r="BH16"/>
  <c r="BG16"/>
  <c r="BF16"/>
  <c r="BD16"/>
  <c r="BC16"/>
  <c r="BB16"/>
  <c r="BA16"/>
  <c r="AZ16"/>
  <c r="AW16"/>
  <c r="AV16"/>
  <c r="AU16"/>
  <c r="AS16"/>
  <c r="AR16"/>
  <c r="AQ16"/>
  <c r="AP16"/>
  <c r="AN16"/>
  <c r="A16"/>
  <c r="DI15"/>
  <c r="DG15"/>
  <c r="DF15"/>
  <c r="DE15"/>
  <c r="DD15"/>
  <c r="DC15"/>
  <c r="DB15"/>
  <c r="DA15"/>
  <c r="CZ15"/>
  <c r="CX15"/>
  <c r="CW15"/>
  <c r="CV15"/>
  <c r="CU15"/>
  <c r="CT15"/>
  <c r="CS15"/>
  <c r="CR15"/>
  <c r="CQ15"/>
  <c r="CO15"/>
  <c r="CN15"/>
  <c r="CM15"/>
  <c r="CK15"/>
  <c r="CJ15"/>
  <c r="CI15"/>
  <c r="CH15"/>
  <c r="CG15"/>
  <c r="CF15"/>
  <c r="CE15"/>
  <c r="CD15"/>
  <c r="CC15"/>
  <c r="CB15"/>
  <c r="BZ15"/>
  <c r="BY15"/>
  <c r="BX15"/>
  <c r="BW15"/>
  <c r="BV15"/>
  <c r="BU15"/>
  <c r="BT15"/>
  <c r="BS15"/>
  <c r="BR15"/>
  <c r="BQ15"/>
  <c r="BO15"/>
  <c r="BN15"/>
  <c r="BM15"/>
  <c r="BL15"/>
  <c r="BK15"/>
  <c r="BJ15"/>
  <c r="BI15"/>
  <c r="BH15"/>
  <c r="BG15"/>
  <c r="BF15"/>
  <c r="BD15"/>
  <c r="BC15"/>
  <c r="BB15"/>
  <c r="BA15"/>
  <c r="AZ15"/>
  <c r="AW15"/>
  <c r="AV15"/>
  <c r="AU15"/>
  <c r="AS15"/>
  <c r="AR15"/>
  <c r="AQ15"/>
  <c r="AP15"/>
  <c r="AN15"/>
  <c r="A15"/>
  <c r="DI14"/>
  <c r="DG14"/>
  <c r="DF14"/>
  <c r="DE14"/>
  <c r="DD14"/>
  <c r="DC14"/>
  <c r="DB14"/>
  <c r="DA14"/>
  <c r="CZ14"/>
  <c r="CX14"/>
  <c r="CW14"/>
  <c r="CV14"/>
  <c r="CU14"/>
  <c r="CT14"/>
  <c r="CS14"/>
  <c r="CR14"/>
  <c r="CQ14"/>
  <c r="CO14"/>
  <c r="CN14"/>
  <c r="CM14"/>
  <c r="CK14"/>
  <c r="CJ14"/>
  <c r="CI14"/>
  <c r="CH14"/>
  <c r="CG14"/>
  <c r="CF14"/>
  <c r="CE14"/>
  <c r="CD14"/>
  <c r="CC14"/>
  <c r="CB14"/>
  <c r="BZ14"/>
  <c r="BY14"/>
  <c r="BX14"/>
  <c r="BW14"/>
  <c r="BV14"/>
  <c r="BU14"/>
  <c r="BT14"/>
  <c r="BS14"/>
  <c r="BR14"/>
  <c r="BQ14"/>
  <c r="BO14"/>
  <c r="BN14"/>
  <c r="BM14"/>
  <c r="BL14"/>
  <c r="BK14"/>
  <c r="BJ14"/>
  <c r="BI14"/>
  <c r="BH14"/>
  <c r="BG14"/>
  <c r="BF14"/>
  <c r="BD14"/>
  <c r="BC14"/>
  <c r="BB14"/>
  <c r="BA14"/>
  <c r="AZ14"/>
  <c r="AW14"/>
  <c r="AV14"/>
  <c r="AU14"/>
  <c r="AS14"/>
  <c r="AR14"/>
  <c r="AQ14"/>
  <c r="AP14"/>
  <c r="AN14"/>
  <c r="A14"/>
  <c r="DI13"/>
  <c r="DG13"/>
  <c r="DF13"/>
  <c r="DE13"/>
  <c r="DD13"/>
  <c r="DC13"/>
  <c r="DB13"/>
  <c r="DA13"/>
  <c r="CZ13"/>
  <c r="CX13"/>
  <c r="CW13"/>
  <c r="CV13"/>
  <c r="CU13"/>
  <c r="CT13"/>
  <c r="CS13"/>
  <c r="CR13"/>
  <c r="CQ13"/>
  <c r="CO13"/>
  <c r="CN13"/>
  <c r="CM13"/>
  <c r="CK13"/>
  <c r="CJ13"/>
  <c r="CI13"/>
  <c r="CH13"/>
  <c r="CG13"/>
  <c r="CF13"/>
  <c r="CE13"/>
  <c r="CD13"/>
  <c r="CC13"/>
  <c r="CB13"/>
  <c r="BZ13"/>
  <c r="BY13"/>
  <c r="BX13"/>
  <c r="BW13"/>
  <c r="BV13"/>
  <c r="BU13"/>
  <c r="BT13"/>
  <c r="BS13"/>
  <c r="BR13"/>
  <c r="BQ13"/>
  <c r="BO13"/>
  <c r="BN13"/>
  <c r="BM13"/>
  <c r="BL13"/>
  <c r="BK13"/>
  <c r="BJ13"/>
  <c r="BI13"/>
  <c r="BH13"/>
  <c r="BG13"/>
  <c r="BF13"/>
  <c r="BD13"/>
  <c r="BC13"/>
  <c r="BB13"/>
  <c r="BA13"/>
  <c r="AZ13"/>
  <c r="AW13"/>
  <c r="AV13"/>
  <c r="AU13"/>
  <c r="AS13"/>
  <c r="AR13"/>
  <c r="AQ13"/>
  <c r="AP13"/>
  <c r="AN13"/>
  <c r="A13"/>
  <c r="DI12"/>
  <c r="DG12"/>
  <c r="DF12"/>
  <c r="DE12"/>
  <c r="DD12"/>
  <c r="DC12"/>
  <c r="DB12"/>
  <c r="DA12"/>
  <c r="CZ12"/>
  <c r="CX12"/>
  <c r="CW12"/>
  <c r="CV12"/>
  <c r="CU12"/>
  <c r="CT12"/>
  <c r="CS12"/>
  <c r="CR12"/>
  <c r="CQ12"/>
  <c r="CO12"/>
  <c r="CN12"/>
  <c r="CM12"/>
  <c r="CK12"/>
  <c r="CJ12"/>
  <c r="CI12"/>
  <c r="CH12"/>
  <c r="CG12"/>
  <c r="CF12"/>
  <c r="CE12"/>
  <c r="CD12"/>
  <c r="CC12"/>
  <c r="CB12"/>
  <c r="BZ12"/>
  <c r="BY12"/>
  <c r="BX12"/>
  <c r="BW12"/>
  <c r="BV12"/>
  <c r="BU12"/>
  <c r="BT12"/>
  <c r="BS12"/>
  <c r="BR12"/>
  <c r="BQ12"/>
  <c r="BO12"/>
  <c r="BN12"/>
  <c r="BM12"/>
  <c r="BL12"/>
  <c r="BK12"/>
  <c r="BJ12"/>
  <c r="BI12"/>
  <c r="BH12"/>
  <c r="BG12"/>
  <c r="BF12"/>
  <c r="BD12"/>
  <c r="BC12"/>
  <c r="BB12"/>
  <c r="BA12"/>
  <c r="AZ12"/>
  <c r="AW12"/>
  <c r="AV12"/>
  <c r="AU12"/>
  <c r="AS12"/>
  <c r="AR12"/>
  <c r="AQ12"/>
  <c r="AP12"/>
  <c r="AN12"/>
  <c r="A12"/>
  <c r="DI11"/>
  <c r="DG11"/>
  <c r="DF11"/>
  <c r="DE11"/>
  <c r="DD11"/>
  <c r="DC11"/>
  <c r="DB11"/>
  <c r="DA11"/>
  <c r="CZ11"/>
  <c r="CX11"/>
  <c r="CW11"/>
  <c r="CV11"/>
  <c r="CU11"/>
  <c r="CT11"/>
  <c r="CS11"/>
  <c r="CR11"/>
  <c r="CQ11"/>
  <c r="CO11"/>
  <c r="CN11"/>
  <c r="CM11"/>
  <c r="CK11"/>
  <c r="CJ11"/>
  <c r="CI11"/>
  <c r="CH11"/>
  <c r="CG11"/>
  <c r="CF11"/>
  <c r="CE11"/>
  <c r="CD11"/>
  <c r="CC11"/>
  <c r="CB11"/>
  <c r="BZ11"/>
  <c r="BY11"/>
  <c r="BX11"/>
  <c r="BW11"/>
  <c r="BV11"/>
  <c r="BU11"/>
  <c r="BT11"/>
  <c r="BS11"/>
  <c r="BR11"/>
  <c r="BQ11"/>
  <c r="BO11"/>
  <c r="BN11"/>
  <c r="BM11"/>
  <c r="BL11"/>
  <c r="BK11"/>
  <c r="BJ11"/>
  <c r="BI11"/>
  <c r="BH11"/>
  <c r="BG11"/>
  <c r="BF11"/>
  <c r="BD11"/>
  <c r="BC11"/>
  <c r="BB11"/>
  <c r="BA11"/>
  <c r="AZ11"/>
  <c r="AW11"/>
  <c r="AV11"/>
  <c r="AU11"/>
  <c r="AS11"/>
  <c r="AR11"/>
  <c r="AQ11"/>
  <c r="AP11"/>
  <c r="AN11"/>
  <c r="BR7"/>
  <c r="CU3"/>
  <c r="O167" i="9"/>
  <c r="O166"/>
  <c r="O165"/>
  <c r="W162"/>
  <c r="V162"/>
  <c r="U162"/>
  <c r="T162"/>
  <c r="R162"/>
  <c r="Q162"/>
  <c r="O162"/>
  <c r="N162"/>
  <c r="M162"/>
  <c r="L162"/>
  <c r="K162"/>
  <c r="J162"/>
  <c r="I162"/>
  <c r="H162"/>
  <c r="G162"/>
  <c r="E162"/>
  <c r="W161"/>
  <c r="V161"/>
  <c r="U161"/>
  <c r="T161"/>
  <c r="R161"/>
  <c r="Q161"/>
  <c r="O161"/>
  <c r="N161"/>
  <c r="M161"/>
  <c r="L161"/>
  <c r="K161"/>
  <c r="J161"/>
  <c r="I161"/>
  <c r="H161"/>
  <c r="G161"/>
  <c r="E161"/>
  <c r="W160"/>
  <c r="V160"/>
  <c r="U160"/>
  <c r="T160"/>
  <c r="O160"/>
  <c r="N160"/>
  <c r="M160"/>
  <c r="L160"/>
  <c r="K160"/>
  <c r="J160"/>
  <c r="I160"/>
  <c r="H160"/>
  <c r="G160"/>
  <c r="E160"/>
  <c r="W159"/>
  <c r="V159"/>
  <c r="U159"/>
  <c r="T159"/>
  <c r="O159"/>
  <c r="N159"/>
  <c r="M159"/>
  <c r="L159"/>
  <c r="K159"/>
  <c r="J159"/>
  <c r="I159"/>
  <c r="H159"/>
  <c r="G159"/>
  <c r="E159"/>
  <c r="W158"/>
  <c r="V158"/>
  <c r="U158"/>
  <c r="T158"/>
  <c r="O158"/>
  <c r="N158"/>
  <c r="M158"/>
  <c r="L158"/>
  <c r="K158"/>
  <c r="J158"/>
  <c r="I158"/>
  <c r="H158"/>
  <c r="G158"/>
  <c r="E158"/>
  <c r="W157"/>
  <c r="V157"/>
  <c r="U157"/>
  <c r="T157"/>
  <c r="R157"/>
  <c r="Q157"/>
  <c r="O157"/>
  <c r="N157"/>
  <c r="M157"/>
  <c r="L157"/>
  <c r="K157"/>
  <c r="J157"/>
  <c r="I157"/>
  <c r="H157"/>
  <c r="G157"/>
  <c r="E157"/>
  <c r="W156"/>
  <c r="V156"/>
  <c r="U156"/>
  <c r="T156"/>
  <c r="O156"/>
  <c r="N156"/>
  <c r="M156"/>
  <c r="L156"/>
  <c r="K156"/>
  <c r="J156"/>
  <c r="I156"/>
  <c r="H156"/>
  <c r="G156"/>
  <c r="E156"/>
  <c r="W155"/>
  <c r="V155"/>
  <c r="U155"/>
  <c r="T155"/>
  <c r="O155"/>
  <c r="N155"/>
  <c r="M155"/>
  <c r="L155"/>
  <c r="K155"/>
  <c r="J155"/>
  <c r="I155"/>
  <c r="H155"/>
  <c r="G155"/>
  <c r="E155"/>
  <c r="W154"/>
  <c r="V154"/>
  <c r="U154"/>
  <c r="T154"/>
  <c r="O154"/>
  <c r="N154"/>
  <c r="M154"/>
  <c r="L154"/>
  <c r="K154"/>
  <c r="J154"/>
  <c r="I154"/>
  <c r="H154"/>
  <c r="G154"/>
  <c r="E154"/>
  <c r="W153"/>
  <c r="V153"/>
  <c r="U153"/>
  <c r="T153"/>
  <c r="O153"/>
  <c r="N153"/>
  <c r="M153"/>
  <c r="L153"/>
  <c r="K153"/>
  <c r="J153"/>
  <c r="I153"/>
  <c r="H153"/>
  <c r="G153"/>
  <c r="E153"/>
  <c r="W152"/>
  <c r="V152"/>
  <c r="U152"/>
  <c r="T152"/>
  <c r="O152"/>
  <c r="N152"/>
  <c r="M152"/>
  <c r="L152"/>
  <c r="K152"/>
  <c r="J152"/>
  <c r="I152"/>
  <c r="H152"/>
  <c r="G152"/>
  <c r="E152"/>
  <c r="W151"/>
  <c r="V151"/>
  <c r="U151"/>
  <c r="T151"/>
  <c r="R151"/>
  <c r="Q151"/>
  <c r="O151"/>
  <c r="N151"/>
  <c r="M151"/>
  <c r="L151"/>
  <c r="K151"/>
  <c r="J151"/>
  <c r="I151"/>
  <c r="H151"/>
  <c r="G151"/>
  <c r="E151"/>
  <c r="W150"/>
  <c r="V150"/>
  <c r="U150"/>
  <c r="T150"/>
  <c r="O150"/>
  <c r="N150"/>
  <c r="M150"/>
  <c r="L150"/>
  <c r="K150"/>
  <c r="J150"/>
  <c r="I150"/>
  <c r="H150"/>
  <c r="G150"/>
  <c r="E150"/>
  <c r="W149"/>
  <c r="V149"/>
  <c r="U149"/>
  <c r="T149"/>
  <c r="O149"/>
  <c r="N149"/>
  <c r="M149"/>
  <c r="L149"/>
  <c r="K149"/>
  <c r="J149"/>
  <c r="I149"/>
  <c r="H149"/>
  <c r="G149"/>
  <c r="E149"/>
  <c r="W148"/>
  <c r="V148"/>
  <c r="U148"/>
  <c r="T148"/>
  <c r="O148"/>
  <c r="N148"/>
  <c r="M148"/>
  <c r="L148"/>
  <c r="K148"/>
  <c r="J148"/>
  <c r="I148"/>
  <c r="H148"/>
  <c r="G148"/>
  <c r="E148"/>
  <c r="W147"/>
  <c r="V147"/>
  <c r="U147"/>
  <c r="T147"/>
  <c r="O147"/>
  <c r="N147"/>
  <c r="M147"/>
  <c r="L147"/>
  <c r="K147"/>
  <c r="J147"/>
  <c r="I147"/>
  <c r="H147"/>
  <c r="G147"/>
  <c r="E147"/>
  <c r="W146"/>
  <c r="V146"/>
  <c r="U146"/>
  <c r="T146"/>
  <c r="O146"/>
  <c r="N146"/>
  <c r="M146"/>
  <c r="L146"/>
  <c r="K146"/>
  <c r="J146"/>
  <c r="I146"/>
  <c r="H146"/>
  <c r="G146"/>
  <c r="E146"/>
  <c r="W145"/>
  <c r="V145"/>
  <c r="U145"/>
  <c r="T145"/>
  <c r="O145"/>
  <c r="N145"/>
  <c r="M145"/>
  <c r="L145"/>
  <c r="K145"/>
  <c r="J145"/>
  <c r="I145"/>
  <c r="H145"/>
  <c r="G145"/>
  <c r="E145"/>
  <c r="W144"/>
  <c r="V144"/>
  <c r="U144"/>
  <c r="T144"/>
  <c r="O144"/>
  <c r="N144"/>
  <c r="M144"/>
  <c r="L144"/>
  <c r="K144"/>
  <c r="J144"/>
  <c r="I144"/>
  <c r="H144"/>
  <c r="G144"/>
  <c r="E144"/>
  <c r="W143"/>
  <c r="V143"/>
  <c r="U143"/>
  <c r="T143"/>
  <c r="O143"/>
  <c r="N143"/>
  <c r="M143"/>
  <c r="L143"/>
  <c r="K143"/>
  <c r="J143"/>
  <c r="I143"/>
  <c r="H143"/>
  <c r="G143"/>
  <c r="E143"/>
  <c r="W142"/>
  <c r="V142"/>
  <c r="U142"/>
  <c r="T142"/>
  <c r="O142"/>
  <c r="N142"/>
  <c r="M142"/>
  <c r="L142"/>
  <c r="K142"/>
  <c r="J142"/>
  <c r="I142"/>
  <c r="H142"/>
  <c r="G142"/>
  <c r="E142"/>
  <c r="W141"/>
  <c r="V141"/>
  <c r="U141"/>
  <c r="T141"/>
  <c r="O141"/>
  <c r="N141"/>
  <c r="M141"/>
  <c r="L141"/>
  <c r="K141"/>
  <c r="J141"/>
  <c r="I141"/>
  <c r="H141"/>
  <c r="G141"/>
  <c r="E141"/>
  <c r="W140"/>
  <c r="V140"/>
  <c r="U140"/>
  <c r="T140"/>
  <c r="O140"/>
  <c r="N140"/>
  <c r="M140"/>
  <c r="L140"/>
  <c r="K140"/>
  <c r="J140"/>
  <c r="I140"/>
  <c r="H140"/>
  <c r="G140"/>
  <c r="E140"/>
  <c r="W139"/>
  <c r="V139"/>
  <c r="U139"/>
  <c r="T139"/>
  <c r="O139"/>
  <c r="N139"/>
  <c r="M139"/>
  <c r="L139"/>
  <c r="K139"/>
  <c r="J139"/>
  <c r="I139"/>
  <c r="H139"/>
  <c r="G139"/>
  <c r="E139"/>
  <c r="W138"/>
  <c r="V138"/>
  <c r="U138"/>
  <c r="T138"/>
  <c r="O138"/>
  <c r="N138"/>
  <c r="M138"/>
  <c r="L138"/>
  <c r="K138"/>
  <c r="J138"/>
  <c r="I138"/>
  <c r="H138"/>
  <c r="G138"/>
  <c r="E138"/>
  <c r="W137"/>
  <c r="V137"/>
  <c r="U137"/>
  <c r="T137"/>
  <c r="O137"/>
  <c r="N137"/>
  <c r="M137"/>
  <c r="L137"/>
  <c r="K137"/>
  <c r="J137"/>
  <c r="I137"/>
  <c r="H137"/>
  <c r="G137"/>
  <c r="E137"/>
  <c r="W136"/>
  <c r="V136"/>
  <c r="U136"/>
  <c r="T136"/>
  <c r="O136"/>
  <c r="N136"/>
  <c r="M136"/>
  <c r="L136"/>
  <c r="K136"/>
  <c r="J136"/>
  <c r="I136"/>
  <c r="H136"/>
  <c r="G136"/>
  <c r="E136"/>
  <c r="W135"/>
  <c r="V135"/>
  <c r="U135"/>
  <c r="T135"/>
  <c r="O135"/>
  <c r="N135"/>
  <c r="M135"/>
  <c r="L135"/>
  <c r="K135"/>
  <c r="J135"/>
  <c r="I135"/>
  <c r="H135"/>
  <c r="G135"/>
  <c r="E135"/>
  <c r="W134"/>
  <c r="V134"/>
  <c r="U134"/>
  <c r="T134"/>
  <c r="O134"/>
  <c r="N134"/>
  <c r="M134"/>
  <c r="L134"/>
  <c r="K134"/>
  <c r="J134"/>
  <c r="I134"/>
  <c r="H134"/>
  <c r="G134"/>
  <c r="E134"/>
  <c r="W133"/>
  <c r="V133"/>
  <c r="U133"/>
  <c r="T133"/>
  <c r="O133"/>
  <c r="N133"/>
  <c r="M133"/>
  <c r="L133"/>
  <c r="K133"/>
  <c r="J133"/>
  <c r="I133"/>
  <c r="H133"/>
  <c r="G133"/>
  <c r="E133"/>
  <c r="W132"/>
  <c r="V132"/>
  <c r="U132"/>
  <c r="T132"/>
  <c r="O132"/>
  <c r="N132"/>
  <c r="M132"/>
  <c r="L132"/>
  <c r="K132"/>
  <c r="J132"/>
  <c r="I132"/>
  <c r="H132"/>
  <c r="G132"/>
  <c r="E132"/>
  <c r="W131"/>
  <c r="V131"/>
  <c r="U131"/>
  <c r="T131"/>
  <c r="O131"/>
  <c r="N131"/>
  <c r="M131"/>
  <c r="L131"/>
  <c r="K131"/>
  <c r="J131"/>
  <c r="I131"/>
  <c r="H131"/>
  <c r="G131"/>
  <c r="E131"/>
  <c r="W130"/>
  <c r="V130"/>
  <c r="U130"/>
  <c r="T130"/>
  <c r="O130"/>
  <c r="N130"/>
  <c r="M130"/>
  <c r="L130"/>
  <c r="K130"/>
  <c r="J130"/>
  <c r="I130"/>
  <c r="H130"/>
  <c r="G130"/>
  <c r="E130"/>
  <c r="W129"/>
  <c r="V129"/>
  <c r="U129"/>
  <c r="T129"/>
  <c r="O129"/>
  <c r="N129"/>
  <c r="M129"/>
  <c r="L129"/>
  <c r="K129"/>
  <c r="J129"/>
  <c r="I129"/>
  <c r="H129"/>
  <c r="G129"/>
  <c r="E129"/>
  <c r="W128"/>
  <c r="V128"/>
  <c r="U128"/>
  <c r="T128"/>
  <c r="O128"/>
  <c r="N128"/>
  <c r="M128"/>
  <c r="L128"/>
  <c r="K128"/>
  <c r="J128"/>
  <c r="I128"/>
  <c r="H128"/>
  <c r="G128"/>
  <c r="E128"/>
  <c r="W127"/>
  <c r="V127"/>
  <c r="U127"/>
  <c r="T127"/>
  <c r="O127"/>
  <c r="N127"/>
  <c r="M127"/>
  <c r="L127"/>
  <c r="K127"/>
  <c r="J127"/>
  <c r="I127"/>
  <c r="H127"/>
  <c r="G127"/>
  <c r="E127"/>
  <c r="W126"/>
  <c r="V126"/>
  <c r="U126"/>
  <c r="T126"/>
  <c r="O126"/>
  <c r="N126"/>
  <c r="M126"/>
  <c r="L126"/>
  <c r="K126"/>
  <c r="J126"/>
  <c r="I126"/>
  <c r="H126"/>
  <c r="G126"/>
  <c r="E126"/>
  <c r="W125"/>
  <c r="V125"/>
  <c r="U125"/>
  <c r="T125"/>
  <c r="O125"/>
  <c r="N125"/>
  <c r="M125"/>
  <c r="L125"/>
  <c r="K125"/>
  <c r="J125"/>
  <c r="I125"/>
  <c r="H125"/>
  <c r="G125"/>
  <c r="E125"/>
  <c r="W124"/>
  <c r="V124"/>
  <c r="U124"/>
  <c r="T124"/>
  <c r="O124"/>
  <c r="N124"/>
  <c r="M124"/>
  <c r="L124"/>
  <c r="K124"/>
  <c r="J124"/>
  <c r="I124"/>
  <c r="H124"/>
  <c r="G124"/>
  <c r="E124"/>
  <c r="W123"/>
  <c r="V123"/>
  <c r="U123"/>
  <c r="T123"/>
  <c r="O123"/>
  <c r="N123"/>
  <c r="M123"/>
  <c r="L123"/>
  <c r="K123"/>
  <c r="J123"/>
  <c r="I123"/>
  <c r="H123"/>
  <c r="G123"/>
  <c r="E123"/>
  <c r="W122"/>
  <c r="V122"/>
  <c r="U122"/>
  <c r="T122"/>
  <c r="O122"/>
  <c r="N122"/>
  <c r="M122"/>
  <c r="L122"/>
  <c r="K122"/>
  <c r="J122"/>
  <c r="I122"/>
  <c r="H122"/>
  <c r="G122"/>
  <c r="E122"/>
  <c r="W121"/>
  <c r="V121"/>
  <c r="U121"/>
  <c r="T121"/>
  <c r="O121"/>
  <c r="N121"/>
  <c r="M121"/>
  <c r="L121"/>
  <c r="K121"/>
  <c r="J121"/>
  <c r="I121"/>
  <c r="H121"/>
  <c r="G121"/>
  <c r="E121"/>
  <c r="W120"/>
  <c r="V120"/>
  <c r="U120"/>
  <c r="T120"/>
  <c r="O120"/>
  <c r="N120"/>
  <c r="M120"/>
  <c r="L120"/>
  <c r="K120"/>
  <c r="J120"/>
  <c r="I120"/>
  <c r="H120"/>
  <c r="G120"/>
  <c r="E120"/>
  <c r="W119"/>
  <c r="V119"/>
  <c r="U119"/>
  <c r="T119"/>
  <c r="O119"/>
  <c r="N119"/>
  <c r="M119"/>
  <c r="L119"/>
  <c r="K119"/>
  <c r="J119"/>
  <c r="I119"/>
  <c r="H119"/>
  <c r="G119"/>
  <c r="E119"/>
  <c r="W118"/>
  <c r="V118"/>
  <c r="U118"/>
  <c r="T118"/>
  <c r="O118"/>
  <c r="N118"/>
  <c r="M118"/>
  <c r="L118"/>
  <c r="K118"/>
  <c r="J118"/>
  <c r="I118"/>
  <c r="H118"/>
  <c r="G118"/>
  <c r="E118"/>
  <c r="W117"/>
  <c r="V117"/>
  <c r="U117"/>
  <c r="T117"/>
  <c r="O117"/>
  <c r="N117"/>
  <c r="M117"/>
  <c r="L117"/>
  <c r="K117"/>
  <c r="J117"/>
  <c r="I117"/>
  <c r="H117"/>
  <c r="G117"/>
  <c r="E117"/>
  <c r="W116"/>
  <c r="V116"/>
  <c r="U116"/>
  <c r="T116"/>
  <c r="O116"/>
  <c r="N116"/>
  <c r="M116"/>
  <c r="L116"/>
  <c r="K116"/>
  <c r="J116"/>
  <c r="I116"/>
  <c r="H116"/>
  <c r="G116"/>
  <c r="E116"/>
  <c r="W115"/>
  <c r="V115"/>
  <c r="U115"/>
  <c r="T115"/>
  <c r="O115"/>
  <c r="N115"/>
  <c r="M115"/>
  <c r="L115"/>
  <c r="K115"/>
  <c r="J115"/>
  <c r="I115"/>
  <c r="H115"/>
  <c r="G115"/>
  <c r="E115"/>
  <c r="W114"/>
  <c r="V114"/>
  <c r="U114"/>
  <c r="T114"/>
  <c r="O114"/>
  <c r="N114"/>
  <c r="M114"/>
  <c r="L114"/>
  <c r="K114"/>
  <c r="J114"/>
  <c r="I114"/>
  <c r="H114"/>
  <c r="G114"/>
  <c r="E114"/>
  <c r="W113"/>
  <c r="V113"/>
  <c r="U113"/>
  <c r="T113"/>
  <c r="O113"/>
  <c r="N113"/>
  <c r="M113"/>
  <c r="L113"/>
  <c r="K113"/>
  <c r="J113"/>
  <c r="I113"/>
  <c r="H113"/>
  <c r="G113"/>
  <c r="E113"/>
  <c r="W112"/>
  <c r="V112"/>
  <c r="U112"/>
  <c r="T112"/>
  <c r="O112"/>
  <c r="N112"/>
  <c r="M112"/>
  <c r="L112"/>
  <c r="K112"/>
  <c r="J112"/>
  <c r="I112"/>
  <c r="H112"/>
  <c r="G112"/>
  <c r="E112"/>
  <c r="W111"/>
  <c r="V111"/>
  <c r="U111"/>
  <c r="T111"/>
  <c r="R111"/>
  <c r="Q111"/>
  <c r="O111"/>
  <c r="N111"/>
  <c r="M111"/>
  <c r="L111"/>
  <c r="K111"/>
  <c r="J111"/>
  <c r="I111"/>
  <c r="H111"/>
  <c r="G111"/>
  <c r="E111"/>
  <c r="W110"/>
  <c r="V110"/>
  <c r="U110"/>
  <c r="T110"/>
  <c r="O110"/>
  <c r="L110"/>
  <c r="K110"/>
  <c r="J110"/>
  <c r="I110"/>
  <c r="H110"/>
  <c r="G110"/>
  <c r="E110"/>
  <c r="W109"/>
  <c r="V109"/>
  <c r="U109"/>
  <c r="T109"/>
  <c r="O109"/>
  <c r="L109"/>
  <c r="K109"/>
  <c r="J109"/>
  <c r="I109"/>
  <c r="H109"/>
  <c r="G109"/>
  <c r="E109"/>
  <c r="W108"/>
  <c r="V108"/>
  <c r="U108"/>
  <c r="T108"/>
  <c r="O108"/>
  <c r="L108"/>
  <c r="K108"/>
  <c r="J108"/>
  <c r="I108"/>
  <c r="H108"/>
  <c r="G108"/>
  <c r="E108"/>
  <c r="W107"/>
  <c r="V107"/>
  <c r="U107"/>
  <c r="T107"/>
  <c r="O107"/>
  <c r="L107"/>
  <c r="K107"/>
  <c r="J107"/>
  <c r="I107"/>
  <c r="H107"/>
  <c r="G107"/>
  <c r="E107"/>
  <c r="W106"/>
  <c r="V106"/>
  <c r="U106"/>
  <c r="T106"/>
  <c r="R106"/>
  <c r="Q106"/>
  <c r="O106"/>
  <c r="N106"/>
  <c r="M106"/>
  <c r="L106"/>
  <c r="K106"/>
  <c r="J106"/>
  <c r="I106"/>
  <c r="H106"/>
  <c r="G106"/>
  <c r="E106"/>
  <c r="W105"/>
  <c r="V105"/>
  <c r="U105"/>
  <c r="T105"/>
  <c r="O105"/>
  <c r="L105"/>
  <c r="K105"/>
  <c r="J105"/>
  <c r="I105"/>
  <c r="H105"/>
  <c r="G105"/>
  <c r="E105"/>
  <c r="W104"/>
  <c r="V104"/>
  <c r="U104"/>
  <c r="T104"/>
  <c r="O104"/>
  <c r="L104"/>
  <c r="K104"/>
  <c r="J104"/>
  <c r="I104"/>
  <c r="H104"/>
  <c r="G104"/>
  <c r="E104"/>
  <c r="W103"/>
  <c r="V103"/>
  <c r="U103"/>
  <c r="T103"/>
  <c r="O103"/>
  <c r="L103"/>
  <c r="K103"/>
  <c r="J103"/>
  <c r="I103"/>
  <c r="H103"/>
  <c r="G103"/>
  <c r="E103"/>
  <c r="W102"/>
  <c r="V102"/>
  <c r="U102"/>
  <c r="T102"/>
  <c r="O102"/>
  <c r="L102"/>
  <c r="K102"/>
  <c r="J102"/>
  <c r="I102"/>
  <c r="H102"/>
  <c r="G102"/>
  <c r="E102"/>
  <c r="W101"/>
  <c r="V101"/>
  <c r="U101"/>
  <c r="T101"/>
  <c r="O101"/>
  <c r="L101"/>
  <c r="K101"/>
  <c r="J101"/>
  <c r="I101"/>
  <c r="H101"/>
  <c r="G101"/>
  <c r="E101"/>
  <c r="W100"/>
  <c r="V100"/>
  <c r="U100"/>
  <c r="T100"/>
  <c r="O100"/>
  <c r="L100"/>
  <c r="K100"/>
  <c r="J100"/>
  <c r="I100"/>
  <c r="H100"/>
  <c r="G100"/>
  <c r="E100"/>
  <c r="W99"/>
  <c r="V99"/>
  <c r="U99"/>
  <c r="T99"/>
  <c r="O99"/>
  <c r="L99"/>
  <c r="K99"/>
  <c r="J99"/>
  <c r="I99"/>
  <c r="H99"/>
  <c r="G99"/>
  <c r="E99"/>
  <c r="W98"/>
  <c r="V98"/>
  <c r="U98"/>
  <c r="T98"/>
  <c r="O98"/>
  <c r="L98"/>
  <c r="K98"/>
  <c r="J98"/>
  <c r="I98"/>
  <c r="H98"/>
  <c r="G98"/>
  <c r="E98"/>
  <c r="W97"/>
  <c r="V97"/>
  <c r="U97"/>
  <c r="T97"/>
  <c r="O97"/>
  <c r="L97"/>
  <c r="K97"/>
  <c r="J97"/>
  <c r="I97"/>
  <c r="H97"/>
  <c r="G97"/>
  <c r="E97"/>
  <c r="W96"/>
  <c r="V96"/>
  <c r="U96"/>
  <c r="T96"/>
  <c r="O96"/>
  <c r="L96"/>
  <c r="K96"/>
  <c r="J96"/>
  <c r="I96"/>
  <c r="H96"/>
  <c r="G96"/>
  <c r="E96"/>
  <c r="W95"/>
  <c r="V95"/>
  <c r="U95"/>
  <c r="T95"/>
  <c r="O95"/>
  <c r="L95"/>
  <c r="K95"/>
  <c r="J95"/>
  <c r="I95"/>
  <c r="H95"/>
  <c r="G95"/>
  <c r="E95"/>
  <c r="W94"/>
  <c r="V94"/>
  <c r="U94"/>
  <c r="T94"/>
  <c r="O94"/>
  <c r="L94"/>
  <c r="K94"/>
  <c r="J94"/>
  <c r="I94"/>
  <c r="H94"/>
  <c r="G94"/>
  <c r="E94"/>
  <c r="W93"/>
  <c r="V93"/>
  <c r="U93"/>
  <c r="T93"/>
  <c r="O93"/>
  <c r="L93"/>
  <c r="K93"/>
  <c r="J93"/>
  <c r="I93"/>
  <c r="H93"/>
  <c r="G93"/>
  <c r="E93"/>
  <c r="W92"/>
  <c r="V92"/>
  <c r="U92"/>
  <c r="T92"/>
  <c r="O92"/>
  <c r="L92"/>
  <c r="K92"/>
  <c r="J92"/>
  <c r="I92"/>
  <c r="H92"/>
  <c r="G92"/>
  <c r="E92"/>
  <c r="W91"/>
  <c r="V91"/>
  <c r="U91"/>
  <c r="T91"/>
  <c r="O91"/>
  <c r="L91"/>
  <c r="K91"/>
  <c r="J91"/>
  <c r="I91"/>
  <c r="H91"/>
  <c r="G91"/>
  <c r="E91"/>
  <c r="W90"/>
  <c r="V90"/>
  <c r="U90"/>
  <c r="T90"/>
  <c r="O90"/>
  <c r="L90"/>
  <c r="K90"/>
  <c r="J90"/>
  <c r="I90"/>
  <c r="H90"/>
  <c r="G90"/>
  <c r="E90"/>
  <c r="W89"/>
  <c r="V89"/>
  <c r="U89"/>
  <c r="T89"/>
  <c r="O89"/>
  <c r="L89"/>
  <c r="K89"/>
  <c r="J89"/>
  <c r="I89"/>
  <c r="H89"/>
  <c r="G89"/>
  <c r="E89"/>
  <c r="W88"/>
  <c r="V88"/>
  <c r="U88"/>
  <c r="T88"/>
  <c r="O88"/>
  <c r="L88"/>
  <c r="K88"/>
  <c r="J88"/>
  <c r="I88"/>
  <c r="H88"/>
  <c r="G88"/>
  <c r="E88"/>
  <c r="W87"/>
  <c r="V87"/>
  <c r="U87"/>
  <c r="T87"/>
  <c r="O87"/>
  <c r="L87"/>
  <c r="K87"/>
  <c r="J87"/>
  <c r="I87"/>
  <c r="H87"/>
  <c r="G87"/>
  <c r="E87"/>
  <c r="W86"/>
  <c r="V86"/>
  <c r="U86"/>
  <c r="T86"/>
  <c r="O86"/>
  <c r="L86"/>
  <c r="K86"/>
  <c r="J86"/>
  <c r="I86"/>
  <c r="H86"/>
  <c r="G86"/>
  <c r="E86"/>
  <c r="W85"/>
  <c r="V85"/>
  <c r="U85"/>
  <c r="T85"/>
  <c r="O85"/>
  <c r="L85"/>
  <c r="K85"/>
  <c r="J85"/>
  <c r="I85"/>
  <c r="H85"/>
  <c r="G85"/>
  <c r="E85"/>
  <c r="W84"/>
  <c r="V84"/>
  <c r="U84"/>
  <c r="T84"/>
  <c r="O84"/>
  <c r="L84"/>
  <c r="K84"/>
  <c r="J84"/>
  <c r="I84"/>
  <c r="H84"/>
  <c r="G84"/>
  <c r="E84"/>
  <c r="W83"/>
  <c r="V83"/>
  <c r="U83"/>
  <c r="T83"/>
  <c r="O83"/>
  <c r="L83"/>
  <c r="K83"/>
  <c r="J83"/>
  <c r="I83"/>
  <c r="H83"/>
  <c r="G83"/>
  <c r="E83"/>
  <c r="W82"/>
  <c r="V82"/>
  <c r="U82"/>
  <c r="T82"/>
  <c r="O82"/>
  <c r="L82"/>
  <c r="K82"/>
  <c r="J82"/>
  <c r="I82"/>
  <c r="H82"/>
  <c r="G82"/>
  <c r="E82"/>
  <c r="W81"/>
  <c r="V81"/>
  <c r="U81"/>
  <c r="T81"/>
  <c r="O81"/>
  <c r="L81"/>
  <c r="K81"/>
  <c r="J81"/>
  <c r="I81"/>
  <c r="H81"/>
  <c r="G81"/>
  <c r="E81"/>
  <c r="W80"/>
  <c r="V80"/>
  <c r="U80"/>
  <c r="T80"/>
  <c r="O80"/>
  <c r="L80"/>
  <c r="K80"/>
  <c r="J80"/>
  <c r="I80"/>
  <c r="H80"/>
  <c r="G80"/>
  <c r="E80"/>
  <c r="W79"/>
  <c r="V79"/>
  <c r="U79"/>
  <c r="T79"/>
  <c r="O79"/>
  <c r="L79"/>
  <c r="K79"/>
  <c r="J79"/>
  <c r="I79"/>
  <c r="H79"/>
  <c r="G79"/>
  <c r="E79"/>
  <c r="W78"/>
  <c r="V78"/>
  <c r="U78"/>
  <c r="T78"/>
  <c r="O78"/>
  <c r="L78"/>
  <c r="K78"/>
  <c r="J78"/>
  <c r="I78"/>
  <c r="H78"/>
  <c r="G78"/>
  <c r="E78"/>
  <c r="W77"/>
  <c r="V77"/>
  <c r="U77"/>
  <c r="T77"/>
  <c r="O77"/>
  <c r="L77"/>
  <c r="K77"/>
  <c r="J77"/>
  <c r="I77"/>
  <c r="H77"/>
  <c r="G77"/>
  <c r="E77"/>
  <c r="W76"/>
  <c r="V76"/>
  <c r="U76"/>
  <c r="T76"/>
  <c r="O76"/>
  <c r="L76"/>
  <c r="K76"/>
  <c r="J76"/>
  <c r="I76"/>
  <c r="H76"/>
  <c r="G76"/>
  <c r="E76"/>
  <c r="W75"/>
  <c r="V75"/>
  <c r="U75"/>
  <c r="T75"/>
  <c r="O75"/>
  <c r="L75"/>
  <c r="K75"/>
  <c r="J75"/>
  <c r="I75"/>
  <c r="H75"/>
  <c r="G75"/>
  <c r="E75"/>
  <c r="W74"/>
  <c r="V74"/>
  <c r="U74"/>
  <c r="T74"/>
  <c r="O74"/>
  <c r="L74"/>
  <c r="K74"/>
  <c r="J74"/>
  <c r="I74"/>
  <c r="H74"/>
  <c r="G74"/>
  <c r="E74"/>
  <c r="W73"/>
  <c r="V73"/>
  <c r="U73"/>
  <c r="T73"/>
  <c r="O73"/>
  <c r="L73"/>
  <c r="K73"/>
  <c r="J73"/>
  <c r="I73"/>
  <c r="H73"/>
  <c r="G73"/>
  <c r="E73"/>
  <c r="W72"/>
  <c r="V72"/>
  <c r="U72"/>
  <c r="T72"/>
  <c r="O72"/>
  <c r="L72"/>
  <c r="K72"/>
  <c r="J72"/>
  <c r="I72"/>
  <c r="H72"/>
  <c r="G72"/>
  <c r="E72"/>
  <c r="W71"/>
  <c r="V71"/>
  <c r="U71"/>
  <c r="T71"/>
  <c r="O71"/>
  <c r="L71"/>
  <c r="K71"/>
  <c r="J71"/>
  <c r="I71"/>
  <c r="H71"/>
  <c r="G71"/>
  <c r="E71"/>
  <c r="W70"/>
  <c r="V70"/>
  <c r="U70"/>
  <c r="T70"/>
  <c r="O70"/>
  <c r="L70"/>
  <c r="K70"/>
  <c r="J70"/>
  <c r="I70"/>
  <c r="H70"/>
  <c r="G70"/>
  <c r="E70"/>
  <c r="W69"/>
  <c r="V69"/>
  <c r="U69"/>
  <c r="T69"/>
  <c r="O69"/>
  <c r="L69"/>
  <c r="K69"/>
  <c r="J69"/>
  <c r="I69"/>
  <c r="H69"/>
  <c r="G69"/>
  <c r="E69"/>
  <c r="W68"/>
  <c r="V68"/>
  <c r="U68"/>
  <c r="T68"/>
  <c r="O68"/>
  <c r="L68"/>
  <c r="K68"/>
  <c r="J68"/>
  <c r="I68"/>
  <c r="H68"/>
  <c r="G68"/>
  <c r="E68"/>
  <c r="W67"/>
  <c r="V67"/>
  <c r="U67"/>
  <c r="T67"/>
  <c r="O67"/>
  <c r="L67"/>
  <c r="K67"/>
  <c r="J67"/>
  <c r="I67"/>
  <c r="H67"/>
  <c r="G67"/>
  <c r="E67"/>
  <c r="W66"/>
  <c r="V66"/>
  <c r="U66"/>
  <c r="T66"/>
  <c r="O66"/>
  <c r="L66"/>
  <c r="K66"/>
  <c r="J66"/>
  <c r="I66"/>
  <c r="H66"/>
  <c r="G66"/>
  <c r="E66"/>
  <c r="W65"/>
  <c r="V65"/>
  <c r="U65"/>
  <c r="T65"/>
  <c r="O65"/>
  <c r="L65"/>
  <c r="K65"/>
  <c r="J65"/>
  <c r="I65"/>
  <c r="H65"/>
  <c r="G65"/>
  <c r="E65"/>
  <c r="W64"/>
  <c r="V64"/>
  <c r="U64"/>
  <c r="T64"/>
  <c r="O64"/>
  <c r="L64"/>
  <c r="K64"/>
  <c r="J64"/>
  <c r="I64"/>
  <c r="H64"/>
  <c r="G64"/>
  <c r="E64"/>
  <c r="W63"/>
  <c r="V63"/>
  <c r="U63"/>
  <c r="T63"/>
  <c r="O63"/>
  <c r="L63"/>
  <c r="K63"/>
  <c r="J63"/>
  <c r="I63"/>
  <c r="H63"/>
  <c r="G63"/>
  <c r="E63"/>
  <c r="W62"/>
  <c r="V62"/>
  <c r="U62"/>
  <c r="T62"/>
  <c r="O62"/>
  <c r="L62"/>
  <c r="K62"/>
  <c r="J62"/>
  <c r="I62"/>
  <c r="H62"/>
  <c r="G62"/>
  <c r="E62"/>
  <c r="W61"/>
  <c r="V61"/>
  <c r="U61"/>
  <c r="T61"/>
  <c r="O61"/>
  <c r="L61"/>
  <c r="K61"/>
  <c r="J61"/>
  <c r="I61"/>
  <c r="H61"/>
  <c r="G61"/>
  <c r="E61"/>
  <c r="W60"/>
  <c r="V60"/>
  <c r="U60"/>
  <c r="T60"/>
  <c r="R60"/>
  <c r="Q60"/>
  <c r="O60"/>
  <c r="N60"/>
  <c r="M60"/>
  <c r="L60"/>
  <c r="K60"/>
  <c r="J60"/>
  <c r="I60"/>
  <c r="H60"/>
  <c r="G60"/>
  <c r="E60"/>
  <c r="W59"/>
  <c r="V59"/>
  <c r="U59"/>
  <c r="T59"/>
  <c r="R59"/>
  <c r="Q59"/>
  <c r="O59"/>
  <c r="N59"/>
  <c r="M59"/>
  <c r="L59"/>
  <c r="K59"/>
  <c r="J59"/>
  <c r="I59"/>
  <c r="H59"/>
  <c r="G59"/>
  <c r="E59"/>
  <c r="W58"/>
  <c r="V58"/>
  <c r="U58"/>
  <c r="T58"/>
  <c r="O58"/>
  <c r="N58"/>
  <c r="M58"/>
  <c r="L58"/>
  <c r="K58"/>
  <c r="J58"/>
  <c r="I58"/>
  <c r="H58"/>
  <c r="G58"/>
  <c r="E58"/>
  <c r="W57"/>
  <c r="V57"/>
  <c r="U57"/>
  <c r="T57"/>
  <c r="O57"/>
  <c r="N57"/>
  <c r="M57"/>
  <c r="L57"/>
  <c r="K57"/>
  <c r="J57"/>
  <c r="I57"/>
  <c r="H57"/>
  <c r="G57"/>
  <c r="E57"/>
  <c r="W56"/>
  <c r="V56"/>
  <c r="U56"/>
  <c r="T56"/>
  <c r="O56"/>
  <c r="N56"/>
  <c r="M56"/>
  <c r="L56"/>
  <c r="K56"/>
  <c r="J56"/>
  <c r="I56"/>
  <c r="H56"/>
  <c r="G56"/>
  <c r="E56"/>
  <c r="W55"/>
  <c r="V55"/>
  <c r="U55"/>
  <c r="T55"/>
  <c r="R55"/>
  <c r="Q55"/>
  <c r="O55"/>
  <c r="N55"/>
  <c r="M55"/>
  <c r="L55"/>
  <c r="K55"/>
  <c r="J55"/>
  <c r="I55"/>
  <c r="H55"/>
  <c r="G55"/>
  <c r="E55"/>
  <c r="W54"/>
  <c r="V54"/>
  <c r="U54"/>
  <c r="T54"/>
  <c r="O54"/>
  <c r="N54"/>
  <c r="M54"/>
  <c r="L54"/>
  <c r="K54"/>
  <c r="J54"/>
  <c r="I54"/>
  <c r="H54"/>
  <c r="G54"/>
  <c r="E54"/>
  <c r="W53"/>
  <c r="V53"/>
  <c r="U53"/>
  <c r="T53"/>
  <c r="O53"/>
  <c r="N53"/>
  <c r="M53"/>
  <c r="L53"/>
  <c r="K53"/>
  <c r="J53"/>
  <c r="I53"/>
  <c r="H53"/>
  <c r="G53"/>
  <c r="E53"/>
  <c r="W52"/>
  <c r="V52"/>
  <c r="U52"/>
  <c r="T52"/>
  <c r="O52"/>
  <c r="N52"/>
  <c r="M52"/>
  <c r="L52"/>
  <c r="K52"/>
  <c r="J52"/>
  <c r="I52"/>
  <c r="H52"/>
  <c r="G52"/>
  <c r="E52"/>
  <c r="W51"/>
  <c r="V51"/>
  <c r="U51"/>
  <c r="T51"/>
  <c r="O51"/>
  <c r="N51"/>
  <c r="M51"/>
  <c r="L51"/>
  <c r="K51"/>
  <c r="J51"/>
  <c r="I51"/>
  <c r="H51"/>
  <c r="G51"/>
  <c r="E51"/>
  <c r="W50"/>
  <c r="V50"/>
  <c r="U50"/>
  <c r="T50"/>
  <c r="O50"/>
  <c r="N50"/>
  <c r="M50"/>
  <c r="L50"/>
  <c r="K50"/>
  <c r="J50"/>
  <c r="I50"/>
  <c r="H50"/>
  <c r="G50"/>
  <c r="E50"/>
  <c r="W49"/>
  <c r="V49"/>
  <c r="U49"/>
  <c r="T49"/>
  <c r="R49"/>
  <c r="Q49"/>
  <c r="O49"/>
  <c r="N49"/>
  <c r="M49"/>
  <c r="L49"/>
  <c r="K49"/>
  <c r="J49"/>
  <c r="I49"/>
  <c r="H49"/>
  <c r="G49"/>
  <c r="E49"/>
  <c r="W48"/>
  <c r="V48"/>
  <c r="U48"/>
  <c r="T48"/>
  <c r="O48"/>
  <c r="N48"/>
  <c r="M48"/>
  <c r="L48"/>
  <c r="K48"/>
  <c r="J48"/>
  <c r="I48"/>
  <c r="H48"/>
  <c r="G48"/>
  <c r="E48"/>
  <c r="W47"/>
  <c r="V47"/>
  <c r="U47"/>
  <c r="T47"/>
  <c r="O47"/>
  <c r="N47"/>
  <c r="M47"/>
  <c r="L47"/>
  <c r="K47"/>
  <c r="J47"/>
  <c r="I47"/>
  <c r="H47"/>
  <c r="G47"/>
  <c r="E47"/>
  <c r="W46"/>
  <c r="V46"/>
  <c r="U46"/>
  <c r="T46"/>
  <c r="O46"/>
  <c r="N46"/>
  <c r="M46"/>
  <c r="L46"/>
  <c r="K46"/>
  <c r="J46"/>
  <c r="I46"/>
  <c r="H46"/>
  <c r="G46"/>
  <c r="E46"/>
  <c r="W45"/>
  <c r="V45"/>
  <c r="U45"/>
  <c r="T45"/>
  <c r="O45"/>
  <c r="N45"/>
  <c r="M45"/>
  <c r="L45"/>
  <c r="K45"/>
  <c r="J45"/>
  <c r="I45"/>
  <c r="H45"/>
  <c r="G45"/>
  <c r="E45"/>
  <c r="W44"/>
  <c r="V44"/>
  <c r="U44"/>
  <c r="T44"/>
  <c r="O44"/>
  <c r="N44"/>
  <c r="M44"/>
  <c r="L44"/>
  <c r="K44"/>
  <c r="J44"/>
  <c r="I44"/>
  <c r="H44"/>
  <c r="G44"/>
  <c r="E44"/>
  <c r="W43"/>
  <c r="V43"/>
  <c r="U43"/>
  <c r="T43"/>
  <c r="O43"/>
  <c r="N43"/>
  <c r="M43"/>
  <c r="L43"/>
  <c r="K43"/>
  <c r="J43"/>
  <c r="I43"/>
  <c r="H43"/>
  <c r="G43"/>
  <c r="E43"/>
  <c r="W42"/>
  <c r="V42"/>
  <c r="U42"/>
  <c r="T42"/>
  <c r="O42"/>
  <c r="N42"/>
  <c r="M42"/>
  <c r="L42"/>
  <c r="K42"/>
  <c r="J42"/>
  <c r="I42"/>
  <c r="H42"/>
  <c r="G42"/>
  <c r="E42"/>
  <c r="W41"/>
  <c r="V41"/>
  <c r="U41"/>
  <c r="T41"/>
  <c r="O41"/>
  <c r="N41"/>
  <c r="M41"/>
  <c r="L41"/>
  <c r="K41"/>
  <c r="J41"/>
  <c r="I41"/>
  <c r="H41"/>
  <c r="G41"/>
  <c r="E41"/>
  <c r="W40"/>
  <c r="V40"/>
  <c r="U40"/>
  <c r="T40"/>
  <c r="O40"/>
  <c r="N40"/>
  <c r="M40"/>
  <c r="L40"/>
  <c r="K40"/>
  <c r="J40"/>
  <c r="I40"/>
  <c r="H40"/>
  <c r="G40"/>
  <c r="E40"/>
  <c r="W39"/>
  <c r="V39"/>
  <c r="U39"/>
  <c r="T39"/>
  <c r="O39"/>
  <c r="N39"/>
  <c r="M39"/>
  <c r="L39"/>
  <c r="K39"/>
  <c r="J39"/>
  <c r="I39"/>
  <c r="H39"/>
  <c r="G39"/>
  <c r="E39"/>
  <c r="W38"/>
  <c r="V38"/>
  <c r="U38"/>
  <c r="T38"/>
  <c r="O38"/>
  <c r="N38"/>
  <c r="M38"/>
  <c r="L38"/>
  <c r="K38"/>
  <c r="J38"/>
  <c r="I38"/>
  <c r="H38"/>
  <c r="G38"/>
  <c r="E38"/>
  <c r="W37"/>
  <c r="V37"/>
  <c r="U37"/>
  <c r="T37"/>
  <c r="O37"/>
  <c r="N37"/>
  <c r="M37"/>
  <c r="L37"/>
  <c r="K37"/>
  <c r="J37"/>
  <c r="I37"/>
  <c r="H37"/>
  <c r="G37"/>
  <c r="E37"/>
  <c r="W36"/>
  <c r="V36"/>
  <c r="U36"/>
  <c r="T36"/>
  <c r="O36"/>
  <c r="N36"/>
  <c r="M36"/>
  <c r="L36"/>
  <c r="K36"/>
  <c r="J36"/>
  <c r="I36"/>
  <c r="H36"/>
  <c r="G36"/>
  <c r="E36"/>
  <c r="W35"/>
  <c r="V35"/>
  <c r="U35"/>
  <c r="T35"/>
  <c r="O35"/>
  <c r="N35"/>
  <c r="M35"/>
  <c r="L35"/>
  <c r="K35"/>
  <c r="J35"/>
  <c r="I35"/>
  <c r="H35"/>
  <c r="G35"/>
  <c r="E35"/>
  <c r="W34"/>
  <c r="V34"/>
  <c r="U34"/>
  <c r="T34"/>
  <c r="O34"/>
  <c r="N34"/>
  <c r="M34"/>
  <c r="L34"/>
  <c r="K34"/>
  <c r="J34"/>
  <c r="I34"/>
  <c r="H34"/>
  <c r="G34"/>
  <c r="E34"/>
  <c r="W33"/>
  <c r="V33"/>
  <c r="U33"/>
  <c r="T33"/>
  <c r="O33"/>
  <c r="N33"/>
  <c r="M33"/>
  <c r="L33"/>
  <c r="K33"/>
  <c r="J33"/>
  <c r="I33"/>
  <c r="H33"/>
  <c r="G33"/>
  <c r="E33"/>
  <c r="W32"/>
  <c r="V32"/>
  <c r="U32"/>
  <c r="T32"/>
  <c r="O32"/>
  <c r="N32"/>
  <c r="M32"/>
  <c r="L32"/>
  <c r="K32"/>
  <c r="J32"/>
  <c r="I32"/>
  <c r="H32"/>
  <c r="G32"/>
  <c r="E32"/>
  <c r="W31"/>
  <c r="V31"/>
  <c r="U31"/>
  <c r="T31"/>
  <c r="O31"/>
  <c r="N31"/>
  <c r="M31"/>
  <c r="L31"/>
  <c r="K31"/>
  <c r="J31"/>
  <c r="I31"/>
  <c r="H31"/>
  <c r="G31"/>
  <c r="E31"/>
  <c r="W30"/>
  <c r="V30"/>
  <c r="U30"/>
  <c r="T30"/>
  <c r="O30"/>
  <c r="N30"/>
  <c r="M30"/>
  <c r="L30"/>
  <c r="K30"/>
  <c r="J30"/>
  <c r="I30"/>
  <c r="H30"/>
  <c r="G30"/>
  <c r="E30"/>
  <c r="W29"/>
  <c r="V29"/>
  <c r="U29"/>
  <c r="T29"/>
  <c r="O29"/>
  <c r="N29"/>
  <c r="M29"/>
  <c r="L29"/>
  <c r="K29"/>
  <c r="J29"/>
  <c r="I29"/>
  <c r="H29"/>
  <c r="G29"/>
  <c r="E29"/>
  <c r="W28"/>
  <c r="V28"/>
  <c r="U28"/>
  <c r="T28"/>
  <c r="O28"/>
  <c r="N28"/>
  <c r="M28"/>
  <c r="L28"/>
  <c r="K28"/>
  <c r="J28"/>
  <c r="I28"/>
  <c r="H28"/>
  <c r="G28"/>
  <c r="E28"/>
  <c r="W27"/>
  <c r="V27"/>
  <c r="U27"/>
  <c r="T27"/>
  <c r="O27"/>
  <c r="N27"/>
  <c r="M27"/>
  <c r="L27"/>
  <c r="K27"/>
  <c r="J27"/>
  <c r="I27"/>
  <c r="H27"/>
  <c r="G27"/>
  <c r="E27"/>
  <c r="W26"/>
  <c r="V26"/>
  <c r="U26"/>
  <c r="T26"/>
  <c r="O26"/>
  <c r="N26"/>
  <c r="M26"/>
  <c r="L26"/>
  <c r="K26"/>
  <c r="J26"/>
  <c r="I26"/>
  <c r="H26"/>
  <c r="G26"/>
  <c r="E26"/>
  <c r="W25"/>
  <c r="V25"/>
  <c r="U25"/>
  <c r="T25"/>
  <c r="O25"/>
  <c r="N25"/>
  <c r="M25"/>
  <c r="L25"/>
  <c r="K25"/>
  <c r="J25"/>
  <c r="I25"/>
  <c r="H25"/>
  <c r="G25"/>
  <c r="E25"/>
  <c r="W24"/>
  <c r="V24"/>
  <c r="U24"/>
  <c r="T24"/>
  <c r="O24"/>
  <c r="N24"/>
  <c r="M24"/>
  <c r="L24"/>
  <c r="K24"/>
  <c r="J24"/>
  <c r="I24"/>
  <c r="H24"/>
  <c r="G24"/>
  <c r="E24"/>
  <c r="W23"/>
  <c r="V23"/>
  <c r="U23"/>
  <c r="T23"/>
  <c r="O23"/>
  <c r="N23"/>
  <c r="M23"/>
  <c r="L23"/>
  <c r="K23"/>
  <c r="J23"/>
  <c r="I23"/>
  <c r="H23"/>
  <c r="G23"/>
  <c r="E23"/>
  <c r="W22"/>
  <c r="V22"/>
  <c r="U22"/>
  <c r="T22"/>
  <c r="O22"/>
  <c r="N22"/>
  <c r="M22"/>
  <c r="L22"/>
  <c r="K22"/>
  <c r="J22"/>
  <c r="I22"/>
  <c r="H22"/>
  <c r="G22"/>
  <c r="E22"/>
  <c r="W21"/>
  <c r="V21"/>
  <c r="U21"/>
  <c r="T21"/>
  <c r="O21"/>
  <c r="N21"/>
  <c r="M21"/>
  <c r="L21"/>
  <c r="K21"/>
  <c r="J21"/>
  <c r="I21"/>
  <c r="H21"/>
  <c r="G21"/>
  <c r="E21"/>
  <c r="W20"/>
  <c r="V20"/>
  <c r="U20"/>
  <c r="T20"/>
  <c r="O20"/>
  <c r="N20"/>
  <c r="M20"/>
  <c r="L20"/>
  <c r="K20"/>
  <c r="J20"/>
  <c r="I20"/>
  <c r="H20"/>
  <c r="G20"/>
  <c r="E20"/>
  <c r="W19"/>
  <c r="V19"/>
  <c r="U19"/>
  <c r="T19"/>
  <c r="O19"/>
  <c r="N19"/>
  <c r="M19"/>
  <c r="L19"/>
  <c r="K19"/>
  <c r="J19"/>
  <c r="I19"/>
  <c r="H19"/>
  <c r="G19"/>
  <c r="E19"/>
  <c r="W18"/>
  <c r="V18"/>
  <c r="U18"/>
  <c r="T18"/>
  <c r="O18"/>
  <c r="N18"/>
  <c r="M18"/>
  <c r="L18"/>
  <c r="K18"/>
  <c r="J18"/>
  <c r="I18"/>
  <c r="H18"/>
  <c r="G18"/>
  <c r="E18"/>
  <c r="W17"/>
  <c r="V17"/>
  <c r="U17"/>
  <c r="T17"/>
  <c r="O17"/>
  <c r="N17"/>
  <c r="M17"/>
  <c r="L17"/>
  <c r="K17"/>
  <c r="J17"/>
  <c r="I17"/>
  <c r="H17"/>
  <c r="G17"/>
  <c r="E17"/>
  <c r="W16"/>
  <c r="V16"/>
  <c r="U16"/>
  <c r="T16"/>
  <c r="O16"/>
  <c r="N16"/>
  <c r="M16"/>
  <c r="L16"/>
  <c r="K16"/>
  <c r="J16"/>
  <c r="I16"/>
  <c r="H16"/>
  <c r="G16"/>
  <c r="E16"/>
  <c r="W15"/>
  <c r="V15"/>
  <c r="U15"/>
  <c r="T15"/>
  <c r="O15"/>
  <c r="N15"/>
  <c r="M15"/>
  <c r="L15"/>
  <c r="K15"/>
  <c r="J15"/>
  <c r="I15"/>
  <c r="H15"/>
  <c r="G15"/>
  <c r="E15"/>
  <c r="W14"/>
  <c r="V14"/>
  <c r="U14"/>
  <c r="T14"/>
  <c r="O14"/>
  <c r="N14"/>
  <c r="M14"/>
  <c r="L14"/>
  <c r="K14"/>
  <c r="J14"/>
  <c r="I14"/>
  <c r="H14"/>
  <c r="G14"/>
  <c r="E14"/>
  <c r="W13"/>
  <c r="V13"/>
  <c r="U13"/>
  <c r="T13"/>
  <c r="O13"/>
  <c r="N13"/>
  <c r="M13"/>
  <c r="L13"/>
  <c r="K13"/>
  <c r="J13"/>
  <c r="I13"/>
  <c r="H13"/>
  <c r="G13"/>
  <c r="E13"/>
  <c r="W12"/>
  <c r="V12"/>
  <c r="U12"/>
  <c r="T12"/>
  <c r="O12"/>
  <c r="N12"/>
  <c r="M12"/>
  <c r="L12"/>
  <c r="K12"/>
  <c r="J12"/>
  <c r="I12"/>
  <c r="H12"/>
  <c r="G12"/>
  <c r="E12"/>
  <c r="W11"/>
  <c r="V11"/>
  <c r="U11"/>
  <c r="T11"/>
  <c r="O11"/>
  <c r="N11"/>
  <c r="M11"/>
  <c r="L11"/>
  <c r="K11"/>
  <c r="J11"/>
  <c r="I11"/>
  <c r="H11"/>
  <c r="G11"/>
  <c r="E11"/>
  <c r="W10"/>
  <c r="V10"/>
  <c r="U10"/>
  <c r="T10"/>
  <c r="O10"/>
  <c r="N10"/>
  <c r="M10"/>
  <c r="L10"/>
  <c r="K10"/>
  <c r="J10"/>
  <c r="I10"/>
  <c r="H10"/>
  <c r="G10"/>
  <c r="E10"/>
  <c r="K166" i="7"/>
  <c r="K165"/>
  <c r="K164"/>
  <c r="R161"/>
  <c r="Q161"/>
  <c r="P161"/>
  <c r="M161"/>
  <c r="L161"/>
  <c r="K161"/>
  <c r="J161"/>
  <c r="I161"/>
  <c r="H161"/>
  <c r="F161"/>
  <c r="R160"/>
  <c r="Q160"/>
  <c r="P160"/>
  <c r="M160"/>
  <c r="K160"/>
  <c r="J160"/>
  <c r="I160"/>
  <c r="H160"/>
  <c r="F160"/>
  <c r="R159"/>
  <c r="Q159"/>
  <c r="P159"/>
  <c r="K159"/>
  <c r="J159"/>
  <c r="I159"/>
  <c r="H159"/>
  <c r="F159"/>
  <c r="R158"/>
  <c r="Q158"/>
  <c r="P158"/>
  <c r="K158"/>
  <c r="J158"/>
  <c r="I158"/>
  <c r="H158"/>
  <c r="F158"/>
  <c r="R157"/>
  <c r="Q157"/>
  <c r="P157"/>
  <c r="K157"/>
  <c r="J157"/>
  <c r="I157"/>
  <c r="H157"/>
  <c r="F157"/>
  <c r="R156"/>
  <c r="Q156"/>
  <c r="P156"/>
  <c r="M156"/>
  <c r="K156"/>
  <c r="J156"/>
  <c r="I156"/>
  <c r="H156"/>
  <c r="F156"/>
  <c r="R155"/>
  <c r="Q155"/>
  <c r="P155"/>
  <c r="L155"/>
  <c r="K155"/>
  <c r="J155"/>
  <c r="I155"/>
  <c r="H155"/>
  <c r="F155"/>
  <c r="R154"/>
  <c r="Q154"/>
  <c r="P154"/>
  <c r="K154"/>
  <c r="J154"/>
  <c r="I154"/>
  <c r="H154"/>
  <c r="F154"/>
  <c r="R153"/>
  <c r="Q153"/>
  <c r="P153"/>
  <c r="K153"/>
  <c r="J153"/>
  <c r="I153"/>
  <c r="H153"/>
  <c r="F153"/>
  <c r="R152"/>
  <c r="Q152"/>
  <c r="P152"/>
  <c r="M152"/>
  <c r="L152"/>
  <c r="K152"/>
  <c r="J152"/>
  <c r="I152"/>
  <c r="H152"/>
  <c r="F152"/>
  <c r="R151"/>
  <c r="Q151"/>
  <c r="P151"/>
  <c r="M151"/>
  <c r="L151"/>
  <c r="K151"/>
  <c r="J151"/>
  <c r="I151"/>
  <c r="H151"/>
  <c r="F151"/>
  <c r="R150"/>
  <c r="Q150"/>
  <c r="P150"/>
  <c r="M150"/>
  <c r="K150"/>
  <c r="J150"/>
  <c r="I150"/>
  <c r="H150"/>
  <c r="F150"/>
  <c r="R149"/>
  <c r="Q149"/>
  <c r="P149"/>
  <c r="K149"/>
  <c r="J149"/>
  <c r="I149"/>
  <c r="H149"/>
  <c r="F149"/>
  <c r="R148"/>
  <c r="Q148"/>
  <c r="P148"/>
  <c r="M148"/>
  <c r="L148"/>
  <c r="K148"/>
  <c r="J148"/>
  <c r="I148"/>
  <c r="H148"/>
  <c r="F148"/>
  <c r="R147"/>
  <c r="Q147"/>
  <c r="P147"/>
  <c r="K147"/>
  <c r="J147"/>
  <c r="I147"/>
  <c r="H147"/>
  <c r="F147"/>
  <c r="R146"/>
  <c r="Q146"/>
  <c r="P146"/>
  <c r="M146"/>
  <c r="L146"/>
  <c r="K146"/>
  <c r="J146"/>
  <c r="I146"/>
  <c r="H146"/>
  <c r="F146"/>
  <c r="R145"/>
  <c r="Q145"/>
  <c r="P145"/>
  <c r="K145"/>
  <c r="J145"/>
  <c r="I145"/>
  <c r="H145"/>
  <c r="F145"/>
  <c r="R144"/>
  <c r="Q144"/>
  <c r="P144"/>
  <c r="K144"/>
  <c r="J144"/>
  <c r="I144"/>
  <c r="H144"/>
  <c r="F144"/>
  <c r="R143"/>
  <c r="Q143"/>
  <c r="P143"/>
  <c r="K143"/>
  <c r="J143"/>
  <c r="I143"/>
  <c r="H143"/>
  <c r="F143"/>
  <c r="R142"/>
  <c r="Q142"/>
  <c r="P142"/>
  <c r="K142"/>
  <c r="J142"/>
  <c r="I142"/>
  <c r="H142"/>
  <c r="F142"/>
  <c r="R141"/>
  <c r="Q141"/>
  <c r="P141"/>
  <c r="K141"/>
  <c r="J141"/>
  <c r="I141"/>
  <c r="H141"/>
  <c r="F141"/>
  <c r="R140"/>
  <c r="Q140"/>
  <c r="P140"/>
  <c r="K140"/>
  <c r="J140"/>
  <c r="I140"/>
  <c r="H140"/>
  <c r="F140"/>
  <c r="R139"/>
  <c r="Q139"/>
  <c r="P139"/>
  <c r="K139"/>
  <c r="J139"/>
  <c r="I139"/>
  <c r="H139"/>
  <c r="F139"/>
  <c r="R138"/>
  <c r="Q138"/>
  <c r="P138"/>
  <c r="K138"/>
  <c r="J138"/>
  <c r="I138"/>
  <c r="H138"/>
  <c r="F138"/>
  <c r="R137"/>
  <c r="Q137"/>
  <c r="P137"/>
  <c r="K137"/>
  <c r="J137"/>
  <c r="I137"/>
  <c r="H137"/>
  <c r="F137"/>
  <c r="R136"/>
  <c r="Q136"/>
  <c r="P136"/>
  <c r="K136"/>
  <c r="J136"/>
  <c r="I136"/>
  <c r="H136"/>
  <c r="F136"/>
  <c r="R135"/>
  <c r="Q135"/>
  <c r="P135"/>
  <c r="K135"/>
  <c r="J135"/>
  <c r="I135"/>
  <c r="H135"/>
  <c r="F135"/>
  <c r="R134"/>
  <c r="Q134"/>
  <c r="P134"/>
  <c r="K134"/>
  <c r="J134"/>
  <c r="I134"/>
  <c r="H134"/>
  <c r="F134"/>
  <c r="R133"/>
  <c r="Q133"/>
  <c r="P133"/>
  <c r="K133"/>
  <c r="J133"/>
  <c r="I133"/>
  <c r="H133"/>
  <c r="F133"/>
  <c r="R132"/>
  <c r="Q132"/>
  <c r="P132"/>
  <c r="K132"/>
  <c r="J132"/>
  <c r="I132"/>
  <c r="H132"/>
  <c r="F132"/>
  <c r="R131"/>
  <c r="Q131"/>
  <c r="P131"/>
  <c r="K131"/>
  <c r="J131"/>
  <c r="I131"/>
  <c r="H131"/>
  <c r="F131"/>
  <c r="R130"/>
  <c r="Q130"/>
  <c r="P130"/>
  <c r="K130"/>
  <c r="J130"/>
  <c r="I130"/>
  <c r="H130"/>
  <c r="F130"/>
  <c r="R129"/>
  <c r="Q129"/>
  <c r="P129"/>
  <c r="K129"/>
  <c r="J129"/>
  <c r="I129"/>
  <c r="H129"/>
  <c r="F129"/>
  <c r="R128"/>
  <c r="Q128"/>
  <c r="P128"/>
  <c r="K128"/>
  <c r="J128"/>
  <c r="I128"/>
  <c r="H128"/>
  <c r="F128"/>
  <c r="R127"/>
  <c r="Q127"/>
  <c r="P127"/>
  <c r="K127"/>
  <c r="J127"/>
  <c r="I127"/>
  <c r="H127"/>
  <c r="F127"/>
  <c r="R126"/>
  <c r="Q126"/>
  <c r="P126"/>
  <c r="K126"/>
  <c r="J126"/>
  <c r="I126"/>
  <c r="H126"/>
  <c r="F126"/>
  <c r="R125"/>
  <c r="Q125"/>
  <c r="P125"/>
  <c r="K125"/>
  <c r="J125"/>
  <c r="I125"/>
  <c r="H125"/>
  <c r="F125"/>
  <c r="R124"/>
  <c r="Q124"/>
  <c r="P124"/>
  <c r="K124"/>
  <c r="J124"/>
  <c r="I124"/>
  <c r="H124"/>
  <c r="F124"/>
  <c r="R123"/>
  <c r="Q123"/>
  <c r="P123"/>
  <c r="K123"/>
  <c r="J123"/>
  <c r="I123"/>
  <c r="H123"/>
  <c r="F123"/>
  <c r="R122"/>
  <c r="Q122"/>
  <c r="P122"/>
  <c r="K122"/>
  <c r="J122"/>
  <c r="I122"/>
  <c r="H122"/>
  <c r="F122"/>
  <c r="R121"/>
  <c r="Q121"/>
  <c r="P121"/>
  <c r="K121"/>
  <c r="J121"/>
  <c r="I121"/>
  <c r="H121"/>
  <c r="F121"/>
  <c r="R120"/>
  <c r="Q120"/>
  <c r="P120"/>
  <c r="K120"/>
  <c r="J120"/>
  <c r="I120"/>
  <c r="H120"/>
  <c r="F120"/>
  <c r="R119"/>
  <c r="Q119"/>
  <c r="P119"/>
  <c r="K119"/>
  <c r="J119"/>
  <c r="I119"/>
  <c r="H119"/>
  <c r="F119"/>
  <c r="R118"/>
  <c r="Q118"/>
  <c r="P118"/>
  <c r="K118"/>
  <c r="J118"/>
  <c r="I118"/>
  <c r="H118"/>
  <c r="F118"/>
  <c r="R117"/>
  <c r="Q117"/>
  <c r="P117"/>
  <c r="K117"/>
  <c r="J117"/>
  <c r="I117"/>
  <c r="H117"/>
  <c r="F117"/>
  <c r="R116"/>
  <c r="Q116"/>
  <c r="P116"/>
  <c r="K116"/>
  <c r="J116"/>
  <c r="I116"/>
  <c r="H116"/>
  <c r="F116"/>
  <c r="R115"/>
  <c r="Q115"/>
  <c r="P115"/>
  <c r="K115"/>
  <c r="J115"/>
  <c r="I115"/>
  <c r="H115"/>
  <c r="F115"/>
  <c r="R114"/>
  <c r="Q114"/>
  <c r="P114"/>
  <c r="K114"/>
  <c r="J114"/>
  <c r="I114"/>
  <c r="H114"/>
  <c r="F114"/>
  <c r="R113"/>
  <c r="Q113"/>
  <c r="P113"/>
  <c r="K113"/>
  <c r="J113"/>
  <c r="I113"/>
  <c r="H113"/>
  <c r="F113"/>
  <c r="R112"/>
  <c r="Q112"/>
  <c r="P112"/>
  <c r="K112"/>
  <c r="J112"/>
  <c r="I112"/>
  <c r="H112"/>
  <c r="F112"/>
  <c r="R111"/>
  <c r="Q111"/>
  <c r="P111"/>
  <c r="K111"/>
  <c r="J111"/>
  <c r="I111"/>
  <c r="H111"/>
  <c r="F111"/>
  <c r="R110"/>
  <c r="Q110"/>
  <c r="P110"/>
  <c r="M110"/>
  <c r="L110"/>
  <c r="K110"/>
  <c r="J110"/>
  <c r="I110"/>
  <c r="H110"/>
  <c r="F110"/>
  <c r="R109"/>
  <c r="Q109"/>
  <c r="P109"/>
  <c r="M109"/>
  <c r="L109"/>
  <c r="K109"/>
  <c r="J109"/>
  <c r="I109"/>
  <c r="H109"/>
  <c r="F109"/>
  <c r="R108"/>
  <c r="Q108"/>
  <c r="P108"/>
  <c r="K108"/>
  <c r="J108"/>
  <c r="I108"/>
  <c r="H108"/>
  <c r="F108"/>
  <c r="R107"/>
  <c r="Q107"/>
  <c r="P107"/>
  <c r="K107"/>
  <c r="J107"/>
  <c r="I107"/>
  <c r="H107"/>
  <c r="F107"/>
  <c r="R106"/>
  <c r="Q106"/>
  <c r="P106"/>
  <c r="K106"/>
  <c r="J106"/>
  <c r="I106"/>
  <c r="H106"/>
  <c r="F106"/>
  <c r="R105"/>
  <c r="Q105"/>
  <c r="P105"/>
  <c r="M105"/>
  <c r="K105"/>
  <c r="J105"/>
  <c r="I105"/>
  <c r="H105"/>
  <c r="F105"/>
  <c r="R104"/>
  <c r="Q104"/>
  <c r="P104"/>
  <c r="K104"/>
  <c r="J104"/>
  <c r="I104"/>
  <c r="H104"/>
  <c r="F104"/>
  <c r="R103"/>
  <c r="Q103"/>
  <c r="P103"/>
  <c r="M103"/>
  <c r="L103"/>
  <c r="K103"/>
  <c r="J103"/>
  <c r="I103"/>
  <c r="H103"/>
  <c r="F103"/>
  <c r="R102"/>
  <c r="Q102"/>
  <c r="P102"/>
  <c r="K102"/>
  <c r="J102"/>
  <c r="I102"/>
  <c r="H102"/>
  <c r="F102"/>
  <c r="R101"/>
  <c r="Q101"/>
  <c r="P101"/>
  <c r="K101"/>
  <c r="J101"/>
  <c r="I101"/>
  <c r="H101"/>
  <c r="F101"/>
  <c r="R100"/>
  <c r="Q100"/>
  <c r="P100"/>
  <c r="K100"/>
  <c r="J100"/>
  <c r="I100"/>
  <c r="H100"/>
  <c r="F100"/>
  <c r="R99"/>
  <c r="Q99"/>
  <c r="P99"/>
  <c r="M99"/>
  <c r="L99"/>
  <c r="K99"/>
  <c r="J99"/>
  <c r="I99"/>
  <c r="H99"/>
  <c r="F99"/>
  <c r="R98"/>
  <c r="Q98"/>
  <c r="P98"/>
  <c r="K98"/>
  <c r="J98"/>
  <c r="I98"/>
  <c r="H98"/>
  <c r="F98"/>
  <c r="R97"/>
  <c r="Q97"/>
  <c r="P97"/>
  <c r="K97"/>
  <c r="J97"/>
  <c r="I97"/>
  <c r="H97"/>
  <c r="F97"/>
  <c r="R96"/>
  <c r="Q96"/>
  <c r="P96"/>
  <c r="K96"/>
  <c r="J96"/>
  <c r="I96"/>
  <c r="H96"/>
  <c r="F96"/>
  <c r="R95"/>
  <c r="Q95"/>
  <c r="P95"/>
  <c r="K95"/>
  <c r="J95"/>
  <c r="I95"/>
  <c r="H95"/>
  <c r="F95"/>
  <c r="R94"/>
  <c r="Q94"/>
  <c r="P94"/>
  <c r="K94"/>
  <c r="J94"/>
  <c r="I94"/>
  <c r="H94"/>
  <c r="F94"/>
  <c r="R93"/>
  <c r="Q93"/>
  <c r="P93"/>
  <c r="K93"/>
  <c r="J93"/>
  <c r="I93"/>
  <c r="H93"/>
  <c r="F93"/>
  <c r="R92"/>
  <c r="Q92"/>
  <c r="P92"/>
  <c r="K92"/>
  <c r="J92"/>
  <c r="I92"/>
  <c r="H92"/>
  <c r="F92"/>
  <c r="R91"/>
  <c r="Q91"/>
  <c r="P91"/>
  <c r="K91"/>
  <c r="J91"/>
  <c r="I91"/>
  <c r="H91"/>
  <c r="F91"/>
  <c r="R90"/>
  <c r="Q90"/>
  <c r="P90"/>
  <c r="K90"/>
  <c r="J90"/>
  <c r="I90"/>
  <c r="H90"/>
  <c r="F90"/>
  <c r="R89"/>
  <c r="Q89"/>
  <c r="P89"/>
  <c r="K89"/>
  <c r="J89"/>
  <c r="I89"/>
  <c r="H89"/>
  <c r="F89"/>
  <c r="R88"/>
  <c r="Q88"/>
  <c r="P88"/>
  <c r="K88"/>
  <c r="J88"/>
  <c r="I88"/>
  <c r="H88"/>
  <c r="F88"/>
  <c r="R87"/>
  <c r="Q87"/>
  <c r="P87"/>
  <c r="K87"/>
  <c r="J87"/>
  <c r="I87"/>
  <c r="H87"/>
  <c r="F87"/>
  <c r="R86"/>
  <c r="Q86"/>
  <c r="P86"/>
  <c r="K86"/>
  <c r="J86"/>
  <c r="I86"/>
  <c r="H86"/>
  <c r="F86"/>
  <c r="R85"/>
  <c r="Q85"/>
  <c r="P85"/>
  <c r="K85"/>
  <c r="J85"/>
  <c r="I85"/>
  <c r="H85"/>
  <c r="F85"/>
  <c r="R84"/>
  <c r="Q84"/>
  <c r="P84"/>
  <c r="K84"/>
  <c r="J84"/>
  <c r="I84"/>
  <c r="H84"/>
  <c r="F84"/>
  <c r="R83"/>
  <c r="Q83"/>
  <c r="P83"/>
  <c r="K83"/>
  <c r="J83"/>
  <c r="I83"/>
  <c r="H83"/>
  <c r="F83"/>
  <c r="R82"/>
  <c r="Q82"/>
  <c r="P82"/>
  <c r="K82"/>
  <c r="J82"/>
  <c r="I82"/>
  <c r="H82"/>
  <c r="F82"/>
  <c r="R81"/>
  <c r="Q81"/>
  <c r="P81"/>
  <c r="K81"/>
  <c r="J81"/>
  <c r="I81"/>
  <c r="H81"/>
  <c r="F81"/>
  <c r="R80"/>
  <c r="Q80"/>
  <c r="P80"/>
  <c r="K80"/>
  <c r="J80"/>
  <c r="I80"/>
  <c r="H80"/>
  <c r="F80"/>
  <c r="R79"/>
  <c r="Q79"/>
  <c r="P79"/>
  <c r="K79"/>
  <c r="J79"/>
  <c r="I79"/>
  <c r="H79"/>
  <c r="F79"/>
  <c r="R78"/>
  <c r="Q78"/>
  <c r="P78"/>
  <c r="K78"/>
  <c r="J78"/>
  <c r="I78"/>
  <c r="H78"/>
  <c r="F78"/>
  <c r="R77"/>
  <c r="Q77"/>
  <c r="P77"/>
  <c r="K77"/>
  <c r="J77"/>
  <c r="I77"/>
  <c r="H77"/>
  <c r="F77"/>
  <c r="R76"/>
  <c r="Q76"/>
  <c r="P76"/>
  <c r="K76"/>
  <c r="J76"/>
  <c r="I76"/>
  <c r="H76"/>
  <c r="F76"/>
  <c r="R75"/>
  <c r="Q75"/>
  <c r="P75"/>
  <c r="K75"/>
  <c r="J75"/>
  <c r="I75"/>
  <c r="H75"/>
  <c r="F75"/>
  <c r="R74"/>
  <c r="Q74"/>
  <c r="P74"/>
  <c r="K74"/>
  <c r="J74"/>
  <c r="I74"/>
  <c r="H74"/>
  <c r="F74"/>
  <c r="R73"/>
  <c r="Q73"/>
  <c r="P73"/>
  <c r="K73"/>
  <c r="J73"/>
  <c r="I73"/>
  <c r="H73"/>
  <c r="F73"/>
  <c r="R72"/>
  <c r="Q72"/>
  <c r="P72"/>
  <c r="K72"/>
  <c r="J72"/>
  <c r="I72"/>
  <c r="H72"/>
  <c r="F72"/>
  <c r="R71"/>
  <c r="Q71"/>
  <c r="P71"/>
  <c r="K71"/>
  <c r="J71"/>
  <c r="I71"/>
  <c r="H71"/>
  <c r="F71"/>
  <c r="R70"/>
  <c r="Q70"/>
  <c r="P70"/>
  <c r="K70"/>
  <c r="J70"/>
  <c r="I70"/>
  <c r="H70"/>
  <c r="F70"/>
  <c r="R69"/>
  <c r="Q69"/>
  <c r="P69"/>
  <c r="K69"/>
  <c r="J69"/>
  <c r="I69"/>
  <c r="H69"/>
  <c r="F69"/>
  <c r="R68"/>
  <c r="Q68"/>
  <c r="P68"/>
  <c r="M68"/>
  <c r="L68"/>
  <c r="K68"/>
  <c r="J68"/>
  <c r="I68"/>
  <c r="H68"/>
  <c r="F68"/>
  <c r="R67"/>
  <c r="Q67"/>
  <c r="P67"/>
  <c r="K67"/>
  <c r="J67"/>
  <c r="I67"/>
  <c r="H67"/>
  <c r="F67"/>
  <c r="R66"/>
  <c r="Q66"/>
  <c r="P66"/>
  <c r="K66"/>
  <c r="J66"/>
  <c r="I66"/>
  <c r="H66"/>
  <c r="F66"/>
  <c r="R65"/>
  <c r="Q65"/>
  <c r="P65"/>
  <c r="K65"/>
  <c r="J65"/>
  <c r="I65"/>
  <c r="H65"/>
  <c r="F65"/>
  <c r="R64"/>
  <c r="Q64"/>
  <c r="P64"/>
  <c r="K64"/>
  <c r="J64"/>
  <c r="I64"/>
  <c r="H64"/>
  <c r="F64"/>
  <c r="R63"/>
  <c r="Q63"/>
  <c r="P63"/>
  <c r="K63"/>
  <c r="J63"/>
  <c r="I63"/>
  <c r="H63"/>
  <c r="F63"/>
  <c r="R62"/>
  <c r="Q62"/>
  <c r="P62"/>
  <c r="K62"/>
  <c r="J62"/>
  <c r="I62"/>
  <c r="H62"/>
  <c r="F62"/>
  <c r="R61"/>
  <c r="Q61"/>
  <c r="P61"/>
  <c r="K61"/>
  <c r="J61"/>
  <c r="I61"/>
  <c r="H61"/>
  <c r="F61"/>
  <c r="R60"/>
  <c r="Q60"/>
  <c r="P60"/>
  <c r="K60"/>
  <c r="J60"/>
  <c r="I60"/>
  <c r="H60"/>
  <c r="F60"/>
  <c r="R59"/>
  <c r="Q59"/>
  <c r="P59"/>
  <c r="M59"/>
  <c r="L59"/>
  <c r="K59"/>
  <c r="J59"/>
  <c r="I59"/>
  <c r="H59"/>
  <c r="F59"/>
  <c r="R58"/>
  <c r="Q58"/>
  <c r="P58"/>
  <c r="M58"/>
  <c r="L58"/>
  <c r="K58"/>
  <c r="J58"/>
  <c r="I58"/>
  <c r="H58"/>
  <c r="F58"/>
  <c r="R57"/>
  <c r="Q57"/>
  <c r="P57"/>
  <c r="K57"/>
  <c r="J57"/>
  <c r="I57"/>
  <c r="H57"/>
  <c r="F57"/>
  <c r="R56"/>
  <c r="Q56"/>
  <c r="P56"/>
  <c r="K56"/>
  <c r="J56"/>
  <c r="I56"/>
  <c r="H56"/>
  <c r="F56"/>
  <c r="R55"/>
  <c r="Q55"/>
  <c r="P55"/>
  <c r="K55"/>
  <c r="J55"/>
  <c r="I55"/>
  <c r="H55"/>
  <c r="F55"/>
  <c r="R54"/>
  <c r="Q54"/>
  <c r="P54"/>
  <c r="M54"/>
  <c r="K54"/>
  <c r="J54"/>
  <c r="I54"/>
  <c r="H54"/>
  <c r="F54"/>
  <c r="R53"/>
  <c r="Q53"/>
  <c r="P53"/>
  <c r="L53"/>
  <c r="K53"/>
  <c r="J53"/>
  <c r="I53"/>
  <c r="H53"/>
  <c r="F53"/>
  <c r="R52"/>
  <c r="Q52"/>
  <c r="P52"/>
  <c r="M52"/>
  <c r="L52"/>
  <c r="K52"/>
  <c r="J52"/>
  <c r="I52"/>
  <c r="H52"/>
  <c r="F52"/>
  <c r="R51"/>
  <c r="Q51"/>
  <c r="P51"/>
  <c r="K51"/>
  <c r="J51"/>
  <c r="I51"/>
  <c r="H51"/>
  <c r="F51"/>
  <c r="R50"/>
  <c r="Q50"/>
  <c r="P50"/>
  <c r="M50"/>
  <c r="L50"/>
  <c r="K50"/>
  <c r="J50"/>
  <c r="I50"/>
  <c r="H50"/>
  <c r="F50"/>
  <c r="R49"/>
  <c r="Q49"/>
  <c r="P49"/>
  <c r="M49"/>
  <c r="L49"/>
  <c r="K49"/>
  <c r="J49"/>
  <c r="I49"/>
  <c r="H49"/>
  <c r="F49"/>
  <c r="R48"/>
  <c r="Q48"/>
  <c r="P48"/>
  <c r="M48"/>
  <c r="L48"/>
  <c r="K48"/>
  <c r="J48"/>
  <c r="I48"/>
  <c r="H48"/>
  <c r="F48"/>
  <c r="R47"/>
  <c r="Q47"/>
  <c r="P47"/>
  <c r="K47"/>
  <c r="J47"/>
  <c r="I47"/>
  <c r="H47"/>
  <c r="F47"/>
  <c r="R46"/>
  <c r="Q46"/>
  <c r="P46"/>
  <c r="M46"/>
  <c r="L46"/>
  <c r="K46"/>
  <c r="J46"/>
  <c r="I46"/>
  <c r="H46"/>
  <c r="F46"/>
  <c r="R45"/>
  <c r="Q45"/>
  <c r="P45"/>
  <c r="K45"/>
  <c r="J45"/>
  <c r="I45"/>
  <c r="H45"/>
  <c r="F45"/>
  <c r="R44"/>
  <c r="Q44"/>
  <c r="P44"/>
  <c r="M44"/>
  <c r="L44"/>
  <c r="K44"/>
  <c r="J44"/>
  <c r="I44"/>
  <c r="H44"/>
  <c r="F44"/>
  <c r="R43"/>
  <c r="Q43"/>
  <c r="P43"/>
  <c r="K43"/>
  <c r="J43"/>
  <c r="I43"/>
  <c r="H43"/>
  <c r="F43"/>
  <c r="R42"/>
  <c r="Q42"/>
  <c r="P42"/>
  <c r="K42"/>
  <c r="J42"/>
  <c r="I42"/>
  <c r="H42"/>
  <c r="F42"/>
  <c r="R41"/>
  <c r="Q41"/>
  <c r="P41"/>
  <c r="K41"/>
  <c r="J41"/>
  <c r="I41"/>
  <c r="H41"/>
  <c r="F41"/>
  <c r="R40"/>
  <c r="Q40"/>
  <c r="P40"/>
  <c r="K40"/>
  <c r="J40"/>
  <c r="I40"/>
  <c r="H40"/>
  <c r="F40"/>
  <c r="R39"/>
  <c r="Q39"/>
  <c r="P39"/>
  <c r="K39"/>
  <c r="J39"/>
  <c r="I39"/>
  <c r="H39"/>
  <c r="F39"/>
  <c r="R38"/>
  <c r="Q38"/>
  <c r="P38"/>
  <c r="K38"/>
  <c r="J38"/>
  <c r="I38"/>
  <c r="H38"/>
  <c r="F38"/>
  <c r="R37"/>
  <c r="Q37"/>
  <c r="P37"/>
  <c r="K37"/>
  <c r="J37"/>
  <c r="I37"/>
  <c r="H37"/>
  <c r="F37"/>
  <c r="R36"/>
  <c r="Q36"/>
  <c r="P36"/>
  <c r="K36"/>
  <c r="J36"/>
  <c r="I36"/>
  <c r="H36"/>
  <c r="F36"/>
  <c r="R35"/>
  <c r="Q35"/>
  <c r="P35"/>
  <c r="K35"/>
  <c r="J35"/>
  <c r="I35"/>
  <c r="H35"/>
  <c r="F35"/>
  <c r="R34"/>
  <c r="Q34"/>
  <c r="P34"/>
  <c r="K34"/>
  <c r="J34"/>
  <c r="I34"/>
  <c r="H34"/>
  <c r="F34"/>
  <c r="R33"/>
  <c r="Q33"/>
  <c r="P33"/>
  <c r="K33"/>
  <c r="J33"/>
  <c r="I33"/>
  <c r="H33"/>
  <c r="F33"/>
  <c r="R32"/>
  <c r="Q32"/>
  <c r="P32"/>
  <c r="K32"/>
  <c r="J32"/>
  <c r="I32"/>
  <c r="H32"/>
  <c r="F32"/>
  <c r="R31"/>
  <c r="Q31"/>
  <c r="P31"/>
  <c r="K31"/>
  <c r="J31"/>
  <c r="I31"/>
  <c r="H31"/>
  <c r="F31"/>
  <c r="R30"/>
  <c r="Q30"/>
  <c r="P30"/>
  <c r="K30"/>
  <c r="J30"/>
  <c r="I30"/>
  <c r="H30"/>
  <c r="F30"/>
  <c r="R29"/>
  <c r="Q29"/>
  <c r="P29"/>
  <c r="K29"/>
  <c r="J29"/>
  <c r="I29"/>
  <c r="H29"/>
  <c r="F29"/>
  <c r="R28"/>
  <c r="Q28"/>
  <c r="P28"/>
  <c r="K28"/>
  <c r="J28"/>
  <c r="I28"/>
  <c r="H28"/>
  <c r="F28"/>
  <c r="R27"/>
  <c r="Q27"/>
  <c r="P27"/>
  <c r="K27"/>
  <c r="J27"/>
  <c r="I27"/>
  <c r="H27"/>
  <c r="F27"/>
  <c r="R26"/>
  <c r="Q26"/>
  <c r="P26"/>
  <c r="K26"/>
  <c r="J26"/>
  <c r="I26"/>
  <c r="H26"/>
  <c r="F26"/>
  <c r="R25"/>
  <c r="Q25"/>
  <c r="P25"/>
  <c r="K25"/>
  <c r="J25"/>
  <c r="I25"/>
  <c r="H25"/>
  <c r="F25"/>
  <c r="R24"/>
  <c r="Q24"/>
  <c r="P24"/>
  <c r="K24"/>
  <c r="J24"/>
  <c r="I24"/>
  <c r="H24"/>
  <c r="F24"/>
  <c r="R23"/>
  <c r="Q23"/>
  <c r="P23"/>
  <c r="K23"/>
  <c r="J23"/>
  <c r="I23"/>
  <c r="H23"/>
  <c r="F23"/>
  <c r="R22"/>
  <c r="Q22"/>
  <c r="P22"/>
  <c r="K22"/>
  <c r="J22"/>
  <c r="I22"/>
  <c r="H22"/>
  <c r="F22"/>
  <c r="R21"/>
  <c r="Q21"/>
  <c r="P21"/>
  <c r="K21"/>
  <c r="J21"/>
  <c r="I21"/>
  <c r="H21"/>
  <c r="F21"/>
  <c r="R20"/>
  <c r="Q20"/>
  <c r="P20"/>
  <c r="K20"/>
  <c r="J20"/>
  <c r="I20"/>
  <c r="H20"/>
  <c r="F20"/>
  <c r="R19"/>
  <c r="Q19"/>
  <c r="P19"/>
  <c r="K19"/>
  <c r="J19"/>
  <c r="I19"/>
  <c r="H19"/>
  <c r="F19"/>
  <c r="R18"/>
  <c r="Q18"/>
  <c r="P18"/>
  <c r="K18"/>
  <c r="J18"/>
  <c r="I18"/>
  <c r="H18"/>
  <c r="F18"/>
  <c r="R17"/>
  <c r="Q17"/>
  <c r="P17"/>
  <c r="M17"/>
  <c r="L17"/>
  <c r="K17"/>
  <c r="J17"/>
  <c r="I17"/>
  <c r="H17"/>
  <c r="F17"/>
  <c r="R16"/>
  <c r="Q16"/>
  <c r="P16"/>
  <c r="K16"/>
  <c r="J16"/>
  <c r="I16"/>
  <c r="H16"/>
  <c r="F16"/>
  <c r="R15"/>
  <c r="Q15"/>
  <c r="P15"/>
  <c r="K15"/>
  <c r="J15"/>
  <c r="I15"/>
  <c r="H15"/>
  <c r="F15"/>
  <c r="R14"/>
  <c r="Q14"/>
  <c r="P14"/>
  <c r="K14"/>
  <c r="J14"/>
  <c r="I14"/>
  <c r="H14"/>
  <c r="F14"/>
  <c r="R13"/>
  <c r="Q13"/>
  <c r="P13"/>
  <c r="K13"/>
  <c r="J13"/>
  <c r="I13"/>
  <c r="H13"/>
  <c r="F13"/>
  <c r="R12"/>
  <c r="Q12"/>
  <c r="P12"/>
  <c r="K12"/>
  <c r="J12"/>
  <c r="I12"/>
  <c r="H12"/>
  <c r="F12"/>
  <c r="R11"/>
  <c r="Q11"/>
  <c r="P11"/>
  <c r="K11"/>
  <c r="J11"/>
  <c r="I11"/>
  <c r="H11"/>
  <c r="F11"/>
  <c r="R10"/>
  <c r="Q10"/>
  <c r="P10"/>
  <c r="K10"/>
  <c r="J10"/>
  <c r="I10"/>
  <c r="H10"/>
  <c r="F10"/>
  <c r="R9"/>
  <c r="Q9"/>
  <c r="P9"/>
  <c r="K9"/>
  <c r="J9"/>
  <c r="I9"/>
  <c r="H9"/>
  <c r="F9"/>
  <c r="L166" i="6"/>
  <c r="L165"/>
  <c r="L164"/>
  <c r="S161"/>
  <c r="R161"/>
  <c r="Q161"/>
  <c r="O161"/>
  <c r="N161"/>
  <c r="L161"/>
  <c r="K161"/>
  <c r="I161"/>
  <c r="H161"/>
  <c r="F161"/>
  <c r="S160"/>
  <c r="R160"/>
  <c r="Q160"/>
  <c r="O160"/>
  <c r="N160"/>
  <c r="L160"/>
  <c r="K160"/>
  <c r="I160"/>
  <c r="H160"/>
  <c r="F160"/>
  <c r="S159"/>
  <c r="R159"/>
  <c r="Q159"/>
  <c r="O159"/>
  <c r="N159"/>
  <c r="L159"/>
  <c r="K159"/>
  <c r="I159"/>
  <c r="H159"/>
  <c r="F159"/>
  <c r="S158"/>
  <c r="R158"/>
  <c r="Q158"/>
  <c r="O158"/>
  <c r="N158"/>
  <c r="L158"/>
  <c r="K158"/>
  <c r="I158"/>
  <c r="H158"/>
  <c r="F158"/>
  <c r="S157"/>
  <c r="R157"/>
  <c r="Q157"/>
  <c r="O157"/>
  <c r="N157"/>
  <c r="L157"/>
  <c r="K157"/>
  <c r="I157"/>
  <c r="H157"/>
  <c r="F157"/>
  <c r="S156"/>
  <c r="R156"/>
  <c r="Q156"/>
  <c r="O156"/>
  <c r="N156"/>
  <c r="L156"/>
  <c r="K156"/>
  <c r="I156"/>
  <c r="H156"/>
  <c r="F156"/>
  <c r="S155"/>
  <c r="R155"/>
  <c r="Q155"/>
  <c r="O155"/>
  <c r="N155"/>
  <c r="L155"/>
  <c r="K155"/>
  <c r="I155"/>
  <c r="H155"/>
  <c r="F155"/>
  <c r="S154"/>
  <c r="R154"/>
  <c r="Q154"/>
  <c r="O154"/>
  <c r="N154"/>
  <c r="L154"/>
  <c r="K154"/>
  <c r="I154"/>
  <c r="H154"/>
  <c r="F154"/>
  <c r="S153"/>
  <c r="R153"/>
  <c r="Q153"/>
  <c r="O153"/>
  <c r="N153"/>
  <c r="L153"/>
  <c r="K153"/>
  <c r="I153"/>
  <c r="H153"/>
  <c r="F153"/>
  <c r="S152"/>
  <c r="R152"/>
  <c r="Q152"/>
  <c r="O152"/>
  <c r="N152"/>
  <c r="L152"/>
  <c r="K152"/>
  <c r="I152"/>
  <c r="H152"/>
  <c r="F152"/>
  <c r="S151"/>
  <c r="R151"/>
  <c r="Q151"/>
  <c r="O151"/>
  <c r="N151"/>
  <c r="L151"/>
  <c r="K151"/>
  <c r="I151"/>
  <c r="H151"/>
  <c r="F151"/>
  <c r="S150"/>
  <c r="R150"/>
  <c r="Q150"/>
  <c r="O150"/>
  <c r="N150"/>
  <c r="L150"/>
  <c r="K150"/>
  <c r="I150"/>
  <c r="H150"/>
  <c r="F150"/>
  <c r="S149"/>
  <c r="R149"/>
  <c r="Q149"/>
  <c r="O149"/>
  <c r="N149"/>
  <c r="L149"/>
  <c r="K149"/>
  <c r="I149"/>
  <c r="H149"/>
  <c r="F149"/>
  <c r="S148"/>
  <c r="R148"/>
  <c r="Q148"/>
  <c r="O148"/>
  <c r="N148"/>
  <c r="L148"/>
  <c r="K148"/>
  <c r="I148"/>
  <c r="H148"/>
  <c r="F148"/>
  <c r="S147"/>
  <c r="R147"/>
  <c r="Q147"/>
  <c r="O147"/>
  <c r="N147"/>
  <c r="L147"/>
  <c r="K147"/>
  <c r="I147"/>
  <c r="H147"/>
  <c r="F147"/>
  <c r="S146"/>
  <c r="R146"/>
  <c r="Q146"/>
  <c r="O146"/>
  <c r="N146"/>
  <c r="L146"/>
  <c r="K146"/>
  <c r="I146"/>
  <c r="H146"/>
  <c r="F146"/>
  <c r="S145"/>
  <c r="R145"/>
  <c r="Q145"/>
  <c r="O145"/>
  <c r="N145"/>
  <c r="L145"/>
  <c r="K145"/>
  <c r="I145"/>
  <c r="H145"/>
  <c r="F145"/>
  <c r="S144"/>
  <c r="R144"/>
  <c r="Q144"/>
  <c r="O144"/>
  <c r="N144"/>
  <c r="L144"/>
  <c r="K144"/>
  <c r="I144"/>
  <c r="H144"/>
  <c r="F144"/>
  <c r="S143"/>
  <c r="R143"/>
  <c r="Q143"/>
  <c r="O143"/>
  <c r="N143"/>
  <c r="L143"/>
  <c r="K143"/>
  <c r="I143"/>
  <c r="H143"/>
  <c r="F143"/>
  <c r="S142"/>
  <c r="R142"/>
  <c r="Q142"/>
  <c r="O142"/>
  <c r="N142"/>
  <c r="L142"/>
  <c r="K142"/>
  <c r="I142"/>
  <c r="H142"/>
  <c r="F142"/>
  <c r="S141"/>
  <c r="R141"/>
  <c r="Q141"/>
  <c r="O141"/>
  <c r="N141"/>
  <c r="L141"/>
  <c r="K141"/>
  <c r="I141"/>
  <c r="H141"/>
  <c r="F141"/>
  <c r="S140"/>
  <c r="R140"/>
  <c r="Q140"/>
  <c r="O140"/>
  <c r="N140"/>
  <c r="L140"/>
  <c r="K140"/>
  <c r="I140"/>
  <c r="H140"/>
  <c r="F140"/>
  <c r="S139"/>
  <c r="R139"/>
  <c r="Q139"/>
  <c r="O139"/>
  <c r="N139"/>
  <c r="L139"/>
  <c r="K139"/>
  <c r="I139"/>
  <c r="H139"/>
  <c r="F139"/>
  <c r="S138"/>
  <c r="R138"/>
  <c r="Q138"/>
  <c r="O138"/>
  <c r="N138"/>
  <c r="L138"/>
  <c r="K138"/>
  <c r="I138"/>
  <c r="H138"/>
  <c r="F138"/>
  <c r="S137"/>
  <c r="R137"/>
  <c r="Q137"/>
  <c r="O137"/>
  <c r="N137"/>
  <c r="L137"/>
  <c r="K137"/>
  <c r="I137"/>
  <c r="H137"/>
  <c r="F137"/>
  <c r="S136"/>
  <c r="R136"/>
  <c r="Q136"/>
  <c r="O136"/>
  <c r="N136"/>
  <c r="L136"/>
  <c r="K136"/>
  <c r="I136"/>
  <c r="H136"/>
  <c r="F136"/>
  <c r="S135"/>
  <c r="R135"/>
  <c r="Q135"/>
  <c r="O135"/>
  <c r="N135"/>
  <c r="L135"/>
  <c r="K135"/>
  <c r="I135"/>
  <c r="H135"/>
  <c r="F135"/>
  <c r="S134"/>
  <c r="R134"/>
  <c r="Q134"/>
  <c r="O134"/>
  <c r="N134"/>
  <c r="L134"/>
  <c r="K134"/>
  <c r="I134"/>
  <c r="H134"/>
  <c r="F134"/>
  <c r="S133"/>
  <c r="R133"/>
  <c r="Q133"/>
  <c r="O133"/>
  <c r="N133"/>
  <c r="L133"/>
  <c r="K133"/>
  <c r="I133"/>
  <c r="H133"/>
  <c r="F133"/>
  <c r="S132"/>
  <c r="R132"/>
  <c r="Q132"/>
  <c r="O132"/>
  <c r="N132"/>
  <c r="L132"/>
  <c r="K132"/>
  <c r="I132"/>
  <c r="H132"/>
  <c r="F132"/>
  <c r="S131"/>
  <c r="R131"/>
  <c r="Q131"/>
  <c r="O131"/>
  <c r="N131"/>
  <c r="L131"/>
  <c r="K131"/>
  <c r="I131"/>
  <c r="H131"/>
  <c r="F131"/>
  <c r="S130"/>
  <c r="R130"/>
  <c r="Q130"/>
  <c r="O130"/>
  <c r="N130"/>
  <c r="L130"/>
  <c r="K130"/>
  <c r="I130"/>
  <c r="H130"/>
  <c r="F130"/>
  <c r="S129"/>
  <c r="R129"/>
  <c r="Q129"/>
  <c r="O129"/>
  <c r="N129"/>
  <c r="L129"/>
  <c r="K129"/>
  <c r="I129"/>
  <c r="H129"/>
  <c r="F129"/>
  <c r="S128"/>
  <c r="R128"/>
  <c r="Q128"/>
  <c r="O128"/>
  <c r="N128"/>
  <c r="L128"/>
  <c r="K128"/>
  <c r="I128"/>
  <c r="H128"/>
  <c r="F128"/>
  <c r="S127"/>
  <c r="R127"/>
  <c r="Q127"/>
  <c r="O127"/>
  <c r="N127"/>
  <c r="L127"/>
  <c r="K127"/>
  <c r="I127"/>
  <c r="H127"/>
  <c r="F127"/>
  <c r="S126"/>
  <c r="R126"/>
  <c r="Q126"/>
  <c r="O126"/>
  <c r="N126"/>
  <c r="L126"/>
  <c r="K126"/>
  <c r="I126"/>
  <c r="H126"/>
  <c r="F126"/>
  <c r="S125"/>
  <c r="R125"/>
  <c r="Q125"/>
  <c r="O125"/>
  <c r="N125"/>
  <c r="L125"/>
  <c r="K125"/>
  <c r="I125"/>
  <c r="H125"/>
  <c r="F125"/>
  <c r="S124"/>
  <c r="R124"/>
  <c r="Q124"/>
  <c r="O124"/>
  <c r="N124"/>
  <c r="L124"/>
  <c r="K124"/>
  <c r="I124"/>
  <c r="H124"/>
  <c r="F124"/>
  <c r="S123"/>
  <c r="R123"/>
  <c r="Q123"/>
  <c r="O123"/>
  <c r="N123"/>
  <c r="L123"/>
  <c r="K123"/>
  <c r="I123"/>
  <c r="H123"/>
  <c r="F123"/>
  <c r="S122"/>
  <c r="R122"/>
  <c r="Q122"/>
  <c r="O122"/>
  <c r="N122"/>
  <c r="L122"/>
  <c r="K122"/>
  <c r="I122"/>
  <c r="H122"/>
  <c r="F122"/>
  <c r="S121"/>
  <c r="R121"/>
  <c r="Q121"/>
  <c r="O121"/>
  <c r="N121"/>
  <c r="L121"/>
  <c r="K121"/>
  <c r="I121"/>
  <c r="H121"/>
  <c r="F121"/>
  <c r="S120"/>
  <c r="R120"/>
  <c r="Q120"/>
  <c r="O120"/>
  <c r="N120"/>
  <c r="L120"/>
  <c r="K120"/>
  <c r="I120"/>
  <c r="H120"/>
  <c r="F120"/>
  <c r="S119"/>
  <c r="R119"/>
  <c r="Q119"/>
  <c r="O119"/>
  <c r="N119"/>
  <c r="L119"/>
  <c r="K119"/>
  <c r="I119"/>
  <c r="H119"/>
  <c r="F119"/>
  <c r="S118"/>
  <c r="R118"/>
  <c r="Q118"/>
  <c r="O118"/>
  <c r="N118"/>
  <c r="L118"/>
  <c r="K118"/>
  <c r="I118"/>
  <c r="H118"/>
  <c r="F118"/>
  <c r="S117"/>
  <c r="R117"/>
  <c r="Q117"/>
  <c r="O117"/>
  <c r="N117"/>
  <c r="L117"/>
  <c r="K117"/>
  <c r="I117"/>
  <c r="H117"/>
  <c r="F117"/>
  <c r="S116"/>
  <c r="R116"/>
  <c r="Q116"/>
  <c r="O116"/>
  <c r="N116"/>
  <c r="L116"/>
  <c r="K116"/>
  <c r="I116"/>
  <c r="H116"/>
  <c r="F116"/>
  <c r="S115"/>
  <c r="R115"/>
  <c r="Q115"/>
  <c r="O115"/>
  <c r="N115"/>
  <c r="L115"/>
  <c r="K115"/>
  <c r="I115"/>
  <c r="H115"/>
  <c r="F115"/>
  <c r="S114"/>
  <c r="R114"/>
  <c r="Q114"/>
  <c r="O114"/>
  <c r="N114"/>
  <c r="L114"/>
  <c r="K114"/>
  <c r="I114"/>
  <c r="H114"/>
  <c r="F114"/>
  <c r="S113"/>
  <c r="R113"/>
  <c r="Q113"/>
  <c r="O113"/>
  <c r="N113"/>
  <c r="L113"/>
  <c r="K113"/>
  <c r="I113"/>
  <c r="H113"/>
  <c r="F113"/>
  <c r="S112"/>
  <c r="R112"/>
  <c r="Q112"/>
  <c r="O112"/>
  <c r="N112"/>
  <c r="L112"/>
  <c r="K112"/>
  <c r="I112"/>
  <c r="H112"/>
  <c r="F112"/>
  <c r="S111"/>
  <c r="R111"/>
  <c r="Q111"/>
  <c r="O111"/>
  <c r="N111"/>
  <c r="L111"/>
  <c r="K111"/>
  <c r="I111"/>
  <c r="H111"/>
  <c r="F111"/>
  <c r="S110"/>
  <c r="R110"/>
  <c r="Q110"/>
  <c r="O110"/>
  <c r="N110"/>
  <c r="L110"/>
  <c r="K110"/>
  <c r="I110"/>
  <c r="H110"/>
  <c r="F110"/>
  <c r="S109"/>
  <c r="R109"/>
  <c r="Q109"/>
  <c r="O109"/>
  <c r="N109"/>
  <c r="L109"/>
  <c r="K109"/>
  <c r="I109"/>
  <c r="H109"/>
  <c r="F109"/>
  <c r="S108"/>
  <c r="R108"/>
  <c r="Q108"/>
  <c r="O108"/>
  <c r="N108"/>
  <c r="L108"/>
  <c r="K108"/>
  <c r="I108"/>
  <c r="H108"/>
  <c r="F108"/>
  <c r="S107"/>
  <c r="R107"/>
  <c r="Q107"/>
  <c r="O107"/>
  <c r="N107"/>
  <c r="L107"/>
  <c r="K107"/>
  <c r="I107"/>
  <c r="H107"/>
  <c r="F107"/>
  <c r="S106"/>
  <c r="R106"/>
  <c r="Q106"/>
  <c r="O106"/>
  <c r="N106"/>
  <c r="L106"/>
  <c r="K106"/>
  <c r="I106"/>
  <c r="H106"/>
  <c r="F106"/>
  <c r="S105"/>
  <c r="R105"/>
  <c r="Q105"/>
  <c r="O105"/>
  <c r="N105"/>
  <c r="L105"/>
  <c r="K105"/>
  <c r="I105"/>
  <c r="H105"/>
  <c r="F105"/>
  <c r="S104"/>
  <c r="R104"/>
  <c r="Q104"/>
  <c r="O104"/>
  <c r="N104"/>
  <c r="L104"/>
  <c r="K104"/>
  <c r="I104"/>
  <c r="H104"/>
  <c r="F104"/>
  <c r="S103"/>
  <c r="R103"/>
  <c r="Q103"/>
  <c r="O103"/>
  <c r="N103"/>
  <c r="L103"/>
  <c r="K103"/>
  <c r="I103"/>
  <c r="H103"/>
  <c r="F103"/>
  <c r="S102"/>
  <c r="R102"/>
  <c r="Q102"/>
  <c r="O102"/>
  <c r="N102"/>
  <c r="L102"/>
  <c r="K102"/>
  <c r="I102"/>
  <c r="H102"/>
  <c r="F102"/>
  <c r="S101"/>
  <c r="R101"/>
  <c r="Q101"/>
  <c r="O101"/>
  <c r="N101"/>
  <c r="L101"/>
  <c r="K101"/>
  <c r="I101"/>
  <c r="H101"/>
  <c r="F101"/>
  <c r="S100"/>
  <c r="R100"/>
  <c r="Q100"/>
  <c r="O100"/>
  <c r="N100"/>
  <c r="L100"/>
  <c r="K100"/>
  <c r="I100"/>
  <c r="H100"/>
  <c r="F100"/>
  <c r="S99"/>
  <c r="R99"/>
  <c r="Q99"/>
  <c r="O99"/>
  <c r="N99"/>
  <c r="L99"/>
  <c r="K99"/>
  <c r="I99"/>
  <c r="H99"/>
  <c r="F99"/>
  <c r="S98"/>
  <c r="R98"/>
  <c r="Q98"/>
  <c r="O98"/>
  <c r="N98"/>
  <c r="L98"/>
  <c r="K98"/>
  <c r="I98"/>
  <c r="H98"/>
  <c r="F98"/>
  <c r="S97"/>
  <c r="R97"/>
  <c r="Q97"/>
  <c r="O97"/>
  <c r="N97"/>
  <c r="L97"/>
  <c r="K97"/>
  <c r="I97"/>
  <c r="H97"/>
  <c r="F97"/>
  <c r="S96"/>
  <c r="R96"/>
  <c r="Q96"/>
  <c r="O96"/>
  <c r="N96"/>
  <c r="L96"/>
  <c r="K96"/>
  <c r="I96"/>
  <c r="H96"/>
  <c r="F96"/>
  <c r="S95"/>
  <c r="R95"/>
  <c r="Q95"/>
  <c r="O95"/>
  <c r="N95"/>
  <c r="L95"/>
  <c r="K95"/>
  <c r="I95"/>
  <c r="H95"/>
  <c r="F95"/>
  <c r="S94"/>
  <c r="R94"/>
  <c r="Q94"/>
  <c r="O94"/>
  <c r="N94"/>
  <c r="L94"/>
  <c r="K94"/>
  <c r="I94"/>
  <c r="H94"/>
  <c r="F94"/>
  <c r="S93"/>
  <c r="R93"/>
  <c r="Q93"/>
  <c r="O93"/>
  <c r="N93"/>
  <c r="L93"/>
  <c r="K93"/>
  <c r="I93"/>
  <c r="H93"/>
  <c r="F93"/>
  <c r="S92"/>
  <c r="R92"/>
  <c r="Q92"/>
  <c r="O92"/>
  <c r="N92"/>
  <c r="L92"/>
  <c r="K92"/>
  <c r="I92"/>
  <c r="H92"/>
  <c r="F92"/>
  <c r="S91"/>
  <c r="R91"/>
  <c r="Q91"/>
  <c r="O91"/>
  <c r="N91"/>
  <c r="L91"/>
  <c r="K91"/>
  <c r="I91"/>
  <c r="H91"/>
  <c r="F91"/>
  <c r="S90"/>
  <c r="R90"/>
  <c r="Q90"/>
  <c r="O90"/>
  <c r="N90"/>
  <c r="L90"/>
  <c r="K90"/>
  <c r="I90"/>
  <c r="H90"/>
  <c r="F90"/>
  <c r="S89"/>
  <c r="R89"/>
  <c r="Q89"/>
  <c r="O89"/>
  <c r="N89"/>
  <c r="L89"/>
  <c r="K89"/>
  <c r="I89"/>
  <c r="H89"/>
  <c r="F89"/>
  <c r="S88"/>
  <c r="R88"/>
  <c r="Q88"/>
  <c r="O88"/>
  <c r="N88"/>
  <c r="L88"/>
  <c r="K88"/>
  <c r="I88"/>
  <c r="H88"/>
  <c r="F88"/>
  <c r="S87"/>
  <c r="R87"/>
  <c r="Q87"/>
  <c r="O87"/>
  <c r="N87"/>
  <c r="L87"/>
  <c r="K87"/>
  <c r="I87"/>
  <c r="H87"/>
  <c r="F87"/>
  <c r="S86"/>
  <c r="R86"/>
  <c r="Q86"/>
  <c r="O86"/>
  <c r="N86"/>
  <c r="L86"/>
  <c r="K86"/>
  <c r="I86"/>
  <c r="H86"/>
  <c r="F86"/>
  <c r="S85"/>
  <c r="R85"/>
  <c r="Q85"/>
  <c r="O85"/>
  <c r="N85"/>
  <c r="L85"/>
  <c r="K85"/>
  <c r="I85"/>
  <c r="H85"/>
  <c r="F85"/>
  <c r="S84"/>
  <c r="R84"/>
  <c r="Q84"/>
  <c r="O84"/>
  <c r="N84"/>
  <c r="L84"/>
  <c r="K84"/>
  <c r="I84"/>
  <c r="H84"/>
  <c r="F84"/>
  <c r="S83"/>
  <c r="R83"/>
  <c r="Q83"/>
  <c r="O83"/>
  <c r="N83"/>
  <c r="L83"/>
  <c r="K83"/>
  <c r="I83"/>
  <c r="H83"/>
  <c r="F83"/>
  <c r="S82"/>
  <c r="R82"/>
  <c r="Q82"/>
  <c r="O82"/>
  <c r="N82"/>
  <c r="L82"/>
  <c r="K82"/>
  <c r="I82"/>
  <c r="H82"/>
  <c r="F82"/>
  <c r="S81"/>
  <c r="R81"/>
  <c r="Q81"/>
  <c r="O81"/>
  <c r="N81"/>
  <c r="L81"/>
  <c r="K81"/>
  <c r="I81"/>
  <c r="H81"/>
  <c r="F81"/>
  <c r="S80"/>
  <c r="R80"/>
  <c r="Q80"/>
  <c r="O80"/>
  <c r="N80"/>
  <c r="L80"/>
  <c r="K80"/>
  <c r="I80"/>
  <c r="H80"/>
  <c r="F80"/>
  <c r="S79"/>
  <c r="R79"/>
  <c r="Q79"/>
  <c r="O79"/>
  <c r="N79"/>
  <c r="L79"/>
  <c r="K79"/>
  <c r="I79"/>
  <c r="H79"/>
  <c r="F79"/>
  <c r="S78"/>
  <c r="R78"/>
  <c r="Q78"/>
  <c r="O78"/>
  <c r="N78"/>
  <c r="L78"/>
  <c r="K78"/>
  <c r="I78"/>
  <c r="H78"/>
  <c r="F78"/>
  <c r="S77"/>
  <c r="R77"/>
  <c r="Q77"/>
  <c r="O77"/>
  <c r="N77"/>
  <c r="L77"/>
  <c r="K77"/>
  <c r="I77"/>
  <c r="H77"/>
  <c r="F77"/>
  <c r="S76"/>
  <c r="R76"/>
  <c r="Q76"/>
  <c r="O76"/>
  <c r="N76"/>
  <c r="L76"/>
  <c r="K76"/>
  <c r="I76"/>
  <c r="H76"/>
  <c r="F76"/>
  <c r="S75"/>
  <c r="R75"/>
  <c r="Q75"/>
  <c r="O75"/>
  <c r="N75"/>
  <c r="L75"/>
  <c r="K75"/>
  <c r="I75"/>
  <c r="H75"/>
  <c r="F75"/>
  <c r="S74"/>
  <c r="R74"/>
  <c r="Q74"/>
  <c r="O74"/>
  <c r="N74"/>
  <c r="L74"/>
  <c r="K74"/>
  <c r="I74"/>
  <c r="H74"/>
  <c r="F74"/>
  <c r="S73"/>
  <c r="R73"/>
  <c r="Q73"/>
  <c r="O73"/>
  <c r="N73"/>
  <c r="L73"/>
  <c r="K73"/>
  <c r="I73"/>
  <c r="H73"/>
  <c r="F73"/>
  <c r="S72"/>
  <c r="R72"/>
  <c r="Q72"/>
  <c r="O72"/>
  <c r="N72"/>
  <c r="L72"/>
  <c r="K72"/>
  <c r="I72"/>
  <c r="H72"/>
  <c r="F72"/>
  <c r="S71"/>
  <c r="R71"/>
  <c r="Q71"/>
  <c r="O71"/>
  <c r="N71"/>
  <c r="L71"/>
  <c r="K71"/>
  <c r="I71"/>
  <c r="H71"/>
  <c r="F71"/>
  <c r="S70"/>
  <c r="R70"/>
  <c r="Q70"/>
  <c r="O70"/>
  <c r="N70"/>
  <c r="L70"/>
  <c r="K70"/>
  <c r="I70"/>
  <c r="H70"/>
  <c r="F70"/>
  <c r="S69"/>
  <c r="R69"/>
  <c r="Q69"/>
  <c r="O69"/>
  <c r="N69"/>
  <c r="L69"/>
  <c r="K69"/>
  <c r="I69"/>
  <c r="H69"/>
  <c r="F69"/>
  <c r="S68"/>
  <c r="R68"/>
  <c r="Q68"/>
  <c r="O68"/>
  <c r="N68"/>
  <c r="L68"/>
  <c r="K68"/>
  <c r="I68"/>
  <c r="H68"/>
  <c r="F68"/>
  <c r="S67"/>
  <c r="R67"/>
  <c r="Q67"/>
  <c r="O67"/>
  <c r="N67"/>
  <c r="L67"/>
  <c r="K67"/>
  <c r="I67"/>
  <c r="H67"/>
  <c r="F67"/>
  <c r="S66"/>
  <c r="R66"/>
  <c r="Q66"/>
  <c r="O66"/>
  <c r="N66"/>
  <c r="L66"/>
  <c r="K66"/>
  <c r="I66"/>
  <c r="H66"/>
  <c r="F66"/>
  <c r="S65"/>
  <c r="R65"/>
  <c r="Q65"/>
  <c r="O65"/>
  <c r="N65"/>
  <c r="L65"/>
  <c r="K65"/>
  <c r="I65"/>
  <c r="H65"/>
  <c r="F65"/>
  <c r="S64"/>
  <c r="R64"/>
  <c r="Q64"/>
  <c r="O64"/>
  <c r="N64"/>
  <c r="L64"/>
  <c r="K64"/>
  <c r="I64"/>
  <c r="H64"/>
  <c r="F64"/>
  <c r="S63"/>
  <c r="R63"/>
  <c r="Q63"/>
  <c r="O63"/>
  <c r="N63"/>
  <c r="L63"/>
  <c r="K63"/>
  <c r="I63"/>
  <c r="H63"/>
  <c r="F63"/>
  <c r="S62"/>
  <c r="R62"/>
  <c r="Q62"/>
  <c r="O62"/>
  <c r="N62"/>
  <c r="L62"/>
  <c r="K62"/>
  <c r="I62"/>
  <c r="H62"/>
  <c r="F62"/>
  <c r="S61"/>
  <c r="R61"/>
  <c r="Q61"/>
  <c r="O61"/>
  <c r="N61"/>
  <c r="L61"/>
  <c r="K61"/>
  <c r="I61"/>
  <c r="H61"/>
  <c r="F61"/>
  <c r="S60"/>
  <c r="R60"/>
  <c r="Q60"/>
  <c r="O60"/>
  <c r="N60"/>
  <c r="L60"/>
  <c r="K60"/>
  <c r="I60"/>
  <c r="H60"/>
  <c r="F60"/>
  <c r="S59"/>
  <c r="R59"/>
  <c r="Q59"/>
  <c r="O59"/>
  <c r="N59"/>
  <c r="L59"/>
  <c r="K59"/>
  <c r="I59"/>
  <c r="H59"/>
  <c r="F59"/>
  <c r="S58"/>
  <c r="R58"/>
  <c r="O58"/>
  <c r="N58"/>
  <c r="L58"/>
  <c r="K58"/>
  <c r="I58"/>
  <c r="F58"/>
  <c r="S57"/>
  <c r="R57"/>
  <c r="O57"/>
  <c r="N57"/>
  <c r="L57"/>
  <c r="K57"/>
  <c r="I57"/>
  <c r="F57"/>
  <c r="S56"/>
  <c r="R56"/>
  <c r="Q56"/>
  <c r="O56"/>
  <c r="N56"/>
  <c r="L56"/>
  <c r="K56"/>
  <c r="I56"/>
  <c r="F56"/>
  <c r="S55"/>
  <c r="R55"/>
  <c r="O55"/>
  <c r="N55"/>
  <c r="L55"/>
  <c r="K55"/>
  <c r="I55"/>
  <c r="F55"/>
  <c r="S54"/>
  <c r="R54"/>
  <c r="O54"/>
  <c r="N54"/>
  <c r="L54"/>
  <c r="K54"/>
  <c r="I54"/>
  <c r="F54"/>
  <c r="S53"/>
  <c r="R53"/>
  <c r="O53"/>
  <c r="N53"/>
  <c r="L53"/>
  <c r="K53"/>
  <c r="I53"/>
  <c r="F53"/>
  <c r="S52"/>
  <c r="R52"/>
  <c r="O52"/>
  <c r="N52"/>
  <c r="L52"/>
  <c r="K52"/>
  <c r="I52"/>
  <c r="F52"/>
  <c r="S51"/>
  <c r="R51"/>
  <c r="O51"/>
  <c r="N51"/>
  <c r="L51"/>
  <c r="K51"/>
  <c r="I51"/>
  <c r="F51"/>
  <c r="S50"/>
  <c r="R50"/>
  <c r="O50"/>
  <c r="N50"/>
  <c r="L50"/>
  <c r="K50"/>
  <c r="I50"/>
  <c r="F50"/>
  <c r="S49"/>
  <c r="R49"/>
  <c r="O49"/>
  <c r="N49"/>
  <c r="L49"/>
  <c r="K49"/>
  <c r="I49"/>
  <c r="F49"/>
  <c r="S48"/>
  <c r="R48"/>
  <c r="O48"/>
  <c r="N48"/>
  <c r="L48"/>
  <c r="K48"/>
  <c r="I48"/>
  <c r="F48"/>
  <c r="S47"/>
  <c r="R47"/>
  <c r="O47"/>
  <c r="N47"/>
  <c r="L47"/>
  <c r="K47"/>
  <c r="I47"/>
  <c r="F47"/>
  <c r="S46"/>
  <c r="R46"/>
  <c r="O46"/>
  <c r="N46"/>
  <c r="L46"/>
  <c r="K46"/>
  <c r="I46"/>
  <c r="F46"/>
  <c r="S45"/>
  <c r="R45"/>
  <c r="O45"/>
  <c r="N45"/>
  <c r="L45"/>
  <c r="K45"/>
  <c r="I45"/>
  <c r="F45"/>
  <c r="S44"/>
  <c r="R44"/>
  <c r="O44"/>
  <c r="N44"/>
  <c r="L44"/>
  <c r="K44"/>
  <c r="I44"/>
  <c r="F44"/>
  <c r="S43"/>
  <c r="R43"/>
  <c r="O43"/>
  <c r="N43"/>
  <c r="L43"/>
  <c r="K43"/>
  <c r="I43"/>
  <c r="F43"/>
  <c r="S42"/>
  <c r="R42"/>
  <c r="O42"/>
  <c r="N42"/>
  <c r="L42"/>
  <c r="K42"/>
  <c r="I42"/>
  <c r="F42"/>
  <c r="S41"/>
  <c r="R41"/>
  <c r="O41"/>
  <c r="N41"/>
  <c r="L41"/>
  <c r="K41"/>
  <c r="I41"/>
  <c r="F41"/>
  <c r="S40"/>
  <c r="R40"/>
  <c r="O40"/>
  <c r="N40"/>
  <c r="L40"/>
  <c r="K40"/>
  <c r="I40"/>
  <c r="F40"/>
  <c r="S39"/>
  <c r="R39"/>
  <c r="Q39"/>
  <c r="O39"/>
  <c r="N39"/>
  <c r="L39"/>
  <c r="K39"/>
  <c r="I39"/>
  <c r="F39"/>
  <c r="S38"/>
  <c r="R38"/>
  <c r="Q38"/>
  <c r="O38"/>
  <c r="N38"/>
  <c r="L38"/>
  <c r="K38"/>
  <c r="I38"/>
  <c r="F38"/>
  <c r="S37"/>
  <c r="R37"/>
  <c r="O37"/>
  <c r="N37"/>
  <c r="L37"/>
  <c r="K37"/>
  <c r="I37"/>
  <c r="F37"/>
  <c r="S36"/>
  <c r="R36"/>
  <c r="O36"/>
  <c r="N36"/>
  <c r="L36"/>
  <c r="K36"/>
  <c r="I36"/>
  <c r="F36"/>
  <c r="S35"/>
  <c r="R35"/>
  <c r="O35"/>
  <c r="N35"/>
  <c r="L35"/>
  <c r="K35"/>
  <c r="I35"/>
  <c r="F35"/>
  <c r="S34"/>
  <c r="R34"/>
  <c r="O34"/>
  <c r="N34"/>
  <c r="L34"/>
  <c r="K34"/>
  <c r="I34"/>
  <c r="F34"/>
  <c r="S33"/>
  <c r="R33"/>
  <c r="Q33"/>
  <c r="O33"/>
  <c r="N33"/>
  <c r="L33"/>
  <c r="K33"/>
  <c r="I33"/>
  <c r="F33"/>
  <c r="S32"/>
  <c r="R32"/>
  <c r="O32"/>
  <c r="N32"/>
  <c r="L32"/>
  <c r="K32"/>
  <c r="I32"/>
  <c r="F32"/>
  <c r="S31"/>
  <c r="R31"/>
  <c r="O31"/>
  <c r="N31"/>
  <c r="L31"/>
  <c r="K31"/>
  <c r="I31"/>
  <c r="F31"/>
  <c r="S30"/>
  <c r="R30"/>
  <c r="O30"/>
  <c r="N30"/>
  <c r="L30"/>
  <c r="K30"/>
  <c r="I30"/>
  <c r="F30"/>
  <c r="S29"/>
  <c r="R29"/>
  <c r="O29"/>
  <c r="N29"/>
  <c r="L29"/>
  <c r="K29"/>
  <c r="I29"/>
  <c r="F29"/>
  <c r="S28"/>
  <c r="R28"/>
  <c r="Q28"/>
  <c r="O28"/>
  <c r="N28"/>
  <c r="L28"/>
  <c r="K28"/>
  <c r="I28"/>
  <c r="F28"/>
  <c r="S27"/>
  <c r="R27"/>
  <c r="O27"/>
  <c r="N27"/>
  <c r="L27"/>
  <c r="K27"/>
  <c r="I27"/>
  <c r="F27"/>
  <c r="S26"/>
  <c r="R26"/>
  <c r="Q26"/>
  <c r="O26"/>
  <c r="N26"/>
  <c r="L26"/>
  <c r="K26"/>
  <c r="I26"/>
  <c r="F26"/>
  <c r="S25"/>
  <c r="R25"/>
  <c r="O25"/>
  <c r="N25"/>
  <c r="L25"/>
  <c r="K25"/>
  <c r="I25"/>
  <c r="F25"/>
  <c r="S24"/>
  <c r="R24"/>
  <c r="O24"/>
  <c r="N24"/>
  <c r="L24"/>
  <c r="K24"/>
  <c r="I24"/>
  <c r="F24"/>
  <c r="S23"/>
  <c r="R23"/>
  <c r="Q23"/>
  <c r="O23"/>
  <c r="N23"/>
  <c r="L23"/>
  <c r="K23"/>
  <c r="I23"/>
  <c r="F23"/>
  <c r="S22"/>
  <c r="R22"/>
  <c r="Q22"/>
  <c r="O22"/>
  <c r="N22"/>
  <c r="L22"/>
  <c r="K22"/>
  <c r="I22"/>
  <c r="F22"/>
  <c r="S21"/>
  <c r="R21"/>
  <c r="O21"/>
  <c r="N21"/>
  <c r="L21"/>
  <c r="K21"/>
  <c r="I21"/>
  <c r="F21"/>
  <c r="S20"/>
  <c r="R20"/>
  <c r="O20"/>
  <c r="N20"/>
  <c r="L20"/>
  <c r="K20"/>
  <c r="I20"/>
  <c r="F20"/>
  <c r="S19"/>
  <c r="R19"/>
  <c r="O19"/>
  <c r="N19"/>
  <c r="L19"/>
  <c r="K19"/>
  <c r="I19"/>
  <c r="F19"/>
  <c r="S18"/>
  <c r="R18"/>
  <c r="O18"/>
  <c r="N18"/>
  <c r="L18"/>
  <c r="K18"/>
  <c r="I18"/>
  <c r="F18"/>
  <c r="S17"/>
  <c r="R17"/>
  <c r="O17"/>
  <c r="N17"/>
  <c r="L17"/>
  <c r="K17"/>
  <c r="I17"/>
  <c r="F17"/>
  <c r="S16"/>
  <c r="R16"/>
  <c r="O16"/>
  <c r="N16"/>
  <c r="L16"/>
  <c r="K16"/>
  <c r="I16"/>
  <c r="F16"/>
  <c r="S15"/>
  <c r="R15"/>
  <c r="Q15"/>
  <c r="O15"/>
  <c r="N15"/>
  <c r="L15"/>
  <c r="K15"/>
  <c r="I15"/>
  <c r="F15"/>
  <c r="S14"/>
  <c r="R14"/>
  <c r="O14"/>
  <c r="N14"/>
  <c r="L14"/>
  <c r="K14"/>
  <c r="I14"/>
  <c r="F14"/>
  <c r="S13"/>
  <c r="R13"/>
  <c r="Q13"/>
  <c r="O13"/>
  <c r="N13"/>
  <c r="L13"/>
  <c r="K13"/>
  <c r="I13"/>
  <c r="F13"/>
  <c r="S12"/>
  <c r="R12"/>
  <c r="Q12"/>
  <c r="O12"/>
  <c r="N12"/>
  <c r="L12"/>
  <c r="K12"/>
  <c r="I12"/>
  <c r="F12"/>
  <c r="S11"/>
  <c r="R11"/>
  <c r="Q11"/>
  <c r="O11"/>
  <c r="N11"/>
  <c r="L11"/>
  <c r="K11"/>
  <c r="I11"/>
  <c r="F11"/>
  <c r="S10"/>
  <c r="R10"/>
  <c r="Q10"/>
  <c r="O10"/>
  <c r="N10"/>
  <c r="L10"/>
  <c r="K10"/>
  <c r="I10"/>
  <c r="F10"/>
  <c r="S9"/>
  <c r="R9"/>
  <c r="Q9"/>
  <c r="O9"/>
  <c r="N9"/>
  <c r="L9"/>
  <c r="K9"/>
  <c r="I9"/>
  <c r="F9"/>
  <c r="M166" i="8"/>
  <c r="M165"/>
  <c r="M164"/>
  <c r="X161"/>
  <c r="W161"/>
  <c r="V161"/>
  <c r="T161"/>
  <c r="R161"/>
  <c r="Q161"/>
  <c r="P161"/>
  <c r="N161"/>
  <c r="M161"/>
  <c r="L161"/>
  <c r="J161"/>
  <c r="I161"/>
  <c r="H161"/>
  <c r="F161"/>
  <c r="X160"/>
  <c r="W160"/>
  <c r="V160"/>
  <c r="T160"/>
  <c r="R160"/>
  <c r="Q160"/>
  <c r="P160"/>
  <c r="N160"/>
  <c r="M160"/>
  <c r="L160"/>
  <c r="J160"/>
  <c r="I160"/>
  <c r="H160"/>
  <c r="F160"/>
  <c r="X159"/>
  <c r="W159"/>
  <c r="V159"/>
  <c r="T159"/>
  <c r="R159"/>
  <c r="Q159"/>
  <c r="P159"/>
  <c r="N159"/>
  <c r="M159"/>
  <c r="L159"/>
  <c r="J159"/>
  <c r="I159"/>
  <c r="H159"/>
  <c r="F159"/>
  <c r="X158"/>
  <c r="W158"/>
  <c r="V158"/>
  <c r="T158"/>
  <c r="R158"/>
  <c r="Q158"/>
  <c r="P158"/>
  <c r="N158"/>
  <c r="M158"/>
  <c r="L158"/>
  <c r="J158"/>
  <c r="I158"/>
  <c r="H158"/>
  <c r="F158"/>
  <c r="X157"/>
  <c r="W157"/>
  <c r="V157"/>
  <c r="T157"/>
  <c r="R157"/>
  <c r="Q157"/>
  <c r="P157"/>
  <c r="N157"/>
  <c r="M157"/>
  <c r="L157"/>
  <c r="J157"/>
  <c r="I157"/>
  <c r="H157"/>
  <c r="F157"/>
  <c r="X156"/>
  <c r="W156"/>
  <c r="V156"/>
  <c r="T156"/>
  <c r="R156"/>
  <c r="Q156"/>
  <c r="P156"/>
  <c r="N156"/>
  <c r="M156"/>
  <c r="L156"/>
  <c r="J156"/>
  <c r="I156"/>
  <c r="H156"/>
  <c r="F156"/>
  <c r="X155"/>
  <c r="W155"/>
  <c r="V155"/>
  <c r="T155"/>
  <c r="N155"/>
  <c r="M155"/>
  <c r="L155"/>
  <c r="J155"/>
  <c r="I155"/>
  <c r="H155"/>
  <c r="F155"/>
  <c r="X154"/>
  <c r="W154"/>
  <c r="V154"/>
  <c r="T154"/>
  <c r="R154"/>
  <c r="Q154"/>
  <c r="P154"/>
  <c r="N154"/>
  <c r="M154"/>
  <c r="L154"/>
  <c r="J154"/>
  <c r="I154"/>
  <c r="H154"/>
  <c r="F154"/>
  <c r="X153"/>
  <c r="W153"/>
  <c r="V153"/>
  <c r="T153"/>
  <c r="R153"/>
  <c r="Q153"/>
  <c r="P153"/>
  <c r="N153"/>
  <c r="M153"/>
  <c r="L153"/>
  <c r="J153"/>
  <c r="I153"/>
  <c r="H153"/>
  <c r="F153"/>
  <c r="X152"/>
  <c r="W152"/>
  <c r="V152"/>
  <c r="T152"/>
  <c r="R152"/>
  <c r="Q152"/>
  <c r="P152"/>
  <c r="N152"/>
  <c r="M152"/>
  <c r="L152"/>
  <c r="J152"/>
  <c r="I152"/>
  <c r="H152"/>
  <c r="F152"/>
  <c r="X151"/>
  <c r="W151"/>
  <c r="V151"/>
  <c r="T151"/>
  <c r="R151"/>
  <c r="Q151"/>
  <c r="P151"/>
  <c r="N151"/>
  <c r="M151"/>
  <c r="L151"/>
  <c r="J151"/>
  <c r="I151"/>
  <c r="H151"/>
  <c r="F151"/>
  <c r="X150"/>
  <c r="W150"/>
  <c r="V150"/>
  <c r="T150"/>
  <c r="R150"/>
  <c r="Q150"/>
  <c r="P150"/>
  <c r="N150"/>
  <c r="M150"/>
  <c r="L150"/>
  <c r="J150"/>
  <c r="I150"/>
  <c r="H150"/>
  <c r="F150"/>
  <c r="X149"/>
  <c r="W149"/>
  <c r="V149"/>
  <c r="T149"/>
  <c r="R149"/>
  <c r="Q149"/>
  <c r="P149"/>
  <c r="N149"/>
  <c r="M149"/>
  <c r="L149"/>
  <c r="J149"/>
  <c r="I149"/>
  <c r="H149"/>
  <c r="F149"/>
  <c r="X148"/>
  <c r="W148"/>
  <c r="V148"/>
  <c r="T148"/>
  <c r="R148"/>
  <c r="Q148"/>
  <c r="P148"/>
  <c r="N148"/>
  <c r="M148"/>
  <c r="L148"/>
  <c r="J148"/>
  <c r="I148"/>
  <c r="H148"/>
  <c r="F148"/>
  <c r="X147"/>
  <c r="W147"/>
  <c r="V147"/>
  <c r="T147"/>
  <c r="R147"/>
  <c r="Q147"/>
  <c r="P147"/>
  <c r="N147"/>
  <c r="M147"/>
  <c r="L147"/>
  <c r="J147"/>
  <c r="I147"/>
  <c r="H147"/>
  <c r="F147"/>
  <c r="X146"/>
  <c r="W146"/>
  <c r="V146"/>
  <c r="T146"/>
  <c r="R146"/>
  <c r="Q146"/>
  <c r="P146"/>
  <c r="N146"/>
  <c r="M146"/>
  <c r="L146"/>
  <c r="J146"/>
  <c r="I146"/>
  <c r="H146"/>
  <c r="F146"/>
  <c r="X145"/>
  <c r="W145"/>
  <c r="V145"/>
  <c r="T145"/>
  <c r="R145"/>
  <c r="Q145"/>
  <c r="P145"/>
  <c r="N145"/>
  <c r="M145"/>
  <c r="L145"/>
  <c r="J145"/>
  <c r="I145"/>
  <c r="H145"/>
  <c r="F145"/>
  <c r="X144"/>
  <c r="W144"/>
  <c r="V144"/>
  <c r="T144"/>
  <c r="R144"/>
  <c r="Q144"/>
  <c r="P144"/>
  <c r="N144"/>
  <c r="M144"/>
  <c r="L144"/>
  <c r="J144"/>
  <c r="I144"/>
  <c r="H144"/>
  <c r="F144"/>
  <c r="X143"/>
  <c r="W143"/>
  <c r="V143"/>
  <c r="T143"/>
  <c r="R143"/>
  <c r="Q143"/>
  <c r="P143"/>
  <c r="N143"/>
  <c r="M143"/>
  <c r="L143"/>
  <c r="J143"/>
  <c r="I143"/>
  <c r="H143"/>
  <c r="F143"/>
  <c r="X142"/>
  <c r="W142"/>
  <c r="V142"/>
  <c r="T142"/>
  <c r="R142"/>
  <c r="Q142"/>
  <c r="P142"/>
  <c r="N142"/>
  <c r="M142"/>
  <c r="L142"/>
  <c r="J142"/>
  <c r="I142"/>
  <c r="H142"/>
  <c r="F142"/>
  <c r="X141"/>
  <c r="W141"/>
  <c r="V141"/>
  <c r="T141"/>
  <c r="R141"/>
  <c r="Q141"/>
  <c r="P141"/>
  <c r="N141"/>
  <c r="M141"/>
  <c r="L141"/>
  <c r="J141"/>
  <c r="I141"/>
  <c r="H141"/>
  <c r="F141"/>
  <c r="X140"/>
  <c r="W140"/>
  <c r="V140"/>
  <c r="T140"/>
  <c r="R140"/>
  <c r="Q140"/>
  <c r="P140"/>
  <c r="N140"/>
  <c r="M140"/>
  <c r="L140"/>
  <c r="J140"/>
  <c r="I140"/>
  <c r="H140"/>
  <c r="F140"/>
  <c r="X139"/>
  <c r="W139"/>
  <c r="V139"/>
  <c r="T139"/>
  <c r="R139"/>
  <c r="Q139"/>
  <c r="P139"/>
  <c r="N139"/>
  <c r="M139"/>
  <c r="L139"/>
  <c r="J139"/>
  <c r="I139"/>
  <c r="H139"/>
  <c r="F139"/>
  <c r="X138"/>
  <c r="W138"/>
  <c r="V138"/>
  <c r="T138"/>
  <c r="R138"/>
  <c r="Q138"/>
  <c r="P138"/>
  <c r="N138"/>
  <c r="M138"/>
  <c r="L138"/>
  <c r="J138"/>
  <c r="I138"/>
  <c r="H138"/>
  <c r="F138"/>
  <c r="X137"/>
  <c r="W137"/>
  <c r="V137"/>
  <c r="T137"/>
  <c r="R137"/>
  <c r="Q137"/>
  <c r="P137"/>
  <c r="N137"/>
  <c r="M137"/>
  <c r="L137"/>
  <c r="J137"/>
  <c r="I137"/>
  <c r="H137"/>
  <c r="F137"/>
  <c r="X136"/>
  <c r="W136"/>
  <c r="V136"/>
  <c r="T136"/>
  <c r="R136"/>
  <c r="Q136"/>
  <c r="P136"/>
  <c r="N136"/>
  <c r="M136"/>
  <c r="L136"/>
  <c r="J136"/>
  <c r="I136"/>
  <c r="H136"/>
  <c r="F136"/>
  <c r="X135"/>
  <c r="W135"/>
  <c r="V135"/>
  <c r="T135"/>
  <c r="R135"/>
  <c r="Q135"/>
  <c r="P135"/>
  <c r="N135"/>
  <c r="M135"/>
  <c r="L135"/>
  <c r="J135"/>
  <c r="I135"/>
  <c r="H135"/>
  <c r="F135"/>
  <c r="X134"/>
  <c r="W134"/>
  <c r="V134"/>
  <c r="T134"/>
  <c r="R134"/>
  <c r="Q134"/>
  <c r="P134"/>
  <c r="N134"/>
  <c r="M134"/>
  <c r="L134"/>
  <c r="J134"/>
  <c r="I134"/>
  <c r="H134"/>
  <c r="F134"/>
  <c r="X133"/>
  <c r="W133"/>
  <c r="V133"/>
  <c r="T133"/>
  <c r="R133"/>
  <c r="Q133"/>
  <c r="P133"/>
  <c r="N133"/>
  <c r="M133"/>
  <c r="L133"/>
  <c r="J133"/>
  <c r="I133"/>
  <c r="H133"/>
  <c r="F133"/>
  <c r="X132"/>
  <c r="W132"/>
  <c r="V132"/>
  <c r="T132"/>
  <c r="R132"/>
  <c r="Q132"/>
  <c r="P132"/>
  <c r="N132"/>
  <c r="M132"/>
  <c r="L132"/>
  <c r="J132"/>
  <c r="I132"/>
  <c r="H132"/>
  <c r="F132"/>
  <c r="X131"/>
  <c r="W131"/>
  <c r="V131"/>
  <c r="T131"/>
  <c r="R131"/>
  <c r="Q131"/>
  <c r="P131"/>
  <c r="N131"/>
  <c r="M131"/>
  <c r="L131"/>
  <c r="J131"/>
  <c r="I131"/>
  <c r="H131"/>
  <c r="F131"/>
  <c r="X130"/>
  <c r="W130"/>
  <c r="V130"/>
  <c r="T130"/>
  <c r="R130"/>
  <c r="Q130"/>
  <c r="P130"/>
  <c r="N130"/>
  <c r="M130"/>
  <c r="L130"/>
  <c r="J130"/>
  <c r="I130"/>
  <c r="H130"/>
  <c r="F130"/>
  <c r="X129"/>
  <c r="W129"/>
  <c r="V129"/>
  <c r="T129"/>
  <c r="R129"/>
  <c r="Q129"/>
  <c r="P129"/>
  <c r="N129"/>
  <c r="M129"/>
  <c r="L129"/>
  <c r="J129"/>
  <c r="I129"/>
  <c r="H129"/>
  <c r="F129"/>
  <c r="X128"/>
  <c r="W128"/>
  <c r="V128"/>
  <c r="T128"/>
  <c r="R128"/>
  <c r="Q128"/>
  <c r="P128"/>
  <c r="N128"/>
  <c r="M128"/>
  <c r="L128"/>
  <c r="J128"/>
  <c r="I128"/>
  <c r="H128"/>
  <c r="F128"/>
  <c r="X127"/>
  <c r="W127"/>
  <c r="V127"/>
  <c r="T127"/>
  <c r="R127"/>
  <c r="Q127"/>
  <c r="P127"/>
  <c r="N127"/>
  <c r="M127"/>
  <c r="L127"/>
  <c r="J127"/>
  <c r="I127"/>
  <c r="H127"/>
  <c r="F127"/>
  <c r="X126"/>
  <c r="W126"/>
  <c r="V126"/>
  <c r="T126"/>
  <c r="R126"/>
  <c r="Q126"/>
  <c r="P126"/>
  <c r="N126"/>
  <c r="M126"/>
  <c r="L126"/>
  <c r="J126"/>
  <c r="I126"/>
  <c r="H126"/>
  <c r="F126"/>
  <c r="X125"/>
  <c r="W125"/>
  <c r="V125"/>
  <c r="T125"/>
  <c r="R125"/>
  <c r="Q125"/>
  <c r="P125"/>
  <c r="N125"/>
  <c r="M125"/>
  <c r="L125"/>
  <c r="J125"/>
  <c r="I125"/>
  <c r="H125"/>
  <c r="F125"/>
  <c r="X124"/>
  <c r="W124"/>
  <c r="V124"/>
  <c r="T124"/>
  <c r="R124"/>
  <c r="Q124"/>
  <c r="P124"/>
  <c r="N124"/>
  <c r="M124"/>
  <c r="L124"/>
  <c r="J124"/>
  <c r="I124"/>
  <c r="H124"/>
  <c r="F124"/>
  <c r="X123"/>
  <c r="W123"/>
  <c r="V123"/>
  <c r="T123"/>
  <c r="R123"/>
  <c r="Q123"/>
  <c r="P123"/>
  <c r="N123"/>
  <c r="M123"/>
  <c r="L123"/>
  <c r="J123"/>
  <c r="I123"/>
  <c r="H123"/>
  <c r="F123"/>
  <c r="X122"/>
  <c r="W122"/>
  <c r="V122"/>
  <c r="T122"/>
  <c r="R122"/>
  <c r="Q122"/>
  <c r="P122"/>
  <c r="N122"/>
  <c r="M122"/>
  <c r="L122"/>
  <c r="J122"/>
  <c r="I122"/>
  <c r="H122"/>
  <c r="F122"/>
  <c r="X121"/>
  <c r="W121"/>
  <c r="V121"/>
  <c r="T121"/>
  <c r="R121"/>
  <c r="Q121"/>
  <c r="P121"/>
  <c r="N121"/>
  <c r="M121"/>
  <c r="L121"/>
  <c r="J121"/>
  <c r="I121"/>
  <c r="H121"/>
  <c r="F121"/>
  <c r="X120"/>
  <c r="W120"/>
  <c r="V120"/>
  <c r="T120"/>
  <c r="R120"/>
  <c r="Q120"/>
  <c r="P120"/>
  <c r="N120"/>
  <c r="M120"/>
  <c r="L120"/>
  <c r="J120"/>
  <c r="I120"/>
  <c r="H120"/>
  <c r="F120"/>
  <c r="X119"/>
  <c r="W119"/>
  <c r="V119"/>
  <c r="T119"/>
  <c r="R119"/>
  <c r="Q119"/>
  <c r="P119"/>
  <c r="N119"/>
  <c r="M119"/>
  <c r="L119"/>
  <c r="J119"/>
  <c r="I119"/>
  <c r="H119"/>
  <c r="F119"/>
  <c r="X118"/>
  <c r="W118"/>
  <c r="V118"/>
  <c r="T118"/>
  <c r="R118"/>
  <c r="Q118"/>
  <c r="P118"/>
  <c r="N118"/>
  <c r="M118"/>
  <c r="L118"/>
  <c r="J118"/>
  <c r="I118"/>
  <c r="H118"/>
  <c r="F118"/>
  <c r="X117"/>
  <c r="W117"/>
  <c r="V117"/>
  <c r="T117"/>
  <c r="R117"/>
  <c r="Q117"/>
  <c r="P117"/>
  <c r="N117"/>
  <c r="M117"/>
  <c r="L117"/>
  <c r="J117"/>
  <c r="I117"/>
  <c r="H117"/>
  <c r="F117"/>
  <c r="X116"/>
  <c r="W116"/>
  <c r="V116"/>
  <c r="T116"/>
  <c r="R116"/>
  <c r="Q116"/>
  <c r="P116"/>
  <c r="N116"/>
  <c r="M116"/>
  <c r="L116"/>
  <c r="J116"/>
  <c r="I116"/>
  <c r="H116"/>
  <c r="F116"/>
  <c r="X115"/>
  <c r="W115"/>
  <c r="V115"/>
  <c r="T115"/>
  <c r="R115"/>
  <c r="Q115"/>
  <c r="P115"/>
  <c r="N115"/>
  <c r="M115"/>
  <c r="L115"/>
  <c r="J115"/>
  <c r="I115"/>
  <c r="H115"/>
  <c r="F115"/>
  <c r="X114"/>
  <c r="W114"/>
  <c r="V114"/>
  <c r="T114"/>
  <c r="R114"/>
  <c r="Q114"/>
  <c r="P114"/>
  <c r="N114"/>
  <c r="M114"/>
  <c r="L114"/>
  <c r="J114"/>
  <c r="I114"/>
  <c r="H114"/>
  <c r="F114"/>
  <c r="X113"/>
  <c r="W113"/>
  <c r="V113"/>
  <c r="T113"/>
  <c r="R113"/>
  <c r="Q113"/>
  <c r="P113"/>
  <c r="N113"/>
  <c r="M113"/>
  <c r="L113"/>
  <c r="J113"/>
  <c r="I113"/>
  <c r="H113"/>
  <c r="F113"/>
  <c r="X112"/>
  <c r="W112"/>
  <c r="V112"/>
  <c r="T112"/>
  <c r="R112"/>
  <c r="Q112"/>
  <c r="P112"/>
  <c r="N112"/>
  <c r="M112"/>
  <c r="L112"/>
  <c r="J112"/>
  <c r="I112"/>
  <c r="H112"/>
  <c r="F112"/>
  <c r="X111"/>
  <c r="W111"/>
  <c r="V111"/>
  <c r="T111"/>
  <c r="R111"/>
  <c r="Q111"/>
  <c r="P111"/>
  <c r="N111"/>
  <c r="M111"/>
  <c r="L111"/>
  <c r="J111"/>
  <c r="I111"/>
  <c r="H111"/>
  <c r="F111"/>
  <c r="X110"/>
  <c r="W110"/>
  <c r="V110"/>
  <c r="T110"/>
  <c r="R110"/>
  <c r="Q110"/>
  <c r="P110"/>
  <c r="N110"/>
  <c r="M110"/>
  <c r="L110"/>
  <c r="J110"/>
  <c r="I110"/>
  <c r="H110"/>
  <c r="F110"/>
  <c r="X109"/>
  <c r="W109"/>
  <c r="V109"/>
  <c r="T109"/>
  <c r="R109"/>
  <c r="Q109"/>
  <c r="P109"/>
  <c r="N109"/>
  <c r="L109"/>
  <c r="J109"/>
  <c r="I109"/>
  <c r="H109"/>
  <c r="F109"/>
  <c r="X108"/>
  <c r="W108"/>
  <c r="V108"/>
  <c r="T108"/>
  <c r="R108"/>
  <c r="Q108"/>
  <c r="P108"/>
  <c r="N108"/>
  <c r="L108"/>
  <c r="J108"/>
  <c r="I108"/>
  <c r="H108"/>
  <c r="F108"/>
  <c r="X107"/>
  <c r="W107"/>
  <c r="V107"/>
  <c r="T107"/>
  <c r="R107"/>
  <c r="Q107"/>
  <c r="P107"/>
  <c r="N107"/>
  <c r="L107"/>
  <c r="J107"/>
  <c r="I107"/>
  <c r="H107"/>
  <c r="F107"/>
  <c r="X106"/>
  <c r="W106"/>
  <c r="V106"/>
  <c r="T106"/>
  <c r="R106"/>
  <c r="Q106"/>
  <c r="P106"/>
  <c r="N106"/>
  <c r="L106"/>
  <c r="J106"/>
  <c r="I106"/>
  <c r="H106"/>
  <c r="F106"/>
  <c r="X105"/>
  <c r="W105"/>
  <c r="V105"/>
  <c r="T105"/>
  <c r="R105"/>
  <c r="Q105"/>
  <c r="P105"/>
  <c r="N105"/>
  <c r="J105"/>
  <c r="I105"/>
  <c r="F105"/>
  <c r="X104"/>
  <c r="W104"/>
  <c r="V104"/>
  <c r="T104"/>
  <c r="R104"/>
  <c r="Q104"/>
  <c r="P104"/>
  <c r="N104"/>
  <c r="L104"/>
  <c r="J104"/>
  <c r="I104"/>
  <c r="H104"/>
  <c r="F104"/>
  <c r="X103"/>
  <c r="W103"/>
  <c r="V103"/>
  <c r="T103"/>
  <c r="R103"/>
  <c r="Q103"/>
  <c r="P103"/>
  <c r="N103"/>
  <c r="L103"/>
  <c r="J103"/>
  <c r="I103"/>
  <c r="H103"/>
  <c r="F103"/>
  <c r="X102"/>
  <c r="W102"/>
  <c r="V102"/>
  <c r="T102"/>
  <c r="R102"/>
  <c r="Q102"/>
  <c r="P102"/>
  <c r="N102"/>
  <c r="L102"/>
  <c r="J102"/>
  <c r="I102"/>
  <c r="H102"/>
  <c r="F102"/>
  <c r="X101"/>
  <c r="W101"/>
  <c r="V101"/>
  <c r="T101"/>
  <c r="R101"/>
  <c r="Q101"/>
  <c r="P101"/>
  <c r="N101"/>
  <c r="L101"/>
  <c r="J101"/>
  <c r="I101"/>
  <c r="H101"/>
  <c r="F101"/>
  <c r="X100"/>
  <c r="W100"/>
  <c r="V100"/>
  <c r="T100"/>
  <c r="R100"/>
  <c r="Q100"/>
  <c r="P100"/>
  <c r="N100"/>
  <c r="L100"/>
  <c r="J100"/>
  <c r="I100"/>
  <c r="H100"/>
  <c r="F100"/>
  <c r="X99"/>
  <c r="W99"/>
  <c r="V99"/>
  <c r="T99"/>
  <c r="R99"/>
  <c r="Q99"/>
  <c r="P99"/>
  <c r="N99"/>
  <c r="L99"/>
  <c r="J99"/>
  <c r="I99"/>
  <c r="H99"/>
  <c r="F99"/>
  <c r="X98"/>
  <c r="W98"/>
  <c r="V98"/>
  <c r="T98"/>
  <c r="R98"/>
  <c r="Q98"/>
  <c r="P98"/>
  <c r="N98"/>
  <c r="L98"/>
  <c r="J98"/>
  <c r="I98"/>
  <c r="H98"/>
  <c r="F98"/>
  <c r="X97"/>
  <c r="W97"/>
  <c r="V97"/>
  <c r="T97"/>
  <c r="R97"/>
  <c r="Q97"/>
  <c r="P97"/>
  <c r="N97"/>
  <c r="L97"/>
  <c r="J97"/>
  <c r="I97"/>
  <c r="H97"/>
  <c r="F97"/>
  <c r="X96"/>
  <c r="W96"/>
  <c r="V96"/>
  <c r="T96"/>
  <c r="R96"/>
  <c r="Q96"/>
  <c r="P96"/>
  <c r="N96"/>
  <c r="L96"/>
  <c r="J96"/>
  <c r="I96"/>
  <c r="H96"/>
  <c r="F96"/>
  <c r="X95"/>
  <c r="W95"/>
  <c r="V95"/>
  <c r="T95"/>
  <c r="R95"/>
  <c r="Q95"/>
  <c r="P95"/>
  <c r="N95"/>
  <c r="L95"/>
  <c r="J95"/>
  <c r="I95"/>
  <c r="H95"/>
  <c r="F95"/>
  <c r="X94"/>
  <c r="W94"/>
  <c r="V94"/>
  <c r="T94"/>
  <c r="R94"/>
  <c r="Q94"/>
  <c r="P94"/>
  <c r="N94"/>
  <c r="L94"/>
  <c r="J94"/>
  <c r="I94"/>
  <c r="H94"/>
  <c r="F94"/>
  <c r="X93"/>
  <c r="W93"/>
  <c r="V93"/>
  <c r="T93"/>
  <c r="R93"/>
  <c r="Q93"/>
  <c r="P93"/>
  <c r="N93"/>
  <c r="L93"/>
  <c r="J93"/>
  <c r="I93"/>
  <c r="H93"/>
  <c r="F93"/>
  <c r="X92"/>
  <c r="W92"/>
  <c r="V92"/>
  <c r="T92"/>
  <c r="R92"/>
  <c r="Q92"/>
  <c r="P92"/>
  <c r="N92"/>
  <c r="L92"/>
  <c r="J92"/>
  <c r="I92"/>
  <c r="H92"/>
  <c r="F92"/>
  <c r="X91"/>
  <c r="W91"/>
  <c r="V91"/>
  <c r="T91"/>
  <c r="R91"/>
  <c r="Q91"/>
  <c r="P91"/>
  <c r="N91"/>
  <c r="L91"/>
  <c r="J91"/>
  <c r="I91"/>
  <c r="H91"/>
  <c r="F91"/>
  <c r="X90"/>
  <c r="W90"/>
  <c r="V90"/>
  <c r="T90"/>
  <c r="R90"/>
  <c r="Q90"/>
  <c r="P90"/>
  <c r="N90"/>
  <c r="L90"/>
  <c r="J90"/>
  <c r="I90"/>
  <c r="H90"/>
  <c r="F90"/>
  <c r="X89"/>
  <c r="W89"/>
  <c r="V89"/>
  <c r="T89"/>
  <c r="R89"/>
  <c r="Q89"/>
  <c r="P89"/>
  <c r="N89"/>
  <c r="L89"/>
  <c r="J89"/>
  <c r="I89"/>
  <c r="H89"/>
  <c r="F89"/>
  <c r="X88"/>
  <c r="W88"/>
  <c r="V88"/>
  <c r="T88"/>
  <c r="R88"/>
  <c r="Q88"/>
  <c r="P88"/>
  <c r="N88"/>
  <c r="L88"/>
  <c r="J88"/>
  <c r="I88"/>
  <c r="H88"/>
  <c r="F88"/>
  <c r="X87"/>
  <c r="W87"/>
  <c r="V87"/>
  <c r="T87"/>
  <c r="R87"/>
  <c r="Q87"/>
  <c r="P87"/>
  <c r="N87"/>
  <c r="L87"/>
  <c r="J87"/>
  <c r="I87"/>
  <c r="H87"/>
  <c r="F87"/>
  <c r="X86"/>
  <c r="W86"/>
  <c r="V86"/>
  <c r="T86"/>
  <c r="R86"/>
  <c r="Q86"/>
  <c r="P86"/>
  <c r="N86"/>
  <c r="L86"/>
  <c r="J86"/>
  <c r="I86"/>
  <c r="H86"/>
  <c r="F86"/>
  <c r="X85"/>
  <c r="W85"/>
  <c r="V85"/>
  <c r="T85"/>
  <c r="R85"/>
  <c r="Q85"/>
  <c r="P85"/>
  <c r="N85"/>
  <c r="L85"/>
  <c r="J85"/>
  <c r="I85"/>
  <c r="H85"/>
  <c r="F85"/>
  <c r="X84"/>
  <c r="W84"/>
  <c r="V84"/>
  <c r="T84"/>
  <c r="R84"/>
  <c r="Q84"/>
  <c r="P84"/>
  <c r="N84"/>
  <c r="L84"/>
  <c r="J84"/>
  <c r="I84"/>
  <c r="H84"/>
  <c r="F84"/>
  <c r="X83"/>
  <c r="W83"/>
  <c r="V83"/>
  <c r="T83"/>
  <c r="R83"/>
  <c r="Q83"/>
  <c r="P83"/>
  <c r="N83"/>
  <c r="L83"/>
  <c r="J83"/>
  <c r="I83"/>
  <c r="H83"/>
  <c r="F83"/>
  <c r="X82"/>
  <c r="W82"/>
  <c r="V82"/>
  <c r="T82"/>
  <c r="R82"/>
  <c r="Q82"/>
  <c r="P82"/>
  <c r="N82"/>
  <c r="L82"/>
  <c r="J82"/>
  <c r="I82"/>
  <c r="H82"/>
  <c r="F82"/>
  <c r="X81"/>
  <c r="W81"/>
  <c r="V81"/>
  <c r="T81"/>
  <c r="R81"/>
  <c r="Q81"/>
  <c r="P81"/>
  <c r="N81"/>
  <c r="L81"/>
  <c r="J81"/>
  <c r="I81"/>
  <c r="H81"/>
  <c r="F81"/>
  <c r="X80"/>
  <c r="W80"/>
  <c r="V80"/>
  <c r="T80"/>
  <c r="R80"/>
  <c r="Q80"/>
  <c r="P80"/>
  <c r="N80"/>
  <c r="L80"/>
  <c r="J80"/>
  <c r="I80"/>
  <c r="H80"/>
  <c r="F80"/>
  <c r="X79"/>
  <c r="W79"/>
  <c r="V79"/>
  <c r="T79"/>
  <c r="R79"/>
  <c r="Q79"/>
  <c r="P79"/>
  <c r="N79"/>
  <c r="L79"/>
  <c r="J79"/>
  <c r="I79"/>
  <c r="H79"/>
  <c r="F79"/>
  <c r="X78"/>
  <c r="W78"/>
  <c r="V78"/>
  <c r="T78"/>
  <c r="R78"/>
  <c r="Q78"/>
  <c r="P78"/>
  <c r="N78"/>
  <c r="L78"/>
  <c r="J78"/>
  <c r="I78"/>
  <c r="H78"/>
  <c r="F78"/>
  <c r="X77"/>
  <c r="W77"/>
  <c r="V77"/>
  <c r="T77"/>
  <c r="R77"/>
  <c r="Q77"/>
  <c r="P77"/>
  <c r="N77"/>
  <c r="L77"/>
  <c r="J77"/>
  <c r="I77"/>
  <c r="H77"/>
  <c r="F77"/>
  <c r="X76"/>
  <c r="W76"/>
  <c r="V76"/>
  <c r="T76"/>
  <c r="R76"/>
  <c r="Q76"/>
  <c r="P76"/>
  <c r="N76"/>
  <c r="L76"/>
  <c r="J76"/>
  <c r="I76"/>
  <c r="H76"/>
  <c r="F76"/>
  <c r="X75"/>
  <c r="W75"/>
  <c r="V75"/>
  <c r="T75"/>
  <c r="R75"/>
  <c r="Q75"/>
  <c r="P75"/>
  <c r="N75"/>
  <c r="L75"/>
  <c r="J75"/>
  <c r="I75"/>
  <c r="H75"/>
  <c r="F75"/>
  <c r="X74"/>
  <c r="W74"/>
  <c r="V74"/>
  <c r="T74"/>
  <c r="R74"/>
  <c r="Q74"/>
  <c r="P74"/>
  <c r="N74"/>
  <c r="L74"/>
  <c r="J74"/>
  <c r="I74"/>
  <c r="H74"/>
  <c r="F74"/>
  <c r="X73"/>
  <c r="W73"/>
  <c r="V73"/>
  <c r="T73"/>
  <c r="R73"/>
  <c r="Q73"/>
  <c r="P73"/>
  <c r="N73"/>
  <c r="L73"/>
  <c r="J73"/>
  <c r="I73"/>
  <c r="H73"/>
  <c r="F73"/>
  <c r="X72"/>
  <c r="W72"/>
  <c r="V72"/>
  <c r="T72"/>
  <c r="R72"/>
  <c r="Q72"/>
  <c r="P72"/>
  <c r="N72"/>
  <c r="L72"/>
  <c r="J72"/>
  <c r="I72"/>
  <c r="H72"/>
  <c r="F72"/>
  <c r="X71"/>
  <c r="W71"/>
  <c r="V71"/>
  <c r="T71"/>
  <c r="R71"/>
  <c r="Q71"/>
  <c r="P71"/>
  <c r="N71"/>
  <c r="L71"/>
  <c r="J71"/>
  <c r="I71"/>
  <c r="H71"/>
  <c r="F71"/>
  <c r="X70"/>
  <c r="W70"/>
  <c r="V70"/>
  <c r="T70"/>
  <c r="R70"/>
  <c r="Q70"/>
  <c r="P70"/>
  <c r="N70"/>
  <c r="L70"/>
  <c r="J70"/>
  <c r="I70"/>
  <c r="H70"/>
  <c r="F70"/>
  <c r="X69"/>
  <c r="W69"/>
  <c r="V69"/>
  <c r="T69"/>
  <c r="R69"/>
  <c r="Q69"/>
  <c r="P69"/>
  <c r="N69"/>
  <c r="L69"/>
  <c r="J69"/>
  <c r="I69"/>
  <c r="H69"/>
  <c r="F69"/>
  <c r="X68"/>
  <c r="W68"/>
  <c r="V68"/>
  <c r="T68"/>
  <c r="R68"/>
  <c r="Q68"/>
  <c r="P68"/>
  <c r="N68"/>
  <c r="L68"/>
  <c r="J68"/>
  <c r="I68"/>
  <c r="H68"/>
  <c r="F68"/>
  <c r="X67"/>
  <c r="W67"/>
  <c r="V67"/>
  <c r="T67"/>
  <c r="R67"/>
  <c r="Q67"/>
  <c r="P67"/>
  <c r="N67"/>
  <c r="L67"/>
  <c r="J67"/>
  <c r="I67"/>
  <c r="H67"/>
  <c r="F67"/>
  <c r="X66"/>
  <c r="W66"/>
  <c r="V66"/>
  <c r="T66"/>
  <c r="R66"/>
  <c r="Q66"/>
  <c r="P66"/>
  <c r="N66"/>
  <c r="L66"/>
  <c r="J66"/>
  <c r="I66"/>
  <c r="H66"/>
  <c r="F66"/>
  <c r="X65"/>
  <c r="W65"/>
  <c r="V65"/>
  <c r="T65"/>
  <c r="R65"/>
  <c r="Q65"/>
  <c r="P65"/>
  <c r="N65"/>
  <c r="L65"/>
  <c r="J65"/>
  <c r="I65"/>
  <c r="H65"/>
  <c r="F65"/>
  <c r="X64"/>
  <c r="W64"/>
  <c r="V64"/>
  <c r="T64"/>
  <c r="R64"/>
  <c r="Q64"/>
  <c r="P64"/>
  <c r="N64"/>
  <c r="L64"/>
  <c r="J64"/>
  <c r="I64"/>
  <c r="H64"/>
  <c r="F64"/>
  <c r="X63"/>
  <c r="W63"/>
  <c r="V63"/>
  <c r="T63"/>
  <c r="R63"/>
  <c r="Q63"/>
  <c r="P63"/>
  <c r="N63"/>
  <c r="L63"/>
  <c r="J63"/>
  <c r="I63"/>
  <c r="H63"/>
  <c r="F63"/>
  <c r="X62"/>
  <c r="W62"/>
  <c r="V62"/>
  <c r="T62"/>
  <c r="R62"/>
  <c r="Q62"/>
  <c r="P62"/>
  <c r="N62"/>
  <c r="L62"/>
  <c r="J62"/>
  <c r="I62"/>
  <c r="H62"/>
  <c r="F62"/>
  <c r="X61"/>
  <c r="W61"/>
  <c r="V61"/>
  <c r="T61"/>
  <c r="R61"/>
  <c r="Q61"/>
  <c r="P61"/>
  <c r="N61"/>
  <c r="L61"/>
  <c r="J61"/>
  <c r="I61"/>
  <c r="H61"/>
  <c r="F61"/>
  <c r="X60"/>
  <c r="W60"/>
  <c r="V60"/>
  <c r="T60"/>
  <c r="R60"/>
  <c r="Q60"/>
  <c r="P60"/>
  <c r="N60"/>
  <c r="L60"/>
  <c r="J60"/>
  <c r="I60"/>
  <c r="H60"/>
  <c r="F60"/>
  <c r="X59"/>
  <c r="W59"/>
  <c r="V59"/>
  <c r="T59"/>
  <c r="R59"/>
  <c r="Q59"/>
  <c r="P59"/>
  <c r="N59"/>
  <c r="M59"/>
  <c r="L59"/>
  <c r="J59"/>
  <c r="I59"/>
  <c r="H59"/>
  <c r="F59"/>
  <c r="X58"/>
  <c r="W58"/>
  <c r="V58"/>
  <c r="T58"/>
  <c r="R58"/>
  <c r="Q58"/>
  <c r="P58"/>
  <c r="N58"/>
  <c r="M58"/>
  <c r="L58"/>
  <c r="J58"/>
  <c r="I58"/>
  <c r="H58"/>
  <c r="F58"/>
  <c r="X57"/>
  <c r="W57"/>
  <c r="V57"/>
  <c r="T57"/>
  <c r="R57"/>
  <c r="Q57"/>
  <c r="P57"/>
  <c r="N57"/>
  <c r="M57"/>
  <c r="L57"/>
  <c r="J57"/>
  <c r="I57"/>
  <c r="H57"/>
  <c r="F57"/>
  <c r="X56"/>
  <c r="W56"/>
  <c r="V56"/>
  <c r="T56"/>
  <c r="R56"/>
  <c r="Q56"/>
  <c r="P56"/>
  <c r="N56"/>
  <c r="M56"/>
  <c r="L56"/>
  <c r="J56"/>
  <c r="I56"/>
  <c r="H56"/>
  <c r="F56"/>
  <c r="X55"/>
  <c r="W55"/>
  <c r="V55"/>
  <c r="T55"/>
  <c r="R55"/>
  <c r="Q55"/>
  <c r="P55"/>
  <c r="N55"/>
  <c r="M55"/>
  <c r="L55"/>
  <c r="J55"/>
  <c r="I55"/>
  <c r="H55"/>
  <c r="F55"/>
  <c r="X54"/>
  <c r="W54"/>
  <c r="V54"/>
  <c r="T54"/>
  <c r="R54"/>
  <c r="Q54"/>
  <c r="P54"/>
  <c r="N54"/>
  <c r="M54"/>
  <c r="L54"/>
  <c r="J54"/>
  <c r="I54"/>
  <c r="H54"/>
  <c r="F54"/>
  <c r="X53"/>
  <c r="W53"/>
  <c r="V53"/>
  <c r="T53"/>
  <c r="R53"/>
  <c r="Q53"/>
  <c r="P53"/>
  <c r="N53"/>
  <c r="M53"/>
  <c r="L53"/>
  <c r="J53"/>
  <c r="I53"/>
  <c r="H53"/>
  <c r="F53"/>
  <c r="X52"/>
  <c r="W52"/>
  <c r="V52"/>
  <c r="T52"/>
  <c r="R52"/>
  <c r="Q52"/>
  <c r="P52"/>
  <c r="N52"/>
  <c r="M52"/>
  <c r="L52"/>
  <c r="J52"/>
  <c r="I52"/>
  <c r="H52"/>
  <c r="F52"/>
  <c r="X51"/>
  <c r="W51"/>
  <c r="V51"/>
  <c r="T51"/>
  <c r="R51"/>
  <c r="Q51"/>
  <c r="P51"/>
  <c r="N51"/>
  <c r="M51"/>
  <c r="L51"/>
  <c r="J51"/>
  <c r="I51"/>
  <c r="H51"/>
  <c r="F51"/>
  <c r="X50"/>
  <c r="W50"/>
  <c r="V50"/>
  <c r="T50"/>
  <c r="R50"/>
  <c r="Q50"/>
  <c r="P50"/>
  <c r="N50"/>
  <c r="M50"/>
  <c r="L50"/>
  <c r="J50"/>
  <c r="I50"/>
  <c r="H50"/>
  <c r="F50"/>
  <c r="X49"/>
  <c r="W49"/>
  <c r="V49"/>
  <c r="T49"/>
  <c r="R49"/>
  <c r="Q49"/>
  <c r="P49"/>
  <c r="N49"/>
  <c r="M49"/>
  <c r="L49"/>
  <c r="J49"/>
  <c r="I49"/>
  <c r="H49"/>
  <c r="F49"/>
  <c r="X48"/>
  <c r="W48"/>
  <c r="V48"/>
  <c r="T48"/>
  <c r="R48"/>
  <c r="Q48"/>
  <c r="P48"/>
  <c r="N48"/>
  <c r="M48"/>
  <c r="L48"/>
  <c r="J48"/>
  <c r="I48"/>
  <c r="H48"/>
  <c r="F48"/>
  <c r="X47"/>
  <c r="W47"/>
  <c r="V47"/>
  <c r="T47"/>
  <c r="R47"/>
  <c r="Q47"/>
  <c r="P47"/>
  <c r="N47"/>
  <c r="M47"/>
  <c r="L47"/>
  <c r="J47"/>
  <c r="I47"/>
  <c r="H47"/>
  <c r="F47"/>
  <c r="X46"/>
  <c r="W46"/>
  <c r="V46"/>
  <c r="T46"/>
  <c r="R46"/>
  <c r="Q46"/>
  <c r="P46"/>
  <c r="N46"/>
  <c r="M46"/>
  <c r="L46"/>
  <c r="J46"/>
  <c r="I46"/>
  <c r="H46"/>
  <c r="F46"/>
  <c r="X45"/>
  <c r="W45"/>
  <c r="V45"/>
  <c r="T45"/>
  <c r="R45"/>
  <c r="Q45"/>
  <c r="P45"/>
  <c r="N45"/>
  <c r="M45"/>
  <c r="L45"/>
  <c r="J45"/>
  <c r="I45"/>
  <c r="H45"/>
  <c r="F45"/>
  <c r="X44"/>
  <c r="W44"/>
  <c r="V44"/>
  <c r="T44"/>
  <c r="R44"/>
  <c r="Q44"/>
  <c r="P44"/>
  <c r="N44"/>
  <c r="M44"/>
  <c r="L44"/>
  <c r="J44"/>
  <c r="I44"/>
  <c r="H44"/>
  <c r="F44"/>
  <c r="X43"/>
  <c r="W43"/>
  <c r="V43"/>
  <c r="T43"/>
  <c r="R43"/>
  <c r="Q43"/>
  <c r="P43"/>
  <c r="N43"/>
  <c r="M43"/>
  <c r="L43"/>
  <c r="J43"/>
  <c r="I43"/>
  <c r="H43"/>
  <c r="F43"/>
  <c r="X42"/>
  <c r="W42"/>
  <c r="V42"/>
  <c r="T42"/>
  <c r="R42"/>
  <c r="Q42"/>
  <c r="P42"/>
  <c r="N42"/>
  <c r="M42"/>
  <c r="L42"/>
  <c r="J42"/>
  <c r="I42"/>
  <c r="H42"/>
  <c r="F42"/>
  <c r="X41"/>
  <c r="W41"/>
  <c r="V41"/>
  <c r="T41"/>
  <c r="R41"/>
  <c r="Q41"/>
  <c r="P41"/>
  <c r="N41"/>
  <c r="M41"/>
  <c r="L41"/>
  <c r="J41"/>
  <c r="I41"/>
  <c r="H41"/>
  <c r="F41"/>
  <c r="X40"/>
  <c r="W40"/>
  <c r="V40"/>
  <c r="T40"/>
  <c r="R40"/>
  <c r="Q40"/>
  <c r="P40"/>
  <c r="N40"/>
  <c r="M40"/>
  <c r="L40"/>
  <c r="J40"/>
  <c r="I40"/>
  <c r="H40"/>
  <c r="F40"/>
  <c r="X39"/>
  <c r="W39"/>
  <c r="V39"/>
  <c r="T39"/>
  <c r="R39"/>
  <c r="Q39"/>
  <c r="P39"/>
  <c r="N39"/>
  <c r="M39"/>
  <c r="L39"/>
  <c r="J39"/>
  <c r="I39"/>
  <c r="H39"/>
  <c r="F39"/>
  <c r="X38"/>
  <c r="W38"/>
  <c r="V38"/>
  <c r="T38"/>
  <c r="R38"/>
  <c r="Q38"/>
  <c r="P38"/>
  <c r="N38"/>
  <c r="M38"/>
  <c r="L38"/>
  <c r="J38"/>
  <c r="I38"/>
  <c r="H38"/>
  <c r="F38"/>
  <c r="X37"/>
  <c r="W37"/>
  <c r="V37"/>
  <c r="T37"/>
  <c r="R37"/>
  <c r="Q37"/>
  <c r="P37"/>
  <c r="N37"/>
  <c r="M37"/>
  <c r="L37"/>
  <c r="J37"/>
  <c r="I37"/>
  <c r="H37"/>
  <c r="F37"/>
  <c r="X36"/>
  <c r="W36"/>
  <c r="V36"/>
  <c r="T36"/>
  <c r="R36"/>
  <c r="Q36"/>
  <c r="P36"/>
  <c r="N36"/>
  <c r="M36"/>
  <c r="L36"/>
  <c r="J36"/>
  <c r="I36"/>
  <c r="H36"/>
  <c r="F36"/>
  <c r="X35"/>
  <c r="W35"/>
  <c r="V35"/>
  <c r="T35"/>
  <c r="R35"/>
  <c r="Q35"/>
  <c r="P35"/>
  <c r="N35"/>
  <c r="M35"/>
  <c r="L35"/>
  <c r="J35"/>
  <c r="I35"/>
  <c r="H35"/>
  <c r="F35"/>
  <c r="X34"/>
  <c r="W34"/>
  <c r="V34"/>
  <c r="T34"/>
  <c r="R34"/>
  <c r="Q34"/>
  <c r="P34"/>
  <c r="N34"/>
  <c r="M34"/>
  <c r="L34"/>
  <c r="J34"/>
  <c r="I34"/>
  <c r="H34"/>
  <c r="F34"/>
  <c r="X33"/>
  <c r="W33"/>
  <c r="V33"/>
  <c r="T33"/>
  <c r="R33"/>
  <c r="Q33"/>
  <c r="P33"/>
  <c r="N33"/>
  <c r="M33"/>
  <c r="L33"/>
  <c r="J33"/>
  <c r="I33"/>
  <c r="H33"/>
  <c r="F33"/>
  <c r="X32"/>
  <c r="W32"/>
  <c r="V32"/>
  <c r="T32"/>
  <c r="R32"/>
  <c r="Q32"/>
  <c r="P32"/>
  <c r="N32"/>
  <c r="M32"/>
  <c r="L32"/>
  <c r="J32"/>
  <c r="I32"/>
  <c r="H32"/>
  <c r="F32"/>
  <c r="X31"/>
  <c r="W31"/>
  <c r="V31"/>
  <c r="T31"/>
  <c r="R31"/>
  <c r="Q31"/>
  <c r="P31"/>
  <c r="N31"/>
  <c r="M31"/>
  <c r="L31"/>
  <c r="J31"/>
  <c r="I31"/>
  <c r="H31"/>
  <c r="F31"/>
  <c r="X30"/>
  <c r="W30"/>
  <c r="V30"/>
  <c r="T30"/>
  <c r="R30"/>
  <c r="Q30"/>
  <c r="P30"/>
  <c r="N30"/>
  <c r="M30"/>
  <c r="L30"/>
  <c r="J30"/>
  <c r="I30"/>
  <c r="H30"/>
  <c r="F30"/>
  <c r="X29"/>
  <c r="W29"/>
  <c r="V29"/>
  <c r="T29"/>
  <c r="R29"/>
  <c r="Q29"/>
  <c r="P29"/>
  <c r="N29"/>
  <c r="M29"/>
  <c r="L29"/>
  <c r="J29"/>
  <c r="I29"/>
  <c r="H29"/>
  <c r="F29"/>
  <c r="X28"/>
  <c r="W28"/>
  <c r="V28"/>
  <c r="T28"/>
  <c r="R28"/>
  <c r="Q28"/>
  <c r="P28"/>
  <c r="N28"/>
  <c r="M28"/>
  <c r="L28"/>
  <c r="J28"/>
  <c r="I28"/>
  <c r="H28"/>
  <c r="F28"/>
  <c r="X27"/>
  <c r="W27"/>
  <c r="V27"/>
  <c r="T27"/>
  <c r="R27"/>
  <c r="Q27"/>
  <c r="P27"/>
  <c r="N27"/>
  <c r="M27"/>
  <c r="L27"/>
  <c r="J27"/>
  <c r="I27"/>
  <c r="H27"/>
  <c r="F27"/>
  <c r="X26"/>
  <c r="W26"/>
  <c r="V26"/>
  <c r="T26"/>
  <c r="R26"/>
  <c r="Q26"/>
  <c r="P26"/>
  <c r="N26"/>
  <c r="M26"/>
  <c r="L26"/>
  <c r="J26"/>
  <c r="I26"/>
  <c r="H26"/>
  <c r="F26"/>
  <c r="X25"/>
  <c r="W25"/>
  <c r="V25"/>
  <c r="T25"/>
  <c r="R25"/>
  <c r="Q25"/>
  <c r="P25"/>
  <c r="N25"/>
  <c r="M25"/>
  <c r="L25"/>
  <c r="J25"/>
  <c r="I25"/>
  <c r="H25"/>
  <c r="F25"/>
  <c r="X24"/>
  <c r="W24"/>
  <c r="V24"/>
  <c r="T24"/>
  <c r="R24"/>
  <c r="Q24"/>
  <c r="P24"/>
  <c r="N24"/>
  <c r="M24"/>
  <c r="L24"/>
  <c r="J24"/>
  <c r="I24"/>
  <c r="H24"/>
  <c r="F24"/>
  <c r="X23"/>
  <c r="W23"/>
  <c r="V23"/>
  <c r="T23"/>
  <c r="R23"/>
  <c r="Q23"/>
  <c r="P23"/>
  <c r="N23"/>
  <c r="M23"/>
  <c r="L23"/>
  <c r="J23"/>
  <c r="I23"/>
  <c r="H23"/>
  <c r="F23"/>
  <c r="X22"/>
  <c r="W22"/>
  <c r="V22"/>
  <c r="T22"/>
  <c r="R22"/>
  <c r="Q22"/>
  <c r="P22"/>
  <c r="N22"/>
  <c r="M22"/>
  <c r="L22"/>
  <c r="J22"/>
  <c r="I22"/>
  <c r="H22"/>
  <c r="F22"/>
  <c r="X21"/>
  <c r="W21"/>
  <c r="V21"/>
  <c r="T21"/>
  <c r="R21"/>
  <c r="Q21"/>
  <c r="P21"/>
  <c r="N21"/>
  <c r="M21"/>
  <c r="L21"/>
  <c r="J21"/>
  <c r="I21"/>
  <c r="H21"/>
  <c r="F21"/>
  <c r="X20"/>
  <c r="W20"/>
  <c r="V20"/>
  <c r="T20"/>
  <c r="R20"/>
  <c r="Q20"/>
  <c r="P20"/>
  <c r="N20"/>
  <c r="M20"/>
  <c r="L20"/>
  <c r="J20"/>
  <c r="I20"/>
  <c r="H20"/>
  <c r="F20"/>
  <c r="X19"/>
  <c r="W19"/>
  <c r="V19"/>
  <c r="T19"/>
  <c r="R19"/>
  <c r="Q19"/>
  <c r="P19"/>
  <c r="N19"/>
  <c r="M19"/>
  <c r="L19"/>
  <c r="J19"/>
  <c r="I19"/>
  <c r="H19"/>
  <c r="F19"/>
  <c r="X18"/>
  <c r="W18"/>
  <c r="V18"/>
  <c r="T18"/>
  <c r="R18"/>
  <c r="Q18"/>
  <c r="P18"/>
  <c r="N18"/>
  <c r="M18"/>
  <c r="L18"/>
  <c r="J18"/>
  <c r="I18"/>
  <c r="H18"/>
  <c r="F18"/>
  <c r="X17"/>
  <c r="W17"/>
  <c r="V17"/>
  <c r="T17"/>
  <c r="R17"/>
  <c r="Q17"/>
  <c r="P17"/>
  <c r="N17"/>
  <c r="M17"/>
  <c r="L17"/>
  <c r="J17"/>
  <c r="I17"/>
  <c r="H17"/>
  <c r="F17"/>
  <c r="X16"/>
  <c r="W16"/>
  <c r="V16"/>
  <c r="T16"/>
  <c r="R16"/>
  <c r="Q16"/>
  <c r="P16"/>
  <c r="N16"/>
  <c r="M16"/>
  <c r="L16"/>
  <c r="J16"/>
  <c r="I16"/>
  <c r="H16"/>
  <c r="F16"/>
  <c r="X15"/>
  <c r="W15"/>
  <c r="V15"/>
  <c r="T15"/>
  <c r="R15"/>
  <c r="Q15"/>
  <c r="P15"/>
  <c r="N15"/>
  <c r="M15"/>
  <c r="L15"/>
  <c r="J15"/>
  <c r="I15"/>
  <c r="H15"/>
  <c r="F15"/>
  <c r="X14"/>
  <c r="W14"/>
  <c r="V14"/>
  <c r="T14"/>
  <c r="R14"/>
  <c r="Q14"/>
  <c r="P14"/>
  <c r="N14"/>
  <c r="M14"/>
  <c r="L14"/>
  <c r="J14"/>
  <c r="I14"/>
  <c r="H14"/>
  <c r="F14"/>
  <c r="X13"/>
  <c r="W13"/>
  <c r="V13"/>
  <c r="T13"/>
  <c r="R13"/>
  <c r="Q13"/>
  <c r="P13"/>
  <c r="N13"/>
  <c r="M13"/>
  <c r="L13"/>
  <c r="J13"/>
  <c r="I13"/>
  <c r="H13"/>
  <c r="F13"/>
  <c r="X12"/>
  <c r="W12"/>
  <c r="V12"/>
  <c r="T12"/>
  <c r="R12"/>
  <c r="Q12"/>
  <c r="P12"/>
  <c r="N12"/>
  <c r="M12"/>
  <c r="L12"/>
  <c r="J12"/>
  <c r="I12"/>
  <c r="H12"/>
  <c r="F12"/>
  <c r="X11"/>
  <c r="W11"/>
  <c r="V11"/>
  <c r="T11"/>
  <c r="R11"/>
  <c r="Q11"/>
  <c r="P11"/>
  <c r="N11"/>
  <c r="M11"/>
  <c r="L11"/>
  <c r="J11"/>
  <c r="I11"/>
  <c r="H11"/>
  <c r="F11"/>
  <c r="X10"/>
  <c r="W10"/>
  <c r="V10"/>
  <c r="T10"/>
  <c r="R10"/>
  <c r="Q10"/>
  <c r="P10"/>
  <c r="N10"/>
  <c r="M10"/>
  <c r="L10"/>
  <c r="J10"/>
  <c r="I10"/>
  <c r="H10"/>
  <c r="F10"/>
  <c r="X9"/>
  <c r="W9"/>
  <c r="V9"/>
  <c r="T9"/>
  <c r="R9"/>
  <c r="Q9"/>
  <c r="P9"/>
  <c r="N9"/>
  <c r="M9"/>
  <c r="L9"/>
  <c r="J9"/>
  <c r="I9"/>
  <c r="H9"/>
  <c r="F9"/>
  <c r="O166" i="10"/>
  <c r="O165"/>
  <c r="O164"/>
  <c r="AB161"/>
  <c r="AA161"/>
  <c r="Z161"/>
  <c r="Y161"/>
  <c r="U161"/>
  <c r="T161"/>
  <c r="S161"/>
  <c r="R161"/>
  <c r="P161"/>
  <c r="O161"/>
  <c r="N161"/>
  <c r="M161"/>
  <c r="K161"/>
  <c r="J161"/>
  <c r="I161"/>
  <c r="H161"/>
  <c r="F161"/>
  <c r="AB160"/>
  <c r="AA160"/>
  <c r="Z160"/>
  <c r="Y160"/>
  <c r="U160"/>
  <c r="T160"/>
  <c r="S160"/>
  <c r="R160"/>
  <c r="P160"/>
  <c r="O160"/>
  <c r="N160"/>
  <c r="M160"/>
  <c r="K160"/>
  <c r="J160"/>
  <c r="I160"/>
  <c r="H160"/>
  <c r="F160"/>
  <c r="AB159"/>
  <c r="AA159"/>
  <c r="Z159"/>
  <c r="Y159"/>
  <c r="U159"/>
  <c r="T159"/>
  <c r="S159"/>
  <c r="R159"/>
  <c r="P159"/>
  <c r="O159"/>
  <c r="N159"/>
  <c r="M159"/>
  <c r="K159"/>
  <c r="J159"/>
  <c r="I159"/>
  <c r="H159"/>
  <c r="F159"/>
  <c r="AB158"/>
  <c r="AA158"/>
  <c r="Z158"/>
  <c r="Y158"/>
  <c r="U158"/>
  <c r="T158"/>
  <c r="S158"/>
  <c r="R158"/>
  <c r="P158"/>
  <c r="O158"/>
  <c r="N158"/>
  <c r="M158"/>
  <c r="K158"/>
  <c r="J158"/>
  <c r="I158"/>
  <c r="H158"/>
  <c r="F158"/>
  <c r="AB157"/>
  <c r="AA157"/>
  <c r="Z157"/>
  <c r="Y157"/>
  <c r="U157"/>
  <c r="T157"/>
  <c r="S157"/>
  <c r="R157"/>
  <c r="P157"/>
  <c r="O157"/>
  <c r="N157"/>
  <c r="M157"/>
  <c r="K157"/>
  <c r="J157"/>
  <c r="I157"/>
  <c r="H157"/>
  <c r="F157"/>
  <c r="AB156"/>
  <c r="AA156"/>
  <c r="Z156"/>
  <c r="Y156"/>
  <c r="U156"/>
  <c r="T156"/>
  <c r="S156"/>
  <c r="R156"/>
  <c r="P156"/>
  <c r="O156"/>
  <c r="N156"/>
  <c r="M156"/>
  <c r="K156"/>
  <c r="J156"/>
  <c r="I156"/>
  <c r="H156"/>
  <c r="F156"/>
  <c r="AB155"/>
  <c r="AA155"/>
  <c r="Z155"/>
  <c r="Y155"/>
  <c r="P155"/>
  <c r="O155"/>
  <c r="N155"/>
  <c r="M155"/>
  <c r="K155"/>
  <c r="J155"/>
  <c r="I155"/>
  <c r="H155"/>
  <c r="F155"/>
  <c r="AB154"/>
  <c r="AA154"/>
  <c r="Z154"/>
  <c r="Y154"/>
  <c r="U154"/>
  <c r="T154"/>
  <c r="S154"/>
  <c r="R154"/>
  <c r="P154"/>
  <c r="O154"/>
  <c r="N154"/>
  <c r="M154"/>
  <c r="K154"/>
  <c r="J154"/>
  <c r="I154"/>
  <c r="H154"/>
  <c r="F154"/>
  <c r="AB153"/>
  <c r="AA153"/>
  <c r="Z153"/>
  <c r="Y153"/>
  <c r="U153"/>
  <c r="T153"/>
  <c r="S153"/>
  <c r="R153"/>
  <c r="P153"/>
  <c r="O153"/>
  <c r="N153"/>
  <c r="M153"/>
  <c r="K153"/>
  <c r="J153"/>
  <c r="I153"/>
  <c r="H153"/>
  <c r="F153"/>
  <c r="AB152"/>
  <c r="AA152"/>
  <c r="Z152"/>
  <c r="Y152"/>
  <c r="U152"/>
  <c r="T152"/>
  <c r="S152"/>
  <c r="R152"/>
  <c r="P152"/>
  <c r="O152"/>
  <c r="N152"/>
  <c r="M152"/>
  <c r="K152"/>
  <c r="J152"/>
  <c r="I152"/>
  <c r="H152"/>
  <c r="F152"/>
  <c r="AB151"/>
  <c r="AA151"/>
  <c r="Z151"/>
  <c r="Y151"/>
  <c r="U151"/>
  <c r="T151"/>
  <c r="S151"/>
  <c r="R151"/>
  <c r="P151"/>
  <c r="O151"/>
  <c r="N151"/>
  <c r="M151"/>
  <c r="K151"/>
  <c r="J151"/>
  <c r="I151"/>
  <c r="H151"/>
  <c r="F151"/>
  <c r="AB150"/>
  <c r="AA150"/>
  <c r="Z150"/>
  <c r="Y150"/>
  <c r="U150"/>
  <c r="T150"/>
  <c r="S150"/>
  <c r="R150"/>
  <c r="P150"/>
  <c r="O150"/>
  <c r="N150"/>
  <c r="M150"/>
  <c r="K150"/>
  <c r="J150"/>
  <c r="I150"/>
  <c r="H150"/>
  <c r="F150"/>
  <c r="AB149"/>
  <c r="AA149"/>
  <c r="Z149"/>
  <c r="Y149"/>
  <c r="U149"/>
  <c r="T149"/>
  <c r="S149"/>
  <c r="R149"/>
  <c r="P149"/>
  <c r="O149"/>
  <c r="N149"/>
  <c r="M149"/>
  <c r="K149"/>
  <c r="J149"/>
  <c r="I149"/>
  <c r="H149"/>
  <c r="F149"/>
  <c r="AB148"/>
  <c r="AA148"/>
  <c r="Z148"/>
  <c r="Y148"/>
  <c r="U148"/>
  <c r="T148"/>
  <c r="S148"/>
  <c r="R148"/>
  <c r="P148"/>
  <c r="O148"/>
  <c r="N148"/>
  <c r="M148"/>
  <c r="K148"/>
  <c r="J148"/>
  <c r="I148"/>
  <c r="H148"/>
  <c r="F148"/>
  <c r="AB147"/>
  <c r="AA147"/>
  <c r="Z147"/>
  <c r="Y147"/>
  <c r="U147"/>
  <c r="T147"/>
  <c r="S147"/>
  <c r="R147"/>
  <c r="P147"/>
  <c r="O147"/>
  <c r="N147"/>
  <c r="M147"/>
  <c r="K147"/>
  <c r="J147"/>
  <c r="I147"/>
  <c r="H147"/>
  <c r="F147"/>
  <c r="AB146"/>
  <c r="AA146"/>
  <c r="Z146"/>
  <c r="Y146"/>
  <c r="U146"/>
  <c r="T146"/>
  <c r="S146"/>
  <c r="R146"/>
  <c r="P146"/>
  <c r="O146"/>
  <c r="N146"/>
  <c r="M146"/>
  <c r="K146"/>
  <c r="J146"/>
  <c r="I146"/>
  <c r="H146"/>
  <c r="F146"/>
  <c r="AB145"/>
  <c r="AA145"/>
  <c r="Z145"/>
  <c r="Y145"/>
  <c r="U145"/>
  <c r="T145"/>
  <c r="S145"/>
  <c r="R145"/>
  <c r="P145"/>
  <c r="O145"/>
  <c r="N145"/>
  <c r="M145"/>
  <c r="K145"/>
  <c r="J145"/>
  <c r="I145"/>
  <c r="H145"/>
  <c r="F145"/>
  <c r="AB144"/>
  <c r="AA144"/>
  <c r="Z144"/>
  <c r="Y144"/>
  <c r="U144"/>
  <c r="T144"/>
  <c r="S144"/>
  <c r="R144"/>
  <c r="P144"/>
  <c r="O144"/>
  <c r="N144"/>
  <c r="M144"/>
  <c r="K144"/>
  <c r="J144"/>
  <c r="I144"/>
  <c r="H144"/>
  <c r="F144"/>
  <c r="AB143"/>
  <c r="AA143"/>
  <c r="Z143"/>
  <c r="Y143"/>
  <c r="U143"/>
  <c r="T143"/>
  <c r="S143"/>
  <c r="R143"/>
  <c r="P143"/>
  <c r="O143"/>
  <c r="N143"/>
  <c r="M143"/>
  <c r="K143"/>
  <c r="J143"/>
  <c r="I143"/>
  <c r="H143"/>
  <c r="F143"/>
  <c r="AB142"/>
  <c r="AA142"/>
  <c r="Z142"/>
  <c r="Y142"/>
  <c r="U142"/>
  <c r="T142"/>
  <c r="S142"/>
  <c r="R142"/>
  <c r="P142"/>
  <c r="O142"/>
  <c r="N142"/>
  <c r="M142"/>
  <c r="K142"/>
  <c r="J142"/>
  <c r="I142"/>
  <c r="H142"/>
  <c r="F142"/>
  <c r="AB141"/>
  <c r="AA141"/>
  <c r="Z141"/>
  <c r="Y141"/>
  <c r="U141"/>
  <c r="T141"/>
  <c r="S141"/>
  <c r="R141"/>
  <c r="P141"/>
  <c r="O141"/>
  <c r="N141"/>
  <c r="M141"/>
  <c r="K141"/>
  <c r="J141"/>
  <c r="I141"/>
  <c r="H141"/>
  <c r="F141"/>
  <c r="AB140"/>
  <c r="AA140"/>
  <c r="Z140"/>
  <c r="Y140"/>
  <c r="U140"/>
  <c r="T140"/>
  <c r="S140"/>
  <c r="R140"/>
  <c r="P140"/>
  <c r="O140"/>
  <c r="N140"/>
  <c r="M140"/>
  <c r="K140"/>
  <c r="J140"/>
  <c r="I140"/>
  <c r="H140"/>
  <c r="F140"/>
  <c r="AB139"/>
  <c r="AA139"/>
  <c r="Z139"/>
  <c r="Y139"/>
  <c r="U139"/>
  <c r="T139"/>
  <c r="S139"/>
  <c r="R139"/>
  <c r="P139"/>
  <c r="O139"/>
  <c r="N139"/>
  <c r="M139"/>
  <c r="K139"/>
  <c r="J139"/>
  <c r="I139"/>
  <c r="H139"/>
  <c r="F139"/>
  <c r="AB138"/>
  <c r="AA138"/>
  <c r="Z138"/>
  <c r="Y138"/>
  <c r="U138"/>
  <c r="T138"/>
  <c r="S138"/>
  <c r="R138"/>
  <c r="P138"/>
  <c r="O138"/>
  <c r="N138"/>
  <c r="M138"/>
  <c r="K138"/>
  <c r="J138"/>
  <c r="I138"/>
  <c r="H138"/>
  <c r="F138"/>
  <c r="AB137"/>
  <c r="AA137"/>
  <c r="Z137"/>
  <c r="Y137"/>
  <c r="U137"/>
  <c r="T137"/>
  <c r="S137"/>
  <c r="R137"/>
  <c r="P137"/>
  <c r="O137"/>
  <c r="N137"/>
  <c r="M137"/>
  <c r="K137"/>
  <c r="J137"/>
  <c r="I137"/>
  <c r="H137"/>
  <c r="F137"/>
  <c r="AB136"/>
  <c r="AA136"/>
  <c r="Z136"/>
  <c r="Y136"/>
  <c r="U136"/>
  <c r="T136"/>
  <c r="S136"/>
  <c r="R136"/>
  <c r="P136"/>
  <c r="O136"/>
  <c r="N136"/>
  <c r="M136"/>
  <c r="K136"/>
  <c r="J136"/>
  <c r="I136"/>
  <c r="H136"/>
  <c r="F136"/>
  <c r="AB135"/>
  <c r="AA135"/>
  <c r="Z135"/>
  <c r="Y135"/>
  <c r="U135"/>
  <c r="T135"/>
  <c r="S135"/>
  <c r="R135"/>
  <c r="P135"/>
  <c r="O135"/>
  <c r="N135"/>
  <c r="M135"/>
  <c r="K135"/>
  <c r="J135"/>
  <c r="I135"/>
  <c r="H135"/>
  <c r="F135"/>
  <c r="AB134"/>
  <c r="AA134"/>
  <c r="Z134"/>
  <c r="Y134"/>
  <c r="U134"/>
  <c r="T134"/>
  <c r="S134"/>
  <c r="R134"/>
  <c r="P134"/>
  <c r="O134"/>
  <c r="N134"/>
  <c r="M134"/>
  <c r="K134"/>
  <c r="J134"/>
  <c r="I134"/>
  <c r="H134"/>
  <c r="F134"/>
  <c r="AB133"/>
  <c r="AA133"/>
  <c r="Z133"/>
  <c r="Y133"/>
  <c r="U133"/>
  <c r="T133"/>
  <c r="S133"/>
  <c r="R133"/>
  <c r="P133"/>
  <c r="O133"/>
  <c r="N133"/>
  <c r="M133"/>
  <c r="K133"/>
  <c r="J133"/>
  <c r="I133"/>
  <c r="H133"/>
  <c r="F133"/>
  <c r="AB132"/>
  <c r="AA132"/>
  <c r="Z132"/>
  <c r="Y132"/>
  <c r="U132"/>
  <c r="T132"/>
  <c r="S132"/>
  <c r="R132"/>
  <c r="P132"/>
  <c r="O132"/>
  <c r="N132"/>
  <c r="M132"/>
  <c r="K132"/>
  <c r="J132"/>
  <c r="I132"/>
  <c r="H132"/>
  <c r="F132"/>
  <c r="AB131"/>
  <c r="AA131"/>
  <c r="Z131"/>
  <c r="Y131"/>
  <c r="U131"/>
  <c r="T131"/>
  <c r="S131"/>
  <c r="R131"/>
  <c r="P131"/>
  <c r="O131"/>
  <c r="N131"/>
  <c r="M131"/>
  <c r="K131"/>
  <c r="J131"/>
  <c r="I131"/>
  <c r="H131"/>
  <c r="F131"/>
  <c r="AB130"/>
  <c r="AA130"/>
  <c r="Z130"/>
  <c r="Y130"/>
  <c r="U130"/>
  <c r="T130"/>
  <c r="S130"/>
  <c r="R130"/>
  <c r="P130"/>
  <c r="O130"/>
  <c r="N130"/>
  <c r="M130"/>
  <c r="K130"/>
  <c r="J130"/>
  <c r="I130"/>
  <c r="H130"/>
  <c r="F130"/>
  <c r="AB129"/>
  <c r="AA129"/>
  <c r="Z129"/>
  <c r="Y129"/>
  <c r="U129"/>
  <c r="T129"/>
  <c r="S129"/>
  <c r="R129"/>
  <c r="P129"/>
  <c r="O129"/>
  <c r="N129"/>
  <c r="M129"/>
  <c r="K129"/>
  <c r="J129"/>
  <c r="I129"/>
  <c r="H129"/>
  <c r="F129"/>
  <c r="AB128"/>
  <c r="AA128"/>
  <c r="Z128"/>
  <c r="Y128"/>
  <c r="U128"/>
  <c r="T128"/>
  <c r="S128"/>
  <c r="R128"/>
  <c r="P128"/>
  <c r="O128"/>
  <c r="N128"/>
  <c r="M128"/>
  <c r="K128"/>
  <c r="J128"/>
  <c r="I128"/>
  <c r="H128"/>
  <c r="F128"/>
  <c r="AB127"/>
  <c r="AA127"/>
  <c r="Z127"/>
  <c r="Y127"/>
  <c r="U127"/>
  <c r="T127"/>
  <c r="S127"/>
  <c r="R127"/>
  <c r="P127"/>
  <c r="O127"/>
  <c r="N127"/>
  <c r="M127"/>
  <c r="K127"/>
  <c r="J127"/>
  <c r="I127"/>
  <c r="H127"/>
  <c r="F127"/>
  <c r="AB126"/>
  <c r="AA126"/>
  <c r="Z126"/>
  <c r="Y126"/>
  <c r="U126"/>
  <c r="T126"/>
  <c r="S126"/>
  <c r="R126"/>
  <c r="P126"/>
  <c r="O126"/>
  <c r="N126"/>
  <c r="M126"/>
  <c r="K126"/>
  <c r="J126"/>
  <c r="I126"/>
  <c r="H126"/>
  <c r="F126"/>
  <c r="AB125"/>
  <c r="AA125"/>
  <c r="Z125"/>
  <c r="Y125"/>
  <c r="U125"/>
  <c r="T125"/>
  <c r="S125"/>
  <c r="R125"/>
  <c r="P125"/>
  <c r="O125"/>
  <c r="N125"/>
  <c r="M125"/>
  <c r="K125"/>
  <c r="J125"/>
  <c r="I125"/>
  <c r="H125"/>
  <c r="F125"/>
  <c r="AB124"/>
  <c r="AA124"/>
  <c r="Z124"/>
  <c r="Y124"/>
  <c r="U124"/>
  <c r="T124"/>
  <c r="S124"/>
  <c r="R124"/>
  <c r="P124"/>
  <c r="O124"/>
  <c r="N124"/>
  <c r="M124"/>
  <c r="K124"/>
  <c r="J124"/>
  <c r="I124"/>
  <c r="H124"/>
  <c r="F124"/>
  <c r="AB123"/>
  <c r="AA123"/>
  <c r="Z123"/>
  <c r="Y123"/>
  <c r="U123"/>
  <c r="T123"/>
  <c r="S123"/>
  <c r="R123"/>
  <c r="P123"/>
  <c r="O123"/>
  <c r="N123"/>
  <c r="M123"/>
  <c r="K123"/>
  <c r="J123"/>
  <c r="I123"/>
  <c r="H123"/>
  <c r="F123"/>
  <c r="AB122"/>
  <c r="AA122"/>
  <c r="Z122"/>
  <c r="Y122"/>
  <c r="U122"/>
  <c r="T122"/>
  <c r="S122"/>
  <c r="R122"/>
  <c r="P122"/>
  <c r="O122"/>
  <c r="N122"/>
  <c r="M122"/>
  <c r="K122"/>
  <c r="J122"/>
  <c r="I122"/>
  <c r="H122"/>
  <c r="F122"/>
  <c r="AB121"/>
  <c r="AA121"/>
  <c r="Z121"/>
  <c r="Y121"/>
  <c r="U121"/>
  <c r="T121"/>
  <c r="S121"/>
  <c r="R121"/>
  <c r="P121"/>
  <c r="O121"/>
  <c r="N121"/>
  <c r="M121"/>
  <c r="K121"/>
  <c r="J121"/>
  <c r="I121"/>
  <c r="H121"/>
  <c r="F121"/>
  <c r="AB120"/>
  <c r="AA120"/>
  <c r="Z120"/>
  <c r="Y120"/>
  <c r="U120"/>
  <c r="T120"/>
  <c r="S120"/>
  <c r="R120"/>
  <c r="P120"/>
  <c r="O120"/>
  <c r="N120"/>
  <c r="M120"/>
  <c r="K120"/>
  <c r="J120"/>
  <c r="I120"/>
  <c r="H120"/>
  <c r="F120"/>
  <c r="AB119"/>
  <c r="AA119"/>
  <c r="Z119"/>
  <c r="Y119"/>
  <c r="U119"/>
  <c r="T119"/>
  <c r="S119"/>
  <c r="R119"/>
  <c r="P119"/>
  <c r="O119"/>
  <c r="N119"/>
  <c r="M119"/>
  <c r="K119"/>
  <c r="J119"/>
  <c r="I119"/>
  <c r="H119"/>
  <c r="F119"/>
  <c r="AB118"/>
  <c r="AA118"/>
  <c r="Z118"/>
  <c r="Y118"/>
  <c r="U118"/>
  <c r="T118"/>
  <c r="S118"/>
  <c r="R118"/>
  <c r="P118"/>
  <c r="O118"/>
  <c r="N118"/>
  <c r="M118"/>
  <c r="K118"/>
  <c r="J118"/>
  <c r="I118"/>
  <c r="H118"/>
  <c r="F118"/>
  <c r="AB117"/>
  <c r="AA117"/>
  <c r="Z117"/>
  <c r="Y117"/>
  <c r="U117"/>
  <c r="T117"/>
  <c r="S117"/>
  <c r="R117"/>
  <c r="P117"/>
  <c r="O117"/>
  <c r="N117"/>
  <c r="M117"/>
  <c r="K117"/>
  <c r="J117"/>
  <c r="I117"/>
  <c r="H117"/>
  <c r="F117"/>
  <c r="AB116"/>
  <c r="AA116"/>
  <c r="Z116"/>
  <c r="Y116"/>
  <c r="U116"/>
  <c r="T116"/>
  <c r="S116"/>
  <c r="R116"/>
  <c r="P116"/>
  <c r="O116"/>
  <c r="N116"/>
  <c r="M116"/>
  <c r="K116"/>
  <c r="J116"/>
  <c r="I116"/>
  <c r="H116"/>
  <c r="F116"/>
  <c r="AB115"/>
  <c r="AA115"/>
  <c r="Z115"/>
  <c r="Y115"/>
  <c r="U115"/>
  <c r="T115"/>
  <c r="S115"/>
  <c r="R115"/>
  <c r="P115"/>
  <c r="O115"/>
  <c r="N115"/>
  <c r="M115"/>
  <c r="K115"/>
  <c r="J115"/>
  <c r="I115"/>
  <c r="H115"/>
  <c r="F115"/>
  <c r="AB114"/>
  <c r="AA114"/>
  <c r="Z114"/>
  <c r="Y114"/>
  <c r="U114"/>
  <c r="T114"/>
  <c r="S114"/>
  <c r="R114"/>
  <c r="P114"/>
  <c r="O114"/>
  <c r="N114"/>
  <c r="M114"/>
  <c r="K114"/>
  <c r="J114"/>
  <c r="I114"/>
  <c r="H114"/>
  <c r="F114"/>
  <c r="AB113"/>
  <c r="AA113"/>
  <c r="Z113"/>
  <c r="Y113"/>
  <c r="U113"/>
  <c r="T113"/>
  <c r="S113"/>
  <c r="R113"/>
  <c r="P113"/>
  <c r="O113"/>
  <c r="N113"/>
  <c r="M113"/>
  <c r="K113"/>
  <c r="J113"/>
  <c r="I113"/>
  <c r="H113"/>
  <c r="F113"/>
  <c r="AB112"/>
  <c r="AA112"/>
  <c r="Z112"/>
  <c r="Y112"/>
  <c r="U112"/>
  <c r="T112"/>
  <c r="S112"/>
  <c r="R112"/>
  <c r="P112"/>
  <c r="O112"/>
  <c r="N112"/>
  <c r="M112"/>
  <c r="K112"/>
  <c r="J112"/>
  <c r="I112"/>
  <c r="H112"/>
  <c r="F112"/>
  <c r="AB111"/>
  <c r="AA111"/>
  <c r="Z111"/>
  <c r="Y111"/>
  <c r="U111"/>
  <c r="T111"/>
  <c r="S111"/>
  <c r="R111"/>
  <c r="P111"/>
  <c r="O111"/>
  <c r="N111"/>
  <c r="M111"/>
  <c r="K111"/>
  <c r="J111"/>
  <c r="I111"/>
  <c r="H111"/>
  <c r="F111"/>
  <c r="AB110"/>
  <c r="AA110"/>
  <c r="Z110"/>
  <c r="Y110"/>
  <c r="U110"/>
  <c r="T110"/>
  <c r="S110"/>
  <c r="R110"/>
  <c r="P110"/>
  <c r="O110"/>
  <c r="N110"/>
  <c r="M110"/>
  <c r="K110"/>
  <c r="J110"/>
  <c r="I110"/>
  <c r="H110"/>
  <c r="F110"/>
  <c r="AB109"/>
  <c r="AA109"/>
  <c r="Z109"/>
  <c r="Y109"/>
  <c r="U109"/>
  <c r="T109"/>
  <c r="S109"/>
  <c r="R109"/>
  <c r="P109"/>
  <c r="O109"/>
  <c r="N109"/>
  <c r="M109"/>
  <c r="K109"/>
  <c r="J109"/>
  <c r="I109"/>
  <c r="H109"/>
  <c r="F109"/>
  <c r="AB108"/>
  <c r="AA108"/>
  <c r="Z108"/>
  <c r="Y108"/>
  <c r="U108"/>
  <c r="T108"/>
  <c r="S108"/>
  <c r="R108"/>
  <c r="P108"/>
  <c r="O108"/>
  <c r="N108"/>
  <c r="M108"/>
  <c r="K108"/>
  <c r="J108"/>
  <c r="I108"/>
  <c r="H108"/>
  <c r="F108"/>
  <c r="AB107"/>
  <c r="AA107"/>
  <c r="Z107"/>
  <c r="Y107"/>
  <c r="U107"/>
  <c r="T107"/>
  <c r="S107"/>
  <c r="R107"/>
  <c r="P107"/>
  <c r="O107"/>
  <c r="N107"/>
  <c r="M107"/>
  <c r="K107"/>
  <c r="J107"/>
  <c r="I107"/>
  <c r="H107"/>
  <c r="F107"/>
  <c r="AB106"/>
  <c r="AA106"/>
  <c r="Z106"/>
  <c r="Y106"/>
  <c r="U106"/>
  <c r="T106"/>
  <c r="S106"/>
  <c r="R106"/>
  <c r="P106"/>
  <c r="O106"/>
  <c r="N106"/>
  <c r="M106"/>
  <c r="K106"/>
  <c r="J106"/>
  <c r="I106"/>
  <c r="H106"/>
  <c r="F106"/>
  <c r="AB105"/>
  <c r="AA105"/>
  <c r="Z105"/>
  <c r="Y105"/>
  <c r="U105"/>
  <c r="T105"/>
  <c r="S105"/>
  <c r="R105"/>
  <c r="P105"/>
  <c r="O105"/>
  <c r="N105"/>
  <c r="M105"/>
  <c r="K105"/>
  <c r="J105"/>
  <c r="I105"/>
  <c r="H105"/>
  <c r="F105"/>
  <c r="AB104"/>
  <c r="AA104"/>
  <c r="Z104"/>
  <c r="Y104"/>
  <c r="U104"/>
  <c r="T104"/>
  <c r="S104"/>
  <c r="R104"/>
  <c r="P104"/>
  <c r="O104"/>
  <c r="N104"/>
  <c r="M104"/>
  <c r="K104"/>
  <c r="J104"/>
  <c r="I104"/>
  <c r="H104"/>
  <c r="F104"/>
  <c r="AB103"/>
  <c r="AA103"/>
  <c r="Z103"/>
  <c r="Y103"/>
  <c r="U103"/>
  <c r="T103"/>
  <c r="S103"/>
  <c r="R103"/>
  <c r="P103"/>
  <c r="O103"/>
  <c r="N103"/>
  <c r="M103"/>
  <c r="K103"/>
  <c r="J103"/>
  <c r="I103"/>
  <c r="H103"/>
  <c r="F103"/>
  <c r="AB102"/>
  <c r="AA102"/>
  <c r="Z102"/>
  <c r="Y102"/>
  <c r="U102"/>
  <c r="T102"/>
  <c r="S102"/>
  <c r="R102"/>
  <c r="P102"/>
  <c r="O102"/>
  <c r="N102"/>
  <c r="M102"/>
  <c r="K102"/>
  <c r="J102"/>
  <c r="I102"/>
  <c r="H102"/>
  <c r="F102"/>
  <c r="AB101"/>
  <c r="AA101"/>
  <c r="Z101"/>
  <c r="Y101"/>
  <c r="U101"/>
  <c r="T101"/>
  <c r="S101"/>
  <c r="R101"/>
  <c r="P101"/>
  <c r="O101"/>
  <c r="N101"/>
  <c r="M101"/>
  <c r="K101"/>
  <c r="J101"/>
  <c r="I101"/>
  <c r="H101"/>
  <c r="F101"/>
  <c r="AB100"/>
  <c r="AA100"/>
  <c r="Z100"/>
  <c r="Y100"/>
  <c r="U100"/>
  <c r="T100"/>
  <c r="S100"/>
  <c r="R100"/>
  <c r="P100"/>
  <c r="O100"/>
  <c r="N100"/>
  <c r="M100"/>
  <c r="K100"/>
  <c r="J100"/>
  <c r="I100"/>
  <c r="H100"/>
  <c r="F100"/>
  <c r="AB99"/>
  <c r="AA99"/>
  <c r="Z99"/>
  <c r="Y99"/>
  <c r="U99"/>
  <c r="T99"/>
  <c r="S99"/>
  <c r="R99"/>
  <c r="P99"/>
  <c r="O99"/>
  <c r="N99"/>
  <c r="M99"/>
  <c r="K99"/>
  <c r="J99"/>
  <c r="I99"/>
  <c r="H99"/>
  <c r="F99"/>
  <c r="AB98"/>
  <c r="AA98"/>
  <c r="Z98"/>
  <c r="Y98"/>
  <c r="U98"/>
  <c r="T98"/>
  <c r="S98"/>
  <c r="R98"/>
  <c r="P98"/>
  <c r="O98"/>
  <c r="N98"/>
  <c r="M98"/>
  <c r="K98"/>
  <c r="J98"/>
  <c r="I98"/>
  <c r="H98"/>
  <c r="F98"/>
  <c r="AB97"/>
  <c r="AA97"/>
  <c r="Z97"/>
  <c r="Y97"/>
  <c r="U97"/>
  <c r="T97"/>
  <c r="S97"/>
  <c r="R97"/>
  <c r="P97"/>
  <c r="O97"/>
  <c r="N97"/>
  <c r="M97"/>
  <c r="K97"/>
  <c r="J97"/>
  <c r="I97"/>
  <c r="H97"/>
  <c r="F97"/>
  <c r="AB96"/>
  <c r="AA96"/>
  <c r="Z96"/>
  <c r="Y96"/>
  <c r="U96"/>
  <c r="T96"/>
  <c r="S96"/>
  <c r="R96"/>
  <c r="P96"/>
  <c r="O96"/>
  <c r="N96"/>
  <c r="M96"/>
  <c r="K96"/>
  <c r="J96"/>
  <c r="I96"/>
  <c r="H96"/>
  <c r="F96"/>
  <c r="AB95"/>
  <c r="AA95"/>
  <c r="Z95"/>
  <c r="Y95"/>
  <c r="U95"/>
  <c r="T95"/>
  <c r="S95"/>
  <c r="R95"/>
  <c r="P95"/>
  <c r="O95"/>
  <c r="N95"/>
  <c r="M95"/>
  <c r="K95"/>
  <c r="J95"/>
  <c r="I95"/>
  <c r="H95"/>
  <c r="F95"/>
  <c r="AB94"/>
  <c r="AA94"/>
  <c r="Z94"/>
  <c r="Y94"/>
  <c r="U94"/>
  <c r="T94"/>
  <c r="S94"/>
  <c r="R94"/>
  <c r="P94"/>
  <c r="O94"/>
  <c r="N94"/>
  <c r="M94"/>
  <c r="K94"/>
  <c r="J94"/>
  <c r="I94"/>
  <c r="H94"/>
  <c r="F94"/>
  <c r="AB93"/>
  <c r="AA93"/>
  <c r="Z93"/>
  <c r="Y93"/>
  <c r="U93"/>
  <c r="T93"/>
  <c r="S93"/>
  <c r="R93"/>
  <c r="P93"/>
  <c r="O93"/>
  <c r="N93"/>
  <c r="M93"/>
  <c r="K93"/>
  <c r="J93"/>
  <c r="I93"/>
  <c r="H93"/>
  <c r="F93"/>
  <c r="AB92"/>
  <c r="AA92"/>
  <c r="Z92"/>
  <c r="Y92"/>
  <c r="U92"/>
  <c r="T92"/>
  <c r="S92"/>
  <c r="R92"/>
  <c r="P92"/>
  <c r="O92"/>
  <c r="N92"/>
  <c r="M92"/>
  <c r="K92"/>
  <c r="J92"/>
  <c r="I92"/>
  <c r="H92"/>
  <c r="F92"/>
  <c r="AB91"/>
  <c r="AA91"/>
  <c r="Z91"/>
  <c r="Y91"/>
  <c r="U91"/>
  <c r="T91"/>
  <c r="S91"/>
  <c r="R91"/>
  <c r="P91"/>
  <c r="O91"/>
  <c r="N91"/>
  <c r="M91"/>
  <c r="K91"/>
  <c r="J91"/>
  <c r="I91"/>
  <c r="H91"/>
  <c r="F91"/>
  <c r="AB90"/>
  <c r="AA90"/>
  <c r="Z90"/>
  <c r="Y90"/>
  <c r="U90"/>
  <c r="T90"/>
  <c r="S90"/>
  <c r="R90"/>
  <c r="P90"/>
  <c r="O90"/>
  <c r="N90"/>
  <c r="M90"/>
  <c r="K90"/>
  <c r="J90"/>
  <c r="I90"/>
  <c r="H90"/>
  <c r="F90"/>
  <c r="AB89"/>
  <c r="AA89"/>
  <c r="Z89"/>
  <c r="Y89"/>
  <c r="U89"/>
  <c r="T89"/>
  <c r="S89"/>
  <c r="R89"/>
  <c r="P89"/>
  <c r="O89"/>
  <c r="N89"/>
  <c r="M89"/>
  <c r="K89"/>
  <c r="J89"/>
  <c r="I89"/>
  <c r="H89"/>
  <c r="F89"/>
  <c r="AB88"/>
  <c r="AA88"/>
  <c r="Z88"/>
  <c r="Y88"/>
  <c r="U88"/>
  <c r="T88"/>
  <c r="S88"/>
  <c r="R88"/>
  <c r="P88"/>
  <c r="O88"/>
  <c r="N88"/>
  <c r="M88"/>
  <c r="K88"/>
  <c r="J88"/>
  <c r="I88"/>
  <c r="H88"/>
  <c r="F88"/>
  <c r="AB87"/>
  <c r="AA87"/>
  <c r="Z87"/>
  <c r="Y87"/>
  <c r="U87"/>
  <c r="T87"/>
  <c r="S87"/>
  <c r="R87"/>
  <c r="P87"/>
  <c r="O87"/>
  <c r="N87"/>
  <c r="M87"/>
  <c r="K87"/>
  <c r="J87"/>
  <c r="I87"/>
  <c r="H87"/>
  <c r="F87"/>
  <c r="AB86"/>
  <c r="AA86"/>
  <c r="Z86"/>
  <c r="Y86"/>
  <c r="U86"/>
  <c r="T86"/>
  <c r="S86"/>
  <c r="R86"/>
  <c r="P86"/>
  <c r="O86"/>
  <c r="N86"/>
  <c r="M86"/>
  <c r="K86"/>
  <c r="J86"/>
  <c r="I86"/>
  <c r="H86"/>
  <c r="F86"/>
  <c r="AB85"/>
  <c r="AA85"/>
  <c r="Z85"/>
  <c r="Y85"/>
  <c r="U85"/>
  <c r="T85"/>
  <c r="S85"/>
  <c r="R85"/>
  <c r="P85"/>
  <c r="O85"/>
  <c r="N85"/>
  <c r="M85"/>
  <c r="K85"/>
  <c r="J85"/>
  <c r="I85"/>
  <c r="H85"/>
  <c r="F85"/>
  <c r="AB84"/>
  <c r="AA84"/>
  <c r="Z84"/>
  <c r="Y84"/>
  <c r="U84"/>
  <c r="T84"/>
  <c r="S84"/>
  <c r="R84"/>
  <c r="P84"/>
  <c r="O84"/>
  <c r="N84"/>
  <c r="M84"/>
  <c r="K84"/>
  <c r="J84"/>
  <c r="I84"/>
  <c r="H84"/>
  <c r="F84"/>
  <c r="AB83"/>
  <c r="AA83"/>
  <c r="Z83"/>
  <c r="Y83"/>
  <c r="U83"/>
  <c r="T83"/>
  <c r="S83"/>
  <c r="R83"/>
  <c r="P83"/>
  <c r="O83"/>
  <c r="N83"/>
  <c r="M83"/>
  <c r="K83"/>
  <c r="J83"/>
  <c r="I83"/>
  <c r="H83"/>
  <c r="F83"/>
  <c r="AB82"/>
  <c r="AA82"/>
  <c r="Z82"/>
  <c r="Y82"/>
  <c r="U82"/>
  <c r="T82"/>
  <c r="S82"/>
  <c r="R82"/>
  <c r="P82"/>
  <c r="O82"/>
  <c r="N82"/>
  <c r="M82"/>
  <c r="K82"/>
  <c r="J82"/>
  <c r="I82"/>
  <c r="H82"/>
  <c r="F82"/>
  <c r="AB81"/>
  <c r="AA81"/>
  <c r="Z81"/>
  <c r="Y81"/>
  <c r="U81"/>
  <c r="T81"/>
  <c r="S81"/>
  <c r="R81"/>
  <c r="P81"/>
  <c r="O81"/>
  <c r="N81"/>
  <c r="M81"/>
  <c r="K81"/>
  <c r="J81"/>
  <c r="I81"/>
  <c r="H81"/>
  <c r="F81"/>
  <c r="AB80"/>
  <c r="AA80"/>
  <c r="Z80"/>
  <c r="Y80"/>
  <c r="U80"/>
  <c r="T80"/>
  <c r="S80"/>
  <c r="R80"/>
  <c r="P80"/>
  <c r="O80"/>
  <c r="N80"/>
  <c r="M80"/>
  <c r="K80"/>
  <c r="J80"/>
  <c r="I80"/>
  <c r="H80"/>
  <c r="F80"/>
  <c r="AB79"/>
  <c r="AA79"/>
  <c r="Z79"/>
  <c r="Y79"/>
  <c r="U79"/>
  <c r="T79"/>
  <c r="S79"/>
  <c r="R79"/>
  <c r="P79"/>
  <c r="O79"/>
  <c r="N79"/>
  <c r="M79"/>
  <c r="K79"/>
  <c r="J79"/>
  <c r="I79"/>
  <c r="H79"/>
  <c r="F79"/>
  <c r="AB78"/>
  <c r="AA78"/>
  <c r="Z78"/>
  <c r="Y78"/>
  <c r="U78"/>
  <c r="T78"/>
  <c r="S78"/>
  <c r="R78"/>
  <c r="P78"/>
  <c r="O78"/>
  <c r="N78"/>
  <c r="M78"/>
  <c r="K78"/>
  <c r="J78"/>
  <c r="I78"/>
  <c r="H78"/>
  <c r="F78"/>
  <c r="AB77"/>
  <c r="AA77"/>
  <c r="Z77"/>
  <c r="Y77"/>
  <c r="U77"/>
  <c r="T77"/>
  <c r="S77"/>
  <c r="R77"/>
  <c r="P77"/>
  <c r="O77"/>
  <c r="N77"/>
  <c r="M77"/>
  <c r="K77"/>
  <c r="J77"/>
  <c r="I77"/>
  <c r="H77"/>
  <c r="F77"/>
  <c r="AB76"/>
  <c r="AA76"/>
  <c r="Z76"/>
  <c r="Y76"/>
  <c r="U76"/>
  <c r="T76"/>
  <c r="S76"/>
  <c r="R76"/>
  <c r="P76"/>
  <c r="O76"/>
  <c r="N76"/>
  <c r="M76"/>
  <c r="K76"/>
  <c r="J76"/>
  <c r="I76"/>
  <c r="H76"/>
  <c r="F76"/>
  <c r="AB75"/>
  <c r="AA75"/>
  <c r="Z75"/>
  <c r="Y75"/>
  <c r="U75"/>
  <c r="T75"/>
  <c r="S75"/>
  <c r="R75"/>
  <c r="P75"/>
  <c r="O75"/>
  <c r="N75"/>
  <c r="M75"/>
  <c r="K75"/>
  <c r="J75"/>
  <c r="I75"/>
  <c r="H75"/>
  <c r="F75"/>
  <c r="AB74"/>
  <c r="AA74"/>
  <c r="Z74"/>
  <c r="Y74"/>
  <c r="U74"/>
  <c r="T74"/>
  <c r="S74"/>
  <c r="R74"/>
  <c r="P74"/>
  <c r="O74"/>
  <c r="N74"/>
  <c r="M74"/>
  <c r="K74"/>
  <c r="J74"/>
  <c r="I74"/>
  <c r="H74"/>
  <c r="F74"/>
  <c r="AB73"/>
  <c r="AA73"/>
  <c r="Z73"/>
  <c r="Y73"/>
  <c r="U73"/>
  <c r="T73"/>
  <c r="S73"/>
  <c r="R73"/>
  <c r="P73"/>
  <c r="O73"/>
  <c r="N73"/>
  <c r="M73"/>
  <c r="K73"/>
  <c r="J73"/>
  <c r="I73"/>
  <c r="H73"/>
  <c r="F73"/>
  <c r="AB72"/>
  <c r="AA72"/>
  <c r="Z72"/>
  <c r="Y72"/>
  <c r="U72"/>
  <c r="T72"/>
  <c r="S72"/>
  <c r="R72"/>
  <c r="P72"/>
  <c r="O72"/>
  <c r="N72"/>
  <c r="M72"/>
  <c r="K72"/>
  <c r="J72"/>
  <c r="I72"/>
  <c r="H72"/>
  <c r="F72"/>
  <c r="AB71"/>
  <c r="AA71"/>
  <c r="Z71"/>
  <c r="Y71"/>
  <c r="U71"/>
  <c r="T71"/>
  <c r="S71"/>
  <c r="R71"/>
  <c r="P71"/>
  <c r="O71"/>
  <c r="N71"/>
  <c r="M71"/>
  <c r="K71"/>
  <c r="J71"/>
  <c r="I71"/>
  <c r="H71"/>
  <c r="F71"/>
  <c r="AB70"/>
  <c r="AA70"/>
  <c r="Z70"/>
  <c r="Y70"/>
  <c r="U70"/>
  <c r="T70"/>
  <c r="S70"/>
  <c r="R70"/>
  <c r="P70"/>
  <c r="O70"/>
  <c r="N70"/>
  <c r="M70"/>
  <c r="K70"/>
  <c r="J70"/>
  <c r="I70"/>
  <c r="H70"/>
  <c r="F70"/>
  <c r="AB69"/>
  <c r="AA69"/>
  <c r="Z69"/>
  <c r="Y69"/>
  <c r="U69"/>
  <c r="T69"/>
  <c r="S69"/>
  <c r="R69"/>
  <c r="P69"/>
  <c r="O69"/>
  <c r="N69"/>
  <c r="M69"/>
  <c r="K69"/>
  <c r="J69"/>
  <c r="I69"/>
  <c r="H69"/>
  <c r="F69"/>
  <c r="AB68"/>
  <c r="AA68"/>
  <c r="Z68"/>
  <c r="Y68"/>
  <c r="U68"/>
  <c r="T68"/>
  <c r="S68"/>
  <c r="R68"/>
  <c r="P68"/>
  <c r="O68"/>
  <c r="N68"/>
  <c r="M68"/>
  <c r="K68"/>
  <c r="J68"/>
  <c r="I68"/>
  <c r="H68"/>
  <c r="F68"/>
  <c r="AB67"/>
  <c r="AA67"/>
  <c r="Z67"/>
  <c r="Y67"/>
  <c r="U67"/>
  <c r="T67"/>
  <c r="S67"/>
  <c r="R67"/>
  <c r="P67"/>
  <c r="O67"/>
  <c r="N67"/>
  <c r="M67"/>
  <c r="K67"/>
  <c r="J67"/>
  <c r="I67"/>
  <c r="H67"/>
  <c r="F67"/>
  <c r="AB66"/>
  <c r="AA66"/>
  <c r="Z66"/>
  <c r="Y66"/>
  <c r="U66"/>
  <c r="T66"/>
  <c r="S66"/>
  <c r="R66"/>
  <c r="P66"/>
  <c r="O66"/>
  <c r="N66"/>
  <c r="M66"/>
  <c r="K66"/>
  <c r="J66"/>
  <c r="I66"/>
  <c r="H66"/>
  <c r="F66"/>
  <c r="AB65"/>
  <c r="AA65"/>
  <c r="Z65"/>
  <c r="Y65"/>
  <c r="U65"/>
  <c r="T65"/>
  <c r="S65"/>
  <c r="R65"/>
  <c r="P65"/>
  <c r="N65"/>
  <c r="M65"/>
  <c r="K65"/>
  <c r="J65"/>
  <c r="I65"/>
  <c r="H65"/>
  <c r="F65"/>
  <c r="AB64"/>
  <c r="AA64"/>
  <c r="Z64"/>
  <c r="Y64"/>
  <c r="U64"/>
  <c r="T64"/>
  <c r="S64"/>
  <c r="R64"/>
  <c r="P64"/>
  <c r="O64"/>
  <c r="N64"/>
  <c r="M64"/>
  <c r="K64"/>
  <c r="J64"/>
  <c r="I64"/>
  <c r="H64"/>
  <c r="F64"/>
  <c r="AB63"/>
  <c r="AA63"/>
  <c r="Z63"/>
  <c r="Y63"/>
  <c r="U63"/>
  <c r="T63"/>
  <c r="S63"/>
  <c r="R63"/>
  <c r="P63"/>
  <c r="O63"/>
  <c r="N63"/>
  <c r="M63"/>
  <c r="K63"/>
  <c r="J63"/>
  <c r="I63"/>
  <c r="H63"/>
  <c r="F63"/>
  <c r="BH62"/>
  <c r="BG62"/>
  <c r="BF62"/>
  <c r="BE62"/>
  <c r="AB62"/>
  <c r="AA62"/>
  <c r="Z62"/>
  <c r="Y62"/>
  <c r="U62"/>
  <c r="T62"/>
  <c r="S62"/>
  <c r="R62"/>
  <c r="P62"/>
  <c r="O62"/>
  <c r="N62"/>
  <c r="M62"/>
  <c r="K62"/>
  <c r="J62"/>
  <c r="I62"/>
  <c r="H62"/>
  <c r="F62"/>
  <c r="AB61"/>
  <c r="AA61"/>
  <c r="Z61"/>
  <c r="Y61"/>
  <c r="U61"/>
  <c r="T61"/>
  <c r="S61"/>
  <c r="R61"/>
  <c r="P61"/>
  <c r="O61"/>
  <c r="N61"/>
  <c r="M61"/>
  <c r="K61"/>
  <c r="J61"/>
  <c r="I61"/>
  <c r="H61"/>
  <c r="F61"/>
  <c r="AB60"/>
  <c r="AA60"/>
  <c r="Z60"/>
  <c r="Y60"/>
  <c r="U60"/>
  <c r="T60"/>
  <c r="S60"/>
  <c r="R60"/>
  <c r="P60"/>
  <c r="O60"/>
  <c r="N60"/>
  <c r="M60"/>
  <c r="K60"/>
  <c r="J60"/>
  <c r="I60"/>
  <c r="H60"/>
  <c r="F60"/>
  <c r="BH59"/>
  <c r="BG59"/>
  <c r="BF59"/>
  <c r="BE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B59"/>
  <c r="AA59"/>
  <c r="Z59"/>
  <c r="Y59"/>
  <c r="U59"/>
  <c r="T59"/>
  <c r="S59"/>
  <c r="R59"/>
  <c r="P59"/>
  <c r="O59"/>
  <c r="N59"/>
  <c r="M59"/>
  <c r="K59"/>
  <c r="J59"/>
  <c r="I59"/>
  <c r="H59"/>
  <c r="F59"/>
  <c r="BH58"/>
  <c r="BG58"/>
  <c r="BF58"/>
  <c r="BE58"/>
  <c r="BC58"/>
  <c r="BB58"/>
  <c r="BA58"/>
  <c r="AZ58"/>
  <c r="AX58"/>
  <c r="AW58"/>
  <c r="AV58"/>
  <c r="AT58"/>
  <c r="AS58"/>
  <c r="AR58"/>
  <c r="AP58"/>
  <c r="AO58"/>
  <c r="AM58"/>
  <c r="AL58"/>
  <c r="AB58"/>
  <c r="AA58"/>
  <c r="Z58"/>
  <c r="Y58"/>
  <c r="U58"/>
  <c r="T58"/>
  <c r="S58"/>
  <c r="R58"/>
  <c r="P58"/>
  <c r="O58"/>
  <c r="N58"/>
  <c r="M58"/>
  <c r="K58"/>
  <c r="J58"/>
  <c r="I58"/>
  <c r="H58"/>
  <c r="F58"/>
  <c r="BH57"/>
  <c r="BG57"/>
  <c r="BF57"/>
  <c r="BE57"/>
  <c r="BC57"/>
  <c r="BB57"/>
  <c r="BA57"/>
  <c r="AZ57"/>
  <c r="AX57"/>
  <c r="AW57"/>
  <c r="AV57"/>
  <c r="AT57"/>
  <c r="AS57"/>
  <c r="AR57"/>
  <c r="AP57"/>
  <c r="AO57"/>
  <c r="AM57"/>
  <c r="AL57"/>
  <c r="AB57"/>
  <c r="AA57"/>
  <c r="Z57"/>
  <c r="Y57"/>
  <c r="U57"/>
  <c r="T57"/>
  <c r="S57"/>
  <c r="R57"/>
  <c r="P57"/>
  <c r="O57"/>
  <c r="N57"/>
  <c r="M57"/>
  <c r="K57"/>
  <c r="J57"/>
  <c r="I57"/>
  <c r="H57"/>
  <c r="F57"/>
  <c r="BH56"/>
  <c r="BG56"/>
  <c r="BF56"/>
  <c r="BE56"/>
  <c r="BC56"/>
  <c r="BB56"/>
  <c r="BA56"/>
  <c r="AZ56"/>
  <c r="AX56"/>
  <c r="AW56"/>
  <c r="AV56"/>
  <c r="AT56"/>
  <c r="AS56"/>
  <c r="AR56"/>
  <c r="AP56"/>
  <c r="AO56"/>
  <c r="AM56"/>
  <c r="AL56"/>
  <c r="AB56"/>
  <c r="AA56"/>
  <c r="Z56"/>
  <c r="Y56"/>
  <c r="U56"/>
  <c r="T56"/>
  <c r="S56"/>
  <c r="R56"/>
  <c r="P56"/>
  <c r="O56"/>
  <c r="N56"/>
  <c r="M56"/>
  <c r="K56"/>
  <c r="J56"/>
  <c r="I56"/>
  <c r="H56"/>
  <c r="F56"/>
  <c r="BH55"/>
  <c r="BG55"/>
  <c r="BF55"/>
  <c r="BE55"/>
  <c r="BC55"/>
  <c r="BB55"/>
  <c r="BA55"/>
  <c r="AZ55"/>
  <c r="AX55"/>
  <c r="AW55"/>
  <c r="AV55"/>
  <c r="AT55"/>
  <c r="AS55"/>
  <c r="AR55"/>
  <c r="AP55"/>
  <c r="AO55"/>
  <c r="AM55"/>
  <c r="AL55"/>
  <c r="AB55"/>
  <c r="AA55"/>
  <c r="Z55"/>
  <c r="Y55"/>
  <c r="U55"/>
  <c r="T55"/>
  <c r="S55"/>
  <c r="R55"/>
  <c r="P55"/>
  <c r="O55"/>
  <c r="N55"/>
  <c r="M55"/>
  <c r="K55"/>
  <c r="J55"/>
  <c r="I55"/>
  <c r="H55"/>
  <c r="F55"/>
  <c r="BH54"/>
  <c r="BG54"/>
  <c r="BF54"/>
  <c r="BE54"/>
  <c r="BC54"/>
  <c r="BB54"/>
  <c r="BA54"/>
  <c r="AZ54"/>
  <c r="AX54"/>
  <c r="AW54"/>
  <c r="AV54"/>
  <c r="AT54"/>
  <c r="AS54"/>
  <c r="AR54"/>
  <c r="AP54"/>
  <c r="AO54"/>
  <c r="AM54"/>
  <c r="AL54"/>
  <c r="AB54"/>
  <c r="AA54"/>
  <c r="Z54"/>
  <c r="Y54"/>
  <c r="U54"/>
  <c r="T54"/>
  <c r="S54"/>
  <c r="R54"/>
  <c r="P54"/>
  <c r="O54"/>
  <c r="N54"/>
  <c r="M54"/>
  <c r="K54"/>
  <c r="J54"/>
  <c r="I54"/>
  <c r="H54"/>
  <c r="F54"/>
  <c r="BH53"/>
  <c r="BG53"/>
  <c r="BF53"/>
  <c r="BE53"/>
  <c r="BC53"/>
  <c r="BB53"/>
  <c r="BA53"/>
  <c r="AZ53"/>
  <c r="AX53"/>
  <c r="AW53"/>
  <c r="AV53"/>
  <c r="AT53"/>
  <c r="AS53"/>
  <c r="AR53"/>
  <c r="AP53"/>
  <c r="AO53"/>
  <c r="AM53"/>
  <c r="AL53"/>
  <c r="AB53"/>
  <c r="AA53"/>
  <c r="Z53"/>
  <c r="Y53"/>
  <c r="U53"/>
  <c r="T53"/>
  <c r="S53"/>
  <c r="R53"/>
  <c r="P53"/>
  <c r="O53"/>
  <c r="N53"/>
  <c r="M53"/>
  <c r="K53"/>
  <c r="J53"/>
  <c r="I53"/>
  <c r="H53"/>
  <c r="F53"/>
  <c r="BH52"/>
  <c r="BG52"/>
  <c r="BF52"/>
  <c r="BE52"/>
  <c r="BC52"/>
  <c r="BB52"/>
  <c r="BA52"/>
  <c r="AZ52"/>
  <c r="AX52"/>
  <c r="AW52"/>
  <c r="AV52"/>
  <c r="AT52"/>
  <c r="AS52"/>
  <c r="AR52"/>
  <c r="AP52"/>
  <c r="AO52"/>
  <c r="AM52"/>
  <c r="AL52"/>
  <c r="AB52"/>
  <c r="AA52"/>
  <c r="Z52"/>
  <c r="Y52"/>
  <c r="U52"/>
  <c r="T52"/>
  <c r="S52"/>
  <c r="R52"/>
  <c r="P52"/>
  <c r="O52"/>
  <c r="N52"/>
  <c r="M52"/>
  <c r="K52"/>
  <c r="J52"/>
  <c r="I52"/>
  <c r="H52"/>
  <c r="F52"/>
  <c r="BH51"/>
  <c r="BG51"/>
  <c r="BF51"/>
  <c r="BE51"/>
  <c r="BC51"/>
  <c r="BB51"/>
  <c r="BA51"/>
  <c r="AZ51"/>
  <c r="AX51"/>
  <c r="AW51"/>
  <c r="AV51"/>
  <c r="AT51"/>
  <c r="AS51"/>
  <c r="AR51"/>
  <c r="AP51"/>
  <c r="AO51"/>
  <c r="AM51"/>
  <c r="AL51"/>
  <c r="AB51"/>
  <c r="AA51"/>
  <c r="Z51"/>
  <c r="Y51"/>
  <c r="U51"/>
  <c r="T51"/>
  <c r="S51"/>
  <c r="R51"/>
  <c r="P51"/>
  <c r="O51"/>
  <c r="N51"/>
  <c r="M51"/>
  <c r="K51"/>
  <c r="J51"/>
  <c r="I51"/>
  <c r="H51"/>
  <c r="F51"/>
  <c r="BH50"/>
  <c r="BG50"/>
  <c r="BF50"/>
  <c r="BE50"/>
  <c r="BC50"/>
  <c r="BB50"/>
  <c r="BA50"/>
  <c r="AZ50"/>
  <c r="AX50"/>
  <c r="AW50"/>
  <c r="AV50"/>
  <c r="AT50"/>
  <c r="AS50"/>
  <c r="AR50"/>
  <c r="AP50"/>
  <c r="AO50"/>
  <c r="AM50"/>
  <c r="AL50"/>
  <c r="AB50"/>
  <c r="AA50"/>
  <c r="Z50"/>
  <c r="Y50"/>
  <c r="U50"/>
  <c r="T50"/>
  <c r="S50"/>
  <c r="R50"/>
  <c r="P50"/>
  <c r="O50"/>
  <c r="N50"/>
  <c r="M50"/>
  <c r="K50"/>
  <c r="J50"/>
  <c r="I50"/>
  <c r="H50"/>
  <c r="F50"/>
  <c r="BH49"/>
  <c r="BG49"/>
  <c r="BF49"/>
  <c r="BE49"/>
  <c r="BC49"/>
  <c r="BB49"/>
  <c r="BA49"/>
  <c r="AZ49"/>
  <c r="AX49"/>
  <c r="AW49"/>
  <c r="AV49"/>
  <c r="AT49"/>
  <c r="AS49"/>
  <c r="AR49"/>
  <c r="AP49"/>
  <c r="AO49"/>
  <c r="AM49"/>
  <c r="AL49"/>
  <c r="AB49"/>
  <c r="AA49"/>
  <c r="Z49"/>
  <c r="Y49"/>
  <c r="U49"/>
  <c r="T49"/>
  <c r="S49"/>
  <c r="R49"/>
  <c r="P49"/>
  <c r="O49"/>
  <c r="N49"/>
  <c r="M49"/>
  <c r="K49"/>
  <c r="J49"/>
  <c r="I49"/>
  <c r="H49"/>
  <c r="F49"/>
  <c r="BH48"/>
  <c r="BG48"/>
  <c r="BF48"/>
  <c r="BE48"/>
  <c r="BC48"/>
  <c r="BB48"/>
  <c r="BA48"/>
  <c r="AZ48"/>
  <c r="AX48"/>
  <c r="AW48"/>
  <c r="AV48"/>
  <c r="AT48"/>
  <c r="AS48"/>
  <c r="AR48"/>
  <c r="AP48"/>
  <c r="AO48"/>
  <c r="AM48"/>
  <c r="AL48"/>
  <c r="AB48"/>
  <c r="AA48"/>
  <c r="Z48"/>
  <c r="Y48"/>
  <c r="U48"/>
  <c r="T48"/>
  <c r="S48"/>
  <c r="R48"/>
  <c r="P48"/>
  <c r="O48"/>
  <c r="N48"/>
  <c r="M48"/>
  <c r="K48"/>
  <c r="J48"/>
  <c r="I48"/>
  <c r="H48"/>
  <c r="F48"/>
  <c r="BH47"/>
  <c r="BG47"/>
  <c r="BF47"/>
  <c r="BE47"/>
  <c r="BC47"/>
  <c r="BB47"/>
  <c r="BA47"/>
  <c r="AZ47"/>
  <c r="AX47"/>
  <c r="AW47"/>
  <c r="AV47"/>
  <c r="AT47"/>
  <c r="AS47"/>
  <c r="AR47"/>
  <c r="AP47"/>
  <c r="AO47"/>
  <c r="AM47"/>
  <c r="AL47"/>
  <c r="AB47"/>
  <c r="AA47"/>
  <c r="Z47"/>
  <c r="Y47"/>
  <c r="U47"/>
  <c r="T47"/>
  <c r="S47"/>
  <c r="R47"/>
  <c r="P47"/>
  <c r="O47"/>
  <c r="N47"/>
  <c r="M47"/>
  <c r="K47"/>
  <c r="J47"/>
  <c r="I47"/>
  <c r="H47"/>
  <c r="F47"/>
  <c r="BH46"/>
  <c r="BG46"/>
  <c r="BF46"/>
  <c r="BE46"/>
  <c r="BC46"/>
  <c r="BB46"/>
  <c r="BA46"/>
  <c r="AZ46"/>
  <c r="AX46"/>
  <c r="AW46"/>
  <c r="AV46"/>
  <c r="AT46"/>
  <c r="AS46"/>
  <c r="AR46"/>
  <c r="AP46"/>
  <c r="AO46"/>
  <c r="AM46"/>
  <c r="AL46"/>
  <c r="AB46"/>
  <c r="AA46"/>
  <c r="Z46"/>
  <c r="Y46"/>
  <c r="U46"/>
  <c r="T46"/>
  <c r="S46"/>
  <c r="R46"/>
  <c r="P46"/>
  <c r="O46"/>
  <c r="N46"/>
  <c r="M46"/>
  <c r="K46"/>
  <c r="J46"/>
  <c r="I46"/>
  <c r="H46"/>
  <c r="F46"/>
  <c r="BH45"/>
  <c r="BG45"/>
  <c r="BF45"/>
  <c r="BE45"/>
  <c r="BC45"/>
  <c r="BB45"/>
  <c r="BA45"/>
  <c r="AZ45"/>
  <c r="AX45"/>
  <c r="AW45"/>
  <c r="AV45"/>
  <c r="AT45"/>
  <c r="AS45"/>
  <c r="AR45"/>
  <c r="AP45"/>
  <c r="AO45"/>
  <c r="AM45"/>
  <c r="AL45"/>
  <c r="AB45"/>
  <c r="AA45"/>
  <c r="Z45"/>
  <c r="Y45"/>
  <c r="U45"/>
  <c r="T45"/>
  <c r="S45"/>
  <c r="R45"/>
  <c r="P45"/>
  <c r="O45"/>
  <c r="N45"/>
  <c r="M45"/>
  <c r="K45"/>
  <c r="J45"/>
  <c r="I45"/>
  <c r="H45"/>
  <c r="F45"/>
  <c r="BH44"/>
  <c r="BG44"/>
  <c r="BF44"/>
  <c r="BE44"/>
  <c r="BC44"/>
  <c r="BB44"/>
  <c r="BA44"/>
  <c r="AZ44"/>
  <c r="AX44"/>
  <c r="AW44"/>
  <c r="AV44"/>
  <c r="AT44"/>
  <c r="AS44"/>
  <c r="AR44"/>
  <c r="AP44"/>
  <c r="AO44"/>
  <c r="AM44"/>
  <c r="AL44"/>
  <c r="AB44"/>
  <c r="AA44"/>
  <c r="Z44"/>
  <c r="Y44"/>
  <c r="U44"/>
  <c r="T44"/>
  <c r="S44"/>
  <c r="R44"/>
  <c r="P44"/>
  <c r="O44"/>
  <c r="N44"/>
  <c r="M44"/>
  <c r="K44"/>
  <c r="J44"/>
  <c r="I44"/>
  <c r="H44"/>
  <c r="F44"/>
  <c r="BH43"/>
  <c r="BG43"/>
  <c r="BF43"/>
  <c r="BE43"/>
  <c r="BC43"/>
  <c r="BB43"/>
  <c r="BA43"/>
  <c r="AZ43"/>
  <c r="AX43"/>
  <c r="AW43"/>
  <c r="AV43"/>
  <c r="AT43"/>
  <c r="AS43"/>
  <c r="AR43"/>
  <c r="AP43"/>
  <c r="AO43"/>
  <c r="AM43"/>
  <c r="AL43"/>
  <c r="AB43"/>
  <c r="AA43"/>
  <c r="Z43"/>
  <c r="Y43"/>
  <c r="U43"/>
  <c r="T43"/>
  <c r="S43"/>
  <c r="R43"/>
  <c r="P43"/>
  <c r="O43"/>
  <c r="N43"/>
  <c r="M43"/>
  <c r="K43"/>
  <c r="J43"/>
  <c r="I43"/>
  <c r="H43"/>
  <c r="F43"/>
  <c r="BH42"/>
  <c r="BG42"/>
  <c r="BF42"/>
  <c r="BE42"/>
  <c r="BC42"/>
  <c r="BB42"/>
  <c r="BA42"/>
  <c r="AZ42"/>
  <c r="AX42"/>
  <c r="AW42"/>
  <c r="AV42"/>
  <c r="AT42"/>
  <c r="AS42"/>
  <c r="AR42"/>
  <c r="AP42"/>
  <c r="AO42"/>
  <c r="AM42"/>
  <c r="AL42"/>
  <c r="AB42"/>
  <c r="AA42"/>
  <c r="Z42"/>
  <c r="Y42"/>
  <c r="U42"/>
  <c r="T42"/>
  <c r="S42"/>
  <c r="R42"/>
  <c r="P42"/>
  <c r="O42"/>
  <c r="N42"/>
  <c r="M42"/>
  <c r="K42"/>
  <c r="J42"/>
  <c r="I42"/>
  <c r="H42"/>
  <c r="F42"/>
  <c r="BH41"/>
  <c r="BG41"/>
  <c r="BF41"/>
  <c r="BE41"/>
  <c r="BC41"/>
  <c r="BB41"/>
  <c r="BA41"/>
  <c r="AZ41"/>
  <c r="AX41"/>
  <c r="AW41"/>
  <c r="AV41"/>
  <c r="AT41"/>
  <c r="AS41"/>
  <c r="AR41"/>
  <c r="AP41"/>
  <c r="AO41"/>
  <c r="AM41"/>
  <c r="AL41"/>
  <c r="AB41"/>
  <c r="AA41"/>
  <c r="Z41"/>
  <c r="Y41"/>
  <c r="U41"/>
  <c r="T41"/>
  <c r="S41"/>
  <c r="R41"/>
  <c r="P41"/>
  <c r="O41"/>
  <c r="N41"/>
  <c r="M41"/>
  <c r="K41"/>
  <c r="J41"/>
  <c r="I41"/>
  <c r="H41"/>
  <c r="F41"/>
  <c r="BH40"/>
  <c r="BG40"/>
  <c r="BF40"/>
  <c r="BE40"/>
  <c r="BC40"/>
  <c r="BB40"/>
  <c r="BA40"/>
  <c r="AZ40"/>
  <c r="AX40"/>
  <c r="AW40"/>
  <c r="AV40"/>
  <c r="AT40"/>
  <c r="AS40"/>
  <c r="AR40"/>
  <c r="AP40"/>
  <c r="AO40"/>
  <c r="AM40"/>
  <c r="AL40"/>
  <c r="AB40"/>
  <c r="AA40"/>
  <c r="Z40"/>
  <c r="Y40"/>
  <c r="U40"/>
  <c r="T40"/>
  <c r="S40"/>
  <c r="R40"/>
  <c r="P40"/>
  <c r="O40"/>
  <c r="N40"/>
  <c r="M40"/>
  <c r="K40"/>
  <c r="J40"/>
  <c r="I40"/>
  <c r="H40"/>
  <c r="F40"/>
  <c r="BH39"/>
  <c r="BG39"/>
  <c r="BF39"/>
  <c r="BE39"/>
  <c r="BC39"/>
  <c r="BB39"/>
  <c r="BA39"/>
  <c r="AZ39"/>
  <c r="AX39"/>
  <c r="AW39"/>
  <c r="AV39"/>
  <c r="AT39"/>
  <c r="AS39"/>
  <c r="AR39"/>
  <c r="AP39"/>
  <c r="AO39"/>
  <c r="AM39"/>
  <c r="AL39"/>
  <c r="AB39"/>
  <c r="AA39"/>
  <c r="Z39"/>
  <c r="Y39"/>
  <c r="U39"/>
  <c r="T39"/>
  <c r="S39"/>
  <c r="R39"/>
  <c r="P39"/>
  <c r="O39"/>
  <c r="N39"/>
  <c r="M39"/>
  <c r="K39"/>
  <c r="J39"/>
  <c r="I39"/>
  <c r="H39"/>
  <c r="F39"/>
  <c r="BH38"/>
  <c r="BG38"/>
  <c r="BF38"/>
  <c r="BE38"/>
  <c r="BC38"/>
  <c r="BB38"/>
  <c r="BA38"/>
  <c r="AZ38"/>
  <c r="AX38"/>
  <c r="AW38"/>
  <c r="AV38"/>
  <c r="AT38"/>
  <c r="AS38"/>
  <c r="AR38"/>
  <c r="AP38"/>
  <c r="AO38"/>
  <c r="AM38"/>
  <c r="AL38"/>
  <c r="AB38"/>
  <c r="AA38"/>
  <c r="Z38"/>
  <c r="Y38"/>
  <c r="U38"/>
  <c r="T38"/>
  <c r="S38"/>
  <c r="R38"/>
  <c r="P38"/>
  <c r="O38"/>
  <c r="N38"/>
  <c r="M38"/>
  <c r="K38"/>
  <c r="J38"/>
  <c r="I38"/>
  <c r="H38"/>
  <c r="F38"/>
  <c r="BH37"/>
  <c r="BG37"/>
  <c r="BF37"/>
  <c r="BE37"/>
  <c r="BC37"/>
  <c r="BB37"/>
  <c r="BA37"/>
  <c r="AZ37"/>
  <c r="AX37"/>
  <c r="AW37"/>
  <c r="AV37"/>
  <c r="AT37"/>
  <c r="AS37"/>
  <c r="AR37"/>
  <c r="AP37"/>
  <c r="AO37"/>
  <c r="AM37"/>
  <c r="AL37"/>
  <c r="AB37"/>
  <c r="AA37"/>
  <c r="Z37"/>
  <c r="Y37"/>
  <c r="U37"/>
  <c r="T37"/>
  <c r="S37"/>
  <c r="R37"/>
  <c r="P37"/>
  <c r="O37"/>
  <c r="N37"/>
  <c r="M37"/>
  <c r="K37"/>
  <c r="J37"/>
  <c r="I37"/>
  <c r="H37"/>
  <c r="F37"/>
  <c r="BH36"/>
  <c r="BG36"/>
  <c r="BF36"/>
  <c r="BE36"/>
  <c r="BC36"/>
  <c r="BB36"/>
  <c r="BA36"/>
  <c r="AZ36"/>
  <c r="AX36"/>
  <c r="AW36"/>
  <c r="AV36"/>
  <c r="AT36"/>
  <c r="AS36"/>
  <c r="AR36"/>
  <c r="AP36"/>
  <c r="AO36"/>
  <c r="AM36"/>
  <c r="AL36"/>
  <c r="AB36"/>
  <c r="AA36"/>
  <c r="Z36"/>
  <c r="Y36"/>
  <c r="U36"/>
  <c r="T36"/>
  <c r="S36"/>
  <c r="R36"/>
  <c r="P36"/>
  <c r="O36"/>
  <c r="N36"/>
  <c r="M36"/>
  <c r="K36"/>
  <c r="J36"/>
  <c r="I36"/>
  <c r="H36"/>
  <c r="F36"/>
  <c r="BH35"/>
  <c r="BG35"/>
  <c r="BF35"/>
  <c r="BE35"/>
  <c r="BC35"/>
  <c r="BB35"/>
  <c r="BA35"/>
  <c r="AZ35"/>
  <c r="AX35"/>
  <c r="AW35"/>
  <c r="AV35"/>
  <c r="AT35"/>
  <c r="AS35"/>
  <c r="AR35"/>
  <c r="AP35"/>
  <c r="AO35"/>
  <c r="AM35"/>
  <c r="AL35"/>
  <c r="AB35"/>
  <c r="AA35"/>
  <c r="Z35"/>
  <c r="Y35"/>
  <c r="U35"/>
  <c r="T35"/>
  <c r="S35"/>
  <c r="R35"/>
  <c r="P35"/>
  <c r="O35"/>
  <c r="N35"/>
  <c r="M35"/>
  <c r="K35"/>
  <c r="J35"/>
  <c r="I35"/>
  <c r="H35"/>
  <c r="F35"/>
  <c r="BH34"/>
  <c r="BG34"/>
  <c r="BF34"/>
  <c r="BE34"/>
  <c r="BC34"/>
  <c r="BB34"/>
  <c r="BA34"/>
  <c r="AZ34"/>
  <c r="AX34"/>
  <c r="AW34"/>
  <c r="AV34"/>
  <c r="AT34"/>
  <c r="AS34"/>
  <c r="AR34"/>
  <c r="AP34"/>
  <c r="AO34"/>
  <c r="AM34"/>
  <c r="AL34"/>
  <c r="AB34"/>
  <c r="AA34"/>
  <c r="Z34"/>
  <c r="Y34"/>
  <c r="U34"/>
  <c r="T34"/>
  <c r="S34"/>
  <c r="R34"/>
  <c r="P34"/>
  <c r="O34"/>
  <c r="N34"/>
  <c r="M34"/>
  <c r="K34"/>
  <c r="J34"/>
  <c r="I34"/>
  <c r="H34"/>
  <c r="F34"/>
  <c r="BH33"/>
  <c r="BG33"/>
  <c r="BF33"/>
  <c r="BE33"/>
  <c r="BC33"/>
  <c r="BB33"/>
  <c r="BA33"/>
  <c r="AZ33"/>
  <c r="AX33"/>
  <c r="AW33"/>
  <c r="AV33"/>
  <c r="AT33"/>
  <c r="AS33"/>
  <c r="AR33"/>
  <c r="AP33"/>
  <c r="AO33"/>
  <c r="AM33"/>
  <c r="AL33"/>
  <c r="AB33"/>
  <c r="AA33"/>
  <c r="Z33"/>
  <c r="Y33"/>
  <c r="U33"/>
  <c r="T33"/>
  <c r="S33"/>
  <c r="R33"/>
  <c r="P33"/>
  <c r="O33"/>
  <c r="N33"/>
  <c r="M33"/>
  <c r="K33"/>
  <c r="J33"/>
  <c r="I33"/>
  <c r="H33"/>
  <c r="F33"/>
  <c r="BH32"/>
  <c r="BG32"/>
  <c r="BF32"/>
  <c r="BE32"/>
  <c r="BC32"/>
  <c r="BB32"/>
  <c r="BA32"/>
  <c r="AZ32"/>
  <c r="AX32"/>
  <c r="AW32"/>
  <c r="AV32"/>
  <c r="AT32"/>
  <c r="AS32"/>
  <c r="AR32"/>
  <c r="AP32"/>
  <c r="AO32"/>
  <c r="AM32"/>
  <c r="AL32"/>
  <c r="AB32"/>
  <c r="AA32"/>
  <c r="Z32"/>
  <c r="Y32"/>
  <c r="U32"/>
  <c r="T32"/>
  <c r="S32"/>
  <c r="R32"/>
  <c r="P32"/>
  <c r="O32"/>
  <c r="N32"/>
  <c r="M32"/>
  <c r="K32"/>
  <c r="J32"/>
  <c r="I32"/>
  <c r="H32"/>
  <c r="F32"/>
  <c r="BH31"/>
  <c r="BG31"/>
  <c r="BF31"/>
  <c r="BE31"/>
  <c r="BC31"/>
  <c r="BB31"/>
  <c r="BA31"/>
  <c r="AZ31"/>
  <c r="AX31"/>
  <c r="AW31"/>
  <c r="AV31"/>
  <c r="AT31"/>
  <c r="AS31"/>
  <c r="AR31"/>
  <c r="AP31"/>
  <c r="AO31"/>
  <c r="AM31"/>
  <c r="AL31"/>
  <c r="AB31"/>
  <c r="AA31"/>
  <c r="Z31"/>
  <c r="Y31"/>
  <c r="U31"/>
  <c r="T31"/>
  <c r="S31"/>
  <c r="R31"/>
  <c r="P31"/>
  <c r="O31"/>
  <c r="N31"/>
  <c r="M31"/>
  <c r="K31"/>
  <c r="J31"/>
  <c r="I31"/>
  <c r="H31"/>
  <c r="F31"/>
  <c r="BH30"/>
  <c r="BG30"/>
  <c r="BF30"/>
  <c r="BE30"/>
  <c r="BC30"/>
  <c r="BB30"/>
  <c r="BA30"/>
  <c r="AZ30"/>
  <c r="AX30"/>
  <c r="AW30"/>
  <c r="AV30"/>
  <c r="AT30"/>
  <c r="AS30"/>
  <c r="AR30"/>
  <c r="AP30"/>
  <c r="AO30"/>
  <c r="AM30"/>
  <c r="AL30"/>
  <c r="AB30"/>
  <c r="AA30"/>
  <c r="Z30"/>
  <c r="Y30"/>
  <c r="U30"/>
  <c r="T30"/>
  <c r="S30"/>
  <c r="R30"/>
  <c r="P30"/>
  <c r="O30"/>
  <c r="N30"/>
  <c r="M30"/>
  <c r="K30"/>
  <c r="J30"/>
  <c r="I30"/>
  <c r="H30"/>
  <c r="F30"/>
  <c r="BH29"/>
  <c r="BG29"/>
  <c r="BF29"/>
  <c r="BE29"/>
  <c r="BC29"/>
  <c r="BB29"/>
  <c r="BA29"/>
  <c r="AZ29"/>
  <c r="AX29"/>
  <c r="AW29"/>
  <c r="AV29"/>
  <c r="AT29"/>
  <c r="AS29"/>
  <c r="AR29"/>
  <c r="AP29"/>
  <c r="AO29"/>
  <c r="AM29"/>
  <c r="AL29"/>
  <c r="AB29"/>
  <c r="AA29"/>
  <c r="Z29"/>
  <c r="Y29"/>
  <c r="U29"/>
  <c r="T29"/>
  <c r="S29"/>
  <c r="R29"/>
  <c r="P29"/>
  <c r="O29"/>
  <c r="N29"/>
  <c r="M29"/>
  <c r="K29"/>
  <c r="J29"/>
  <c r="I29"/>
  <c r="H29"/>
  <c r="F29"/>
  <c r="BH28"/>
  <c r="BG28"/>
  <c r="BF28"/>
  <c r="BE28"/>
  <c r="BC28"/>
  <c r="BB28"/>
  <c r="BA28"/>
  <c r="AZ28"/>
  <c r="AX28"/>
  <c r="AW28"/>
  <c r="AV28"/>
  <c r="AT28"/>
  <c r="AS28"/>
  <c r="AR28"/>
  <c r="AP28"/>
  <c r="AO28"/>
  <c r="AM28"/>
  <c r="AL28"/>
  <c r="AB28"/>
  <c r="AA28"/>
  <c r="Z28"/>
  <c r="Y28"/>
  <c r="U28"/>
  <c r="T28"/>
  <c r="S28"/>
  <c r="R28"/>
  <c r="P28"/>
  <c r="O28"/>
  <c r="N28"/>
  <c r="M28"/>
  <c r="K28"/>
  <c r="J28"/>
  <c r="I28"/>
  <c r="H28"/>
  <c r="F28"/>
  <c r="BH27"/>
  <c r="BG27"/>
  <c r="BF27"/>
  <c r="BE27"/>
  <c r="BC27"/>
  <c r="BB27"/>
  <c r="BA27"/>
  <c r="AZ27"/>
  <c r="AX27"/>
  <c r="AW27"/>
  <c r="AV27"/>
  <c r="AT27"/>
  <c r="AS27"/>
  <c r="AR27"/>
  <c r="AP27"/>
  <c r="AO27"/>
  <c r="AM27"/>
  <c r="AL27"/>
  <c r="AB27"/>
  <c r="AA27"/>
  <c r="Z27"/>
  <c r="Y27"/>
  <c r="U27"/>
  <c r="T27"/>
  <c r="S27"/>
  <c r="R27"/>
  <c r="P27"/>
  <c r="O27"/>
  <c r="N27"/>
  <c r="M27"/>
  <c r="K27"/>
  <c r="J27"/>
  <c r="I27"/>
  <c r="H27"/>
  <c r="F27"/>
  <c r="BH26"/>
  <c r="BG26"/>
  <c r="BF26"/>
  <c r="BE26"/>
  <c r="BC26"/>
  <c r="BB26"/>
  <c r="BA26"/>
  <c r="AZ26"/>
  <c r="AX26"/>
  <c r="AW26"/>
  <c r="AV26"/>
  <c r="AT26"/>
  <c r="AS26"/>
  <c r="AR26"/>
  <c r="AP26"/>
  <c r="AO26"/>
  <c r="AM26"/>
  <c r="AL26"/>
  <c r="AB26"/>
  <c r="AA26"/>
  <c r="Z26"/>
  <c r="Y26"/>
  <c r="U26"/>
  <c r="T26"/>
  <c r="S26"/>
  <c r="R26"/>
  <c r="P26"/>
  <c r="O26"/>
  <c r="N26"/>
  <c r="M26"/>
  <c r="K26"/>
  <c r="J26"/>
  <c r="I26"/>
  <c r="H26"/>
  <c r="F26"/>
  <c r="BH25"/>
  <c r="BG25"/>
  <c r="BF25"/>
  <c r="BE25"/>
  <c r="BC25"/>
  <c r="BB25"/>
  <c r="BA25"/>
  <c r="AZ25"/>
  <c r="AX25"/>
  <c r="AW25"/>
  <c r="AV25"/>
  <c r="AT25"/>
  <c r="AS25"/>
  <c r="AR25"/>
  <c r="AP25"/>
  <c r="AO25"/>
  <c r="AM25"/>
  <c r="AL25"/>
  <c r="AB25"/>
  <c r="AA25"/>
  <c r="Z25"/>
  <c r="Y25"/>
  <c r="U25"/>
  <c r="T25"/>
  <c r="S25"/>
  <c r="R25"/>
  <c r="P25"/>
  <c r="O25"/>
  <c r="N25"/>
  <c r="M25"/>
  <c r="K25"/>
  <c r="J25"/>
  <c r="I25"/>
  <c r="H25"/>
  <c r="F25"/>
  <c r="BH24"/>
  <c r="BG24"/>
  <c r="BF24"/>
  <c r="BE24"/>
  <c r="BC24"/>
  <c r="BB24"/>
  <c r="BA24"/>
  <c r="AZ24"/>
  <c r="AX24"/>
  <c r="AW24"/>
  <c r="AV24"/>
  <c r="AT24"/>
  <c r="AS24"/>
  <c r="AR24"/>
  <c r="AP24"/>
  <c r="AO24"/>
  <c r="AM24"/>
  <c r="AL24"/>
  <c r="AB24"/>
  <c r="AA24"/>
  <c r="Z24"/>
  <c r="Y24"/>
  <c r="U24"/>
  <c r="T24"/>
  <c r="S24"/>
  <c r="R24"/>
  <c r="P24"/>
  <c r="O24"/>
  <c r="N24"/>
  <c r="M24"/>
  <c r="K24"/>
  <c r="J24"/>
  <c r="I24"/>
  <c r="H24"/>
  <c r="F24"/>
  <c r="BH23"/>
  <c r="BG23"/>
  <c r="BF23"/>
  <c r="BE23"/>
  <c r="BC23"/>
  <c r="BB23"/>
  <c r="BA23"/>
  <c r="AZ23"/>
  <c r="AX23"/>
  <c r="AW23"/>
  <c r="AV23"/>
  <c r="AT23"/>
  <c r="AS23"/>
  <c r="AR23"/>
  <c r="AP23"/>
  <c r="AO23"/>
  <c r="AM23"/>
  <c r="AL23"/>
  <c r="AB23"/>
  <c r="AA23"/>
  <c r="Z23"/>
  <c r="Y23"/>
  <c r="U23"/>
  <c r="T23"/>
  <c r="S23"/>
  <c r="R23"/>
  <c r="P23"/>
  <c r="O23"/>
  <c r="N23"/>
  <c r="M23"/>
  <c r="K23"/>
  <c r="J23"/>
  <c r="I23"/>
  <c r="H23"/>
  <c r="F23"/>
  <c r="BH22"/>
  <c r="BG22"/>
  <c r="BF22"/>
  <c r="BE22"/>
  <c r="BC22"/>
  <c r="BB22"/>
  <c r="BA22"/>
  <c r="AZ22"/>
  <c r="AX22"/>
  <c r="AW22"/>
  <c r="AV22"/>
  <c r="AT22"/>
  <c r="AS22"/>
  <c r="AR22"/>
  <c r="AP22"/>
  <c r="AO22"/>
  <c r="AM22"/>
  <c r="AL22"/>
  <c r="AB22"/>
  <c r="AA22"/>
  <c r="Z22"/>
  <c r="Y22"/>
  <c r="U22"/>
  <c r="T22"/>
  <c r="S22"/>
  <c r="R22"/>
  <c r="P22"/>
  <c r="O22"/>
  <c r="N22"/>
  <c r="M22"/>
  <c r="K22"/>
  <c r="J22"/>
  <c r="I22"/>
  <c r="H22"/>
  <c r="F22"/>
  <c r="BH21"/>
  <c r="BG21"/>
  <c r="BF21"/>
  <c r="BE21"/>
  <c r="BC21"/>
  <c r="BB21"/>
  <c r="BA21"/>
  <c r="AZ21"/>
  <c r="AX21"/>
  <c r="AW21"/>
  <c r="AV21"/>
  <c r="AT21"/>
  <c r="AS21"/>
  <c r="AR21"/>
  <c r="AP21"/>
  <c r="AO21"/>
  <c r="AM21"/>
  <c r="AL21"/>
  <c r="AB21"/>
  <c r="AA21"/>
  <c r="Z21"/>
  <c r="Y21"/>
  <c r="U21"/>
  <c r="T21"/>
  <c r="S21"/>
  <c r="R21"/>
  <c r="P21"/>
  <c r="O21"/>
  <c r="N21"/>
  <c r="M21"/>
  <c r="K21"/>
  <c r="J21"/>
  <c r="I21"/>
  <c r="H21"/>
  <c r="F21"/>
  <c r="BH20"/>
  <c r="BG20"/>
  <c r="BF20"/>
  <c r="BE20"/>
  <c r="BC20"/>
  <c r="BB20"/>
  <c r="BA20"/>
  <c r="AZ20"/>
  <c r="AX20"/>
  <c r="AW20"/>
  <c r="AV20"/>
  <c r="AT20"/>
  <c r="AS20"/>
  <c r="AR20"/>
  <c r="AP20"/>
  <c r="AO20"/>
  <c r="AM20"/>
  <c r="AL20"/>
  <c r="AB20"/>
  <c r="AA20"/>
  <c r="Z20"/>
  <c r="Y20"/>
  <c r="U20"/>
  <c r="T20"/>
  <c r="S20"/>
  <c r="R20"/>
  <c r="P20"/>
  <c r="O20"/>
  <c r="N20"/>
  <c r="M20"/>
  <c r="K20"/>
  <c r="J20"/>
  <c r="I20"/>
  <c r="H20"/>
  <c r="F20"/>
  <c r="BH19"/>
  <c r="BG19"/>
  <c r="BF19"/>
  <c r="BE19"/>
  <c r="BC19"/>
  <c r="BB19"/>
  <c r="BA19"/>
  <c r="AZ19"/>
  <c r="AX19"/>
  <c r="AW19"/>
  <c r="AV19"/>
  <c r="AT19"/>
  <c r="AS19"/>
  <c r="AR19"/>
  <c r="AP19"/>
  <c r="AO19"/>
  <c r="AM19"/>
  <c r="AL19"/>
  <c r="AB19"/>
  <c r="AA19"/>
  <c r="Z19"/>
  <c r="Y19"/>
  <c r="U19"/>
  <c r="T19"/>
  <c r="S19"/>
  <c r="R19"/>
  <c r="P19"/>
  <c r="O19"/>
  <c r="N19"/>
  <c r="M19"/>
  <c r="K19"/>
  <c r="J19"/>
  <c r="I19"/>
  <c r="H19"/>
  <c r="F19"/>
  <c r="BH18"/>
  <c r="BG18"/>
  <c r="BF18"/>
  <c r="BE18"/>
  <c r="BC18"/>
  <c r="BB18"/>
  <c r="BA18"/>
  <c r="AZ18"/>
  <c r="AX18"/>
  <c r="AW18"/>
  <c r="AV18"/>
  <c r="AT18"/>
  <c r="AS18"/>
  <c r="AR18"/>
  <c r="AP18"/>
  <c r="AO18"/>
  <c r="AM18"/>
  <c r="AL18"/>
  <c r="AB18"/>
  <c r="AA18"/>
  <c r="Z18"/>
  <c r="Y18"/>
  <c r="U18"/>
  <c r="T18"/>
  <c r="S18"/>
  <c r="R18"/>
  <c r="P18"/>
  <c r="O18"/>
  <c r="N18"/>
  <c r="M18"/>
  <c r="K18"/>
  <c r="J18"/>
  <c r="I18"/>
  <c r="H18"/>
  <c r="F18"/>
  <c r="BH17"/>
  <c r="BG17"/>
  <c r="BF17"/>
  <c r="BE17"/>
  <c r="BC17"/>
  <c r="BB17"/>
  <c r="BA17"/>
  <c r="AZ17"/>
  <c r="AX17"/>
  <c r="AW17"/>
  <c r="AV17"/>
  <c r="AT17"/>
  <c r="AS17"/>
  <c r="AR17"/>
  <c r="AP17"/>
  <c r="AO17"/>
  <c r="AM17"/>
  <c r="AL17"/>
  <c r="AB17"/>
  <c r="AA17"/>
  <c r="Z17"/>
  <c r="Y17"/>
  <c r="U17"/>
  <c r="T17"/>
  <c r="S17"/>
  <c r="R17"/>
  <c r="P17"/>
  <c r="O17"/>
  <c r="N17"/>
  <c r="M17"/>
  <c r="K17"/>
  <c r="J17"/>
  <c r="I17"/>
  <c r="H17"/>
  <c r="F17"/>
  <c r="BH16"/>
  <c r="BG16"/>
  <c r="BF16"/>
  <c r="BE16"/>
  <c r="BC16"/>
  <c r="BB16"/>
  <c r="BA16"/>
  <c r="AZ16"/>
  <c r="AX16"/>
  <c r="AW16"/>
  <c r="AV16"/>
  <c r="AT16"/>
  <c r="AS16"/>
  <c r="AR16"/>
  <c r="AP16"/>
  <c r="AO16"/>
  <c r="AM16"/>
  <c r="AL16"/>
  <c r="AB16"/>
  <c r="AA16"/>
  <c r="Z16"/>
  <c r="Y16"/>
  <c r="U16"/>
  <c r="T16"/>
  <c r="S16"/>
  <c r="R16"/>
  <c r="P16"/>
  <c r="O16"/>
  <c r="N16"/>
  <c r="M16"/>
  <c r="K16"/>
  <c r="J16"/>
  <c r="I16"/>
  <c r="H16"/>
  <c r="F16"/>
  <c r="BH15"/>
  <c r="BG15"/>
  <c r="BF15"/>
  <c r="BE15"/>
  <c r="BC15"/>
  <c r="BB15"/>
  <c r="BA15"/>
  <c r="AZ15"/>
  <c r="AX15"/>
  <c r="AW15"/>
  <c r="AV15"/>
  <c r="AT15"/>
  <c r="AS15"/>
  <c r="AR15"/>
  <c r="AP15"/>
  <c r="AO15"/>
  <c r="AM15"/>
  <c r="AL15"/>
  <c r="AB15"/>
  <c r="AA15"/>
  <c r="Z15"/>
  <c r="Y15"/>
  <c r="U15"/>
  <c r="T15"/>
  <c r="S15"/>
  <c r="R15"/>
  <c r="P15"/>
  <c r="O15"/>
  <c r="N15"/>
  <c r="M15"/>
  <c r="K15"/>
  <c r="J15"/>
  <c r="I15"/>
  <c r="H15"/>
  <c r="F15"/>
  <c r="BH14"/>
  <c r="BG14"/>
  <c r="BF14"/>
  <c r="BE14"/>
  <c r="BC14"/>
  <c r="BB14"/>
  <c r="BA14"/>
  <c r="AZ14"/>
  <c r="AX14"/>
  <c r="AW14"/>
  <c r="AV14"/>
  <c r="AT14"/>
  <c r="AS14"/>
  <c r="AR14"/>
  <c r="AP14"/>
  <c r="AO14"/>
  <c r="AM14"/>
  <c r="AL14"/>
  <c r="AB14"/>
  <c r="AA14"/>
  <c r="Z14"/>
  <c r="Y14"/>
  <c r="U14"/>
  <c r="T14"/>
  <c r="S14"/>
  <c r="R14"/>
  <c r="P14"/>
  <c r="O14"/>
  <c r="N14"/>
  <c r="M14"/>
  <c r="K14"/>
  <c r="J14"/>
  <c r="I14"/>
  <c r="H14"/>
  <c r="F14"/>
  <c r="BH13"/>
  <c r="BG13"/>
  <c r="BF13"/>
  <c r="BE13"/>
  <c r="BC13"/>
  <c r="BB13"/>
  <c r="BA13"/>
  <c r="AZ13"/>
  <c r="AX13"/>
  <c r="AW13"/>
  <c r="AV13"/>
  <c r="AT13"/>
  <c r="AS13"/>
  <c r="AR13"/>
  <c r="AP13"/>
  <c r="AO13"/>
  <c r="AM13"/>
  <c r="AL13"/>
  <c r="AB13"/>
  <c r="AA13"/>
  <c r="Z13"/>
  <c r="Y13"/>
  <c r="U13"/>
  <c r="T13"/>
  <c r="S13"/>
  <c r="R13"/>
  <c r="P13"/>
  <c r="O13"/>
  <c r="N13"/>
  <c r="M13"/>
  <c r="K13"/>
  <c r="J13"/>
  <c r="I13"/>
  <c r="H13"/>
  <c r="F13"/>
  <c r="BH12"/>
  <c r="BG12"/>
  <c r="BF12"/>
  <c r="BE12"/>
  <c r="BC12"/>
  <c r="BB12"/>
  <c r="BA12"/>
  <c r="AZ12"/>
  <c r="AX12"/>
  <c r="AW12"/>
  <c r="AV12"/>
  <c r="AT12"/>
  <c r="AS12"/>
  <c r="AR12"/>
  <c r="AP12"/>
  <c r="AO12"/>
  <c r="AM12"/>
  <c r="AL12"/>
  <c r="AB12"/>
  <c r="AA12"/>
  <c r="Z12"/>
  <c r="Y12"/>
  <c r="U12"/>
  <c r="T12"/>
  <c r="S12"/>
  <c r="R12"/>
  <c r="P12"/>
  <c r="O12"/>
  <c r="N12"/>
  <c r="M12"/>
  <c r="K12"/>
  <c r="J12"/>
  <c r="I12"/>
  <c r="H12"/>
  <c r="F12"/>
  <c r="BH11"/>
  <c r="BG11"/>
  <c r="BF11"/>
  <c r="BE11"/>
  <c r="BC11"/>
  <c r="BB11"/>
  <c r="BA11"/>
  <c r="AZ11"/>
  <c r="AX11"/>
  <c r="AW11"/>
  <c r="AV11"/>
  <c r="AT11"/>
  <c r="AS11"/>
  <c r="AR11"/>
  <c r="AP11"/>
  <c r="AO11"/>
  <c r="AM11"/>
  <c r="AL11"/>
  <c r="AB11"/>
  <c r="AA11"/>
  <c r="Z11"/>
  <c r="Y11"/>
  <c r="U11"/>
  <c r="T11"/>
  <c r="S11"/>
  <c r="R11"/>
  <c r="P11"/>
  <c r="O11"/>
  <c r="N11"/>
  <c r="M11"/>
  <c r="K11"/>
  <c r="J11"/>
  <c r="I11"/>
  <c r="H11"/>
  <c r="F11"/>
  <c r="BH10"/>
  <c r="BG10"/>
  <c r="BF10"/>
  <c r="BE10"/>
  <c r="BC10"/>
  <c r="BB10"/>
  <c r="BA10"/>
  <c r="AZ10"/>
  <c r="AX10"/>
  <c r="AW10"/>
  <c r="AV10"/>
  <c r="AT10"/>
  <c r="AS10"/>
  <c r="AR10"/>
  <c r="AP10"/>
  <c r="AO10"/>
  <c r="AM10"/>
  <c r="AL10"/>
  <c r="AB10"/>
  <c r="AA10"/>
  <c r="Z10"/>
  <c r="Y10"/>
  <c r="U10"/>
  <c r="T10"/>
  <c r="S10"/>
  <c r="R10"/>
  <c r="P10"/>
  <c r="O10"/>
  <c r="N10"/>
  <c r="M10"/>
  <c r="K10"/>
  <c r="J10"/>
  <c r="I10"/>
  <c r="H10"/>
  <c r="F10"/>
  <c r="BH9"/>
  <c r="BG9"/>
  <c r="BF9"/>
  <c r="BE9"/>
  <c r="BC9"/>
  <c r="BB9"/>
  <c r="BA9"/>
  <c r="AZ9"/>
  <c r="AX9"/>
  <c r="AW9"/>
  <c r="AV9"/>
  <c r="AT9"/>
  <c r="AS9"/>
  <c r="AR9"/>
  <c r="AP9"/>
  <c r="AO9"/>
  <c r="AM9"/>
  <c r="AL9"/>
  <c r="AB9"/>
  <c r="AA9"/>
  <c r="Z9"/>
  <c r="Y9"/>
  <c r="U9"/>
  <c r="T9"/>
  <c r="S9"/>
  <c r="R9"/>
  <c r="P9"/>
  <c r="O9"/>
  <c r="N9"/>
  <c r="M9"/>
  <c r="K9"/>
  <c r="J9"/>
  <c r="I9"/>
  <c r="H9"/>
  <c r="F9"/>
  <c r="R163" i="11"/>
  <c r="Q163"/>
  <c r="P163"/>
  <c r="O163"/>
  <c r="N163"/>
  <c r="M163"/>
  <c r="U161"/>
  <c r="S161"/>
  <c r="R161"/>
  <c r="Q161"/>
  <c r="P161"/>
  <c r="O161"/>
  <c r="N161"/>
  <c r="M161"/>
  <c r="K161"/>
  <c r="J161"/>
  <c r="I161"/>
  <c r="H161"/>
  <c r="G161"/>
  <c r="F161"/>
  <c r="U160"/>
  <c r="S160"/>
  <c r="R160"/>
  <c r="Q160"/>
  <c r="P160"/>
  <c r="O160"/>
  <c r="N160"/>
  <c r="M160"/>
  <c r="K160"/>
  <c r="J160"/>
  <c r="I160"/>
  <c r="H160"/>
  <c r="G160"/>
  <c r="F160"/>
  <c r="U159"/>
  <c r="S159"/>
  <c r="R159"/>
  <c r="Q159"/>
  <c r="P159"/>
  <c r="O159"/>
  <c r="N159"/>
  <c r="M159"/>
  <c r="K159"/>
  <c r="J159"/>
  <c r="I159"/>
  <c r="H159"/>
  <c r="G159"/>
  <c r="F159"/>
  <c r="U158"/>
  <c r="S158"/>
  <c r="R158"/>
  <c r="Q158"/>
  <c r="P158"/>
  <c r="O158"/>
  <c r="N158"/>
  <c r="M158"/>
  <c r="K158"/>
  <c r="J158"/>
  <c r="I158"/>
  <c r="H158"/>
  <c r="G158"/>
  <c r="F158"/>
  <c r="U157"/>
  <c r="S157"/>
  <c r="R157"/>
  <c r="Q157"/>
  <c r="P157"/>
  <c r="O157"/>
  <c r="N157"/>
  <c r="M157"/>
  <c r="K157"/>
  <c r="J157"/>
  <c r="I157"/>
  <c r="H157"/>
  <c r="G157"/>
  <c r="F157"/>
  <c r="U156"/>
  <c r="S156"/>
  <c r="R156"/>
  <c r="Q156"/>
  <c r="P156"/>
  <c r="O156"/>
  <c r="N156"/>
  <c r="M156"/>
  <c r="K156"/>
  <c r="J156"/>
  <c r="I156"/>
  <c r="H156"/>
  <c r="G156"/>
  <c r="F156"/>
  <c r="U155"/>
  <c r="S155"/>
  <c r="R155"/>
  <c r="Q155"/>
  <c r="P155"/>
  <c r="O155"/>
  <c r="N155"/>
  <c r="M155"/>
  <c r="K155"/>
  <c r="J155"/>
  <c r="I155"/>
  <c r="H155"/>
  <c r="G155"/>
  <c r="F155"/>
  <c r="U154"/>
  <c r="S154"/>
  <c r="R154"/>
  <c r="Q154"/>
  <c r="P154"/>
  <c r="O154"/>
  <c r="N154"/>
  <c r="M154"/>
  <c r="K154"/>
  <c r="J154"/>
  <c r="I154"/>
  <c r="H154"/>
  <c r="G154"/>
  <c r="F154"/>
  <c r="U153"/>
  <c r="S153"/>
  <c r="R153"/>
  <c r="Q153"/>
  <c r="P153"/>
  <c r="O153"/>
  <c r="N153"/>
  <c r="M153"/>
  <c r="K153"/>
  <c r="J153"/>
  <c r="I153"/>
  <c r="H153"/>
  <c r="G153"/>
  <c r="F153"/>
  <c r="U152"/>
  <c r="S152"/>
  <c r="R152"/>
  <c r="Q152"/>
  <c r="P152"/>
  <c r="O152"/>
  <c r="N152"/>
  <c r="M152"/>
  <c r="K152"/>
  <c r="J152"/>
  <c r="I152"/>
  <c r="H152"/>
  <c r="G152"/>
  <c r="F152"/>
  <c r="U151"/>
  <c r="S151"/>
  <c r="R151"/>
  <c r="Q151"/>
  <c r="P151"/>
  <c r="O151"/>
  <c r="N151"/>
  <c r="M151"/>
  <c r="K151"/>
  <c r="J151"/>
  <c r="I151"/>
  <c r="H151"/>
  <c r="G151"/>
  <c r="F151"/>
  <c r="U150"/>
  <c r="S150"/>
  <c r="R150"/>
  <c r="Q150"/>
  <c r="P150"/>
  <c r="O150"/>
  <c r="N150"/>
  <c r="M150"/>
  <c r="K150"/>
  <c r="J150"/>
  <c r="I150"/>
  <c r="H150"/>
  <c r="G150"/>
  <c r="F150"/>
  <c r="U149"/>
  <c r="S149"/>
  <c r="R149"/>
  <c r="Q149"/>
  <c r="P149"/>
  <c r="O149"/>
  <c r="N149"/>
  <c r="M149"/>
  <c r="K149"/>
  <c r="J149"/>
  <c r="I149"/>
  <c r="H149"/>
  <c r="G149"/>
  <c r="F149"/>
  <c r="U148"/>
  <c r="S148"/>
  <c r="R148"/>
  <c r="Q148"/>
  <c r="P148"/>
  <c r="O148"/>
  <c r="N148"/>
  <c r="M148"/>
  <c r="K148"/>
  <c r="J148"/>
  <c r="I148"/>
  <c r="H148"/>
  <c r="G148"/>
  <c r="F148"/>
  <c r="U147"/>
  <c r="S147"/>
  <c r="R147"/>
  <c r="Q147"/>
  <c r="P147"/>
  <c r="O147"/>
  <c r="N147"/>
  <c r="M147"/>
  <c r="K147"/>
  <c r="J147"/>
  <c r="I147"/>
  <c r="H147"/>
  <c r="G147"/>
  <c r="F147"/>
  <c r="U146"/>
  <c r="S146"/>
  <c r="R146"/>
  <c r="Q146"/>
  <c r="P146"/>
  <c r="O146"/>
  <c r="N146"/>
  <c r="M146"/>
  <c r="K146"/>
  <c r="J146"/>
  <c r="I146"/>
  <c r="H146"/>
  <c r="G146"/>
  <c r="F146"/>
  <c r="U145"/>
  <c r="S145"/>
  <c r="R145"/>
  <c r="Q145"/>
  <c r="P145"/>
  <c r="O145"/>
  <c r="N145"/>
  <c r="M145"/>
  <c r="K145"/>
  <c r="J145"/>
  <c r="I145"/>
  <c r="H145"/>
  <c r="G145"/>
  <c r="F145"/>
  <c r="U144"/>
  <c r="S144"/>
  <c r="R144"/>
  <c r="Q144"/>
  <c r="P144"/>
  <c r="O144"/>
  <c r="N144"/>
  <c r="M144"/>
  <c r="K144"/>
  <c r="J144"/>
  <c r="I144"/>
  <c r="H144"/>
  <c r="G144"/>
  <c r="F144"/>
  <c r="U143"/>
  <c r="S143"/>
  <c r="R143"/>
  <c r="Q143"/>
  <c r="P143"/>
  <c r="O143"/>
  <c r="N143"/>
  <c r="M143"/>
  <c r="K143"/>
  <c r="J143"/>
  <c r="I143"/>
  <c r="H143"/>
  <c r="G143"/>
  <c r="F143"/>
  <c r="U142"/>
  <c r="S142"/>
  <c r="R142"/>
  <c r="Q142"/>
  <c r="P142"/>
  <c r="O142"/>
  <c r="N142"/>
  <c r="M142"/>
  <c r="K142"/>
  <c r="J142"/>
  <c r="I142"/>
  <c r="H142"/>
  <c r="G142"/>
  <c r="F142"/>
  <c r="U141"/>
  <c r="S141"/>
  <c r="R141"/>
  <c r="Q141"/>
  <c r="P141"/>
  <c r="O141"/>
  <c r="N141"/>
  <c r="M141"/>
  <c r="K141"/>
  <c r="J141"/>
  <c r="I141"/>
  <c r="H141"/>
  <c r="G141"/>
  <c r="F141"/>
  <c r="U140"/>
  <c r="S140"/>
  <c r="R140"/>
  <c r="Q140"/>
  <c r="P140"/>
  <c r="O140"/>
  <c r="N140"/>
  <c r="M140"/>
  <c r="K140"/>
  <c r="J140"/>
  <c r="I140"/>
  <c r="H140"/>
  <c r="G140"/>
  <c r="F140"/>
  <c r="U139"/>
  <c r="S139"/>
  <c r="R139"/>
  <c r="Q139"/>
  <c r="P139"/>
  <c r="O139"/>
  <c r="N139"/>
  <c r="M139"/>
  <c r="K139"/>
  <c r="J139"/>
  <c r="I139"/>
  <c r="H139"/>
  <c r="G139"/>
  <c r="F139"/>
  <c r="U138"/>
  <c r="S138"/>
  <c r="R138"/>
  <c r="Q138"/>
  <c r="P138"/>
  <c r="O138"/>
  <c r="N138"/>
  <c r="M138"/>
  <c r="K138"/>
  <c r="J138"/>
  <c r="I138"/>
  <c r="H138"/>
  <c r="G138"/>
  <c r="F138"/>
  <c r="U137"/>
  <c r="S137"/>
  <c r="R137"/>
  <c r="Q137"/>
  <c r="P137"/>
  <c r="O137"/>
  <c r="N137"/>
  <c r="M137"/>
  <c r="K137"/>
  <c r="J137"/>
  <c r="I137"/>
  <c r="H137"/>
  <c r="G137"/>
  <c r="F137"/>
  <c r="U136"/>
  <c r="S136"/>
  <c r="R136"/>
  <c r="Q136"/>
  <c r="P136"/>
  <c r="O136"/>
  <c r="N136"/>
  <c r="M136"/>
  <c r="K136"/>
  <c r="J136"/>
  <c r="I136"/>
  <c r="H136"/>
  <c r="G136"/>
  <c r="F136"/>
  <c r="U135"/>
  <c r="S135"/>
  <c r="R135"/>
  <c r="Q135"/>
  <c r="P135"/>
  <c r="O135"/>
  <c r="N135"/>
  <c r="M135"/>
  <c r="K135"/>
  <c r="J135"/>
  <c r="I135"/>
  <c r="H135"/>
  <c r="G135"/>
  <c r="F135"/>
  <c r="U134"/>
  <c r="S134"/>
  <c r="R134"/>
  <c r="Q134"/>
  <c r="P134"/>
  <c r="O134"/>
  <c r="N134"/>
  <c r="M134"/>
  <c r="K134"/>
  <c r="J134"/>
  <c r="I134"/>
  <c r="H134"/>
  <c r="G134"/>
  <c r="F134"/>
  <c r="U133"/>
  <c r="S133"/>
  <c r="R133"/>
  <c r="Q133"/>
  <c r="P133"/>
  <c r="O133"/>
  <c r="N133"/>
  <c r="M133"/>
  <c r="K133"/>
  <c r="J133"/>
  <c r="I133"/>
  <c r="H133"/>
  <c r="G133"/>
  <c r="F133"/>
  <c r="U132"/>
  <c r="S132"/>
  <c r="R132"/>
  <c r="Q132"/>
  <c r="P132"/>
  <c r="O132"/>
  <c r="N132"/>
  <c r="M132"/>
  <c r="K132"/>
  <c r="J132"/>
  <c r="I132"/>
  <c r="H132"/>
  <c r="G132"/>
  <c r="F132"/>
  <c r="U131"/>
  <c r="S131"/>
  <c r="R131"/>
  <c r="Q131"/>
  <c r="P131"/>
  <c r="O131"/>
  <c r="N131"/>
  <c r="M131"/>
  <c r="K131"/>
  <c r="J131"/>
  <c r="I131"/>
  <c r="H131"/>
  <c r="G131"/>
  <c r="F131"/>
  <c r="U130"/>
  <c r="S130"/>
  <c r="R130"/>
  <c r="Q130"/>
  <c r="P130"/>
  <c r="O130"/>
  <c r="N130"/>
  <c r="M130"/>
  <c r="K130"/>
  <c r="J130"/>
  <c r="I130"/>
  <c r="H130"/>
  <c r="G130"/>
  <c r="F130"/>
  <c r="U129"/>
  <c r="S129"/>
  <c r="R129"/>
  <c r="Q129"/>
  <c r="P129"/>
  <c r="O129"/>
  <c r="N129"/>
  <c r="M129"/>
  <c r="K129"/>
  <c r="J129"/>
  <c r="I129"/>
  <c r="H129"/>
  <c r="G129"/>
  <c r="F129"/>
  <c r="U128"/>
  <c r="S128"/>
  <c r="R128"/>
  <c r="Q128"/>
  <c r="P128"/>
  <c r="O128"/>
  <c r="N128"/>
  <c r="M128"/>
  <c r="K128"/>
  <c r="J128"/>
  <c r="I128"/>
  <c r="H128"/>
  <c r="G128"/>
  <c r="F128"/>
  <c r="U127"/>
  <c r="S127"/>
  <c r="R127"/>
  <c r="Q127"/>
  <c r="P127"/>
  <c r="O127"/>
  <c r="N127"/>
  <c r="M127"/>
  <c r="K127"/>
  <c r="J127"/>
  <c r="I127"/>
  <c r="H127"/>
  <c r="G127"/>
  <c r="F127"/>
  <c r="U126"/>
  <c r="S126"/>
  <c r="R126"/>
  <c r="Q126"/>
  <c r="P126"/>
  <c r="O126"/>
  <c r="N126"/>
  <c r="M126"/>
  <c r="K126"/>
  <c r="J126"/>
  <c r="I126"/>
  <c r="H126"/>
  <c r="G126"/>
  <c r="F126"/>
  <c r="U125"/>
  <c r="S125"/>
  <c r="R125"/>
  <c r="Q125"/>
  <c r="P125"/>
  <c r="O125"/>
  <c r="N125"/>
  <c r="M125"/>
  <c r="K125"/>
  <c r="J125"/>
  <c r="I125"/>
  <c r="H125"/>
  <c r="G125"/>
  <c r="F125"/>
  <c r="U124"/>
  <c r="S124"/>
  <c r="R124"/>
  <c r="Q124"/>
  <c r="P124"/>
  <c r="O124"/>
  <c r="N124"/>
  <c r="M124"/>
  <c r="K124"/>
  <c r="J124"/>
  <c r="I124"/>
  <c r="H124"/>
  <c r="G124"/>
  <c r="F124"/>
  <c r="U123"/>
  <c r="S123"/>
  <c r="R123"/>
  <c r="Q123"/>
  <c r="P123"/>
  <c r="O123"/>
  <c r="N123"/>
  <c r="M123"/>
  <c r="K123"/>
  <c r="J123"/>
  <c r="I123"/>
  <c r="H123"/>
  <c r="G123"/>
  <c r="F123"/>
  <c r="U122"/>
  <c r="S122"/>
  <c r="R122"/>
  <c r="Q122"/>
  <c r="P122"/>
  <c r="O122"/>
  <c r="N122"/>
  <c r="M122"/>
  <c r="K122"/>
  <c r="J122"/>
  <c r="I122"/>
  <c r="H122"/>
  <c r="G122"/>
  <c r="F122"/>
  <c r="U121"/>
  <c r="S121"/>
  <c r="R121"/>
  <c r="Q121"/>
  <c r="P121"/>
  <c r="O121"/>
  <c r="N121"/>
  <c r="M121"/>
  <c r="K121"/>
  <c r="J121"/>
  <c r="I121"/>
  <c r="H121"/>
  <c r="G121"/>
  <c r="F121"/>
  <c r="U120"/>
  <c r="S120"/>
  <c r="R120"/>
  <c r="Q120"/>
  <c r="P120"/>
  <c r="O120"/>
  <c r="N120"/>
  <c r="M120"/>
  <c r="K120"/>
  <c r="J120"/>
  <c r="I120"/>
  <c r="H120"/>
  <c r="G120"/>
  <c r="F120"/>
  <c r="U119"/>
  <c r="S119"/>
  <c r="R119"/>
  <c r="Q119"/>
  <c r="P119"/>
  <c r="O119"/>
  <c r="N119"/>
  <c r="M119"/>
  <c r="K119"/>
  <c r="J119"/>
  <c r="I119"/>
  <c r="H119"/>
  <c r="G119"/>
  <c r="F119"/>
  <c r="U118"/>
  <c r="S118"/>
  <c r="R118"/>
  <c r="Q118"/>
  <c r="P118"/>
  <c r="O118"/>
  <c r="N118"/>
  <c r="M118"/>
  <c r="K118"/>
  <c r="J118"/>
  <c r="I118"/>
  <c r="H118"/>
  <c r="G118"/>
  <c r="F118"/>
  <c r="U117"/>
  <c r="S117"/>
  <c r="R117"/>
  <c r="Q117"/>
  <c r="P117"/>
  <c r="O117"/>
  <c r="N117"/>
  <c r="M117"/>
  <c r="K117"/>
  <c r="J117"/>
  <c r="I117"/>
  <c r="H117"/>
  <c r="G117"/>
  <c r="F117"/>
  <c r="U116"/>
  <c r="S116"/>
  <c r="R116"/>
  <c r="Q116"/>
  <c r="P116"/>
  <c r="O116"/>
  <c r="N116"/>
  <c r="M116"/>
  <c r="K116"/>
  <c r="J116"/>
  <c r="I116"/>
  <c r="H116"/>
  <c r="G116"/>
  <c r="F116"/>
  <c r="U115"/>
  <c r="S115"/>
  <c r="R115"/>
  <c r="Q115"/>
  <c r="P115"/>
  <c r="O115"/>
  <c r="N115"/>
  <c r="M115"/>
  <c r="K115"/>
  <c r="J115"/>
  <c r="I115"/>
  <c r="H115"/>
  <c r="G115"/>
  <c r="F115"/>
  <c r="U114"/>
  <c r="S114"/>
  <c r="R114"/>
  <c r="Q114"/>
  <c r="P114"/>
  <c r="O114"/>
  <c r="N114"/>
  <c r="M114"/>
  <c r="K114"/>
  <c r="J114"/>
  <c r="I114"/>
  <c r="H114"/>
  <c r="G114"/>
  <c r="F114"/>
  <c r="U113"/>
  <c r="S113"/>
  <c r="R113"/>
  <c r="Q113"/>
  <c r="P113"/>
  <c r="O113"/>
  <c r="N113"/>
  <c r="M113"/>
  <c r="K113"/>
  <c r="J113"/>
  <c r="I113"/>
  <c r="H113"/>
  <c r="G113"/>
  <c r="F113"/>
  <c r="U112"/>
  <c r="S112"/>
  <c r="R112"/>
  <c r="Q112"/>
  <c r="P112"/>
  <c r="O112"/>
  <c r="N112"/>
  <c r="M112"/>
  <c r="K112"/>
  <c r="J112"/>
  <c r="I112"/>
  <c r="H112"/>
  <c r="G112"/>
  <c r="F112"/>
  <c r="U111"/>
  <c r="S111"/>
  <c r="R111"/>
  <c r="Q111"/>
  <c r="P111"/>
  <c r="O111"/>
  <c r="N111"/>
  <c r="M111"/>
  <c r="K111"/>
  <c r="J111"/>
  <c r="I111"/>
  <c r="H111"/>
  <c r="G111"/>
  <c r="F111"/>
  <c r="U110"/>
  <c r="S110"/>
  <c r="R110"/>
  <c r="Q110"/>
  <c r="P110"/>
  <c r="O110"/>
  <c r="N110"/>
  <c r="M110"/>
  <c r="K110"/>
  <c r="J110"/>
  <c r="I110"/>
  <c r="H110"/>
  <c r="G110"/>
  <c r="F110"/>
  <c r="U109"/>
  <c r="S109"/>
  <c r="R109"/>
  <c r="Q109"/>
  <c r="P109"/>
  <c r="O109"/>
  <c r="N109"/>
  <c r="M109"/>
  <c r="K109"/>
  <c r="J109"/>
  <c r="I109"/>
  <c r="H109"/>
  <c r="G109"/>
  <c r="F109"/>
  <c r="U108"/>
  <c r="S108"/>
  <c r="R108"/>
  <c r="Q108"/>
  <c r="P108"/>
  <c r="O108"/>
  <c r="N108"/>
  <c r="M108"/>
  <c r="K108"/>
  <c r="J108"/>
  <c r="I108"/>
  <c r="H108"/>
  <c r="G108"/>
  <c r="F108"/>
  <c r="U107"/>
  <c r="S107"/>
  <c r="R107"/>
  <c r="Q107"/>
  <c r="P107"/>
  <c r="O107"/>
  <c r="N107"/>
  <c r="M107"/>
  <c r="K107"/>
  <c r="J107"/>
  <c r="I107"/>
  <c r="H107"/>
  <c r="G107"/>
  <c r="F107"/>
  <c r="U106"/>
  <c r="S106"/>
  <c r="R106"/>
  <c r="Q106"/>
  <c r="P106"/>
  <c r="O106"/>
  <c r="N106"/>
  <c r="M106"/>
  <c r="K106"/>
  <c r="J106"/>
  <c r="I106"/>
  <c r="H106"/>
  <c r="G106"/>
  <c r="F106"/>
  <c r="U105"/>
  <c r="S105"/>
  <c r="R105"/>
  <c r="Q105"/>
  <c r="P105"/>
  <c r="O105"/>
  <c r="N105"/>
  <c r="M105"/>
  <c r="K105"/>
  <c r="J105"/>
  <c r="I105"/>
  <c r="H105"/>
  <c r="G105"/>
  <c r="F105"/>
  <c r="U104"/>
  <c r="S104"/>
  <c r="R104"/>
  <c r="Q104"/>
  <c r="P104"/>
  <c r="O104"/>
  <c r="N104"/>
  <c r="M104"/>
  <c r="K104"/>
  <c r="J104"/>
  <c r="I104"/>
  <c r="H104"/>
  <c r="G104"/>
  <c r="F104"/>
  <c r="U103"/>
  <c r="S103"/>
  <c r="R103"/>
  <c r="Q103"/>
  <c r="P103"/>
  <c r="O103"/>
  <c r="N103"/>
  <c r="M103"/>
  <c r="K103"/>
  <c r="J103"/>
  <c r="I103"/>
  <c r="H103"/>
  <c r="G103"/>
  <c r="F103"/>
  <c r="U102"/>
  <c r="S102"/>
  <c r="R102"/>
  <c r="Q102"/>
  <c r="P102"/>
  <c r="O102"/>
  <c r="N102"/>
  <c r="M102"/>
  <c r="K102"/>
  <c r="J102"/>
  <c r="I102"/>
  <c r="H102"/>
  <c r="G102"/>
  <c r="F102"/>
  <c r="U101"/>
  <c r="S101"/>
  <c r="R101"/>
  <c r="Q101"/>
  <c r="P101"/>
  <c r="O101"/>
  <c r="N101"/>
  <c r="M101"/>
  <c r="K101"/>
  <c r="J101"/>
  <c r="I101"/>
  <c r="H101"/>
  <c r="G101"/>
  <c r="F101"/>
  <c r="U100"/>
  <c r="S100"/>
  <c r="R100"/>
  <c r="Q100"/>
  <c r="P100"/>
  <c r="O100"/>
  <c r="N100"/>
  <c r="M100"/>
  <c r="K100"/>
  <c r="J100"/>
  <c r="I100"/>
  <c r="H100"/>
  <c r="G100"/>
  <c r="F100"/>
  <c r="U99"/>
  <c r="S99"/>
  <c r="R99"/>
  <c r="Q99"/>
  <c r="P99"/>
  <c r="O99"/>
  <c r="N99"/>
  <c r="M99"/>
  <c r="K99"/>
  <c r="J99"/>
  <c r="I99"/>
  <c r="H99"/>
  <c r="G99"/>
  <c r="F99"/>
  <c r="U98"/>
  <c r="S98"/>
  <c r="R98"/>
  <c r="Q98"/>
  <c r="P98"/>
  <c r="O98"/>
  <c r="N98"/>
  <c r="M98"/>
  <c r="K98"/>
  <c r="J98"/>
  <c r="I98"/>
  <c r="H98"/>
  <c r="G98"/>
  <c r="F98"/>
  <c r="U97"/>
  <c r="S97"/>
  <c r="R97"/>
  <c r="Q97"/>
  <c r="P97"/>
  <c r="O97"/>
  <c r="N97"/>
  <c r="M97"/>
  <c r="K97"/>
  <c r="J97"/>
  <c r="I97"/>
  <c r="H97"/>
  <c r="G97"/>
  <c r="F97"/>
  <c r="U96"/>
  <c r="S96"/>
  <c r="R96"/>
  <c r="Q96"/>
  <c r="P96"/>
  <c r="O96"/>
  <c r="N96"/>
  <c r="M96"/>
  <c r="K96"/>
  <c r="J96"/>
  <c r="I96"/>
  <c r="H96"/>
  <c r="G96"/>
  <c r="F96"/>
  <c r="U95"/>
  <c r="S95"/>
  <c r="R95"/>
  <c r="Q95"/>
  <c r="P95"/>
  <c r="O95"/>
  <c r="N95"/>
  <c r="M95"/>
  <c r="K95"/>
  <c r="J95"/>
  <c r="I95"/>
  <c r="H95"/>
  <c r="G95"/>
  <c r="F95"/>
  <c r="U94"/>
  <c r="S94"/>
  <c r="R94"/>
  <c r="Q94"/>
  <c r="P94"/>
  <c r="O94"/>
  <c r="N94"/>
  <c r="M94"/>
  <c r="K94"/>
  <c r="J94"/>
  <c r="I94"/>
  <c r="H94"/>
  <c r="G94"/>
  <c r="F94"/>
  <c r="U93"/>
  <c r="S93"/>
  <c r="R93"/>
  <c r="Q93"/>
  <c r="P93"/>
  <c r="O93"/>
  <c r="N93"/>
  <c r="M93"/>
  <c r="K93"/>
  <c r="J93"/>
  <c r="I93"/>
  <c r="H93"/>
  <c r="G93"/>
  <c r="F93"/>
  <c r="U92"/>
  <c r="S92"/>
  <c r="R92"/>
  <c r="Q92"/>
  <c r="P92"/>
  <c r="O92"/>
  <c r="N92"/>
  <c r="M92"/>
  <c r="K92"/>
  <c r="J92"/>
  <c r="I92"/>
  <c r="H92"/>
  <c r="G92"/>
  <c r="F92"/>
  <c r="U91"/>
  <c r="S91"/>
  <c r="R91"/>
  <c r="Q91"/>
  <c r="P91"/>
  <c r="O91"/>
  <c r="N91"/>
  <c r="M91"/>
  <c r="K91"/>
  <c r="J91"/>
  <c r="I91"/>
  <c r="H91"/>
  <c r="G91"/>
  <c r="F91"/>
  <c r="U90"/>
  <c r="S90"/>
  <c r="R90"/>
  <c r="Q90"/>
  <c r="P90"/>
  <c r="O90"/>
  <c r="N90"/>
  <c r="M90"/>
  <c r="K90"/>
  <c r="J90"/>
  <c r="I90"/>
  <c r="H90"/>
  <c r="G90"/>
  <c r="F90"/>
  <c r="U89"/>
  <c r="S89"/>
  <c r="R89"/>
  <c r="Q89"/>
  <c r="P89"/>
  <c r="O89"/>
  <c r="N89"/>
  <c r="M89"/>
  <c r="K89"/>
  <c r="J89"/>
  <c r="I89"/>
  <c r="H89"/>
  <c r="G89"/>
  <c r="F89"/>
  <c r="U88"/>
  <c r="S88"/>
  <c r="R88"/>
  <c r="Q88"/>
  <c r="P88"/>
  <c r="O88"/>
  <c r="N88"/>
  <c r="M88"/>
  <c r="K88"/>
  <c r="J88"/>
  <c r="I88"/>
  <c r="H88"/>
  <c r="G88"/>
  <c r="F88"/>
  <c r="U87"/>
  <c r="S87"/>
  <c r="R87"/>
  <c r="Q87"/>
  <c r="P87"/>
  <c r="O87"/>
  <c r="N87"/>
  <c r="M87"/>
  <c r="K87"/>
  <c r="J87"/>
  <c r="I87"/>
  <c r="H87"/>
  <c r="G87"/>
  <c r="F87"/>
  <c r="U86"/>
  <c r="S86"/>
  <c r="R86"/>
  <c r="Q86"/>
  <c r="P86"/>
  <c r="O86"/>
  <c r="N86"/>
  <c r="M86"/>
  <c r="K86"/>
  <c r="J86"/>
  <c r="I86"/>
  <c r="H86"/>
  <c r="G86"/>
  <c r="F86"/>
  <c r="U85"/>
  <c r="S85"/>
  <c r="R85"/>
  <c r="Q85"/>
  <c r="P85"/>
  <c r="O85"/>
  <c r="N85"/>
  <c r="M85"/>
  <c r="K85"/>
  <c r="J85"/>
  <c r="I85"/>
  <c r="H85"/>
  <c r="G85"/>
  <c r="F85"/>
  <c r="U84"/>
  <c r="S84"/>
  <c r="R84"/>
  <c r="Q84"/>
  <c r="P84"/>
  <c r="O84"/>
  <c r="N84"/>
  <c r="M84"/>
  <c r="K84"/>
  <c r="J84"/>
  <c r="I84"/>
  <c r="H84"/>
  <c r="G84"/>
  <c r="F84"/>
  <c r="U83"/>
  <c r="S83"/>
  <c r="R83"/>
  <c r="Q83"/>
  <c r="P83"/>
  <c r="O83"/>
  <c r="N83"/>
  <c r="M83"/>
  <c r="K83"/>
  <c r="J83"/>
  <c r="I83"/>
  <c r="H83"/>
  <c r="G83"/>
  <c r="F83"/>
  <c r="U82"/>
  <c r="S82"/>
  <c r="R82"/>
  <c r="Q82"/>
  <c r="P82"/>
  <c r="O82"/>
  <c r="N82"/>
  <c r="M82"/>
  <c r="K82"/>
  <c r="J82"/>
  <c r="I82"/>
  <c r="H82"/>
  <c r="G82"/>
  <c r="F82"/>
  <c r="U81"/>
  <c r="S81"/>
  <c r="R81"/>
  <c r="Q81"/>
  <c r="P81"/>
  <c r="O81"/>
  <c r="N81"/>
  <c r="M81"/>
  <c r="K81"/>
  <c r="J81"/>
  <c r="I81"/>
  <c r="H81"/>
  <c r="G81"/>
  <c r="F81"/>
  <c r="U80"/>
  <c r="S80"/>
  <c r="R80"/>
  <c r="Q80"/>
  <c r="P80"/>
  <c r="O80"/>
  <c r="N80"/>
  <c r="M80"/>
  <c r="K80"/>
  <c r="J80"/>
  <c r="I80"/>
  <c r="H80"/>
  <c r="G80"/>
  <c r="F80"/>
  <c r="U79"/>
  <c r="S79"/>
  <c r="R79"/>
  <c r="Q79"/>
  <c r="P79"/>
  <c r="O79"/>
  <c r="N79"/>
  <c r="M79"/>
  <c r="K79"/>
  <c r="J79"/>
  <c r="I79"/>
  <c r="H79"/>
  <c r="G79"/>
  <c r="F79"/>
  <c r="U78"/>
  <c r="S78"/>
  <c r="R78"/>
  <c r="Q78"/>
  <c r="P78"/>
  <c r="O78"/>
  <c r="N78"/>
  <c r="M78"/>
  <c r="K78"/>
  <c r="J78"/>
  <c r="I78"/>
  <c r="H78"/>
  <c r="G78"/>
  <c r="F78"/>
  <c r="U77"/>
  <c r="S77"/>
  <c r="R77"/>
  <c r="Q77"/>
  <c r="P77"/>
  <c r="O77"/>
  <c r="N77"/>
  <c r="M77"/>
  <c r="K77"/>
  <c r="J77"/>
  <c r="I77"/>
  <c r="H77"/>
  <c r="G77"/>
  <c r="F77"/>
  <c r="U76"/>
  <c r="S76"/>
  <c r="R76"/>
  <c r="Q76"/>
  <c r="P76"/>
  <c r="O76"/>
  <c r="N76"/>
  <c r="M76"/>
  <c r="K76"/>
  <c r="J76"/>
  <c r="I76"/>
  <c r="H76"/>
  <c r="G76"/>
  <c r="F76"/>
  <c r="U75"/>
  <c r="S75"/>
  <c r="R75"/>
  <c r="Q75"/>
  <c r="P75"/>
  <c r="O75"/>
  <c r="N75"/>
  <c r="M75"/>
  <c r="K75"/>
  <c r="J75"/>
  <c r="I75"/>
  <c r="H75"/>
  <c r="G75"/>
  <c r="F75"/>
  <c r="U74"/>
  <c r="S74"/>
  <c r="R74"/>
  <c r="Q74"/>
  <c r="P74"/>
  <c r="O74"/>
  <c r="N74"/>
  <c r="M74"/>
  <c r="K74"/>
  <c r="J74"/>
  <c r="I74"/>
  <c r="H74"/>
  <c r="G74"/>
  <c r="F74"/>
  <c r="U73"/>
  <c r="S73"/>
  <c r="R73"/>
  <c r="Q73"/>
  <c r="P73"/>
  <c r="O73"/>
  <c r="N73"/>
  <c r="M73"/>
  <c r="K73"/>
  <c r="J73"/>
  <c r="I73"/>
  <c r="H73"/>
  <c r="G73"/>
  <c r="F73"/>
  <c r="U72"/>
  <c r="S72"/>
  <c r="R72"/>
  <c r="Q72"/>
  <c r="P72"/>
  <c r="O72"/>
  <c r="N72"/>
  <c r="M72"/>
  <c r="K72"/>
  <c r="J72"/>
  <c r="I72"/>
  <c r="H72"/>
  <c r="G72"/>
  <c r="F72"/>
  <c r="U71"/>
  <c r="S71"/>
  <c r="R71"/>
  <c r="Q71"/>
  <c r="P71"/>
  <c r="O71"/>
  <c r="N71"/>
  <c r="M71"/>
  <c r="K71"/>
  <c r="J71"/>
  <c r="I71"/>
  <c r="H71"/>
  <c r="G71"/>
  <c r="F71"/>
  <c r="U70"/>
  <c r="S70"/>
  <c r="R70"/>
  <c r="Q70"/>
  <c r="P70"/>
  <c r="O70"/>
  <c r="N70"/>
  <c r="M70"/>
  <c r="K70"/>
  <c r="J70"/>
  <c r="I70"/>
  <c r="H70"/>
  <c r="G70"/>
  <c r="F70"/>
  <c r="U69"/>
  <c r="S69"/>
  <c r="R69"/>
  <c r="Q69"/>
  <c r="P69"/>
  <c r="O69"/>
  <c r="N69"/>
  <c r="M69"/>
  <c r="K69"/>
  <c r="J69"/>
  <c r="I69"/>
  <c r="H69"/>
  <c r="G69"/>
  <c r="F69"/>
  <c r="U68"/>
  <c r="S68"/>
  <c r="R68"/>
  <c r="Q68"/>
  <c r="P68"/>
  <c r="O68"/>
  <c r="N68"/>
  <c r="M68"/>
  <c r="K68"/>
  <c r="J68"/>
  <c r="I68"/>
  <c r="H68"/>
  <c r="G68"/>
  <c r="F68"/>
  <c r="U67"/>
  <c r="S67"/>
  <c r="R67"/>
  <c r="Q67"/>
  <c r="P67"/>
  <c r="O67"/>
  <c r="N67"/>
  <c r="M67"/>
  <c r="K67"/>
  <c r="J67"/>
  <c r="I67"/>
  <c r="H67"/>
  <c r="G67"/>
  <c r="F67"/>
  <c r="U66"/>
  <c r="S66"/>
  <c r="R66"/>
  <c r="Q66"/>
  <c r="P66"/>
  <c r="O66"/>
  <c r="N66"/>
  <c r="M66"/>
  <c r="K66"/>
  <c r="J66"/>
  <c r="I66"/>
  <c r="H66"/>
  <c r="G66"/>
  <c r="F66"/>
  <c r="U65"/>
  <c r="S65"/>
  <c r="R65"/>
  <c r="Q65"/>
  <c r="P65"/>
  <c r="O65"/>
  <c r="N65"/>
  <c r="M65"/>
  <c r="K65"/>
  <c r="J65"/>
  <c r="I65"/>
  <c r="H65"/>
  <c r="G65"/>
  <c r="F65"/>
  <c r="U64"/>
  <c r="S64"/>
  <c r="R64"/>
  <c r="Q64"/>
  <c r="P64"/>
  <c r="O64"/>
  <c r="N64"/>
  <c r="M64"/>
  <c r="K64"/>
  <c r="J64"/>
  <c r="I64"/>
  <c r="H64"/>
  <c r="G64"/>
  <c r="F64"/>
  <c r="U63"/>
  <c r="S63"/>
  <c r="R63"/>
  <c r="Q63"/>
  <c r="P63"/>
  <c r="O63"/>
  <c r="N63"/>
  <c r="M63"/>
  <c r="K63"/>
  <c r="J63"/>
  <c r="I63"/>
  <c r="H63"/>
  <c r="G63"/>
  <c r="F63"/>
  <c r="U62"/>
  <c r="S62"/>
  <c r="R62"/>
  <c r="Q62"/>
  <c r="P62"/>
  <c r="O62"/>
  <c r="N62"/>
  <c r="M62"/>
  <c r="K62"/>
  <c r="J62"/>
  <c r="I62"/>
  <c r="H62"/>
  <c r="G62"/>
  <c r="F62"/>
  <c r="U61"/>
  <c r="S61"/>
  <c r="R61"/>
  <c r="Q61"/>
  <c r="P61"/>
  <c r="O61"/>
  <c r="N61"/>
  <c r="M61"/>
  <c r="K61"/>
  <c r="J61"/>
  <c r="I61"/>
  <c r="H61"/>
  <c r="G61"/>
  <c r="F61"/>
  <c r="U60"/>
  <c r="S60"/>
  <c r="R60"/>
  <c r="Q60"/>
  <c r="P60"/>
  <c r="O60"/>
  <c r="N60"/>
  <c r="M60"/>
  <c r="K60"/>
  <c r="J60"/>
  <c r="I60"/>
  <c r="H60"/>
  <c r="G60"/>
  <c r="F60"/>
  <c r="Y59"/>
  <c r="X59"/>
  <c r="W59"/>
  <c r="U59"/>
  <c r="S59"/>
  <c r="R59"/>
  <c r="Q59"/>
  <c r="P59"/>
  <c r="O59"/>
  <c r="N59"/>
  <c r="M59"/>
  <c r="K59"/>
  <c r="J59"/>
  <c r="I59"/>
  <c r="H59"/>
  <c r="G59"/>
  <c r="F59"/>
  <c r="Y58"/>
  <c r="X58"/>
  <c r="W58"/>
  <c r="U58"/>
  <c r="S58"/>
  <c r="R58"/>
  <c r="Q58"/>
  <c r="P58"/>
  <c r="O58"/>
  <c r="N58"/>
  <c r="M58"/>
  <c r="K58"/>
  <c r="J58"/>
  <c r="I58"/>
  <c r="H58"/>
  <c r="G58"/>
  <c r="F58"/>
  <c r="Y57"/>
  <c r="X57"/>
  <c r="W57"/>
  <c r="U57"/>
  <c r="S57"/>
  <c r="R57"/>
  <c r="Q57"/>
  <c r="P57"/>
  <c r="O57"/>
  <c r="N57"/>
  <c r="M57"/>
  <c r="K57"/>
  <c r="J57"/>
  <c r="I57"/>
  <c r="H57"/>
  <c r="G57"/>
  <c r="F57"/>
  <c r="Y56"/>
  <c r="X56"/>
  <c r="W56"/>
  <c r="U56"/>
  <c r="S56"/>
  <c r="R56"/>
  <c r="Q56"/>
  <c r="P56"/>
  <c r="O56"/>
  <c r="N56"/>
  <c r="M56"/>
  <c r="K56"/>
  <c r="J56"/>
  <c r="I56"/>
  <c r="H56"/>
  <c r="G56"/>
  <c r="F56"/>
  <c r="Y55"/>
  <c r="X55"/>
  <c r="W55"/>
  <c r="U55"/>
  <c r="S55"/>
  <c r="R55"/>
  <c r="Q55"/>
  <c r="P55"/>
  <c r="O55"/>
  <c r="N55"/>
  <c r="M55"/>
  <c r="K55"/>
  <c r="J55"/>
  <c r="I55"/>
  <c r="H55"/>
  <c r="G55"/>
  <c r="F55"/>
  <c r="Y54"/>
  <c r="X54"/>
  <c r="W54"/>
  <c r="U54"/>
  <c r="S54"/>
  <c r="R54"/>
  <c r="Q54"/>
  <c r="P54"/>
  <c r="O54"/>
  <c r="N54"/>
  <c r="M54"/>
  <c r="K54"/>
  <c r="J54"/>
  <c r="I54"/>
  <c r="H54"/>
  <c r="G54"/>
  <c r="F54"/>
  <c r="Y53"/>
  <c r="X53"/>
  <c r="W53"/>
  <c r="U53"/>
  <c r="S53"/>
  <c r="R53"/>
  <c r="Q53"/>
  <c r="P53"/>
  <c r="O53"/>
  <c r="N53"/>
  <c r="M53"/>
  <c r="K53"/>
  <c r="J53"/>
  <c r="I53"/>
  <c r="H53"/>
  <c r="G53"/>
  <c r="F53"/>
  <c r="Y52"/>
  <c r="X52"/>
  <c r="W52"/>
  <c r="U52"/>
  <c r="S52"/>
  <c r="R52"/>
  <c r="Q52"/>
  <c r="P52"/>
  <c r="O52"/>
  <c r="N52"/>
  <c r="M52"/>
  <c r="K52"/>
  <c r="J52"/>
  <c r="I52"/>
  <c r="H52"/>
  <c r="G52"/>
  <c r="F52"/>
  <c r="Y51"/>
  <c r="X51"/>
  <c r="W51"/>
  <c r="U51"/>
  <c r="S51"/>
  <c r="R51"/>
  <c r="Q51"/>
  <c r="P51"/>
  <c r="O51"/>
  <c r="N51"/>
  <c r="M51"/>
  <c r="K51"/>
  <c r="J51"/>
  <c r="I51"/>
  <c r="H51"/>
  <c r="G51"/>
  <c r="F51"/>
  <c r="Y50"/>
  <c r="X50"/>
  <c r="W50"/>
  <c r="U50"/>
  <c r="S50"/>
  <c r="R50"/>
  <c r="Q50"/>
  <c r="P50"/>
  <c r="O50"/>
  <c r="N50"/>
  <c r="M50"/>
  <c r="K50"/>
  <c r="J50"/>
  <c r="I50"/>
  <c r="H50"/>
  <c r="G50"/>
  <c r="F50"/>
  <c r="Y49"/>
  <c r="X49"/>
  <c r="W49"/>
  <c r="U49"/>
  <c r="S49"/>
  <c r="R49"/>
  <c r="Q49"/>
  <c r="P49"/>
  <c r="O49"/>
  <c r="N49"/>
  <c r="M49"/>
  <c r="K49"/>
  <c r="J49"/>
  <c r="I49"/>
  <c r="H49"/>
  <c r="G49"/>
  <c r="F49"/>
  <c r="Y48"/>
  <c r="X48"/>
  <c r="W48"/>
  <c r="U48"/>
  <c r="S48"/>
  <c r="R48"/>
  <c r="Q48"/>
  <c r="P48"/>
  <c r="O48"/>
  <c r="N48"/>
  <c r="M48"/>
  <c r="K48"/>
  <c r="J48"/>
  <c r="I48"/>
  <c r="H48"/>
  <c r="G48"/>
  <c r="F48"/>
  <c r="Y47"/>
  <c r="X47"/>
  <c r="W47"/>
  <c r="U47"/>
  <c r="S47"/>
  <c r="R47"/>
  <c r="Q47"/>
  <c r="P47"/>
  <c r="O47"/>
  <c r="N47"/>
  <c r="M47"/>
  <c r="K47"/>
  <c r="J47"/>
  <c r="I47"/>
  <c r="H47"/>
  <c r="G47"/>
  <c r="F47"/>
  <c r="Y46"/>
  <c r="X46"/>
  <c r="W46"/>
  <c r="U46"/>
  <c r="S46"/>
  <c r="R46"/>
  <c r="Q46"/>
  <c r="P46"/>
  <c r="O46"/>
  <c r="N46"/>
  <c r="M46"/>
  <c r="K46"/>
  <c r="J46"/>
  <c r="I46"/>
  <c r="H46"/>
  <c r="G46"/>
  <c r="F46"/>
  <c r="Y45"/>
  <c r="X45"/>
  <c r="W45"/>
  <c r="U45"/>
  <c r="S45"/>
  <c r="R45"/>
  <c r="Q45"/>
  <c r="P45"/>
  <c r="O45"/>
  <c r="N45"/>
  <c r="M45"/>
  <c r="K45"/>
  <c r="J45"/>
  <c r="I45"/>
  <c r="H45"/>
  <c r="G45"/>
  <c r="F45"/>
  <c r="Y44"/>
  <c r="X44"/>
  <c r="W44"/>
  <c r="U44"/>
  <c r="S44"/>
  <c r="R44"/>
  <c r="Q44"/>
  <c r="P44"/>
  <c r="O44"/>
  <c r="N44"/>
  <c r="M44"/>
  <c r="K44"/>
  <c r="J44"/>
  <c r="I44"/>
  <c r="H44"/>
  <c r="G44"/>
  <c r="F44"/>
  <c r="Y43"/>
  <c r="X43"/>
  <c r="W43"/>
  <c r="U43"/>
  <c r="S43"/>
  <c r="R43"/>
  <c r="Q43"/>
  <c r="P43"/>
  <c r="O43"/>
  <c r="N43"/>
  <c r="M43"/>
  <c r="K43"/>
  <c r="J43"/>
  <c r="I43"/>
  <c r="H43"/>
  <c r="G43"/>
  <c r="F43"/>
  <c r="Y42"/>
  <c r="X42"/>
  <c r="W42"/>
  <c r="U42"/>
  <c r="S42"/>
  <c r="R42"/>
  <c r="Q42"/>
  <c r="P42"/>
  <c r="O42"/>
  <c r="N42"/>
  <c r="M42"/>
  <c r="K42"/>
  <c r="J42"/>
  <c r="I42"/>
  <c r="H42"/>
  <c r="G42"/>
  <c r="F42"/>
  <c r="Y41"/>
  <c r="X41"/>
  <c r="W41"/>
  <c r="U41"/>
  <c r="S41"/>
  <c r="R41"/>
  <c r="Q41"/>
  <c r="P41"/>
  <c r="O41"/>
  <c r="N41"/>
  <c r="M41"/>
  <c r="K41"/>
  <c r="J41"/>
  <c r="I41"/>
  <c r="H41"/>
  <c r="G41"/>
  <c r="F41"/>
  <c r="Y40"/>
  <c r="X40"/>
  <c r="W40"/>
  <c r="U40"/>
  <c r="S40"/>
  <c r="R40"/>
  <c r="Q40"/>
  <c r="P40"/>
  <c r="O40"/>
  <c r="N40"/>
  <c r="M40"/>
  <c r="K40"/>
  <c r="J40"/>
  <c r="I40"/>
  <c r="H40"/>
  <c r="G40"/>
  <c r="F40"/>
  <c r="Y39"/>
  <c r="X39"/>
  <c r="W39"/>
  <c r="U39"/>
  <c r="S39"/>
  <c r="R39"/>
  <c r="Q39"/>
  <c r="P39"/>
  <c r="O39"/>
  <c r="N39"/>
  <c r="M39"/>
  <c r="K39"/>
  <c r="J39"/>
  <c r="I39"/>
  <c r="H39"/>
  <c r="G39"/>
  <c r="F39"/>
  <c r="Y38"/>
  <c r="X38"/>
  <c r="W38"/>
  <c r="U38"/>
  <c r="S38"/>
  <c r="R38"/>
  <c r="Q38"/>
  <c r="P38"/>
  <c r="O38"/>
  <c r="N38"/>
  <c r="M38"/>
  <c r="K38"/>
  <c r="J38"/>
  <c r="I38"/>
  <c r="H38"/>
  <c r="G38"/>
  <c r="F38"/>
  <c r="Y37"/>
  <c r="X37"/>
  <c r="W37"/>
  <c r="U37"/>
  <c r="S37"/>
  <c r="R37"/>
  <c r="Q37"/>
  <c r="P37"/>
  <c r="O37"/>
  <c r="N37"/>
  <c r="M37"/>
  <c r="K37"/>
  <c r="J37"/>
  <c r="I37"/>
  <c r="H37"/>
  <c r="G37"/>
  <c r="F37"/>
  <c r="Y36"/>
  <c r="X36"/>
  <c r="W36"/>
  <c r="U36"/>
  <c r="S36"/>
  <c r="R36"/>
  <c r="Q36"/>
  <c r="P36"/>
  <c r="O36"/>
  <c r="N36"/>
  <c r="M36"/>
  <c r="K36"/>
  <c r="J36"/>
  <c r="I36"/>
  <c r="H36"/>
  <c r="G36"/>
  <c r="F36"/>
  <c r="Y35"/>
  <c r="X35"/>
  <c r="W35"/>
  <c r="U35"/>
  <c r="S35"/>
  <c r="R35"/>
  <c r="Q35"/>
  <c r="P35"/>
  <c r="O35"/>
  <c r="N35"/>
  <c r="M35"/>
  <c r="K35"/>
  <c r="J35"/>
  <c r="I35"/>
  <c r="H35"/>
  <c r="G35"/>
  <c r="F35"/>
  <c r="Y34"/>
  <c r="X34"/>
  <c r="W34"/>
  <c r="U34"/>
  <c r="S34"/>
  <c r="R34"/>
  <c r="Q34"/>
  <c r="P34"/>
  <c r="O34"/>
  <c r="N34"/>
  <c r="M34"/>
  <c r="K34"/>
  <c r="J34"/>
  <c r="I34"/>
  <c r="H34"/>
  <c r="G34"/>
  <c r="F34"/>
  <c r="Y33"/>
  <c r="X33"/>
  <c r="W33"/>
  <c r="U33"/>
  <c r="S33"/>
  <c r="R33"/>
  <c r="Q33"/>
  <c r="P33"/>
  <c r="O33"/>
  <c r="N33"/>
  <c r="M33"/>
  <c r="K33"/>
  <c r="J33"/>
  <c r="I33"/>
  <c r="H33"/>
  <c r="G33"/>
  <c r="F33"/>
  <c r="Y32"/>
  <c r="X32"/>
  <c r="W32"/>
  <c r="U32"/>
  <c r="S32"/>
  <c r="R32"/>
  <c r="Q32"/>
  <c r="P32"/>
  <c r="O32"/>
  <c r="N32"/>
  <c r="M32"/>
  <c r="K32"/>
  <c r="J32"/>
  <c r="I32"/>
  <c r="H32"/>
  <c r="G32"/>
  <c r="F32"/>
  <c r="Y31"/>
  <c r="X31"/>
  <c r="W31"/>
  <c r="U31"/>
  <c r="S31"/>
  <c r="R31"/>
  <c r="Q31"/>
  <c r="P31"/>
  <c r="O31"/>
  <c r="N31"/>
  <c r="M31"/>
  <c r="K31"/>
  <c r="J31"/>
  <c r="I31"/>
  <c r="H31"/>
  <c r="G31"/>
  <c r="F31"/>
  <c r="Y30"/>
  <c r="X30"/>
  <c r="W30"/>
  <c r="U30"/>
  <c r="S30"/>
  <c r="R30"/>
  <c r="Q30"/>
  <c r="P30"/>
  <c r="O30"/>
  <c r="N30"/>
  <c r="M30"/>
  <c r="K30"/>
  <c r="J30"/>
  <c r="I30"/>
  <c r="H30"/>
  <c r="G30"/>
  <c r="F30"/>
  <c r="Y29"/>
  <c r="X29"/>
  <c r="W29"/>
  <c r="U29"/>
  <c r="S29"/>
  <c r="R29"/>
  <c r="Q29"/>
  <c r="P29"/>
  <c r="O29"/>
  <c r="N29"/>
  <c r="M29"/>
  <c r="K29"/>
  <c r="J29"/>
  <c r="I29"/>
  <c r="H29"/>
  <c r="G29"/>
  <c r="F29"/>
  <c r="Y28"/>
  <c r="X28"/>
  <c r="W28"/>
  <c r="U28"/>
  <c r="S28"/>
  <c r="R28"/>
  <c r="Q28"/>
  <c r="P28"/>
  <c r="O28"/>
  <c r="N28"/>
  <c r="M28"/>
  <c r="K28"/>
  <c r="J28"/>
  <c r="I28"/>
  <c r="H28"/>
  <c r="G28"/>
  <c r="F28"/>
  <c r="Y27"/>
  <c r="X27"/>
  <c r="W27"/>
  <c r="U27"/>
  <c r="S27"/>
  <c r="R27"/>
  <c r="Q27"/>
  <c r="P27"/>
  <c r="O27"/>
  <c r="N27"/>
  <c r="M27"/>
  <c r="K27"/>
  <c r="J27"/>
  <c r="I27"/>
  <c r="H27"/>
  <c r="G27"/>
  <c r="F27"/>
  <c r="Y26"/>
  <c r="X26"/>
  <c r="W26"/>
  <c r="U26"/>
  <c r="S26"/>
  <c r="R26"/>
  <c r="Q26"/>
  <c r="P26"/>
  <c r="O26"/>
  <c r="N26"/>
  <c r="M26"/>
  <c r="K26"/>
  <c r="J26"/>
  <c r="I26"/>
  <c r="H26"/>
  <c r="G26"/>
  <c r="F26"/>
  <c r="Y25"/>
  <c r="X25"/>
  <c r="W25"/>
  <c r="U25"/>
  <c r="S25"/>
  <c r="R25"/>
  <c r="Q25"/>
  <c r="P25"/>
  <c r="O25"/>
  <c r="N25"/>
  <c r="M25"/>
  <c r="K25"/>
  <c r="J25"/>
  <c r="I25"/>
  <c r="H25"/>
  <c r="G25"/>
  <c r="F25"/>
  <c r="Y24"/>
  <c r="X24"/>
  <c r="W24"/>
  <c r="U24"/>
  <c r="S24"/>
  <c r="R24"/>
  <c r="Q24"/>
  <c r="P24"/>
  <c r="O24"/>
  <c r="N24"/>
  <c r="M24"/>
  <c r="K24"/>
  <c r="J24"/>
  <c r="I24"/>
  <c r="H24"/>
  <c r="G24"/>
  <c r="F24"/>
  <c r="Y23"/>
  <c r="X23"/>
  <c r="W23"/>
  <c r="U23"/>
  <c r="S23"/>
  <c r="R23"/>
  <c r="Q23"/>
  <c r="P23"/>
  <c r="O23"/>
  <c r="N23"/>
  <c r="M23"/>
  <c r="K23"/>
  <c r="J23"/>
  <c r="I23"/>
  <c r="H23"/>
  <c r="G23"/>
  <c r="F23"/>
  <c r="Y22"/>
  <c r="X22"/>
  <c r="W22"/>
  <c r="U22"/>
  <c r="S22"/>
  <c r="R22"/>
  <c r="Q22"/>
  <c r="P22"/>
  <c r="O22"/>
  <c r="N22"/>
  <c r="M22"/>
  <c r="K22"/>
  <c r="J22"/>
  <c r="I22"/>
  <c r="H22"/>
  <c r="G22"/>
  <c r="F22"/>
  <c r="Y21"/>
  <c r="X21"/>
  <c r="W21"/>
  <c r="U21"/>
  <c r="S21"/>
  <c r="R21"/>
  <c r="Q21"/>
  <c r="P21"/>
  <c r="O21"/>
  <c r="N21"/>
  <c r="M21"/>
  <c r="K21"/>
  <c r="J21"/>
  <c r="I21"/>
  <c r="H21"/>
  <c r="G21"/>
  <c r="F21"/>
  <c r="Y20"/>
  <c r="X20"/>
  <c r="W20"/>
  <c r="U20"/>
  <c r="S20"/>
  <c r="R20"/>
  <c r="Q20"/>
  <c r="P20"/>
  <c r="O20"/>
  <c r="N20"/>
  <c r="M20"/>
  <c r="K20"/>
  <c r="J20"/>
  <c r="I20"/>
  <c r="H20"/>
  <c r="G20"/>
  <c r="F20"/>
  <c r="Y19"/>
  <c r="X19"/>
  <c r="W19"/>
  <c r="U19"/>
  <c r="S19"/>
  <c r="R19"/>
  <c r="Q19"/>
  <c r="P19"/>
  <c r="O19"/>
  <c r="N19"/>
  <c r="M19"/>
  <c r="K19"/>
  <c r="J19"/>
  <c r="I19"/>
  <c r="H19"/>
  <c r="G19"/>
  <c r="F19"/>
  <c r="Y18"/>
  <c r="X18"/>
  <c r="W18"/>
  <c r="U18"/>
  <c r="S18"/>
  <c r="R18"/>
  <c r="Q18"/>
  <c r="P18"/>
  <c r="O18"/>
  <c r="N18"/>
  <c r="M18"/>
  <c r="K18"/>
  <c r="J18"/>
  <c r="I18"/>
  <c r="H18"/>
  <c r="G18"/>
  <c r="F18"/>
  <c r="Y17"/>
  <c r="X17"/>
  <c r="W17"/>
  <c r="U17"/>
  <c r="S17"/>
  <c r="R17"/>
  <c r="Q17"/>
  <c r="P17"/>
  <c r="O17"/>
  <c r="N17"/>
  <c r="M17"/>
  <c r="K17"/>
  <c r="J17"/>
  <c r="I17"/>
  <c r="H17"/>
  <c r="G17"/>
  <c r="F17"/>
  <c r="Y16"/>
  <c r="X16"/>
  <c r="W16"/>
  <c r="U16"/>
  <c r="S16"/>
  <c r="R16"/>
  <c r="Q16"/>
  <c r="P16"/>
  <c r="O16"/>
  <c r="N16"/>
  <c r="M16"/>
  <c r="K16"/>
  <c r="J16"/>
  <c r="I16"/>
  <c r="H16"/>
  <c r="G16"/>
  <c r="F16"/>
  <c r="Y15"/>
  <c r="X15"/>
  <c r="W15"/>
  <c r="U15"/>
  <c r="S15"/>
  <c r="R15"/>
  <c r="Q15"/>
  <c r="P15"/>
  <c r="O15"/>
  <c r="N15"/>
  <c r="M15"/>
  <c r="K15"/>
  <c r="J15"/>
  <c r="I15"/>
  <c r="H15"/>
  <c r="G15"/>
  <c r="F15"/>
  <c r="Y14"/>
  <c r="X14"/>
  <c r="W14"/>
  <c r="U14"/>
  <c r="S14"/>
  <c r="R14"/>
  <c r="Q14"/>
  <c r="P14"/>
  <c r="O14"/>
  <c r="N14"/>
  <c r="M14"/>
  <c r="K14"/>
  <c r="J14"/>
  <c r="I14"/>
  <c r="H14"/>
  <c r="G14"/>
  <c r="F14"/>
  <c r="Y13"/>
  <c r="X13"/>
  <c r="W13"/>
  <c r="U13"/>
  <c r="S13"/>
  <c r="R13"/>
  <c r="Q13"/>
  <c r="P13"/>
  <c r="O13"/>
  <c r="N13"/>
  <c r="M13"/>
  <c r="K13"/>
  <c r="J13"/>
  <c r="I13"/>
  <c r="H13"/>
  <c r="G13"/>
  <c r="F13"/>
  <c r="Y12"/>
  <c r="X12"/>
  <c r="W12"/>
  <c r="U12"/>
  <c r="S12"/>
  <c r="R12"/>
  <c r="Q12"/>
  <c r="P12"/>
  <c r="O12"/>
  <c r="N12"/>
  <c r="M12"/>
  <c r="K12"/>
  <c r="J12"/>
  <c r="I12"/>
  <c r="H12"/>
  <c r="G12"/>
  <c r="F12"/>
  <c r="Y11"/>
  <c r="X11"/>
  <c r="W11"/>
  <c r="U11"/>
  <c r="S11"/>
  <c r="R11"/>
  <c r="Q11"/>
  <c r="P11"/>
  <c r="O11"/>
  <c r="N11"/>
  <c r="M11"/>
  <c r="K11"/>
  <c r="J11"/>
  <c r="I11"/>
  <c r="H11"/>
  <c r="G11"/>
  <c r="F11"/>
  <c r="Y10"/>
  <c r="X10"/>
  <c r="W10"/>
  <c r="U10"/>
  <c r="S10"/>
  <c r="R10"/>
  <c r="Q10"/>
  <c r="P10"/>
  <c r="O10"/>
  <c r="N10"/>
  <c r="M10"/>
  <c r="K10"/>
  <c r="J10"/>
  <c r="I10"/>
  <c r="H10"/>
  <c r="G10"/>
  <c r="F10"/>
  <c r="Y9"/>
  <c r="X9"/>
  <c r="W9"/>
  <c r="U9"/>
  <c r="S9"/>
  <c r="R9"/>
  <c r="Q9"/>
  <c r="P9"/>
  <c r="O9"/>
  <c r="N9"/>
  <c r="M9"/>
  <c r="K9"/>
  <c r="J9"/>
  <c r="I9"/>
  <c r="H9"/>
  <c r="G9"/>
  <c r="F9"/>
  <c r="D93" i="2"/>
  <c r="C93"/>
  <c r="D91"/>
  <c r="D90"/>
  <c r="D89"/>
  <c r="F54"/>
</calcChain>
</file>

<file path=xl/sharedStrings.xml><?xml version="1.0" encoding="utf-8"?>
<sst xmlns="http://schemas.openxmlformats.org/spreadsheetml/2006/main" count="4204" uniqueCount="1155">
  <si>
    <t>For details of the assumptions and estimates, see the file "Households by estate and sector</t>
    <phoneticPr fontId="11" type="noConversion"/>
  </si>
  <si>
    <t>1904" in http://gpih.ucdavis.edu, under Russia in the main data list.</t>
    <phoneticPr fontId="11" type="noConversion"/>
  </si>
  <si>
    <t>Government admin.</t>
    <phoneticPr fontId="11" type="noConversion"/>
  </si>
  <si>
    <t>Evrop. Rossia, urban</t>
    <phoneticPr fontId="2" type="noConversion"/>
  </si>
  <si>
    <t>Evropeyskaya Rossia</t>
    <phoneticPr fontId="2" type="noConversion"/>
  </si>
  <si>
    <t>MEMORANDUM: DIVIDING GOVERNMENT EMPLOYEES' ESTATES BY SALARY CLASS, continued</t>
    <phoneticPr fontId="11" type="noConversion"/>
  </si>
  <si>
    <t>administration</t>
    <phoneticPr fontId="11" type="noConversion"/>
  </si>
  <si>
    <t>Kaluzhskaya</t>
    <phoneticPr fontId="2" type="noConversion"/>
  </si>
  <si>
    <t>(1) Reported employment by Household Heads (HHs) by Output Sector, 1897</t>
    <phoneticPr fontId="2" type="noConversion"/>
  </si>
  <si>
    <t xml:space="preserve">Tab. I. Raspredelenia nalichnago naselenia po gruppam______ pokazavshikh </t>
    <phoneticPr fontId="2" type="noConversion"/>
  </si>
  <si>
    <t>Tavryicheskaya</t>
    <phoneticPr fontId="2" type="noConversion"/>
  </si>
  <si>
    <t>Evropeyskaya Rossia</t>
    <phoneticPr fontId="2" type="noConversion"/>
  </si>
  <si>
    <t>Evrop. Rossia, urban</t>
    <phoneticPr fontId="2" type="noConversion"/>
  </si>
  <si>
    <t>Personal nobility, chinovniki</t>
    <phoneticPr fontId="11" type="noConversion"/>
  </si>
  <si>
    <t xml:space="preserve">by the number of them with incomes of 1,000 rubles or higher, of course.  </t>
    <phoneticPr fontId="11" type="noConversion"/>
  </si>
  <si>
    <t xml:space="preserve">Suppose that zemstvo officials were all those 35,147 administrators not identified by Opyt', plus the 7,830 with incomes </t>
    <phoneticPr fontId="11" type="noConversion"/>
  </si>
  <si>
    <t>of 1,000 rubles or higher.  That's potentially 42,977 zemstvo officials.</t>
    <phoneticPr fontId="11" type="noConversion"/>
  </si>
  <si>
    <t>Merchants</t>
    <phoneticPr fontId="11" type="noConversion"/>
  </si>
  <si>
    <t>Totals</t>
    <phoneticPr fontId="11" type="noConversion"/>
  </si>
  <si>
    <t>Meshchanye</t>
  </si>
  <si>
    <t>Misc estates</t>
  </si>
  <si>
    <t>Estate totals from this worksheet (10)</t>
    <phoneticPr fontId="11" type="noConversion"/>
  </si>
  <si>
    <t>Estate totals repeated from worksheet (3)</t>
    <phoneticPr fontId="11" type="noConversion"/>
  </si>
  <si>
    <t>Cross-check : Totals by estate in this worksheet (10) vs. those in Worksheet (3)</t>
    <phoneticPr fontId="11" type="noConversion"/>
  </si>
  <si>
    <t>Discrepancy between estate totals of this worksheet (10) and worksheet (3)</t>
    <phoneticPr fontId="11" type="noConversion"/>
  </si>
  <si>
    <t>*Astrakhan</t>
    <phoneticPr fontId="11" type="noConversion"/>
  </si>
  <si>
    <t>*Astrakhan:</t>
    <phoneticPr fontId="11" type="noConversion"/>
  </si>
  <si>
    <t>Siedlce</t>
  </si>
  <si>
    <t>Privislinskie Provinces</t>
  </si>
  <si>
    <t>1 = urban</t>
  </si>
  <si>
    <t>arable</t>
    <phoneticPr fontId="2" type="noConversion"/>
  </si>
  <si>
    <t>farming</t>
    <phoneticPr fontId="2" type="noConversion"/>
  </si>
  <si>
    <t>Warsaw</t>
  </si>
  <si>
    <t>Kalisz</t>
  </si>
  <si>
    <t>Kielce</t>
  </si>
  <si>
    <t>Lomzhinskaya</t>
  </si>
  <si>
    <t>Lublin</t>
  </si>
  <si>
    <t>Petrokovskaya</t>
  </si>
  <si>
    <t>Plock</t>
  </si>
  <si>
    <t>Radomska</t>
  </si>
  <si>
    <t>Suvalki</t>
  </si>
  <si>
    <t xml:space="preserve">NOTE: The household sizes reported here are common to all sectors. </t>
    <phoneticPr fontId="11" type="noConversion"/>
  </si>
  <si>
    <t>Inserted from</t>
    <phoneticPr fontId="2" type="noConversion"/>
  </si>
  <si>
    <t>"prochie"</t>
    <phoneticPr fontId="2" type="noConversion"/>
  </si>
  <si>
    <t>Granted, the allocation of time is not the same as the allocation of persons' responses to the "what do you do" question.  But the shares should be similar.</t>
    <phoneticPr fontId="11" type="noConversion"/>
  </si>
  <si>
    <t>Assume that the share of persons in these estates not declaring themselves as agriculturalists equals the share of their labor spent outside of agriculture.</t>
    <phoneticPr fontId="11" type="noConversion"/>
  </si>
  <si>
    <r>
      <t xml:space="preserve">The overall (all social estates) household counts are from </t>
    </r>
    <r>
      <rPr>
        <i/>
        <sz val="12"/>
        <color indexed="8"/>
        <rFont val="Arial"/>
      </rPr>
      <t xml:space="preserve">Opyt' </t>
    </r>
    <r>
      <rPr>
        <sz val="12"/>
        <color indexed="8"/>
        <rFont val="Arial"/>
      </rPr>
      <t>(1906, Table XXI).</t>
    </r>
    <phoneticPr fontId="11" type="noConversion"/>
  </si>
  <si>
    <r>
      <t>(E.) For government administration in worksheet (8)</t>
    </r>
    <r>
      <rPr>
        <sz val="12"/>
        <color indexed="8"/>
        <rFont val="Arial"/>
      </rPr>
      <t xml:space="preserve">, we have clues from the </t>
    </r>
    <r>
      <rPr>
        <i/>
        <sz val="12"/>
        <color indexed="8"/>
        <rFont val="Arial"/>
      </rPr>
      <t>Opyt'</t>
    </r>
    <r>
      <rPr>
        <sz val="12"/>
        <color indexed="8"/>
        <rFont val="Arial"/>
      </rPr>
      <t xml:space="preserve"> (1906) returns of officials earning over 1,000 rubles,</t>
    </r>
    <phoneticPr fontId="11" type="noConversion"/>
  </si>
  <si>
    <t>[Industry &amp; commerce = mining, manufacturing, construction, transport &amp; trade, and residual.]</t>
    <phoneticPr fontId="11" type="noConversion"/>
  </si>
  <si>
    <t>2 = rural</t>
  </si>
  <si>
    <t>Privislinskie Provinces, rural</t>
  </si>
  <si>
    <t>Kaluzhskaya</t>
    <phoneticPr fontId="2" type="noConversion"/>
  </si>
  <si>
    <t>*Orenburg:</t>
    <phoneticPr fontId="11" type="noConversion"/>
  </si>
  <si>
    <t>Shifted 93 nobility from urban, to bring rural residual up to 0.</t>
    <phoneticPr fontId="11" type="noConversion"/>
  </si>
  <si>
    <t>Assumed numbers of HH</t>
    <phoneticPr fontId="11" type="noConversion"/>
  </si>
  <si>
    <t>Meshchane</t>
    <phoneticPr fontId="11" type="noConversion"/>
  </si>
  <si>
    <t>Servants</t>
    <phoneticPr fontId="11" type="noConversion"/>
  </si>
  <si>
    <t>(No extra imports</t>
  </si>
  <si>
    <t>(No extra imports</t>
    <phoneticPr fontId="11" type="noConversion"/>
  </si>
  <si>
    <t>needed in this case)</t>
  </si>
  <si>
    <t>needed in this case)</t>
    <phoneticPr fontId="11" type="noConversion"/>
  </si>
  <si>
    <t>Clergy zan.</t>
    <phoneticPr fontId="11" type="noConversion"/>
  </si>
  <si>
    <t>Clergy sos.</t>
    <phoneticPr fontId="11" type="noConversion"/>
  </si>
  <si>
    <t>(zan. = zanyatie; sos. = soslovie, estate)</t>
    <phoneticPr fontId="11" type="noConversion"/>
  </si>
  <si>
    <t>Meshchanye</t>
    <phoneticPr fontId="11" type="noConversion"/>
  </si>
  <si>
    <t>Free professions</t>
    <phoneticPr fontId="11" type="noConversion"/>
  </si>
  <si>
    <t>Government administration</t>
    <phoneticPr fontId="11" type="noConversion"/>
  </si>
  <si>
    <t>Industry and commerce</t>
    <phoneticPr fontId="11" type="noConversion"/>
  </si>
  <si>
    <t>Meshchanye</t>
    <phoneticPr fontId="11" type="noConversion"/>
  </si>
  <si>
    <t>Shfited 477 nobility and 2,325 meshchanye from urban, to bring rural residual up to 0.</t>
    <phoneticPr fontId="11" type="noConversion"/>
  </si>
  <si>
    <t>MEMORANDUM: DIVIDING GOVERNMENT EMPLOYEES' ESTATES BY SALARY CLASS</t>
    <phoneticPr fontId="11" type="noConversion"/>
  </si>
  <si>
    <t>(Urban share of all free professions = 0.55.)</t>
    <phoneticPr fontId="11" type="noConversion"/>
  </si>
  <si>
    <t>Peasant</t>
    <phoneticPr fontId="11" type="noConversion"/>
  </si>
  <si>
    <t>Nobility</t>
    <phoneticPr fontId="11" type="noConversion"/>
  </si>
  <si>
    <t>Main source = 1897 Census, Volume  8.</t>
    <phoneticPr fontId="2" type="noConversion"/>
  </si>
  <si>
    <t>Moskovskaya</t>
    <phoneticPr fontId="2" type="noConversion"/>
  </si>
  <si>
    <t>Clergy</t>
    <phoneticPr fontId="11" type="noConversion"/>
  </si>
  <si>
    <t>professions</t>
    <phoneticPr fontId="11" type="noConversion"/>
  </si>
  <si>
    <t>servants, etc.</t>
    <phoneticPr fontId="2" type="noConversion"/>
  </si>
  <si>
    <t>Residual</t>
    <phoneticPr fontId="11" type="noConversion"/>
  </si>
  <si>
    <t>rural=</t>
    <phoneticPr fontId="11" type="noConversion"/>
  </si>
  <si>
    <t>In these cases, we accepted the province total and reduced the urban estimate to equal the total.</t>
    <phoneticPr fontId="11" type="noConversion"/>
  </si>
  <si>
    <t>Vilenskaya (Vilna)</t>
    <phoneticPr fontId="2" type="noConversion"/>
  </si>
  <si>
    <t>(3f) Inferring numbers of 1904 household heads for estate classes</t>
    <phoneticPr fontId="11" type="noConversion"/>
  </si>
  <si>
    <t>Self-declared</t>
    <phoneticPr fontId="11" type="noConversion"/>
  </si>
  <si>
    <t>clergy HHs</t>
    <phoneticPr fontId="11" type="noConversion"/>
  </si>
  <si>
    <t>from "available</t>
    <phoneticPr fontId="11" type="noConversion"/>
  </si>
  <si>
    <t>available</t>
    <phoneticPr fontId="11" type="noConversion"/>
  </si>
  <si>
    <t>rural nobility)</t>
    <phoneticPr fontId="11" type="noConversion"/>
  </si>
  <si>
    <t>residual</t>
    <phoneticPr fontId="11" type="noConversion"/>
  </si>
  <si>
    <t>(A.) Estates involved mainly in rural agriculture</t>
    <phoneticPr fontId="11" type="noConversion"/>
  </si>
  <si>
    <t>(on worksheet 4)</t>
    <phoneticPr fontId="11" type="noConversion"/>
  </si>
  <si>
    <t>Evrop. Rossia, rural</t>
    <phoneticPr fontId="2" type="noConversion"/>
  </si>
  <si>
    <t>Evropeyskaya Rossia</t>
    <phoneticPr fontId="2" type="noConversion"/>
  </si>
  <si>
    <t>Evrop. Rossia, urban</t>
    <phoneticPr fontId="2" type="noConversion"/>
  </si>
  <si>
    <t>Evrop. Rossia, rural</t>
    <phoneticPr fontId="2" type="noConversion"/>
  </si>
  <si>
    <t>Merchants</t>
    <phoneticPr fontId="11" type="noConversion"/>
  </si>
  <si>
    <t>THESE ESTATES' HHs EXPORTABLE</t>
    <phoneticPr fontId="11" type="noConversion"/>
  </si>
  <si>
    <t>TO LATER SECTORS</t>
    <phoneticPr fontId="11" type="noConversion"/>
  </si>
  <si>
    <t>sebya sushchestvuyushchimi ot glavnago zanyatia (scanned, with some illegibles)</t>
    <phoneticPr fontId="2" type="noConversion"/>
  </si>
  <si>
    <t>Misc estate</t>
    <phoneticPr fontId="11" type="noConversion"/>
  </si>
  <si>
    <t>Residual</t>
    <phoneticPr fontId="11" type="noConversion"/>
  </si>
  <si>
    <t>Number with</t>
    <phoneticPr fontId="11" type="noConversion"/>
  </si>
  <si>
    <t>incomes over 1,000 rubles</t>
    <phoneticPr fontId="11" type="noConversion"/>
  </si>
  <si>
    <t>All 50 provinces</t>
    <phoneticPr fontId="11" type="noConversion"/>
  </si>
  <si>
    <t>HH in government</t>
    <phoneticPr fontId="11" type="noConversion"/>
  </si>
  <si>
    <t>All 50 provinces, urban</t>
    <phoneticPr fontId="11" type="noConversion"/>
  </si>
  <si>
    <t>All 50 provinces, rural</t>
    <phoneticPr fontId="11" type="noConversion"/>
  </si>
  <si>
    <t>administration 1904</t>
    <phoneticPr fontId="11" type="noConversion"/>
  </si>
  <si>
    <t>St. Petersburg, urban</t>
    <phoneticPr fontId="11" type="noConversion"/>
  </si>
  <si>
    <t>Moscow, urban</t>
    <phoneticPr fontId="11" type="noConversion"/>
  </si>
  <si>
    <t>Total minus these =</t>
    <phoneticPr fontId="11" type="noConversion"/>
  </si>
  <si>
    <t>pochetnye</t>
    <phoneticPr fontId="11" type="noConversion"/>
  </si>
  <si>
    <t>Merchants-</t>
    <phoneticPr fontId="11" type="noConversion"/>
  </si>
  <si>
    <t>Meshchanye</t>
    <phoneticPr fontId="11" type="noConversion"/>
  </si>
  <si>
    <t>Initial guesses on estate shares (if available after worksheets (4) - (7)):</t>
    <phoneticPr fontId="11" type="noConversion"/>
  </si>
  <si>
    <t>Meshchanye (residual)</t>
    <phoneticPr fontId="11" type="noConversion"/>
  </si>
  <si>
    <t>Peasants</t>
    <phoneticPr fontId="11" type="noConversion"/>
  </si>
  <si>
    <t>Giving employment in industry and commerce to household heads in different estates</t>
    <phoneticPr fontId="11" type="noConversion"/>
  </si>
  <si>
    <t>Estate</t>
    <phoneticPr fontId="11" type="noConversion"/>
  </si>
  <si>
    <t>Worksheet (10)</t>
    <phoneticPr fontId="11" type="noConversion"/>
  </si>
  <si>
    <t>Summary for 1904 household heads -- all sectors, all estates</t>
    <phoneticPr fontId="11" type="noConversion"/>
  </si>
  <si>
    <t>The initial errors were -2 for metals, -50 for Col. (11), -309 for construction, -702 for trade, -22 for administration, -83 for free professions, and -180 for the final "prochie" residual.</t>
    <phoneticPr fontId="11" type="noConversion"/>
  </si>
  <si>
    <t>Arkhangel'skaya</t>
  </si>
  <si>
    <t>rural</t>
    <phoneticPr fontId="11" type="noConversion"/>
  </si>
  <si>
    <t>Townfolk</t>
    <phoneticPr fontId="11" type="noConversion"/>
  </si>
  <si>
    <t>Merch &amp;c</t>
    <phoneticPr fontId="11" type="noConversion"/>
  </si>
  <si>
    <t>Other</t>
    <phoneticPr fontId="11" type="noConversion"/>
  </si>
  <si>
    <t>Semirechye region.</t>
  </si>
  <si>
    <t>(sel'sk. khoz.)</t>
    <phoneticPr fontId="2" type="noConversion"/>
  </si>
  <si>
    <t>Moskovskaya</t>
    <phoneticPr fontId="2" type="noConversion"/>
  </si>
  <si>
    <t>Orlovskaya</t>
    <phoneticPr fontId="2" type="noConversion"/>
  </si>
  <si>
    <t>(sel'sk. khoz.)</t>
    <phoneticPr fontId="2" type="noConversion"/>
  </si>
  <si>
    <t>Penzenskaya</t>
    <phoneticPr fontId="2" type="noConversion"/>
  </si>
  <si>
    <t>Permskaya</t>
    <phoneticPr fontId="2" type="noConversion"/>
  </si>
  <si>
    <t>Urban?</t>
    <phoneticPr fontId="2" type="noConversion"/>
  </si>
  <si>
    <t>Province</t>
    <phoneticPr fontId="2" type="noConversion"/>
  </si>
  <si>
    <t>no.</t>
    <phoneticPr fontId="2" type="noConversion"/>
  </si>
  <si>
    <t>Sibir</t>
  </si>
  <si>
    <t>residual</t>
    <phoneticPr fontId="2" type="noConversion"/>
  </si>
  <si>
    <t>residual</t>
    <phoneticPr fontId="2" type="noConversion"/>
  </si>
  <si>
    <t>all sectors</t>
    <phoneticPr fontId="11" type="noConversion"/>
  </si>
  <si>
    <t>Males</t>
    <phoneticPr fontId="11" type="noConversion"/>
  </si>
  <si>
    <t>1904 (M+F)</t>
    <phoneticPr fontId="11" type="noConversion"/>
  </si>
  <si>
    <t>residual</t>
    <phoneticPr fontId="2" type="noConversion"/>
  </si>
  <si>
    <t>all sectors</t>
    <phoneticPr fontId="11" type="noConversion"/>
  </si>
  <si>
    <t>Agriculture</t>
    <phoneticPr fontId="11" type="noConversion"/>
  </si>
  <si>
    <t>Mining</t>
    <phoneticPr fontId="11" type="noConversion"/>
  </si>
  <si>
    <t>facturing</t>
    <phoneticPr fontId="11" type="noConversion"/>
  </si>
  <si>
    <t>Tobolsk</t>
  </si>
  <si>
    <t>Construction</t>
    <phoneticPr fontId="11" type="noConversion"/>
  </si>
  <si>
    <t>INTO GOV'T</t>
    <phoneticPr fontId="11" type="noConversion"/>
  </si>
  <si>
    <t>ADMIN</t>
    <phoneticPr fontId="11" type="noConversion"/>
  </si>
  <si>
    <t>neous</t>
    <phoneticPr fontId="11" type="noConversion"/>
  </si>
  <si>
    <t xml:space="preserve">Peasants constituted a large share (half?) of zemstvo officials.  </t>
    <phoneticPr fontId="11" type="noConversion"/>
  </si>
  <si>
    <t>% of =&gt;</t>
    <phoneticPr fontId="11" type="noConversion"/>
  </si>
  <si>
    <t>% of same</t>
    <phoneticPr fontId="11" type="noConversion"/>
  </si>
  <si>
    <t>St.P. urban</t>
    <phoneticPr fontId="11" type="noConversion"/>
  </si>
  <si>
    <t>Nobility</t>
    <phoneticPr fontId="11" type="noConversion"/>
  </si>
  <si>
    <t>Merchants &amp; Pochetnye</t>
    <phoneticPr fontId="11" type="noConversion"/>
  </si>
  <si>
    <t>Peasants</t>
    <phoneticPr fontId="11" type="noConversion"/>
  </si>
  <si>
    <t>Worksheet (8)</t>
    <phoneticPr fontId="11" type="noConversion"/>
  </si>
  <si>
    <t>Giving employment in government administration to household heads in different estates</t>
    <phoneticPr fontId="11" type="noConversion"/>
  </si>
  <si>
    <t>GOV'T</t>
    <phoneticPr fontId="11" type="noConversion"/>
  </si>
  <si>
    <t>Side-calculation for use in dividing up the over-</t>
    <phoneticPr fontId="11" type="noConversion"/>
  </si>
  <si>
    <t>1,000-ruble "profits" in industry and commerce:</t>
    <phoneticPr fontId="11" type="noConversion"/>
  </si>
  <si>
    <t>Total</t>
    <phoneticPr fontId="11" type="noConversion"/>
  </si>
  <si>
    <t>estates,</t>
    <phoneticPr fontId="11" type="noConversion"/>
  </si>
  <si>
    <t>industry &amp;</t>
    <phoneticPr fontId="11" type="noConversion"/>
  </si>
  <si>
    <t>commerce</t>
    <phoneticPr fontId="11" type="noConversion"/>
  </si>
  <si>
    <t>Absolute</t>
    <phoneticPr fontId="11" type="noConversion"/>
  </si>
  <si>
    <t>differences,</t>
    <phoneticPr fontId="11" type="noConversion"/>
  </si>
  <si>
    <t>jobs - estates</t>
    <phoneticPr fontId="11" type="noConversion"/>
  </si>
  <si>
    <t>ESTATES OF HH IN INDUSTRY &amp; COMMERCE =</t>
    <phoneticPr fontId="11" type="noConversion"/>
  </si>
  <si>
    <t>[Industry &amp; commerce = mining, manufacturing, construction, transport &amp; trade, and residual.]</t>
    <phoneticPr fontId="11" type="noConversion"/>
  </si>
  <si>
    <t>Residual</t>
    <phoneticPr fontId="11" type="noConversion"/>
  </si>
  <si>
    <t>Worksheet (9)</t>
    <phoneticPr fontId="11" type="noConversion"/>
  </si>
  <si>
    <t>EMPLOYMENT IN INDUSTRY AND COMMERCE</t>
    <phoneticPr fontId="11" type="noConversion"/>
  </si>
  <si>
    <t>Manu-</t>
    <phoneticPr fontId="11" type="noConversion"/>
  </si>
  <si>
    <t>Transport</t>
    <phoneticPr fontId="11" type="noConversion"/>
  </si>
  <si>
    <t>Mining</t>
    <phoneticPr fontId="11" type="noConversion"/>
  </si>
  <si>
    <t>facturing</t>
    <phoneticPr fontId="11" type="noConversion"/>
  </si>
  <si>
    <t>ADMINISTRATION</t>
    <phoneticPr fontId="11" type="noConversion"/>
  </si>
  <si>
    <t>in government</t>
    <phoneticPr fontId="11" type="noConversion"/>
  </si>
  <si>
    <t>Syr-Dar'inskaya</t>
    <phoneticPr fontId="2" type="noConversion"/>
  </si>
  <si>
    <t>Wood</t>
    <phoneticPr fontId="2" type="noConversion"/>
  </si>
  <si>
    <t>products</t>
    <phoneticPr fontId="2" type="noConversion"/>
  </si>
  <si>
    <t>Private service,</t>
    <phoneticPr fontId="2" type="noConversion"/>
  </si>
  <si>
    <t>"other",</t>
    <phoneticPr fontId="2" type="noConversion"/>
  </si>
  <si>
    <t>Province</t>
    <phoneticPr fontId="2" type="noConversion"/>
  </si>
  <si>
    <t>Arkhagel'skaya</t>
    <phoneticPr fontId="2" type="noConversion"/>
  </si>
  <si>
    <t>Bessarabskaya</t>
    <phoneticPr fontId="2" type="noConversion"/>
  </si>
  <si>
    <t>(2)</t>
  </si>
  <si>
    <t xml:space="preserve">Pink squares for 1904 = Corrections had to be made for Astrakhan, because the combination </t>
    <phoneticPr fontId="11" type="noConversion"/>
  </si>
  <si>
    <t>Urban = 1</t>
    <phoneticPr fontId="11" type="noConversion"/>
  </si>
  <si>
    <t>both sexes</t>
    <phoneticPr fontId="2" type="noConversion"/>
  </si>
  <si>
    <t>Households</t>
    <phoneticPr fontId="2" type="noConversion"/>
  </si>
  <si>
    <t>residents per</t>
    <phoneticPr fontId="11" type="noConversion"/>
  </si>
  <si>
    <t>(2b) Estimated numbers of household heads (HHs) in these sectors or occupations in 1897</t>
    <phoneticPr fontId="11" type="noConversion"/>
  </si>
  <si>
    <t>animal</t>
    <phoneticPr fontId="11" type="noConversion"/>
  </si>
  <si>
    <t>husbandry</t>
    <phoneticPr fontId="2" type="noConversion"/>
  </si>
  <si>
    <t>Khar'kovskaya</t>
    <phoneticPr fontId="2" type="noConversion"/>
  </si>
  <si>
    <t>Khersonskaya</t>
    <phoneticPr fontId="2" type="noConversion"/>
  </si>
  <si>
    <t>Dagestanskaya</t>
    <phoneticPr fontId="2" type="noConversion"/>
  </si>
  <si>
    <t>Yelisavetspol'skaya</t>
    <phoneticPr fontId="2" type="noConversion"/>
  </si>
  <si>
    <t>Karsskaya</t>
    <phoneticPr fontId="2" type="noConversion"/>
  </si>
  <si>
    <t>Turgay region.</t>
  </si>
  <si>
    <t>Ural Region.</t>
  </si>
  <si>
    <t>estates</t>
    <phoneticPr fontId="11" type="noConversion"/>
  </si>
  <si>
    <t>minus total</t>
    <phoneticPr fontId="11" type="noConversion"/>
  </si>
  <si>
    <t>Total</t>
    <phoneticPr fontId="11" type="noConversion"/>
  </si>
  <si>
    <t>employment</t>
    <phoneticPr fontId="11" type="noConversion"/>
  </si>
  <si>
    <t>Syr-Darya region.</t>
  </si>
  <si>
    <t>Tavryicheskaya</t>
    <phoneticPr fontId="2" type="noConversion"/>
  </si>
  <si>
    <r>
      <t>(D.) For the "</t>
    </r>
    <r>
      <rPr>
        <b/>
        <u/>
        <sz val="12"/>
        <color indexed="8"/>
        <rFont val="Arial"/>
      </rPr>
      <t>free professions</t>
    </r>
    <r>
      <rPr>
        <sz val="12"/>
        <color indexed="8"/>
        <rFont val="Arial"/>
      </rPr>
      <t>" in worksheet (7), inter-province correlations offer clues to the mixture of estates represented in these professions:</t>
    </r>
    <phoneticPr fontId="11" type="noConversion"/>
  </si>
  <si>
    <r>
      <t xml:space="preserve">(C.) </t>
    </r>
    <r>
      <rPr>
        <b/>
        <u/>
        <sz val="12"/>
        <color indexed="8"/>
        <rFont val="Arial"/>
      </rPr>
      <t>Clergy</t>
    </r>
    <r>
      <rPr>
        <sz val="12"/>
        <color indexed="8"/>
        <rFont val="Arial"/>
      </rPr>
      <t xml:space="preserve"> as sector (zanyatie, professia) vs. clergy as estate, in worksheet (6):</t>
    </r>
    <phoneticPr fontId="11" type="noConversion"/>
  </si>
  <si>
    <t xml:space="preserve">and we also have clues based on urban versus rural residence.  </t>
    <phoneticPr fontId="11" type="noConversion"/>
  </si>
  <si>
    <t>Bessarabia</t>
    <phoneticPr fontId="2" type="noConversion"/>
  </si>
  <si>
    <t>Sector</t>
    <phoneticPr fontId="11" type="noConversion"/>
  </si>
  <si>
    <t>Vyatskaya</t>
    <phoneticPr fontId="2" type="noConversion"/>
  </si>
  <si>
    <t>Sector code</t>
    <phoneticPr fontId="11" type="noConversion"/>
  </si>
  <si>
    <t>Estate code</t>
    <phoneticPr fontId="11" type="noConversion"/>
  </si>
  <si>
    <t>Peasants</t>
    <phoneticPr fontId="11" type="noConversion"/>
  </si>
  <si>
    <t>Misc estates</t>
    <phoneticPr fontId="11" type="noConversion"/>
  </si>
  <si>
    <t>Agric</t>
    <phoneticPr fontId="11" type="noConversion"/>
  </si>
  <si>
    <t>State Service 1905</t>
    <phoneticPr fontId="11" type="noConversion"/>
  </si>
  <si>
    <t>Estates' assumed shares of the free professions' labor earnings and components of their landownership:</t>
    <phoneticPr fontId="11" type="noConversion"/>
  </si>
  <si>
    <t>Correlations of estates' % shares with free-profession % shares of HH employment:</t>
    <phoneticPr fontId="11" type="noConversion"/>
  </si>
  <si>
    <t>min of (0.25</t>
    <phoneticPr fontId="11" type="noConversion"/>
  </si>
  <si>
    <t>merchants &amp;</t>
    <phoneticPr fontId="11" type="noConversion"/>
  </si>
  <si>
    <t>HHs employed</t>
    <phoneticPr fontId="11" type="noConversion"/>
  </si>
  <si>
    <t>in the free</t>
    <phoneticPr fontId="11" type="noConversion"/>
  </si>
  <si>
    <t>Checking total vs.(urban plus rural, all Europ. Russia)=&gt;</t>
    <phoneticPr fontId="11" type="noConversion"/>
  </si>
  <si>
    <t>Bessarabia</t>
    <phoneticPr fontId="11" type="noConversion"/>
  </si>
  <si>
    <t>(22)</t>
  </si>
  <si>
    <t>Vsego V Imperiy</t>
  </si>
  <si>
    <t>Evropeyskaya Rossia</t>
  </si>
  <si>
    <t>Privislinskiy Kray</t>
  </si>
  <si>
    <t>Kavkaz</t>
  </si>
  <si>
    <t xml:space="preserve">(2a) Absolute numbers of "available population" </t>
    <phoneticPr fontId="11" type="noConversion"/>
  </si>
  <si>
    <t>Srednyaya Azia</t>
  </si>
  <si>
    <t>Vsego V Sibiri</t>
  </si>
  <si>
    <t>Private</t>
    <phoneticPr fontId="11" type="noConversion"/>
  </si>
  <si>
    <t>Females</t>
    <phoneticPr fontId="11" type="noConversion"/>
  </si>
  <si>
    <t>Both</t>
    <phoneticPr fontId="11" type="noConversion"/>
  </si>
  <si>
    <t>(3c) Estimated numbers of household heads in these sectors or occupations in mid-1904</t>
    <phoneticPr fontId="11" type="noConversion"/>
  </si>
  <si>
    <t>Within</t>
    <phoneticPr fontId="2" type="noConversion"/>
  </si>
  <si>
    <t>"other",</t>
    <phoneticPr fontId="2" type="noConversion"/>
  </si>
  <si>
    <t>implied</t>
    <phoneticPr fontId="2" type="noConversion"/>
  </si>
  <si>
    <t>residual</t>
    <phoneticPr fontId="2" type="noConversion"/>
  </si>
  <si>
    <t>Orenburgskaya</t>
    <phoneticPr fontId="2" type="noConversion"/>
  </si>
  <si>
    <t>Orlovskaya</t>
    <phoneticPr fontId="2" type="noConversion"/>
  </si>
  <si>
    <t>residual</t>
    <phoneticPr fontId="2" type="noConversion"/>
  </si>
  <si>
    <t xml:space="preserve"> -- percentages -- </t>
    <phoneticPr fontId="2" type="noConversion"/>
  </si>
  <si>
    <t>arable farming</t>
    <phoneticPr fontId="2" type="noConversion"/>
  </si>
  <si>
    <t>Kovenskaya</t>
    <phoneticPr fontId="2" type="noConversion"/>
  </si>
  <si>
    <t>Chernomorskaya</t>
    <phoneticPr fontId="2" type="noConversion"/>
  </si>
  <si>
    <t>Yerevanskaya</t>
    <phoneticPr fontId="2" type="noConversion"/>
  </si>
  <si>
    <t>Vsego v Imperiy</t>
    <phoneticPr fontId="2" type="noConversion"/>
  </si>
  <si>
    <t>Clergy</t>
    <phoneticPr fontId="2" type="noConversion"/>
  </si>
  <si>
    <t>Construction</t>
    <phoneticPr fontId="11" type="noConversion"/>
  </si>
  <si>
    <t>&amp; trade</t>
    <phoneticPr fontId="11" type="noConversion"/>
  </si>
  <si>
    <t>Nizhegorodskaya</t>
    <phoneticPr fontId="2" type="noConversion"/>
  </si>
  <si>
    <t>Novgorodskaya</t>
    <phoneticPr fontId="2" type="noConversion"/>
  </si>
  <si>
    <t>&amp; trade</t>
    <phoneticPr fontId="11" type="noConversion"/>
  </si>
  <si>
    <t>AVAILABLE (REMAINING) HOUSEHOLDS IN ALL ESTATES</t>
    <phoneticPr fontId="11" type="noConversion"/>
  </si>
  <si>
    <t>All other =</t>
    <phoneticPr fontId="11" type="noConversion"/>
  </si>
  <si>
    <t>Miscella-</t>
    <phoneticPr fontId="11" type="noConversion"/>
  </si>
  <si>
    <t>*Orenburg</t>
    <phoneticPr fontId="11" type="noConversion"/>
  </si>
  <si>
    <t>employment,</t>
    <phoneticPr fontId="11" type="noConversion"/>
  </si>
  <si>
    <t>Total HH</t>
    <phoneticPr fontId="11" type="noConversion"/>
  </si>
  <si>
    <t xml:space="preserve">For the other 49 provinces, we begin our job placement for urban non-agricultural peasants by filling up the </t>
    <phoneticPr fontId="11" type="noConversion"/>
  </si>
  <si>
    <t>HH jobs in the urban  "private services, servants, &amp;c" sector with peasant HHs not employed in agriculture.</t>
    <phoneticPr fontId="11" type="noConversion"/>
  </si>
  <si>
    <t xml:space="preserve">Remaining peasants after that were placed in the "industry" residual sector.  </t>
    <phoneticPr fontId="11" type="noConversion"/>
  </si>
  <si>
    <t>Chernigovskaya</t>
    <phoneticPr fontId="2" type="noConversion"/>
  </si>
  <si>
    <t>Estlyandskaya</t>
    <phoneticPr fontId="2" type="noConversion"/>
  </si>
  <si>
    <t>Yaroslavskaya</t>
    <phoneticPr fontId="2" type="noConversion"/>
  </si>
  <si>
    <t>rural min =</t>
    <phoneticPr fontId="11" type="noConversion"/>
  </si>
  <si>
    <t>ESTATES MOST CONNECTED TO GOV'T ADMINISTRATION</t>
    <phoneticPr fontId="11" type="noConversion"/>
  </si>
  <si>
    <t>IMPORTS OF</t>
    <phoneticPr fontId="11" type="noConversion"/>
  </si>
  <si>
    <t>Assumed numbers of HH employed</t>
    <phoneticPr fontId="11" type="noConversion"/>
  </si>
  <si>
    <t>(i.e. to worksheet (9))</t>
    <phoneticPr fontId="11" type="noConversion"/>
  </si>
  <si>
    <t>Cyrillic</t>
    <phoneticPr fontId="11" type="noConversion"/>
  </si>
  <si>
    <t>HHs employed</t>
    <phoneticPr fontId="11" type="noConversion"/>
  </si>
  <si>
    <r>
      <t xml:space="preserve">in </t>
    </r>
    <r>
      <rPr>
        <b/>
        <sz val="12"/>
        <color indexed="8"/>
        <rFont val="Arial"/>
      </rPr>
      <t>government administration</t>
    </r>
    <phoneticPr fontId="11" type="noConversion"/>
  </si>
  <si>
    <r>
      <t xml:space="preserve">(B.) Estates involved in </t>
    </r>
    <r>
      <rPr>
        <b/>
        <u/>
        <sz val="12"/>
        <color indexed="8"/>
        <rFont val="Arial"/>
      </rPr>
      <t>urban agriculture</t>
    </r>
    <phoneticPr fontId="11" type="noConversion"/>
  </si>
  <si>
    <t>Possible shares of the free professions' labor earnings and components of their landownership:</t>
    <phoneticPr fontId="11" type="noConversion"/>
  </si>
  <si>
    <t>Correlations of estates' shares with free-profession shares</t>
    <phoneticPr fontId="11" type="noConversion"/>
  </si>
  <si>
    <t>population,</t>
    <phoneticPr fontId="2" type="noConversion"/>
  </si>
  <si>
    <t>both sexes</t>
    <phoneticPr fontId="2" type="noConversion"/>
  </si>
  <si>
    <t>Clothing</t>
    <phoneticPr fontId="2" type="noConversion"/>
  </si>
  <si>
    <t>Nizhegorodskaya</t>
    <phoneticPr fontId="2" type="noConversion"/>
  </si>
  <si>
    <t>Of which, within "prochie"</t>
    <phoneticPr fontId="2" type="noConversion"/>
  </si>
  <si>
    <t>Vsego v Evropeyskoy Rossii</t>
    <phoneticPr fontId="2" type="noConversion"/>
  </si>
  <si>
    <t>per HH</t>
    <phoneticPr fontId="2" type="noConversion"/>
  </si>
  <si>
    <t>Inserted from</t>
    <phoneticPr fontId="2" type="noConversion"/>
  </si>
  <si>
    <t>Evrop. Rossia, rural</t>
    <phoneticPr fontId="2" type="noConversion"/>
  </si>
  <si>
    <t>volume</t>
    <phoneticPr fontId="2" type="noConversion"/>
  </si>
  <si>
    <t xml:space="preserve"> </t>
    <phoneticPr fontId="11" type="noConversion"/>
  </si>
  <si>
    <t>and included in the manufacturing residual for all provinces.</t>
    <phoneticPr fontId="2" type="noConversion"/>
  </si>
  <si>
    <t>Yaroslavskaya</t>
    <phoneticPr fontId="2" type="noConversion"/>
  </si>
  <si>
    <t>pp.14-15</t>
    <phoneticPr fontId="2" type="noConversion"/>
  </si>
  <si>
    <t>Warsaw (Varshavskaya)</t>
    <phoneticPr fontId="2" type="noConversion"/>
  </si>
  <si>
    <t>communications</t>
    <phoneticPr fontId="2" type="noConversion"/>
  </si>
  <si>
    <t>Trade</t>
    <phoneticPr fontId="2" type="noConversion"/>
  </si>
  <si>
    <t>Stavropol'skaya</t>
    <phoneticPr fontId="2" type="noConversion"/>
  </si>
  <si>
    <t>Kubanskaya</t>
    <phoneticPr fontId="2" type="noConversion"/>
  </si>
  <si>
    <t>Kutansskaya</t>
    <phoneticPr fontId="2" type="noConversion"/>
  </si>
  <si>
    <t>materials, wood)</t>
    <phoneticPr fontId="11" type="noConversion"/>
  </si>
  <si>
    <t>(3a) Estimated numbers of household heads in these sectors or occupations in 1897</t>
    <phoneticPr fontId="11" type="noConversion"/>
  </si>
  <si>
    <t>Privislinskie Provinces, urban</t>
  </si>
  <si>
    <t>Privislinskie Provinces, total</t>
  </si>
  <si>
    <t>Baku</t>
  </si>
  <si>
    <t>Dagestan region.</t>
  </si>
  <si>
    <t>For Astrakhanskaya, the %'s for construction, trade, and free professions seem to have been scanned correctly from clear print.</t>
    <phoneticPr fontId="2" type="noConversion"/>
  </si>
  <si>
    <t>(Incl. mineral</t>
    <phoneticPr fontId="11" type="noConversion"/>
  </si>
  <si>
    <t>The number of zemstvo officials is underestimated</t>
    <phoneticPr fontId="11" type="noConversion"/>
  </si>
  <si>
    <t>(2d) Slightly aggregating 1897 household heads into the same estate classes used in the 1905 land returns</t>
    <phoneticPr fontId="11" type="noConversion"/>
  </si>
  <si>
    <t>Clergy, Christian</t>
    <phoneticPr fontId="11" type="noConversion"/>
  </si>
  <si>
    <t>(pochetnye grazhdane)</t>
    <phoneticPr fontId="11" type="noConversion"/>
  </si>
  <si>
    <t>Townspeople</t>
    <phoneticPr fontId="11" type="noConversion"/>
  </si>
  <si>
    <t>(meshchane)</t>
    <phoneticPr fontId="11" type="noConversion"/>
  </si>
  <si>
    <t>Peasants</t>
    <phoneticPr fontId="11" type="noConversion"/>
  </si>
  <si>
    <t>(3g) Each estate's percent shares of 1904 household heads</t>
    <phoneticPr fontId="11" type="noConversion"/>
  </si>
  <si>
    <t>Tiflis</t>
  </si>
  <si>
    <t>Black Sea</t>
  </si>
  <si>
    <t>Erivan</t>
  </si>
  <si>
    <t>Caucasus</t>
  </si>
  <si>
    <t>row</t>
    <phoneticPr fontId="2" type="noConversion"/>
  </si>
  <si>
    <t>Not available, so</t>
    <phoneticPr fontId="2" type="noConversion"/>
  </si>
  <si>
    <t>"</t>
    <phoneticPr fontId="2" type="noConversion"/>
  </si>
  <si>
    <t>For urban Bessarabia, the urban 6,344 non-peasants in agriculture are assumed to consist of</t>
    <phoneticPr fontId="11" type="noConversion"/>
  </si>
  <si>
    <t>Urban</t>
    <phoneticPr fontId="11" type="noConversion"/>
  </si>
  <si>
    <t>Zemstvo</t>
    <phoneticPr fontId="11" type="noConversion"/>
  </si>
  <si>
    <t>added for the estate populations in Panel (2c.) =&gt;</t>
    <phoneticPr fontId="11" type="noConversion"/>
  </si>
  <si>
    <t>arable farming</t>
    <phoneticPr fontId="2" type="noConversion"/>
  </si>
  <si>
    <t>animal husb.</t>
    <phoneticPr fontId="2" type="noConversion"/>
  </si>
  <si>
    <t>Implied</t>
    <phoneticPr fontId="2" type="noConversion"/>
  </si>
  <si>
    <t>(still on worksheet 4)</t>
    <phoneticPr fontId="11" type="noConversion"/>
  </si>
  <si>
    <t>Central Asia</t>
  </si>
  <si>
    <t>Akmola.</t>
  </si>
  <si>
    <t>industry</t>
    <phoneticPr fontId="2" type="noConversion"/>
  </si>
  <si>
    <t>Metals</t>
    <phoneticPr fontId="2" type="noConversion"/>
  </si>
  <si>
    <t>urban</t>
    <phoneticPr fontId="11" type="noConversion"/>
  </si>
  <si>
    <t>Orenburgskaya</t>
    <phoneticPr fontId="2" type="noConversion"/>
  </si>
  <si>
    <t>Overall % of this occ that is urban =</t>
    <phoneticPr fontId="11" type="noConversion"/>
  </si>
  <si>
    <t>Fibrous</t>
    <phoneticPr fontId="2" type="noConversion"/>
  </si>
  <si>
    <t>materials</t>
    <phoneticPr fontId="2" type="noConversion"/>
  </si>
  <si>
    <t>Podol'skaya</t>
    <phoneticPr fontId="2" type="noConversion"/>
  </si>
  <si>
    <t>Zakaspiyskaya</t>
    <phoneticPr fontId="2" type="noConversion"/>
  </si>
  <si>
    <t>(16)</t>
  </si>
  <si>
    <t>(17)</t>
  </si>
  <si>
    <t>(18)</t>
  </si>
  <si>
    <t>(19)</t>
  </si>
  <si>
    <t>(20)</t>
  </si>
  <si>
    <t>(21)</t>
  </si>
  <si>
    <t>(3b) Population growth from January 1897 to mid-1904</t>
    <phoneticPr fontId="11" type="noConversion"/>
  </si>
  <si>
    <t>Zabaykal'skaya</t>
    <phoneticPr fontId="2" type="noConversion"/>
  </si>
  <si>
    <t>Irkutskaya</t>
    <phoneticPr fontId="2" type="noConversion"/>
  </si>
  <si>
    <t>no.</t>
    <phoneticPr fontId="2" type="noConversion"/>
  </si>
  <si>
    <t>Orig</t>
    <phoneticPr fontId="2" type="noConversion"/>
  </si>
  <si>
    <t>Rural economy</t>
    <phoneticPr fontId="2" type="noConversion"/>
  </si>
  <si>
    <t>Metals</t>
    <phoneticPr fontId="2" type="noConversion"/>
  </si>
  <si>
    <t>Mineral</t>
    <phoneticPr fontId="2" type="noConversion"/>
  </si>
  <si>
    <t>materials</t>
    <phoneticPr fontId="2" type="noConversion"/>
  </si>
  <si>
    <t>Wood</t>
    <phoneticPr fontId="2" type="noConversion"/>
  </si>
  <si>
    <t>Kalishskaya</t>
    <phoneticPr fontId="2" type="noConversion"/>
  </si>
  <si>
    <t>not counted separately, but were instead included in the manufacturing residual for all provinces.</t>
    <phoneticPr fontId="2" type="noConversion"/>
  </si>
  <si>
    <t>min</t>
    <phoneticPr fontId="11" type="noConversion"/>
  </si>
  <si>
    <t>of which, in cities</t>
  </si>
  <si>
    <t>Ekaterinoslavskaya</t>
    <phoneticPr fontId="2" type="noConversion"/>
  </si>
  <si>
    <t>Vsego V Srednyaya Azia</t>
  </si>
  <si>
    <t>Tiflisskaya</t>
    <phoneticPr fontId="2" type="noConversion"/>
  </si>
  <si>
    <t>Private service,</t>
    <phoneticPr fontId="2" type="noConversion"/>
  </si>
  <si>
    <t>servants, etc.</t>
    <phoneticPr fontId="2" type="noConversion"/>
  </si>
  <si>
    <t>adminis.</t>
    <phoneticPr fontId="11" type="noConversion"/>
  </si>
  <si>
    <t>in terms of cells in Worksheet (1) of this spreadsheet file.</t>
    <phoneticPr fontId="11" type="noConversion"/>
  </si>
  <si>
    <t>|</t>
    <phoneticPr fontId="2" type="noConversion"/>
  </si>
  <si>
    <t xml:space="preserve">Interpolated population </t>
    <phoneticPr fontId="11" type="noConversion"/>
  </si>
  <si>
    <t>as of 1 July 1904 (in 1,000s)</t>
    <phoneticPr fontId="11" type="noConversion"/>
  </si>
  <si>
    <t>Caucasus, rural</t>
  </si>
  <si>
    <t>Caucasus, urban</t>
  </si>
  <si>
    <t>Caucasus, total</t>
  </si>
  <si>
    <t>Siberia</t>
  </si>
  <si>
    <t>Amur</t>
  </si>
  <si>
    <t>Yenisei</t>
  </si>
  <si>
    <t xml:space="preserve">Cell formulas removed from this matrix.  </t>
    <phoneticPr fontId="11" type="noConversion"/>
  </si>
  <si>
    <t>Manu-</t>
    <phoneticPr fontId="2" type="noConversion"/>
  </si>
  <si>
    <t>Tomsk</t>
  </si>
  <si>
    <t>Yakut</t>
  </si>
  <si>
    <t>Siberia, total</t>
  </si>
  <si>
    <t>Siberia, urban</t>
  </si>
  <si>
    <t>Siberia, rural</t>
  </si>
  <si>
    <t>(3d) Summary output-sector counts among household heads, 1904</t>
    <phoneticPr fontId="11" type="noConversion"/>
  </si>
  <si>
    <t>estates</t>
    <phoneticPr fontId="11" type="noConversion"/>
  </si>
  <si>
    <t>agriculture</t>
    <phoneticPr fontId="11" type="noConversion"/>
  </si>
  <si>
    <t>ratio of (agric/ 3 estates) for each of the three:</t>
    <phoneticPr fontId="11" type="noConversion"/>
  </si>
  <si>
    <t xml:space="preserve">Worksheet (2) </t>
    <phoneticPr fontId="11" type="noConversion"/>
  </si>
  <si>
    <t>(2c) Estate populations 1897</t>
    <phoneticPr fontId="11" type="noConversion"/>
  </si>
  <si>
    <t>per HH</t>
    <phoneticPr fontId="2" type="noConversion"/>
  </si>
  <si>
    <t>(1983) rural</t>
    <phoneticPr fontId="11" type="noConversion"/>
  </si>
  <si>
    <t>Estimated numbers of household heads in these sectors in mid-1904</t>
    <phoneticPr fontId="11" type="noConversion"/>
  </si>
  <si>
    <t>3 estates</t>
    <phoneticPr fontId="11" type="noConversion"/>
  </si>
  <si>
    <t>Agriculture</t>
    <phoneticPr fontId="11" type="noConversion"/>
  </si>
  <si>
    <t xml:space="preserve">as share of </t>
    <phoneticPr fontId="11" type="noConversion"/>
  </si>
  <si>
    <t>Clothing</t>
    <phoneticPr fontId="2" type="noConversion"/>
  </si>
  <si>
    <t>Yfimskaya</t>
    <phoneticPr fontId="2" type="noConversion"/>
  </si>
  <si>
    <t>(2c) Estate populations 1897, continued</t>
    <phoneticPr fontId="11" type="noConversion"/>
  </si>
  <si>
    <t>(4)</t>
  </si>
  <si>
    <t>(5)</t>
  </si>
  <si>
    <t>(6)</t>
  </si>
  <si>
    <t>(7)</t>
  </si>
  <si>
    <t>(15)</t>
  </si>
  <si>
    <t>Nafziger-Lindert</t>
    <phoneticPr fontId="11" type="noConversion"/>
  </si>
  <si>
    <t>Kostromskaya</t>
    <phoneticPr fontId="2" type="noConversion"/>
  </si>
  <si>
    <t>Volynskaya</t>
    <phoneticPr fontId="2" type="noConversion"/>
  </si>
  <si>
    <t>Voronezhskaya</t>
    <phoneticPr fontId="2" type="noConversion"/>
  </si>
  <si>
    <t>(3)</t>
  </si>
  <si>
    <t>(14)</t>
  </si>
  <si>
    <t>struction</t>
    <phoneticPr fontId="2" type="noConversion"/>
  </si>
  <si>
    <t>communications</t>
    <phoneticPr fontId="2" type="noConversion"/>
  </si>
  <si>
    <t>Trade</t>
    <phoneticPr fontId="2" type="noConversion"/>
  </si>
  <si>
    <t>Tverskaya</t>
    <phoneticPr fontId="2" type="noConversion"/>
  </si>
  <si>
    <t>Tyl'skaya</t>
    <phoneticPr fontId="2" type="noConversion"/>
  </si>
  <si>
    <t>Estimated numbers of household heads in these sectors or occupations in 1897</t>
    <phoneticPr fontId="11" type="noConversion"/>
  </si>
  <si>
    <t>Transport &amp;</t>
    <phoneticPr fontId="2" type="noConversion"/>
  </si>
  <si>
    <t>products</t>
    <phoneticPr fontId="2" type="noConversion"/>
  </si>
  <si>
    <t>residual within</t>
    <phoneticPr fontId="2" type="noConversion"/>
  </si>
  <si>
    <t>min =</t>
    <phoneticPr fontId="2" type="noConversion"/>
  </si>
  <si>
    <t>max =</t>
    <phoneticPr fontId="2" type="noConversion"/>
  </si>
  <si>
    <t>population,</t>
    <phoneticPr fontId="2" type="noConversion"/>
  </si>
  <si>
    <t xml:space="preserve">Mineral material and wood sectors were therefore not counted separately, </t>
    <phoneticPr fontId="2" type="noConversion"/>
  </si>
  <si>
    <t>Tverskaya</t>
    <phoneticPr fontId="2" type="noConversion"/>
  </si>
  <si>
    <t>Tul'skaya</t>
    <phoneticPr fontId="2" type="noConversion"/>
  </si>
  <si>
    <t>Yfimskaya</t>
    <phoneticPr fontId="2" type="noConversion"/>
  </si>
  <si>
    <t>Khar'kovskaya</t>
    <phoneticPr fontId="2" type="noConversion"/>
  </si>
  <si>
    <t>Khersonskaya</t>
    <phoneticPr fontId="2" type="noConversion"/>
  </si>
  <si>
    <t>Other</t>
    <phoneticPr fontId="2" type="noConversion"/>
  </si>
  <si>
    <t>of which, in cities</t>
    <phoneticPr fontId="2" type="noConversion"/>
  </si>
  <si>
    <t>Turgayskaya</t>
    <phoneticPr fontId="2" type="noConversion"/>
  </si>
  <si>
    <t>Ural'skaya</t>
    <phoneticPr fontId="2" type="noConversion"/>
  </si>
  <si>
    <t>Terskaya</t>
    <phoneticPr fontId="2" type="noConversion"/>
  </si>
  <si>
    <t>industry</t>
    <phoneticPr fontId="2" type="noConversion"/>
  </si>
  <si>
    <t>Manu-</t>
    <phoneticPr fontId="2" type="noConversion"/>
  </si>
  <si>
    <t>facturing</t>
    <phoneticPr fontId="2" type="noConversion"/>
  </si>
  <si>
    <t>Grodnenskaya</t>
    <phoneticPr fontId="2" type="noConversion"/>
  </si>
  <si>
    <t>("prochie")</t>
    <phoneticPr fontId="2" type="noConversion"/>
  </si>
  <si>
    <t>materials</t>
    <phoneticPr fontId="2" type="noConversion"/>
  </si>
  <si>
    <t>Vyatskaya</t>
    <phoneticPr fontId="2" type="noConversion"/>
  </si>
  <si>
    <t>Tul'skaya</t>
    <phoneticPr fontId="2" type="noConversion"/>
  </si>
  <si>
    <t>Ufimskaya</t>
    <phoneticPr fontId="2" type="noConversion"/>
  </si>
  <si>
    <r>
      <t>income distributions in</t>
    </r>
    <r>
      <rPr>
        <i/>
        <sz val="12"/>
        <color indexed="8"/>
        <rFont val="Arial"/>
      </rPr>
      <t xml:space="preserve"> Opyt' </t>
    </r>
    <r>
      <rPr>
        <sz val="12"/>
        <color indexed="8"/>
        <rFont val="Arial"/>
      </rPr>
      <t>(1906))</t>
    </r>
    <phoneticPr fontId="2" type="noConversion"/>
  </si>
  <si>
    <t xml:space="preserve">Total </t>
    <phoneticPr fontId="11" type="noConversion"/>
  </si>
  <si>
    <t>Penzenskaya</t>
    <phoneticPr fontId="2" type="noConversion"/>
  </si>
  <si>
    <t>Astrakhanskaya</t>
    <phoneticPr fontId="2" type="noConversion"/>
  </si>
  <si>
    <t>Stavropol</t>
  </si>
  <si>
    <t>Clergy</t>
    <phoneticPr fontId="2" type="noConversion"/>
  </si>
  <si>
    <t>professions</t>
    <phoneticPr fontId="2" type="noConversion"/>
  </si>
  <si>
    <t>servants, etc.</t>
    <phoneticPr fontId="2" type="noConversion"/>
  </si>
  <si>
    <t>Province totals</t>
    <phoneticPr fontId="11" type="noConversion"/>
  </si>
  <si>
    <t>Ferghana region.</t>
  </si>
  <si>
    <t>Central Asia, total</t>
  </si>
  <si>
    <t>Central Asia, urban</t>
  </si>
  <si>
    <t>Central Asia, rural</t>
  </si>
  <si>
    <t>Non-European-50 provinces</t>
    <phoneticPr fontId="11" type="noConversion"/>
  </si>
  <si>
    <t>Tab. II. Raspredelenia nalichnago naselenia po gruppam [pokazann-?]ykh zanyatii, in percentages (%), by gubernia</t>
    <phoneticPr fontId="2" type="noConversion"/>
  </si>
  <si>
    <t>Vitebskaya</t>
    <phoneticPr fontId="2" type="noConversion"/>
  </si>
  <si>
    <t>Vladimirskaya</t>
    <phoneticPr fontId="2" type="noConversion"/>
  </si>
  <si>
    <t>Vologodskaya</t>
    <phoneticPr fontId="2" type="noConversion"/>
  </si>
  <si>
    <t>implied</t>
    <phoneticPr fontId="2" type="noConversion"/>
  </si>
  <si>
    <t>no.</t>
    <phoneticPr fontId="2" type="noConversion"/>
  </si>
  <si>
    <t>Rural = 2</t>
    <phoneticPr fontId="2" type="noConversion"/>
  </si>
  <si>
    <t>dvor 1897</t>
    <phoneticPr fontId="11" type="noConversion"/>
  </si>
  <si>
    <t>Kievskaya</t>
    <phoneticPr fontId="2" type="noConversion"/>
  </si>
  <si>
    <t>Kovenskaya</t>
    <phoneticPr fontId="2" type="noConversion"/>
  </si>
  <si>
    <t>Kostromskaya</t>
    <phoneticPr fontId="2" type="noConversion"/>
  </si>
  <si>
    <t>Kurskaya</t>
    <phoneticPr fontId="2" type="noConversion"/>
  </si>
  <si>
    <t>Liflyandskaya</t>
    <phoneticPr fontId="2" type="noConversion"/>
  </si>
  <si>
    <t>Plotskaya</t>
    <phoneticPr fontId="2" type="noConversion"/>
  </si>
  <si>
    <t>Olonetskaya</t>
    <phoneticPr fontId="2" type="noConversion"/>
  </si>
  <si>
    <t>Samarskaya</t>
    <phoneticPr fontId="2" type="noConversion"/>
  </si>
  <si>
    <t>Bessarabskaya</t>
    <phoneticPr fontId="2" type="noConversion"/>
  </si>
  <si>
    <t>Vitebskaya</t>
    <phoneticPr fontId="2" type="noConversion"/>
  </si>
  <si>
    <t>Poltavskaya</t>
    <phoneticPr fontId="2" type="noConversion"/>
  </si>
  <si>
    <t>Pskovskaya</t>
    <phoneticPr fontId="2" type="noConversion"/>
  </si>
  <si>
    <t>Ryazanskaya</t>
    <phoneticPr fontId="2" type="noConversion"/>
  </si>
  <si>
    <t>S.-Peterburgskaya</t>
    <phoneticPr fontId="2" type="noConversion"/>
  </si>
  <si>
    <t>Saratovskaya</t>
    <phoneticPr fontId="2" type="noConversion"/>
  </si>
  <si>
    <t>Simbirskaya</t>
    <phoneticPr fontId="2" type="noConversion"/>
  </si>
  <si>
    <t>in cities</t>
    <phoneticPr fontId="2" type="noConversion"/>
  </si>
  <si>
    <t>Kaluzhskaya</t>
    <phoneticPr fontId="2" type="noConversion"/>
  </si>
  <si>
    <t>khoziastvo</t>
    <phoneticPr fontId="11" type="noConversion"/>
  </si>
  <si>
    <t>Urban</t>
    <phoneticPr fontId="11" type="noConversion"/>
  </si>
  <si>
    <t>share of HH</t>
    <phoneticPr fontId="11" type="noConversion"/>
  </si>
  <si>
    <t>in sel'skoe</t>
    <phoneticPr fontId="11" type="noConversion"/>
  </si>
  <si>
    <t>Of which, [vyrabo?]tka ili izgotovlenie:</t>
    <phoneticPr fontId="2" type="noConversion"/>
  </si>
  <si>
    <t>Con-</t>
    <phoneticPr fontId="2" type="noConversion"/>
  </si>
  <si>
    <t>struction</t>
    <phoneticPr fontId="2" type="noConversion"/>
  </si>
  <si>
    <t>Pink shading = hard to read, or completely illegible.</t>
    <phoneticPr fontId="2" type="noConversion"/>
  </si>
  <si>
    <t>share</t>
    <phoneticPr fontId="11" type="noConversion"/>
  </si>
  <si>
    <t>share of</t>
    <phoneticPr fontId="11" type="noConversion"/>
  </si>
  <si>
    <t>HH in the</t>
    <phoneticPr fontId="11" type="noConversion"/>
  </si>
  <si>
    <t>construct,</t>
    <phoneticPr fontId="11" type="noConversion"/>
  </si>
  <si>
    <t>[Mining, manuf,</t>
    <phoneticPr fontId="11" type="noConversion"/>
  </si>
  <si>
    <t>Evrop. Rossii, rural</t>
    <phoneticPr fontId="2" type="noConversion"/>
  </si>
  <si>
    <t>Work</t>
    <phoneticPr fontId="11" type="noConversion"/>
  </si>
  <si>
    <t>row</t>
    <phoneticPr fontId="2" type="noConversion"/>
  </si>
  <si>
    <t>Smolenskaya</t>
    <phoneticPr fontId="2" type="noConversion"/>
  </si>
  <si>
    <t>Tavryacheskaya</t>
    <phoneticPr fontId="2" type="noConversion"/>
  </si>
  <si>
    <t>Tambovskaya</t>
    <phoneticPr fontId="2" type="noConversion"/>
  </si>
  <si>
    <t>Keletskaya</t>
    <phoneticPr fontId="2" type="noConversion"/>
  </si>
  <si>
    <t>Lomzhinskaya</t>
    <phoneticPr fontId="2" type="noConversion"/>
  </si>
  <si>
    <t>First cell formula took the form of $E11*H11/100,</t>
    <phoneticPr fontId="11" type="noConversion"/>
  </si>
  <si>
    <t>Free</t>
    <phoneticPr fontId="2" type="noConversion"/>
  </si>
  <si>
    <t>professions</t>
    <phoneticPr fontId="2" type="noConversion"/>
  </si>
  <si>
    <t>service,</t>
    <phoneticPr fontId="2" type="noConversion"/>
  </si>
  <si>
    <t>Region</t>
    <phoneticPr fontId="11" type="noConversion"/>
  </si>
  <si>
    <t>For all-Empire construction, changed 1.32% to 1.52%.</t>
    <phoneticPr fontId="2" type="noConversion"/>
  </si>
  <si>
    <t>Estimated numbers of household heads (HHs) in these sectors or occupations in 1897</t>
    <phoneticPr fontId="11" type="noConversion"/>
  </si>
  <si>
    <t>Transbaikalia</t>
  </si>
  <si>
    <t>Irkutsk</t>
  </si>
  <si>
    <t>Maritime</t>
  </si>
  <si>
    <t>Sakhalin</t>
  </si>
  <si>
    <t>aggregates =</t>
    <phoneticPr fontId="2" type="noConversion"/>
  </si>
  <si>
    <t>Petrokovskaya</t>
    <phoneticPr fontId="2" type="noConversion"/>
  </si>
  <si>
    <t>1897, both</t>
    <phoneticPr fontId="11" type="noConversion"/>
  </si>
  <si>
    <t>Highest residual</t>
    <phoneticPr fontId="2" type="noConversion"/>
  </si>
  <si>
    <t>Heriditary nobility</t>
    <phoneticPr fontId="11" type="noConversion"/>
  </si>
  <si>
    <t>Both</t>
    <phoneticPr fontId="11" type="noConversion"/>
  </si>
  <si>
    <t>Males</t>
    <phoneticPr fontId="11" type="noConversion"/>
  </si>
  <si>
    <t>Females</t>
    <phoneticPr fontId="11" type="noConversion"/>
  </si>
  <si>
    <t xml:space="preserve">Absolute numbers of "available population" </t>
    <phoneticPr fontId="11" type="noConversion"/>
  </si>
  <si>
    <t>pp. 4-5</t>
    <phoneticPr fontId="2" type="noConversion"/>
  </si>
  <si>
    <t>sexes (Vol. 8)</t>
    <phoneticPr fontId="2" type="noConversion"/>
  </si>
  <si>
    <t xml:space="preserve">Pink squares for 1897 = Corrections had to be made, </t>
    <phoneticPr fontId="11" type="noConversion"/>
  </si>
  <si>
    <t>because the reported figures implied that urban &gt; total for that province.</t>
    <phoneticPr fontId="11" type="noConversion"/>
  </si>
  <si>
    <t>Ryndziunskii</t>
    <phoneticPr fontId="11" type="noConversion"/>
  </si>
  <si>
    <t>_(?)___</t>
    <phoneticPr fontId="2" type="noConversion"/>
  </si>
  <si>
    <t>another census</t>
    <phoneticPr fontId="2" type="noConversion"/>
  </si>
  <si>
    <t>Of which,</t>
    <phoneticPr fontId="2" type="noConversion"/>
  </si>
  <si>
    <t>Mining</t>
    <phoneticPr fontId="2" type="noConversion"/>
  </si>
  <si>
    <t>facturing</t>
    <phoneticPr fontId="2" type="noConversion"/>
  </si>
  <si>
    <t>Mineral</t>
    <phoneticPr fontId="2" type="noConversion"/>
  </si>
  <si>
    <t>_(?)___</t>
    <phoneticPr fontId="2" type="noConversion"/>
  </si>
  <si>
    <t>Animal</t>
    <phoneticPr fontId="2" type="noConversion"/>
  </si>
  <si>
    <t>Merchants (kuptsy)</t>
    <phoneticPr fontId="11" type="noConversion"/>
  </si>
  <si>
    <t>|</t>
    <phoneticPr fontId="2" type="noConversion"/>
  </si>
  <si>
    <t>Free</t>
    <phoneticPr fontId="2" type="noConversion"/>
  </si>
  <si>
    <t>volume</t>
    <phoneticPr fontId="2" type="noConversion"/>
  </si>
  <si>
    <t>"available"</t>
    <phoneticPr fontId="2" type="noConversion"/>
  </si>
  <si>
    <t>Olonetskaya</t>
    <phoneticPr fontId="2" type="noConversion"/>
  </si>
  <si>
    <t>Orenburgskaya</t>
    <phoneticPr fontId="2" type="noConversion"/>
  </si>
  <si>
    <t>Orlovskaya</t>
    <phoneticPr fontId="2" type="noConversion"/>
  </si>
  <si>
    <t>Penzenskaya</t>
    <phoneticPr fontId="2" type="noConversion"/>
  </si>
  <si>
    <t>Kurlyandskaya</t>
    <phoneticPr fontId="2" type="noConversion"/>
  </si>
  <si>
    <t>Liflyandskaya</t>
    <phoneticPr fontId="2" type="noConversion"/>
  </si>
  <si>
    <t>Minskaya</t>
    <phoneticPr fontId="2" type="noConversion"/>
  </si>
  <si>
    <t>Volynskaya</t>
    <phoneticPr fontId="2" type="noConversion"/>
  </si>
  <si>
    <t>Nizhegorodskaya</t>
    <phoneticPr fontId="2" type="noConversion"/>
  </si>
  <si>
    <t>Vladimirskaya</t>
    <phoneticPr fontId="2" type="noConversion"/>
  </si>
  <si>
    <t>Voronezhskaya</t>
    <phoneticPr fontId="2" type="noConversion"/>
  </si>
  <si>
    <t>Viatskaya</t>
    <phoneticPr fontId="2" type="noConversion"/>
  </si>
  <si>
    <t>Of which,</t>
    <phoneticPr fontId="2" type="noConversion"/>
  </si>
  <si>
    <t>Minskaya</t>
    <phoneticPr fontId="2" type="noConversion"/>
  </si>
  <si>
    <t>Mogilevskaya</t>
    <phoneticPr fontId="2" type="noConversion"/>
  </si>
  <si>
    <t>Permskaya</t>
    <phoneticPr fontId="2" type="noConversion"/>
  </si>
  <si>
    <t>Podol'skaya</t>
    <phoneticPr fontId="2" type="noConversion"/>
  </si>
  <si>
    <t>Poltavskaya</t>
    <phoneticPr fontId="2" type="noConversion"/>
  </si>
  <si>
    <t>Pskovskaya</t>
    <phoneticPr fontId="2" type="noConversion"/>
  </si>
  <si>
    <t>Ryazanskaya</t>
    <phoneticPr fontId="2" type="noConversion"/>
  </si>
  <si>
    <t>Samarskaya</t>
    <phoneticPr fontId="2" type="noConversion"/>
  </si>
  <si>
    <t>S.-Peterburgskaya</t>
    <phoneticPr fontId="2" type="noConversion"/>
  </si>
  <si>
    <t>Saratovskaya</t>
    <phoneticPr fontId="2" type="noConversion"/>
  </si>
  <si>
    <t>Simbirskaya</t>
    <phoneticPr fontId="2" type="noConversion"/>
  </si>
  <si>
    <t>Smolenskaya</t>
    <phoneticPr fontId="2" type="noConversion"/>
  </si>
  <si>
    <t>Tavryacheskaya</t>
    <phoneticPr fontId="2" type="noConversion"/>
  </si>
  <si>
    <t>Tambovskaya</t>
    <phoneticPr fontId="2" type="noConversion"/>
  </si>
  <si>
    <t>sum (AB-AE)</t>
    <phoneticPr fontId="2" type="noConversion"/>
  </si>
  <si>
    <t>Evrop. Rossii, urban</t>
    <phoneticPr fontId="2" type="noConversion"/>
  </si>
  <si>
    <t>Chernigovskaya</t>
    <phoneticPr fontId="2" type="noConversion"/>
  </si>
  <si>
    <t>Estlyandskaya</t>
    <phoneticPr fontId="2" type="noConversion"/>
  </si>
  <si>
    <t>Ferganskaya</t>
    <phoneticPr fontId="2" type="noConversion"/>
  </si>
  <si>
    <t>Pasted from Panel (2b) on worksheets (2)</t>
    <phoneticPr fontId="11" type="noConversion"/>
  </si>
  <si>
    <t>Vologodskaya</t>
    <phoneticPr fontId="2" type="noConversion"/>
  </si>
  <si>
    <t xml:space="preserve">Yet they imply negative rural numbers of persons in both cases.  In Worksheet (2) we have assumed that the total is correct, and that urban = the total, with rural = 0. </t>
    <phoneticPr fontId="2" type="noConversion"/>
  </si>
  <si>
    <t>all sectors</t>
    <phoneticPr fontId="11" type="noConversion"/>
  </si>
  <si>
    <t>Elisavetpol</t>
  </si>
  <si>
    <t>Kara Region.</t>
  </si>
  <si>
    <t>Kuban region region.</t>
  </si>
  <si>
    <t>Kutaisi</t>
  </si>
  <si>
    <t>Tab. I. Raspredelenia nalichnago naselenia po gruppam____takh pokazavshikh sebya syshchestvuyushchimi ot glavnago zanyatia</t>
    <phoneticPr fontId="2" type="noConversion"/>
  </si>
  <si>
    <t>2 = rural</t>
    <phoneticPr fontId="11" type="noConversion"/>
  </si>
  <si>
    <t>Ostrova Sakhalin</t>
    <phoneticPr fontId="2" type="noConversion"/>
  </si>
  <si>
    <t>Tobol'skaya</t>
    <phoneticPr fontId="2" type="noConversion"/>
  </si>
  <si>
    <t>Terek Region.</t>
  </si>
  <si>
    <t xml:space="preserve">no. </t>
    <phoneticPr fontId="2" type="noConversion"/>
  </si>
  <si>
    <t>Province</t>
    <phoneticPr fontId="2" type="noConversion"/>
  </si>
  <si>
    <t>0 = entire</t>
    <phoneticPr fontId="11" type="noConversion"/>
  </si>
  <si>
    <t>Radomskaya</t>
    <phoneticPr fontId="2" type="noConversion"/>
  </si>
  <si>
    <t>facturing residual --&gt;</t>
    <phoneticPr fontId="2" type="noConversion"/>
  </si>
  <si>
    <t>included in the manu-</t>
    <phoneticPr fontId="2" type="noConversion"/>
  </si>
  <si>
    <t>Kurskaya</t>
    <phoneticPr fontId="2" type="noConversion"/>
  </si>
  <si>
    <t>Samarkandskaya</t>
    <phoneticPr fontId="2" type="noConversion"/>
  </si>
  <si>
    <t>Semipalatinskaya</t>
    <phoneticPr fontId="2" type="noConversion"/>
  </si>
  <si>
    <t>Semirechinskaya</t>
    <phoneticPr fontId="2" type="noConversion"/>
  </si>
  <si>
    <t>Grodnenskaya</t>
    <phoneticPr fontId="2" type="noConversion"/>
  </si>
  <si>
    <t>Permskaya</t>
    <phoneticPr fontId="2" type="noConversion"/>
  </si>
  <si>
    <t>Podol'skaya</t>
    <phoneticPr fontId="2" type="noConversion"/>
  </si>
  <si>
    <t>Poltavskaya</t>
    <phoneticPr fontId="2" type="noConversion"/>
  </si>
  <si>
    <t>total</t>
    <phoneticPr fontId="11" type="noConversion"/>
  </si>
  <si>
    <t>Trans-Caspian region.</t>
  </si>
  <si>
    <t>Samarkand region.</t>
  </si>
  <si>
    <t>Semipalatinsk region.</t>
  </si>
  <si>
    <t>Samarskaya</t>
    <phoneticPr fontId="2" type="noConversion"/>
  </si>
  <si>
    <t>In uezd's</t>
    <phoneticPr fontId="2" type="noConversion"/>
  </si>
  <si>
    <t>Kurlyandskaya</t>
    <phoneticPr fontId="2" type="noConversion"/>
  </si>
  <si>
    <t>Vladimirskaya</t>
    <phoneticPr fontId="2" type="noConversion"/>
  </si>
  <si>
    <t>Lyublinskaya</t>
    <phoneticPr fontId="2" type="noConversion"/>
  </si>
  <si>
    <t>(Sel'skoe</t>
    <phoneticPr fontId="11" type="noConversion"/>
  </si>
  <si>
    <t>khoziastvo)</t>
    <phoneticPr fontId="2" type="noConversion"/>
  </si>
  <si>
    <t>P+nob+</t>
    <phoneticPr fontId="11" type="noConversion"/>
  </si>
  <si>
    <t>misc =</t>
    <phoneticPr fontId="11" type="noConversion"/>
  </si>
  <si>
    <t>non-agric</t>
    <phoneticPr fontId="11" type="noConversion"/>
  </si>
  <si>
    <t>Evrop. Rossii, urban</t>
    <phoneticPr fontId="2" type="noConversion"/>
  </si>
  <si>
    <t>agricultural nobility are assumed to earn the common wage rate (implicitly) plus their land-related and any office-related earnings.</t>
    <phoneticPr fontId="11" type="noConversion"/>
  </si>
  <si>
    <t>(3.e) Shares of certain occupations as %'s of all households in 1904 *</t>
    <phoneticPr fontId="11" type="noConversion"/>
  </si>
  <si>
    <t>(meshchanye)</t>
    <phoneticPr fontId="11" type="noConversion"/>
  </si>
  <si>
    <t>Peasants</t>
    <phoneticPr fontId="11" type="noConversion"/>
  </si>
  <si>
    <t>Chernigovskaya</t>
    <phoneticPr fontId="2" type="noConversion"/>
  </si>
  <si>
    <t>Animal</t>
    <phoneticPr fontId="2" type="noConversion"/>
  </si>
  <si>
    <t>Voronezhskaya</t>
    <phoneticPr fontId="2" type="noConversion"/>
  </si>
  <si>
    <t>Viatskaya</t>
    <phoneticPr fontId="2" type="noConversion"/>
  </si>
  <si>
    <t xml:space="preserve">The figures for the mineral materials and wood sectors were hard to read, and were therefore </t>
    <phoneticPr fontId="2" type="noConversion"/>
  </si>
  <si>
    <t>M, N, and X-AA)</t>
    <phoneticPr fontId="2" type="noConversion"/>
  </si>
  <si>
    <t>Ryazanskaya</t>
    <phoneticPr fontId="2" type="noConversion"/>
  </si>
  <si>
    <t>Samarskaya</t>
    <phoneticPr fontId="2" type="noConversion"/>
  </si>
  <si>
    <t>S.-Peterburgskaya</t>
    <phoneticPr fontId="2" type="noConversion"/>
  </si>
  <si>
    <t>Saratovskaya</t>
    <phoneticPr fontId="2" type="noConversion"/>
  </si>
  <si>
    <t>Simbirskaya</t>
    <phoneticPr fontId="2" type="noConversion"/>
  </si>
  <si>
    <t>Deriving the Numbers of Household heads</t>
    <phoneticPr fontId="11" type="noConversion"/>
  </si>
  <si>
    <t>Smolenskaya</t>
    <phoneticPr fontId="2" type="noConversion"/>
  </si>
  <si>
    <t>Implied</t>
    <phoneticPr fontId="11" type="noConversion"/>
  </si>
  <si>
    <t>Rural = 2</t>
    <phoneticPr fontId="2" type="noConversion"/>
  </si>
  <si>
    <t>Volynskaya</t>
    <phoneticPr fontId="2" type="noConversion"/>
  </si>
  <si>
    <t>pp. 4-5</t>
    <phoneticPr fontId="2" type="noConversion"/>
  </si>
  <si>
    <t>pp. 6-7</t>
    <phoneticPr fontId="2" type="noConversion"/>
  </si>
  <si>
    <t>of which, in cities</t>
    <phoneticPr fontId="2" type="noConversion"/>
  </si>
  <si>
    <t>Akmolinskaya</t>
    <phoneticPr fontId="2" type="noConversion"/>
  </si>
  <si>
    <t>Cyrillic</t>
    <phoneticPr fontId="11" type="noConversion"/>
  </si>
  <si>
    <t>Kazanskaya</t>
    <phoneticPr fontId="2" type="noConversion"/>
  </si>
  <si>
    <t>Kalyzhskaya</t>
    <phoneticPr fontId="2" type="noConversion"/>
  </si>
  <si>
    <t>Kievskaya</t>
    <phoneticPr fontId="2" type="noConversion"/>
  </si>
  <si>
    <t>We have not investigated this error, since we are deadling only with European Russia.</t>
    <phoneticPr fontId="2" type="noConversion"/>
  </si>
  <si>
    <t>Liflyandskaya</t>
    <phoneticPr fontId="2" type="noConversion"/>
  </si>
  <si>
    <t>Have changed Ferganskaya cities, Column (19) from 11.11 to 1.11.</t>
    <phoneticPr fontId="2" type="noConversion"/>
  </si>
  <si>
    <t>Poltovskaya.  This has been adjusted on Worksheet (2).</t>
    <phoneticPr fontId="2" type="noConversion"/>
  </si>
  <si>
    <t>All-Kavkaz urban total.</t>
    <phoneticPr fontId="2" type="noConversion"/>
  </si>
  <si>
    <t>Notes</t>
    <phoneticPr fontId="2" type="noConversion"/>
  </si>
  <si>
    <t>Column (19) = Administration, courts, police, general services.</t>
    <phoneticPr fontId="2" type="noConversion"/>
  </si>
  <si>
    <t>Of which, [vyrabo?]tka ili izgotovlenie:</t>
    <phoneticPr fontId="2" type="noConversion"/>
  </si>
  <si>
    <t>Other</t>
    <phoneticPr fontId="2" type="noConversion"/>
  </si>
  <si>
    <t>Heriditary &amp; personal esteemed citizens</t>
    <phoneticPr fontId="11" type="noConversion"/>
  </si>
  <si>
    <t>of the 1897 reported figures and the population growth rates implied that urban &gt; total for that province.</t>
    <phoneticPr fontId="11" type="noConversion"/>
  </si>
  <si>
    <t>Transport &amp;</t>
    <phoneticPr fontId="2" type="noConversion"/>
  </si>
  <si>
    <t>"prochie"</t>
    <phoneticPr fontId="2" type="noConversion"/>
  </si>
  <si>
    <t>Estlyandskaya</t>
    <phoneticPr fontId="2" type="noConversion"/>
  </si>
  <si>
    <t>Fibrous</t>
    <phoneticPr fontId="2" type="noConversion"/>
  </si>
  <si>
    <t>Con-</t>
    <phoneticPr fontId="2" type="noConversion"/>
  </si>
  <si>
    <t>Novgorodskaya</t>
    <phoneticPr fontId="2" type="noConversion"/>
  </si>
  <si>
    <t>Free</t>
    <phoneticPr fontId="11" type="noConversion"/>
  </si>
  <si>
    <t>Novgorodskaya</t>
    <phoneticPr fontId="2" type="noConversion"/>
  </si>
  <si>
    <t>A note on Ryndziuskii's residents per dvor (Worksheet 2, Column I):</t>
    <phoneticPr fontId="11" type="noConversion"/>
  </si>
  <si>
    <t>Peasants</t>
  </si>
  <si>
    <t>Here rural = the (entire-urban) residual</t>
    <phoneticPr fontId="11" type="noConversion"/>
  </si>
  <si>
    <t>[Using the province-specific ratio of 1904 to 1897 population, derived in Panel (3.b).]</t>
    <phoneticPr fontId="11" type="noConversion"/>
  </si>
  <si>
    <t>Subtotal</t>
    <phoneticPr fontId="11" type="noConversion"/>
  </si>
  <si>
    <t>for these</t>
    <phoneticPr fontId="11" type="noConversion"/>
  </si>
  <si>
    <t>estates</t>
    <phoneticPr fontId="11" type="noConversion"/>
  </si>
  <si>
    <t>Vilenskaya (Vilna)</t>
    <phoneticPr fontId="2" type="noConversion"/>
  </si>
  <si>
    <t>Vitebskaya</t>
    <phoneticPr fontId="2" type="noConversion"/>
  </si>
  <si>
    <t xml:space="preserve">it is not hard to figure out which estates responded that their professional was agricultural (in the 1897 census).  They were overwhelmingly peasants, </t>
    <phoneticPr fontId="11" type="noConversion"/>
  </si>
  <si>
    <t xml:space="preserve">It then qualifies to receive non-agricultural rates of earnings.  The earnings rates, unlike the numbers </t>
    <phoneticPr fontId="11" type="noConversion"/>
  </si>
  <si>
    <t>animal husb.</t>
    <phoneticPr fontId="2" type="noConversion"/>
  </si>
  <si>
    <t>Implied</t>
    <phoneticPr fontId="2" type="noConversion"/>
  </si>
  <si>
    <t>Check total vs.(urban plus rural, all Europ. Russia)</t>
    <phoneticPr fontId="11" type="noConversion"/>
  </si>
  <si>
    <t>European Russia plus Kavkaz</t>
    <phoneticPr fontId="2" type="noConversion"/>
  </si>
  <si>
    <t>percent urban</t>
    <phoneticPr fontId="2" type="noConversion"/>
  </si>
  <si>
    <t>Tambovskaya</t>
    <phoneticPr fontId="2" type="noConversion"/>
  </si>
  <si>
    <t>Townspeople</t>
    <phoneticPr fontId="11" type="noConversion"/>
  </si>
  <si>
    <t>other</t>
    <phoneticPr fontId="11" type="noConversion"/>
  </si>
  <si>
    <t>Total</t>
    <phoneticPr fontId="11" type="noConversion"/>
  </si>
  <si>
    <t>"Available"</t>
    <phoneticPr fontId="2" type="noConversion"/>
  </si>
  <si>
    <t>0 = entire</t>
    <phoneticPr fontId="11" type="noConversion"/>
  </si>
  <si>
    <t>1 = urban</t>
    <phoneticPr fontId="11" type="noConversion"/>
  </si>
  <si>
    <t>another census</t>
    <phoneticPr fontId="2" type="noConversion"/>
  </si>
  <si>
    <t>(*These can differ slightly from the %'s reported in the census,</t>
    <phoneticPr fontId="11" type="noConversion"/>
  </si>
  <si>
    <t>Primorskaya</t>
    <phoneticPr fontId="2" type="noConversion"/>
  </si>
  <si>
    <t>Olonetskaya</t>
    <phoneticPr fontId="2" type="noConversion"/>
  </si>
  <si>
    <t>Orenburgskaya</t>
    <phoneticPr fontId="2" type="noConversion"/>
  </si>
  <si>
    <t>Tomskaya</t>
    <phoneticPr fontId="2" type="noConversion"/>
  </si>
  <si>
    <t>Column (19) = Administration, courts, police, general services.</t>
    <phoneticPr fontId="2" type="noConversion"/>
  </si>
  <si>
    <t>Astrakhanskaya</t>
    <phoneticPr fontId="2" type="noConversion"/>
  </si>
  <si>
    <t>(8)</t>
  </si>
  <si>
    <t>(9)</t>
  </si>
  <si>
    <t>(10)</t>
  </si>
  <si>
    <t>(11)</t>
  </si>
  <si>
    <t>(12)</t>
  </si>
  <si>
    <t>(13)</t>
  </si>
  <si>
    <t>Col AA-</t>
    <phoneticPr fontId="2" type="noConversion"/>
  </si>
  <si>
    <t xml:space="preserve">In Column (19), </t>
    <phoneticPr fontId="2" type="noConversion"/>
  </si>
  <si>
    <t>Admin, etc.</t>
    <phoneticPr fontId="11" type="noConversion"/>
  </si>
  <si>
    <t>Donskogo B. oblasty'</t>
    <phoneticPr fontId="2" type="noConversion"/>
  </si>
  <si>
    <t>residual</t>
    <phoneticPr fontId="2" type="noConversion"/>
  </si>
  <si>
    <t>residual</t>
    <phoneticPr fontId="2" type="noConversion"/>
  </si>
  <si>
    <t>residual</t>
    <phoneticPr fontId="2" type="noConversion"/>
  </si>
  <si>
    <t>Arkhagel'skaya</t>
    <phoneticPr fontId="2" type="noConversion"/>
  </si>
  <si>
    <t>Pskovskaya</t>
    <phoneticPr fontId="2" type="noConversion"/>
  </si>
  <si>
    <t>Ryazanskaya</t>
    <phoneticPr fontId="2" type="noConversion"/>
  </si>
  <si>
    <t>Tambovskaya</t>
    <phoneticPr fontId="2" type="noConversion"/>
  </si>
  <si>
    <t>Tverskaya</t>
    <phoneticPr fontId="2" type="noConversion"/>
  </si>
  <si>
    <t>Khar'kovskaya</t>
    <phoneticPr fontId="2" type="noConversion"/>
  </si>
  <si>
    <t>Khersonskaya</t>
    <phoneticPr fontId="2" type="noConversion"/>
  </si>
  <si>
    <t xml:space="preserve">Some figures for the mineral materials and wood sectors were hard to read, and were therefore </t>
    <phoneticPr fontId="2" type="noConversion"/>
  </si>
  <si>
    <t>Yaroslavskaya</t>
    <phoneticPr fontId="2" type="noConversion"/>
  </si>
  <si>
    <t>It is not clear that the numerator and denominator are fully comparable. In the denominator, his "dvory" may have</t>
    <phoneticPr fontId="11" type="noConversion"/>
  </si>
  <si>
    <t>Ufimskaya</t>
    <phoneticPr fontId="2" type="noConversion"/>
  </si>
  <si>
    <t>Ryazanskaya</t>
    <phoneticPr fontId="2" type="noConversion"/>
  </si>
  <si>
    <t>Tavryicheskaya</t>
    <phoneticPr fontId="2" type="noConversion"/>
  </si>
  <si>
    <t>Evropeyskaya Rossia</t>
    <phoneticPr fontId="2" type="noConversion"/>
  </si>
  <si>
    <t>Evrop. Rossia, urban</t>
    <phoneticPr fontId="2" type="noConversion"/>
  </si>
  <si>
    <t>Evrop. Rossia, rural</t>
    <phoneticPr fontId="2" type="noConversion"/>
  </si>
  <si>
    <t>(Total agric,</t>
    <phoneticPr fontId="11" type="noConversion"/>
  </si>
  <si>
    <t xml:space="preserve">not just </t>
    <phoneticPr fontId="11" type="noConversion"/>
  </si>
  <si>
    <t>Cyrillic</t>
    <phoneticPr fontId="11" type="noConversion"/>
  </si>
  <si>
    <t>Entire = 0</t>
    <phoneticPr fontId="11" type="noConversion"/>
  </si>
  <si>
    <t>arable</t>
    <phoneticPr fontId="11" type="noConversion"/>
  </si>
  <si>
    <t>Province</t>
    <phoneticPr fontId="2" type="noConversion"/>
  </si>
  <si>
    <t>Urban = 1</t>
    <phoneticPr fontId="11" type="noConversion"/>
  </si>
  <si>
    <t>zemledelie)</t>
    <phoneticPr fontId="11" type="noConversion"/>
  </si>
  <si>
    <t>no.</t>
    <phoneticPr fontId="2" type="noConversion"/>
  </si>
  <si>
    <t>Region</t>
    <phoneticPr fontId="11" type="noConversion"/>
  </si>
  <si>
    <r>
      <t xml:space="preserve">Worksheet (3)'s population totals for 1 January 1905 are from the 1905 </t>
    </r>
    <r>
      <rPr>
        <i/>
        <sz val="12"/>
        <color indexed="8"/>
        <rFont val="Arial"/>
      </rPr>
      <t>Statisticheskii Ezhegodnik/ Annuaire Statistique</t>
    </r>
    <r>
      <rPr>
        <sz val="12"/>
        <color indexed="8"/>
        <rFont val="Arial"/>
      </rPr>
      <t>, pp. 40-53.</t>
    </r>
    <phoneticPr fontId="11" type="noConversion"/>
  </si>
  <si>
    <t>Tverskaya</t>
    <phoneticPr fontId="2" type="noConversion"/>
  </si>
  <si>
    <t>Tul'skaya</t>
    <phoneticPr fontId="2" type="noConversion"/>
  </si>
  <si>
    <t>manufacturing</t>
    <phoneticPr fontId="2" type="noConversion"/>
  </si>
  <si>
    <t>Urban</t>
    <phoneticPr fontId="11" type="noConversion"/>
  </si>
  <si>
    <t>households</t>
    <phoneticPr fontId="11" type="noConversion"/>
  </si>
  <si>
    <t>of total</t>
    <phoneticPr fontId="11" type="noConversion"/>
  </si>
  <si>
    <t>Grodnenskaya</t>
    <phoneticPr fontId="2" type="noConversion"/>
  </si>
  <si>
    <t>Donskogo B. oblasty'</t>
    <phoneticPr fontId="2" type="noConversion"/>
  </si>
  <si>
    <t>Ekaterinoslavskaya</t>
    <phoneticPr fontId="2" type="noConversion"/>
  </si>
  <si>
    <t>Kazanskaya</t>
    <phoneticPr fontId="2" type="noConversion"/>
  </si>
  <si>
    <t>Kalyzhskaya</t>
    <phoneticPr fontId="2" type="noConversion"/>
  </si>
  <si>
    <t>Cyrillic</t>
    <phoneticPr fontId="11" type="noConversion"/>
  </si>
  <si>
    <t>Region</t>
  </si>
  <si>
    <t>because of differences in household size and a few corrections in the data.)</t>
    <phoneticPr fontId="11" type="noConversion"/>
  </si>
  <si>
    <t>Manu-</t>
    <phoneticPr fontId="11" type="noConversion"/>
  </si>
  <si>
    <t>Transport</t>
    <phoneticPr fontId="11" type="noConversion"/>
  </si>
  <si>
    <t>Gov't</t>
    <phoneticPr fontId="11" type="noConversion"/>
  </si>
  <si>
    <t>Of which, [vyrabo-?]tka ili izgotovlenie:</t>
    <phoneticPr fontId="2" type="noConversion"/>
  </si>
  <si>
    <t>agricultural</t>
    <phoneticPr fontId="2" type="noConversion"/>
  </si>
  <si>
    <t>number</t>
  </si>
  <si>
    <t>"6 sectors"*</t>
    <phoneticPr fontId="11" type="noConversion"/>
  </si>
  <si>
    <t>Agriculture</t>
    <phoneticPr fontId="2" type="noConversion"/>
  </si>
  <si>
    <t>Mogilevskaya</t>
    <phoneticPr fontId="2" type="noConversion"/>
  </si>
  <si>
    <t>Olonetskaya</t>
    <phoneticPr fontId="2" type="noConversion"/>
  </si>
  <si>
    <t>Orenburgskaya</t>
    <phoneticPr fontId="2" type="noConversion"/>
  </si>
  <si>
    <t>Orlovskaya</t>
    <phoneticPr fontId="2" type="noConversion"/>
  </si>
  <si>
    <t>S.-Peterburgskaya</t>
    <phoneticPr fontId="2" type="noConversion"/>
  </si>
  <si>
    <t>Saratovskaya</t>
    <phoneticPr fontId="2" type="noConversion"/>
  </si>
  <si>
    <t>Simbirskaya</t>
    <phoneticPr fontId="2" type="noConversion"/>
  </si>
  <si>
    <t>Smolenskaya</t>
    <phoneticPr fontId="2" type="noConversion"/>
  </si>
  <si>
    <t>Tavryacheskaya</t>
    <phoneticPr fontId="2" type="noConversion"/>
  </si>
  <si>
    <t>Yfimskaya</t>
    <phoneticPr fontId="2" type="noConversion"/>
  </si>
  <si>
    <t>Evropeyskoy Rossii</t>
    <phoneticPr fontId="2" type="noConversion"/>
  </si>
  <si>
    <t>Arkhagel'skaya</t>
    <phoneticPr fontId="2" type="noConversion"/>
  </si>
  <si>
    <t>Astrakhanskaya</t>
    <phoneticPr fontId="2" type="noConversion"/>
  </si>
  <si>
    <t>Bessarabskaya</t>
    <phoneticPr fontId="2" type="noConversion"/>
  </si>
  <si>
    <t>Vilenskaya (Vilna)</t>
    <phoneticPr fontId="2" type="noConversion"/>
  </si>
  <si>
    <t>Vitebskaya</t>
    <phoneticPr fontId="2" type="noConversion"/>
  </si>
  <si>
    <t>Of which, within "prochie"</t>
    <phoneticPr fontId="2" type="noConversion"/>
  </si>
  <si>
    <t>Kovenskaya</t>
    <phoneticPr fontId="2" type="noConversion"/>
  </si>
  <si>
    <t>Kostromskaya</t>
    <phoneticPr fontId="2" type="noConversion"/>
  </si>
  <si>
    <t>Kurlyandskaya</t>
    <phoneticPr fontId="2" type="noConversion"/>
  </si>
  <si>
    <t>Kurskaya</t>
    <phoneticPr fontId="2" type="noConversion"/>
  </si>
  <si>
    <t>Simbirskaya</t>
    <phoneticPr fontId="2" type="noConversion"/>
  </si>
  <si>
    <t>The number of urban peasants exceeds the number of urban HH employed in agriculture, with the exception of Bessarabia.</t>
    <phoneticPr fontId="11" type="noConversion"/>
  </si>
  <si>
    <t>servants, etc.</t>
    <phoneticPr fontId="2" type="noConversion"/>
  </si>
  <si>
    <t>not employed</t>
    <phoneticPr fontId="11" type="noConversion"/>
  </si>
  <si>
    <t>in agric</t>
    <phoneticPr fontId="11" type="noConversion"/>
  </si>
  <si>
    <t>Worksheet (5)</t>
    <phoneticPr fontId="11" type="noConversion"/>
  </si>
  <si>
    <t>Worksheet (6)</t>
    <phoneticPr fontId="11" type="noConversion"/>
  </si>
  <si>
    <t>Miscell.</t>
    <phoneticPr fontId="11" type="noConversion"/>
  </si>
  <si>
    <t>Estate-</t>
    <phoneticPr fontId="11" type="noConversion"/>
  </si>
  <si>
    <t>population</t>
    <phoneticPr fontId="11" type="noConversion"/>
  </si>
  <si>
    <t>clergy</t>
    <phoneticPr fontId="11" type="noConversion"/>
  </si>
  <si>
    <t>Vologodskaya</t>
    <phoneticPr fontId="2" type="noConversion"/>
  </si>
  <si>
    <t>Ufimskaya</t>
    <phoneticPr fontId="2" type="noConversion"/>
  </si>
  <si>
    <t>Vladimirskaya</t>
    <phoneticPr fontId="2" type="noConversion"/>
  </si>
  <si>
    <t>Yaroslavskaya</t>
    <phoneticPr fontId="2" type="noConversion"/>
  </si>
  <si>
    <t>Voronezhskaya</t>
    <phoneticPr fontId="2" type="noConversion"/>
  </si>
  <si>
    <t>Penzenskaya</t>
    <phoneticPr fontId="2" type="noConversion"/>
  </si>
  <si>
    <t>Estlyandskaya</t>
    <phoneticPr fontId="2" type="noConversion"/>
  </si>
  <si>
    <t>Cyrillic</t>
    <phoneticPr fontId="11" type="noConversion"/>
  </si>
  <si>
    <t>Province</t>
    <phoneticPr fontId="2" type="noConversion"/>
  </si>
  <si>
    <t>Urban = 1</t>
    <phoneticPr fontId="11" type="noConversion"/>
  </si>
  <si>
    <t>THESE ESTATES' HHs EXPORTABLE TO LATER</t>
    <phoneticPr fontId="11" type="noConversion"/>
  </si>
  <si>
    <t>SECTORS (i.e. to worksheet (7) and beyond)</t>
    <phoneticPr fontId="11" type="noConversion"/>
  </si>
  <si>
    <t>Pskovskaya</t>
    <phoneticPr fontId="2" type="noConversion"/>
  </si>
  <si>
    <t>Sic - for Empire cities total, aggregates add up to 100.2%.</t>
    <phoneticPr fontId="2" type="noConversion"/>
  </si>
  <si>
    <t>(To match the boundaries of the</t>
    <phoneticPr fontId="2" type="noConversion"/>
  </si>
  <si>
    <t>Amurskaya</t>
    <phoneticPr fontId="2" type="noConversion"/>
  </si>
  <si>
    <t>Yeneseiskaya</t>
    <phoneticPr fontId="2" type="noConversion"/>
  </si>
  <si>
    <t>Yakutskaya</t>
    <phoneticPr fontId="2" type="noConversion"/>
  </si>
  <si>
    <t>excluded one-person households or may have included only a peasant household population.</t>
    <phoneticPr fontId="11" type="noConversion"/>
  </si>
  <si>
    <t>All</t>
    <phoneticPr fontId="11" type="noConversion"/>
  </si>
  <si>
    <t>Nobility</t>
    <phoneticPr fontId="11" type="noConversion"/>
  </si>
  <si>
    <t>&amp; esteemed</t>
    <phoneticPr fontId="11" type="noConversion"/>
  </si>
  <si>
    <t>Implied %</t>
    <phoneticPr fontId="11" type="noConversion"/>
  </si>
  <si>
    <t>households,</t>
    <phoneticPr fontId="11" type="noConversion"/>
  </si>
  <si>
    <t>Minskaya</t>
    <phoneticPr fontId="2" type="noConversion"/>
  </si>
  <si>
    <t>"available"</t>
    <phoneticPr fontId="11" type="noConversion"/>
  </si>
  <si>
    <t xml:space="preserve">pop growth, </t>
    <phoneticPr fontId="11" type="noConversion"/>
  </si>
  <si>
    <t>Kovenskaya</t>
    <phoneticPr fontId="2" type="noConversion"/>
  </si>
  <si>
    <t>Kostromskaya</t>
    <phoneticPr fontId="2" type="noConversion"/>
  </si>
  <si>
    <t>Kurlyandskaya</t>
    <phoneticPr fontId="2" type="noConversion"/>
  </si>
  <si>
    <t>Kurskaya</t>
    <phoneticPr fontId="2" type="noConversion"/>
  </si>
  <si>
    <t>Liflyandskaya</t>
    <phoneticPr fontId="2" type="noConversion"/>
  </si>
  <si>
    <t>Orlovskaya</t>
    <phoneticPr fontId="2" type="noConversion"/>
  </si>
  <si>
    <t>Penzenskaya</t>
    <phoneticPr fontId="2" type="noConversion"/>
  </si>
  <si>
    <t>Percent</t>
    <phoneticPr fontId="2" type="noConversion"/>
  </si>
  <si>
    <t>Arkhagel'skaya</t>
    <phoneticPr fontId="2" type="noConversion"/>
  </si>
  <si>
    <t>Astrakhanskaya</t>
    <phoneticPr fontId="2" type="noConversion"/>
  </si>
  <si>
    <t>Bessarabskaya</t>
    <phoneticPr fontId="2" type="noConversion"/>
  </si>
  <si>
    <t>Astrakhanskaya</t>
    <phoneticPr fontId="2" type="noConversion"/>
  </si>
  <si>
    <t>Vitebskaya</t>
    <phoneticPr fontId="2" type="noConversion"/>
  </si>
  <si>
    <t>Vladimirskaya</t>
    <phoneticPr fontId="2" type="noConversion"/>
  </si>
  <si>
    <t>Volynskaya</t>
    <phoneticPr fontId="2" type="noConversion"/>
  </si>
  <si>
    <t>Voronezhskaya</t>
    <phoneticPr fontId="2" type="noConversion"/>
  </si>
  <si>
    <t>Viatskaya</t>
    <phoneticPr fontId="2" type="noConversion"/>
  </si>
  <si>
    <t>Kostromskaya</t>
    <phoneticPr fontId="2" type="noConversion"/>
  </si>
  <si>
    <r>
      <t>pokazannykh pri perepici glavnymi, kak dostavlyayushchia glavneishchia sredstvo sushchestvovania</t>
    </r>
    <r>
      <rPr>
        <sz val="12"/>
        <color indexed="8"/>
        <rFont val="Arial"/>
      </rPr>
      <t xml:space="preserve"> (St. Petersburg, 1905), vypuska 8.</t>
    </r>
    <phoneticPr fontId="2" type="noConversion"/>
  </si>
  <si>
    <t>Mining</t>
    <phoneticPr fontId="2" type="noConversion"/>
  </si>
  <si>
    <t>Yet a reading of this part of his book creates doubts that these ratios can be used as indicators of average rural family size.</t>
    <phoneticPr fontId="11" type="noConversion"/>
  </si>
  <si>
    <t>Other</t>
  </si>
  <si>
    <t>Estimating Household Heads (HH) 1897 from "available population", by output sector (zanyatia, professii), by social estate, and by urban-rural</t>
    <phoneticPr fontId="2" type="noConversion"/>
  </si>
  <si>
    <t>Kazanskaya</t>
    <phoneticPr fontId="2" type="noConversion"/>
  </si>
  <si>
    <t>share, or</t>
    <phoneticPr fontId="11" type="noConversion"/>
  </si>
  <si>
    <t>available rural</t>
    <phoneticPr fontId="11" type="noConversion"/>
  </si>
  <si>
    <t>pochetnye)</t>
    <phoneticPr fontId="11" type="noConversion"/>
  </si>
  <si>
    <t>THESE ESTATES' HHs EXPOR-</t>
    <phoneticPr fontId="11" type="noConversion"/>
  </si>
  <si>
    <t>TABLE TO LATER SECTORS</t>
    <phoneticPr fontId="11" type="noConversion"/>
  </si>
  <si>
    <t>(i.e. to worksheet (8) and beyond)</t>
    <phoneticPr fontId="11" type="noConversion"/>
  </si>
  <si>
    <t>Employed</t>
    <phoneticPr fontId="11" type="noConversion"/>
  </si>
  <si>
    <t>ESTATES MOST CONNECTED TO CLERGY</t>
    <phoneticPr fontId="11" type="noConversion"/>
  </si>
  <si>
    <t>itself</t>
    <phoneticPr fontId="11" type="noConversion"/>
  </si>
  <si>
    <t>CLERGY</t>
    <phoneticPr fontId="11" type="noConversion"/>
  </si>
  <si>
    <t>Available</t>
    <phoneticPr fontId="11" type="noConversion"/>
  </si>
  <si>
    <t>Available</t>
    <phoneticPr fontId="11" type="noConversion"/>
  </si>
  <si>
    <t>Miscel-</t>
    <phoneticPr fontId="11" type="noConversion"/>
  </si>
  <si>
    <t>laneous</t>
    <phoneticPr fontId="11" type="noConversion"/>
  </si>
  <si>
    <t>estates'</t>
    <phoneticPr fontId="11" type="noConversion"/>
  </si>
  <si>
    <t>HHs</t>
    <phoneticPr fontId="11" type="noConversion"/>
  </si>
  <si>
    <t>Yfimskaya</t>
    <phoneticPr fontId="2" type="noConversion"/>
  </si>
  <si>
    <t>Khar'kovskaya</t>
    <phoneticPr fontId="2" type="noConversion"/>
  </si>
  <si>
    <t>Evrop. Rossii, rural</t>
    <phoneticPr fontId="2" type="noConversion"/>
  </si>
  <si>
    <t xml:space="preserve"> ≠ Column BI due to rounding.</t>
    <phoneticPr fontId="11" type="noConversion"/>
  </si>
  <si>
    <r>
      <t xml:space="preserve">Source: [Senator] Troinitskii, N.A. (ed.), </t>
    </r>
    <r>
      <rPr>
        <i/>
        <sz val="12"/>
        <color indexed="8"/>
        <rFont val="Arial"/>
      </rPr>
      <t>Protsentnoe raspredelenie nalichnogo nacelenia Imperii oboego pola po gruppam zanyatia,</t>
    </r>
    <phoneticPr fontId="2" type="noConversion"/>
  </si>
  <si>
    <t>Townspeople</t>
  </si>
  <si>
    <t>Nobility</t>
  </si>
  <si>
    <t>(meshchanye)</t>
  </si>
  <si>
    <t>Misc.</t>
    <phoneticPr fontId="11" type="noConversion"/>
  </si>
  <si>
    <t>estates</t>
    <phoneticPr fontId="11" type="noConversion"/>
  </si>
  <si>
    <t>Tavryacheskaya</t>
    <phoneticPr fontId="2" type="noConversion"/>
  </si>
  <si>
    <t>Suval'skaya</t>
    <phoneticPr fontId="2" type="noConversion"/>
  </si>
  <si>
    <t>Sedletskaya</t>
    <phoneticPr fontId="2" type="noConversion"/>
  </si>
  <si>
    <t>Bakinskaya</t>
    <phoneticPr fontId="2" type="noConversion"/>
  </si>
  <si>
    <t>Liflyandskaya</t>
    <phoneticPr fontId="2" type="noConversion"/>
  </si>
  <si>
    <t>Minskaya</t>
    <phoneticPr fontId="2" type="noConversion"/>
  </si>
  <si>
    <t>Mogilevskaya</t>
    <phoneticPr fontId="2" type="noConversion"/>
  </si>
  <si>
    <t>Moskovskaya</t>
    <phoneticPr fontId="2" type="noConversion"/>
  </si>
  <si>
    <t>Estate population divided by the "available population" per household head from Column H =</t>
    <phoneticPr fontId="11" type="noConversion"/>
  </si>
  <si>
    <t>transport,</t>
    <phoneticPr fontId="11" type="noConversion"/>
  </si>
  <si>
    <t xml:space="preserve"> trade,&amp; free</t>
    <phoneticPr fontId="11" type="noConversion"/>
  </si>
  <si>
    <t>Vladimirskaya</t>
    <phoneticPr fontId="2" type="noConversion"/>
  </si>
  <si>
    <t>Vologodskaya</t>
    <phoneticPr fontId="2" type="noConversion"/>
  </si>
  <si>
    <t>Volynskaya</t>
    <phoneticPr fontId="2" type="noConversion"/>
  </si>
  <si>
    <t>Correspondingly, where there is excess of the sum of these three estates (peasants + nobility + miscellaneous)</t>
    <phoneticPr fontId="11" type="noConversion"/>
  </si>
  <si>
    <t>over the number of agricultural households, that excess is similarly apportioned among these three.</t>
    <phoneticPr fontId="11" type="noConversion"/>
  </si>
  <si>
    <t>Ekaterinoslavskaya</t>
    <phoneticPr fontId="2" type="noConversion"/>
  </si>
  <si>
    <t>Nobility</t>
    <phoneticPr fontId="11" type="noConversion"/>
  </si>
  <si>
    <t>Kievskaya</t>
    <phoneticPr fontId="2" type="noConversion"/>
  </si>
  <si>
    <t>100% - (Col's H,</t>
    <phoneticPr fontId="2" type="noConversion"/>
  </si>
  <si>
    <t>First cell formula took the form of I11/$G11</t>
    <phoneticPr fontId="11" type="noConversion"/>
  </si>
  <si>
    <t>Evropeyskoy Rossii</t>
    <phoneticPr fontId="2" type="noConversion"/>
  </si>
  <si>
    <t>professions]</t>
    <phoneticPr fontId="11" type="noConversion"/>
  </si>
  <si>
    <t>census allowed non-Russian-orthodox more leeway to declare their clergy</t>
    <phoneticPr fontId="11" type="noConversion"/>
  </si>
  <si>
    <t>(residual)</t>
    <phoneticPr fontId="11" type="noConversion"/>
  </si>
  <si>
    <t>IMPORTING OTHER ESTATES'</t>
    <phoneticPr fontId="11" type="noConversion"/>
  </si>
  <si>
    <t>agric HH</t>
    <phoneticPr fontId="11" type="noConversion"/>
  </si>
  <si>
    <t>meshchanye</t>
    <phoneticPr fontId="11" type="noConversion"/>
  </si>
  <si>
    <t>(zanyatia)</t>
    <phoneticPr fontId="11" type="noConversion"/>
  </si>
  <si>
    <t>percent of household heads were peasants.</t>
    <phoneticPr fontId="11" type="noConversion"/>
  </si>
  <si>
    <t>PROFESSIONS</t>
    <phoneticPr fontId="11" type="noConversion"/>
  </si>
  <si>
    <t>FREE PRO-</t>
    <phoneticPr fontId="11" type="noConversion"/>
  </si>
  <si>
    <t>FESSIONS</t>
    <phoneticPr fontId="11" type="noConversion"/>
  </si>
  <si>
    <t>ESTATES MOST CONNECTED TO FREE PROFESSIONS</t>
    <phoneticPr fontId="11" type="noConversion"/>
  </si>
  <si>
    <t>Available</t>
    <phoneticPr fontId="11" type="noConversion"/>
  </si>
  <si>
    <t>Worksheet (4a)</t>
    <phoneticPr fontId="11" type="noConversion"/>
  </si>
  <si>
    <t>Linking agricultural household heads (HH) and HH in the three estates most tied to agriculture, and dealing with leftovers</t>
    <phoneticPr fontId="11" type="noConversion"/>
  </si>
  <si>
    <t>AGRIC</t>
    <phoneticPr fontId="11" type="noConversion"/>
  </si>
  <si>
    <t>Peasants</t>
    <phoneticPr fontId="11" type="noConversion"/>
  </si>
  <si>
    <t>S.-Peterburgskaya</t>
    <phoneticPr fontId="2" type="noConversion"/>
  </si>
  <si>
    <t>See Worksheet (2) for a small adjustment relating to Mogilevskaya.</t>
    <phoneticPr fontId="2" type="noConversion"/>
  </si>
  <si>
    <t>See Worksheet (2) for a small adjustment relating to Poltovskaya.</t>
    <phoneticPr fontId="2" type="noConversion"/>
  </si>
  <si>
    <t>Households</t>
    <phoneticPr fontId="2" type="noConversion"/>
  </si>
  <si>
    <t>Within</t>
    <phoneticPr fontId="2" type="noConversion"/>
  </si>
  <si>
    <t>Entire = 0</t>
    <phoneticPr fontId="11" type="noConversion"/>
  </si>
  <si>
    <t>of households, are generally not specific to each province.  Rather, they come from occasional studies</t>
    <phoneticPr fontId="11" type="noConversion"/>
  </si>
  <si>
    <t>Graf 14b, [sub-row 2] = Polozhenie po voinskoi pozinnocti [compulsory military service]</t>
    <phoneticPr fontId="11" type="noConversion"/>
  </si>
  <si>
    <t>Viatskaya</t>
    <phoneticPr fontId="2" type="noConversion"/>
  </si>
  <si>
    <t>Grodnenskaya</t>
    <phoneticPr fontId="2" type="noConversion"/>
  </si>
  <si>
    <t>Donskogo B. oblasty'</t>
    <phoneticPr fontId="2" type="noConversion"/>
  </si>
  <si>
    <t>Ekaterinoslavskaya</t>
    <phoneticPr fontId="2" type="noConversion"/>
  </si>
  <si>
    <t>Kazanskaya</t>
    <phoneticPr fontId="2" type="noConversion"/>
  </si>
  <si>
    <t>Kalyzhskaya</t>
    <phoneticPr fontId="2" type="noConversion"/>
  </si>
  <si>
    <t>Kievskaya</t>
    <phoneticPr fontId="2" type="noConversion"/>
  </si>
  <si>
    <t>Minskaya</t>
    <phoneticPr fontId="2" type="noConversion"/>
  </si>
  <si>
    <t>Mogilevskaya</t>
    <phoneticPr fontId="2" type="noConversion"/>
  </si>
  <si>
    <t>Moskovskaya</t>
    <phoneticPr fontId="2" type="noConversion"/>
  </si>
  <si>
    <t>Nizhegorodskaya</t>
    <phoneticPr fontId="2" type="noConversion"/>
  </si>
  <si>
    <t>Novgorodskaya</t>
    <phoneticPr fontId="2" type="noConversion"/>
  </si>
  <si>
    <t>residual</t>
    <phoneticPr fontId="2" type="noConversion"/>
  </si>
  <si>
    <t>from 1897 to</t>
    <phoneticPr fontId="11" type="noConversion"/>
  </si>
  <si>
    <t>Population as of 1 Jan 1905</t>
    <phoneticPr fontId="11" type="noConversion"/>
  </si>
  <si>
    <t>(in 1,000s)</t>
    <phoneticPr fontId="11" type="noConversion"/>
  </si>
  <si>
    <t>"Available"</t>
    <phoneticPr fontId="2" type="noConversion"/>
  </si>
  <si>
    <t>grazhdane)</t>
    <phoneticPr fontId="11" type="noConversion"/>
  </si>
  <si>
    <t>Vologodskaya</t>
    <phoneticPr fontId="2" type="noConversion"/>
  </si>
  <si>
    <t>"available"</t>
    <phoneticPr fontId="2" type="noConversion"/>
  </si>
  <si>
    <t xml:space="preserve">In Worksheet (2), the household sizes "available per household" in Column G are from the 1897 census's Column </t>
    <phoneticPr fontId="11" type="noConversion"/>
  </si>
  <si>
    <t>Distribution of Households [po khoziaistvam] by Composition [sostav takovykh].</t>
    <phoneticPr fontId="11" type="noConversion"/>
  </si>
  <si>
    <t>urban</t>
  </si>
  <si>
    <t>Clergy</t>
  </si>
  <si>
    <t>Merch &amp;c</t>
  </si>
  <si>
    <t>Townfolk</t>
  </si>
  <si>
    <t xml:space="preserve">and the miscellaneous (e.g. military) estates in their propotions of the total households of the three groups.  Yes, that does mean that the rural </t>
    <phoneticPr fontId="11" type="noConversion"/>
  </si>
  <si>
    <t>Graf 14a = Glavnoe, to est' to, kotoroe dostavlyat glavnie sredstva dlya sushchestvovania.</t>
    <phoneticPr fontId="11" type="noConversion"/>
  </si>
  <si>
    <t>Merchants</t>
    <phoneticPr fontId="11" type="noConversion"/>
  </si>
  <si>
    <t>Meshchane</t>
    <phoneticPr fontId="11" type="noConversion"/>
  </si>
  <si>
    <t>Nobility</t>
    <phoneticPr fontId="11" type="noConversion"/>
  </si>
  <si>
    <t>min of (0.30</t>
    <phoneticPr fontId="11" type="noConversion"/>
  </si>
  <si>
    <t>50k-up</t>
  </si>
  <si>
    <t>20k-50k</t>
  </si>
  <si>
    <t>10k-20k</t>
  </si>
  <si>
    <t>5k-10k</t>
  </si>
  <si>
    <t>2k-5k</t>
  </si>
  <si>
    <t>1k-2k</t>
  </si>
  <si>
    <t>&lt; 1k (residual)</t>
  </si>
  <si>
    <t>Gov't admin</t>
  </si>
  <si>
    <t>Available after agric, services</t>
    <phoneticPr fontId="11" type="noConversion"/>
  </si>
  <si>
    <t>3 estates'</t>
    <phoneticPr fontId="11" type="noConversion"/>
  </si>
  <si>
    <t>IMPORT</t>
    <phoneticPr fontId="11" type="noConversion"/>
  </si>
  <si>
    <t>Rural = 2</t>
    <phoneticPr fontId="2" type="noConversion"/>
  </si>
  <si>
    <t>Agriculture</t>
    <phoneticPr fontId="11" type="noConversion"/>
  </si>
  <si>
    <t>Vologodskaya</t>
    <phoneticPr fontId="2" type="noConversion"/>
  </si>
  <si>
    <t>Novgorodskaya</t>
    <phoneticPr fontId="2" type="noConversion"/>
  </si>
  <si>
    <t>Employed as clergy</t>
    <phoneticPr fontId="11" type="noConversion"/>
  </si>
  <si>
    <t>Estate</t>
    <phoneticPr fontId="11" type="noConversion"/>
  </si>
  <si>
    <t>clergy</t>
    <phoneticPr fontId="11" type="noConversion"/>
  </si>
  <si>
    <t xml:space="preserve">For the rural parts of each gubernia, we record the separate estimates for villagers per household </t>
    <phoneticPr fontId="11" type="noConversion"/>
  </si>
  <si>
    <t>Permskaya</t>
    <phoneticPr fontId="2" type="noConversion"/>
  </si>
  <si>
    <t>Podol'skaya</t>
    <phoneticPr fontId="2" type="noConversion"/>
  </si>
  <si>
    <t>Poltavskaya</t>
    <phoneticPr fontId="2" type="noConversion"/>
  </si>
  <si>
    <t>Pskovskaya</t>
    <phoneticPr fontId="2" type="noConversion"/>
  </si>
  <si>
    <t xml:space="preserve">(kuptsy I </t>
    <phoneticPr fontId="11" type="noConversion"/>
  </si>
  <si>
    <t>pochetnye</t>
    <phoneticPr fontId="11" type="noConversion"/>
  </si>
  <si>
    <t>("srednee chislo sel'skikh zhitelei na odin dvor") given by</t>
    <phoneticPr fontId="11" type="noConversion"/>
  </si>
  <si>
    <t>in panel (3c)</t>
    <phoneticPr fontId="11" type="noConversion"/>
  </si>
  <si>
    <t>The 1897 census columns relating to occupation and sector of employment ask for:</t>
    <phoneticPr fontId="11" type="noConversion"/>
  </si>
  <si>
    <t>Graf 14 = Zanyatie, remeslo, dlzhnoct' ili sluzhba.</t>
    <phoneticPr fontId="11" type="noConversion"/>
  </si>
  <si>
    <t>population"</t>
    <phoneticPr fontId="11" type="noConversion"/>
  </si>
  <si>
    <t>Our thanks to Nikolas Zolas for his transcriptions, December 2010 and September 2011.</t>
    <phoneticPr fontId="2" type="noConversion"/>
  </si>
  <si>
    <t>Worksheet (7)</t>
    <phoneticPr fontId="11" type="noConversion"/>
  </si>
  <si>
    <t>Giving "free professions" employment to household heads in different estates</t>
    <phoneticPr fontId="11" type="noConversion"/>
  </si>
  <si>
    <t>rural</t>
  </si>
  <si>
    <t>"Clergy" household heads, employment versus estates</t>
    <phoneticPr fontId="11" type="noConversion"/>
  </si>
  <si>
    <t>Merchant</t>
    <phoneticPr fontId="11" type="noConversion"/>
  </si>
  <si>
    <t>Moskovskaya</t>
    <phoneticPr fontId="2" type="noConversion"/>
  </si>
  <si>
    <t>Smolenskaya</t>
    <phoneticPr fontId="2" type="noConversion"/>
  </si>
  <si>
    <t>Urban St.-P has</t>
    <phoneticPr fontId="11" type="noConversion"/>
  </si>
  <si>
    <t>percent of Eur Russ, vs. its 1.2% for all households</t>
    <phoneticPr fontId="11" type="noConversion"/>
  </si>
  <si>
    <t>% error</t>
    <phoneticPr fontId="11" type="noConversion"/>
  </si>
  <si>
    <t>Total HH</t>
    <phoneticPr fontId="11" type="noConversion"/>
  </si>
  <si>
    <t>employment</t>
    <phoneticPr fontId="11" type="noConversion"/>
  </si>
  <si>
    <t>in private</t>
    <phoneticPr fontId="11" type="noConversion"/>
  </si>
  <si>
    <t>service,</t>
    <phoneticPr fontId="2" type="noConversion"/>
  </si>
  <si>
    <t>peasants</t>
    <phoneticPr fontId="11" type="noConversion"/>
  </si>
  <si>
    <t>Nafziger-Lindert</t>
    <phoneticPr fontId="11" type="noConversion"/>
  </si>
  <si>
    <t>Merchants</t>
  </si>
  <si>
    <t>Meshchane</t>
    <phoneticPr fontId="11" type="noConversion"/>
  </si>
  <si>
    <t>Total</t>
    <phoneticPr fontId="11" type="noConversion"/>
  </si>
  <si>
    <t>Nobility</t>
    <phoneticPr fontId="11" type="noConversion"/>
  </si>
  <si>
    <t>Merchants</t>
    <phoneticPr fontId="11" type="noConversion"/>
  </si>
  <si>
    <t>Meshchane</t>
    <phoneticPr fontId="11" type="noConversion"/>
  </si>
  <si>
    <t>Imperial government, St. Petersburg</t>
    <phoneticPr fontId="11" type="noConversion"/>
  </si>
  <si>
    <t>Nobility</t>
    <phoneticPr fontId="11" type="noConversion"/>
  </si>
  <si>
    <t>Pochetnye</t>
    <phoneticPr fontId="11" type="noConversion"/>
  </si>
  <si>
    <t>All other prov's</t>
    <phoneticPr fontId="11" type="noConversion"/>
  </si>
  <si>
    <t>1, 3</t>
  </si>
  <si>
    <t>1, 3, 4</t>
  </si>
  <si>
    <t>1, 3, 4, 5</t>
  </si>
  <si>
    <t>that nobility</t>
    <phoneticPr fontId="11" type="noConversion"/>
  </si>
  <si>
    <t>had higher</t>
    <phoneticPr fontId="11" type="noConversion"/>
  </si>
  <si>
    <t>salary ranks,</t>
    <phoneticPr fontId="11" type="noConversion"/>
  </si>
  <si>
    <t>and peasants</t>
    <phoneticPr fontId="11" type="noConversion"/>
  </si>
  <si>
    <t>(zemstvo)</t>
    <phoneticPr fontId="11" type="noConversion"/>
  </si>
  <si>
    <t>But then =&gt;</t>
    <phoneticPr fontId="11" type="noConversion"/>
  </si>
  <si>
    <t>we recognize</t>
    <phoneticPr fontId="11" type="noConversion"/>
  </si>
  <si>
    <t>Imperial government high offices, St. Petersburg</t>
    <phoneticPr fontId="11" type="noConversion"/>
  </si>
  <si>
    <t>Peasants</t>
    <phoneticPr fontId="11" type="noConversion"/>
  </si>
  <si>
    <t>Miscell-</t>
    <phoneticPr fontId="11" type="noConversion"/>
  </si>
  <si>
    <t>Graf 14b, [sub-row 1] = Pobochnoe ili bvsnomogatel'noe [secondary or auxiliary]</t>
    <phoneticPr fontId="11" type="noConversion"/>
  </si>
  <si>
    <t xml:space="preserve">of zemstvo income or of industrial wage rates.  </t>
    <phoneticPr fontId="11" type="noConversion"/>
  </si>
  <si>
    <t>Assumptions about social estates' employment in output sectors of the economy</t>
    <phoneticPr fontId="11" type="noConversion"/>
  </si>
  <si>
    <t>ESTATES' HHs</t>
    <phoneticPr fontId="11" type="noConversion"/>
  </si>
  <si>
    <t>INTO PRIVATE</t>
    <phoneticPr fontId="11" type="noConversion"/>
  </si>
  <si>
    <t>SERVICES, etc.</t>
    <phoneticPr fontId="11" type="noConversion"/>
  </si>
  <si>
    <t>IMPORTS OF</t>
    <phoneticPr fontId="11" type="noConversion"/>
  </si>
  <si>
    <t>Total</t>
    <phoneticPr fontId="11" type="noConversion"/>
  </si>
  <si>
    <t>Import</t>
    <phoneticPr fontId="11" type="noConversion"/>
  </si>
  <si>
    <t>meshchanye</t>
    <phoneticPr fontId="11" type="noConversion"/>
  </si>
  <si>
    <t>Meshchanye</t>
    <phoneticPr fontId="11" type="noConversion"/>
  </si>
  <si>
    <t>(Townspeople)</t>
    <phoneticPr fontId="11" type="noConversion"/>
  </si>
  <si>
    <t>Region</t>
    <phoneticPr fontId="11" type="noConversion"/>
  </si>
  <si>
    <t>Rural = 2</t>
    <phoneticPr fontId="2" type="noConversion"/>
  </si>
  <si>
    <t>Voronezhskaya</t>
    <phoneticPr fontId="2" type="noConversion"/>
  </si>
  <si>
    <t>Kurskaya</t>
    <phoneticPr fontId="2" type="noConversion"/>
  </si>
  <si>
    <t>Penzenskaya</t>
    <phoneticPr fontId="2" type="noConversion"/>
  </si>
  <si>
    <t>Vsego v Kavkaz</t>
    <phoneticPr fontId="2" type="noConversion"/>
  </si>
  <si>
    <t>In the same Worksheet (2), the estate populations in panel (2.c) were transcribed from Demoscope Weekly, http://demoscope.ru/weekly/ssp/census.php?cy=0 .</t>
    <phoneticPr fontId="11" type="noConversion"/>
  </si>
  <si>
    <t xml:space="preserve">The labor earning power of all agricultural HH  is tied to the agricultural wage. This agricultural labor earning power is allocated among peasants, nobility, </t>
    <phoneticPr fontId="11" type="noConversion"/>
  </si>
  <si>
    <t>by Sector/occupation (zanyatia, professii) for mid 1904</t>
    <phoneticPr fontId="11" type="noConversion"/>
  </si>
  <si>
    <t>profession than did the question on estate.</t>
  </si>
  <si>
    <t>households by a margin that might not be bad for deriving a residual share of these estates that were devoted to the non-agricultural labor force.</t>
    <phoneticPr fontId="11" type="noConversion"/>
  </si>
  <si>
    <t>employed in the "free professions"</t>
    <phoneticPr fontId="11" type="noConversion"/>
  </si>
  <si>
    <t>no.</t>
    <phoneticPr fontId="2" type="noConversion"/>
  </si>
  <si>
    <t>INTO CLERICAL</t>
    <phoneticPr fontId="11" type="noConversion"/>
  </si>
  <si>
    <t>EMPLOYMENT</t>
    <phoneticPr fontId="11" type="noConversion"/>
  </si>
  <si>
    <t>Employed in private service, servants. etc.</t>
    <phoneticPr fontId="11" type="noConversion"/>
  </si>
  <si>
    <t>THE ESTATES' HHs EXPORTABLE</t>
    <phoneticPr fontId="11" type="noConversion"/>
  </si>
  <si>
    <t>TO NON-AGRIC, NON-SERVANTS</t>
    <phoneticPr fontId="11" type="noConversion"/>
  </si>
  <si>
    <t>See also worksheet (4) in the file "1904 medium-ineq distrib".</t>
    <phoneticPr fontId="11" type="noConversion"/>
  </si>
  <si>
    <t xml:space="preserve">Our divisions must be arbitrary, of course, since the official data did not explicitly cross-classify output sectors by estates. On the degree of separations of owners of </t>
    <phoneticPr fontId="11" type="noConversion"/>
  </si>
  <si>
    <t>agricultural land from the recipients of large incomes from industrial-commercial profits and salaries in government and the professions, indirect evidence supports our</t>
    <phoneticPr fontId="11" type="noConversion"/>
  </si>
  <si>
    <r>
      <t>Urban =&gt;</t>
    </r>
    <r>
      <rPr>
        <sz val="12"/>
        <color indexed="8"/>
        <rFont val="Arial"/>
      </rPr>
      <t xml:space="preserve"> First assign to peasants, then other estates</t>
    </r>
    <phoneticPr fontId="11" type="noConversion"/>
  </si>
  <si>
    <t>HHs INTO AGRICULTURE</t>
    <phoneticPr fontId="11" type="noConversion"/>
  </si>
  <si>
    <t>into</t>
    <phoneticPr fontId="11" type="noConversion"/>
  </si>
  <si>
    <t>Nobility</t>
    <phoneticPr fontId="11" type="noConversion"/>
  </si>
  <si>
    <t>estates into</t>
    <phoneticPr fontId="11" type="noConversion"/>
  </si>
  <si>
    <t>Miscell.</t>
    <phoneticPr fontId="11" type="noConversion"/>
  </si>
  <si>
    <t>Total agric</t>
    <phoneticPr fontId="11" type="noConversion"/>
  </si>
  <si>
    <t>HHs minus</t>
    <phoneticPr fontId="11" type="noConversion"/>
  </si>
  <si>
    <r>
      <t>Rural</t>
    </r>
    <r>
      <rPr>
        <sz val="12"/>
        <color indexed="8"/>
        <rFont val="Arial"/>
      </rPr>
      <t xml:space="preserve"> =&gt; Apportion agric to the 3 estates, with constraints</t>
    </r>
    <phoneticPr fontId="11" type="noConversion"/>
  </si>
  <si>
    <r>
      <t>P.G.  Ryndziuskii, Krest'iane i gorod v kapitalisticheskoi Rossii vtoroi noloviny XIX veka</t>
    </r>
    <r>
      <rPr>
        <sz val="12"/>
        <color indexed="8"/>
        <rFont val="Arial"/>
      </rPr>
      <t xml:space="preserve"> (Moskva, Nauka 1983, pp. 22-23). </t>
    </r>
    <phoneticPr fontId="11" type="noConversion"/>
  </si>
  <si>
    <t>agriculture</t>
    <phoneticPr fontId="11" type="noConversion"/>
  </si>
  <si>
    <t>vs.</t>
    <phoneticPr fontId="11" type="noConversion"/>
  </si>
  <si>
    <t>THE THREE MAIN ESTATES' HHs</t>
    <phoneticPr fontId="11" type="noConversion"/>
  </si>
  <si>
    <t>EXPORTABLE TO NON-AGRICULTURE</t>
    <phoneticPr fontId="11" type="noConversion"/>
  </si>
  <si>
    <t>Meshchanye</t>
    <phoneticPr fontId="11" type="noConversion"/>
  </si>
  <si>
    <t xml:space="preserve">here.  </t>
    <phoneticPr fontId="11" type="noConversion"/>
  </si>
  <si>
    <t>Rounding?</t>
    <phoneticPr fontId="11" type="noConversion"/>
  </si>
  <si>
    <t>Vologodskaya</t>
    <phoneticPr fontId="2" type="noConversion"/>
  </si>
  <si>
    <t>Novgorodskaya</t>
    <phoneticPr fontId="2" type="noConversion"/>
  </si>
  <si>
    <t>Olonetskaya</t>
    <phoneticPr fontId="2" type="noConversion"/>
  </si>
  <si>
    <t>Pskovskaya</t>
    <phoneticPr fontId="2" type="noConversion"/>
  </si>
  <si>
    <t>INTO FREE</t>
    <phoneticPr fontId="11" type="noConversion"/>
  </si>
  <si>
    <r>
      <t>Agriculture by 3 estates</t>
    </r>
    <r>
      <rPr>
        <sz val="12"/>
        <color indexed="8"/>
        <rFont val="Arial"/>
      </rPr>
      <t xml:space="preserve">, using the province-specific </t>
    </r>
    <phoneticPr fontId="11" type="noConversion"/>
  </si>
  <si>
    <t>Private service, servants, &amp;c</t>
    <phoneticPr fontId="11" type="noConversion"/>
  </si>
  <si>
    <t>Peasants</t>
    <phoneticPr fontId="11" type="noConversion"/>
  </si>
  <si>
    <t>Local government</t>
    <phoneticPr fontId="11" type="noConversion"/>
  </si>
  <si>
    <t>add up</t>
    <phoneticPr fontId="11" type="noConversion"/>
  </si>
  <si>
    <t>mins</t>
    <phoneticPr fontId="11" type="noConversion"/>
  </si>
  <si>
    <t>Absolute numbers</t>
    <phoneticPr fontId="11" type="noConversion"/>
  </si>
  <si>
    <t>lower positions</t>
    <phoneticPr fontId="11" type="noConversion"/>
  </si>
  <si>
    <t>50k &amp; up</t>
    <phoneticPr fontId="11" type="noConversion"/>
  </si>
  <si>
    <t xml:space="preserve">Residuals to make </t>
    <phoneticPr fontId="11" type="noConversion"/>
  </si>
  <si>
    <t>all non-</t>
    <phoneticPr fontId="11" type="noConversion"/>
  </si>
  <si>
    <t>St. Petersburg</t>
    <phoneticPr fontId="11" type="noConversion"/>
  </si>
  <si>
    <t>Shares of total government administration at this level</t>
    <phoneticPr fontId="11" type="noConversion"/>
  </si>
  <si>
    <t>Gov't, Mosk,</t>
    <phoneticPr fontId="11" type="noConversion"/>
  </si>
  <si>
    <t>Odessa</t>
    <phoneticPr fontId="11" type="noConversion"/>
  </si>
  <si>
    <t>Gov't, Moscow</t>
    <phoneticPr fontId="11" type="noConversion"/>
  </si>
  <si>
    <t>and Odessa</t>
    <phoneticPr fontId="11" type="noConversion"/>
  </si>
  <si>
    <t>Total</t>
    <phoneticPr fontId="11" type="noConversion"/>
  </si>
  <si>
    <t>Merch &amp;c</t>
    <phoneticPr fontId="11" type="noConversion"/>
  </si>
  <si>
    <t xml:space="preserve">merchants, pochetnye, and meshchanye is not far from the mark.  In any case, the only practical effect of this separation is to keep recipients of over 1,00 rubles of </t>
    <phoneticPr fontId="11" type="noConversion"/>
  </si>
  <si>
    <t xml:space="preserve">annual profits separate from recipients of over 1,000 rubles of land rents.  </t>
    <phoneticPr fontId="11" type="noConversion"/>
  </si>
  <si>
    <t>(F.) Separation of industrial-commercial profit recipients from land nobility:</t>
    <phoneticPr fontId="11" type="noConversion"/>
  </si>
  <si>
    <t>separations of these groups as a general tendency, though not as a clean separation.  For one set of clues on this separation of the landed from other groups, see</t>
    <phoneticPr fontId="11" type="noConversion"/>
  </si>
  <si>
    <t>Worksheet (4) on officials' lands.  Another set of clues is provided by the breakdown of 9,477 corporate founders (and therefore profit recipients) by social estate in the period 1869-1913.</t>
    <phoneticPr fontId="11" type="noConversion"/>
  </si>
  <si>
    <r>
      <t xml:space="preserve">See Henning Hillmann and Brandy L. Aven, "Fragmented Networks and Entrepreneurship in Late Imperial Russia", </t>
    </r>
    <r>
      <rPr>
        <i/>
        <sz val="12"/>
        <rFont val="Arial"/>
      </rPr>
      <t>American Journal of Sociology</t>
    </r>
    <r>
      <rPr>
        <sz val="12"/>
        <rFont val="Arial"/>
      </rPr>
      <t>, 117, 2 (September 2011): 484-538,</t>
    </r>
    <phoneticPr fontId="11" type="noConversion"/>
  </si>
  <si>
    <t>especially their Table 2, using RUSCORP data from Thomas Owen's studies. The "commercial, industrial, financial/urban estates" accounted for fully 49.6 percent of all corporate founders.</t>
    <phoneticPr fontId="11" type="noConversion"/>
  </si>
  <si>
    <t>professions</t>
    <phoneticPr fontId="11" type="noConversion"/>
  </si>
  <si>
    <t>nobility</t>
    <phoneticPr fontId="11" type="noConversion"/>
  </si>
  <si>
    <t xml:space="preserve">with some nobility and miscellaneous (e.g. military) estates sprinkled on the side.  Luckily, the sum of these three estate groups exceed the agricultural </t>
    <phoneticPr fontId="11" type="noConversion"/>
  </si>
  <si>
    <t>Urban</t>
    <phoneticPr fontId="11" type="noConversion"/>
  </si>
  <si>
    <t>Rural</t>
    <phoneticPr fontId="11" type="noConversion"/>
  </si>
  <si>
    <t>Total</t>
    <phoneticPr fontId="11" type="noConversion"/>
  </si>
  <si>
    <t>Totals</t>
    <phoneticPr fontId="11" type="noConversion"/>
  </si>
  <si>
    <t>Misc estates</t>
    <phoneticPr fontId="11" type="noConversion"/>
  </si>
  <si>
    <t>The 1897 census, inflated to 1904 by population growth rates in the Statistical Annual.</t>
    <phoneticPr fontId="11" type="noConversion"/>
  </si>
  <si>
    <t>Social estate</t>
    <phoneticPr fontId="11" type="noConversion"/>
  </si>
  <si>
    <t>(soslovie)</t>
    <phoneticPr fontId="11" type="noConversion"/>
  </si>
  <si>
    <t>Output sector</t>
    <phoneticPr fontId="11" type="noConversion"/>
  </si>
  <si>
    <t>(zanyatie)</t>
    <phoneticPr fontId="11" type="noConversion"/>
  </si>
  <si>
    <r>
      <t>Sources to Appendix Table A.1</t>
    </r>
    <r>
      <rPr>
        <sz val="12"/>
        <color indexed="8"/>
        <rFont val="Cambria"/>
      </rPr>
      <t xml:space="preserve">:  </t>
    </r>
    <phoneticPr fontId="11" type="noConversion"/>
  </si>
  <si>
    <t>Sources and notes to the Excel file "HHs by estate &amp; sector 1904""</t>
    <phoneticPr fontId="11" type="noConversion"/>
  </si>
  <si>
    <t xml:space="preserve">The nobility accounted for only 6 percent, and "landed estates" (also nobility?) for another 14 percent. This suggests that our assigning the commercial-industrial profits to </t>
    <phoneticPr fontId="11" type="noConversion"/>
  </si>
  <si>
    <t>laneous</t>
    <phoneticPr fontId="11" type="noConversion"/>
  </si>
  <si>
    <t>("All</t>
    <phoneticPr fontId="11" type="noConversion"/>
  </si>
  <si>
    <t>other") =</t>
    <phoneticPr fontId="11" type="noConversion"/>
  </si>
  <si>
    <t>HH in these</t>
    <phoneticPr fontId="11" type="noConversion"/>
  </si>
  <si>
    <t>3 ESTATES MOST CONNECTED TO AGRICULTURE</t>
    <phoneticPr fontId="11" type="noConversion"/>
  </si>
  <si>
    <t>We use the estimate from the output sector side.  Its figures are</t>
    <phoneticPr fontId="11" type="noConversion"/>
  </si>
  <si>
    <t>generally greater, presumably because the occupational-sector question on the</t>
    <phoneticPr fontId="11" type="noConversion"/>
  </si>
  <si>
    <t>Shares of total HH</t>
    <phoneticPr fontId="11" type="noConversion"/>
  </si>
  <si>
    <t>employed in the "free professions"</t>
    <phoneticPr fontId="11" type="noConversion"/>
  </si>
  <si>
    <t>Assumed shares of total HH employed</t>
    <phoneticPr fontId="11" type="noConversion"/>
  </si>
  <si>
    <t>Vyatskaya</t>
    <phoneticPr fontId="2" type="noConversion"/>
  </si>
  <si>
    <t>Check zanyatia vs. soslovia totals</t>
    <phoneticPr fontId="11" type="noConversion"/>
  </si>
  <si>
    <t>Entire = 0</t>
    <phoneticPr fontId="11" type="noConversion"/>
  </si>
  <si>
    <t>Urban = 1</t>
    <phoneticPr fontId="11" type="noConversion"/>
  </si>
  <si>
    <t>Rural = 2</t>
    <phoneticPr fontId="2" type="noConversion"/>
  </si>
  <si>
    <t>These / the all-sector totals for the same estates =</t>
    <phoneticPr fontId="11" type="noConversion"/>
  </si>
  <si>
    <t>Servants</t>
  </si>
  <si>
    <t>Meshchane</t>
  </si>
  <si>
    <t>Free professions</t>
  </si>
  <si>
    <t>Industry and commerce</t>
  </si>
  <si>
    <t>Agriculture</t>
    <phoneticPr fontId="11" type="noConversion"/>
  </si>
  <si>
    <t>Numbers of households</t>
    <phoneticPr fontId="11" type="noConversion"/>
  </si>
  <si>
    <t xml:space="preserve">    (  "  )</t>
    <phoneticPr fontId="11" type="noConversion"/>
  </si>
  <si>
    <t>Clergy zanyatie</t>
    <phoneticPr fontId="11" type="noConversion"/>
  </si>
  <si>
    <t>Clergy soslovie</t>
    <phoneticPr fontId="11" type="noConversion"/>
  </si>
  <si>
    <t xml:space="preserve">Table A.1  </t>
    <phoneticPr fontId="11" type="noConversion"/>
  </si>
  <si>
    <t>Assumed Numbers of Households,</t>
    <phoneticPr fontId="11" type="noConversion"/>
  </si>
  <si>
    <t>By Output Sector and Social Estate, 1904</t>
    <phoneticPr fontId="11" type="noConversion"/>
  </si>
  <si>
    <t>ESTATES MOST CONNECTED TO SERVANTS</t>
    <phoneticPr fontId="11" type="noConversion"/>
  </si>
  <si>
    <t>SERVANTS</t>
    <phoneticPr fontId="11" type="noConversion"/>
  </si>
  <si>
    <t>[from wksht 4]</t>
    <phoneticPr fontId="11" type="noConversion"/>
  </si>
  <si>
    <t>3 estates in</t>
    <phoneticPr fontId="11" type="noConversion"/>
  </si>
  <si>
    <t>Meshchanye</t>
    <phoneticPr fontId="11" type="noConversion"/>
  </si>
  <si>
    <t>(soslovia)</t>
    <phoneticPr fontId="11" type="noConversion"/>
  </si>
  <si>
    <t>(soslovia)</t>
    <phoneticPr fontId="11" type="noConversion"/>
  </si>
  <si>
    <t>Peasants</t>
    <phoneticPr fontId="11" type="noConversion"/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</si>
</sst>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0,000"/>
    <numFmt numFmtId="172" formatCode="0.0000"/>
    <numFmt numFmtId="173" formatCode="#,##0.000"/>
    <numFmt numFmtId="174" formatCode="0.000"/>
    <numFmt numFmtId="175" formatCode="#,##0"/>
  </numFmts>
  <fonts count="35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</font>
    <font>
      <sz val="12"/>
      <name val="Arial"/>
    </font>
    <font>
      <b/>
      <sz val="14"/>
      <color indexed="10"/>
      <name val="Arial"/>
    </font>
    <font>
      <b/>
      <sz val="12"/>
      <color indexed="8"/>
      <name val="Arial"/>
    </font>
    <font>
      <i/>
      <sz val="12"/>
      <color indexed="8"/>
      <name val="Arial"/>
    </font>
    <font>
      <sz val="14"/>
      <color indexed="8"/>
      <name val="Arial"/>
      <family val="2"/>
    </font>
    <font>
      <sz val="12"/>
      <color indexed="57"/>
      <name val="Arial"/>
    </font>
    <font>
      <sz val="12"/>
      <color indexed="14"/>
      <name val="Arial"/>
      <family val="2"/>
    </font>
    <font>
      <sz val="8"/>
      <name val="Verdana"/>
    </font>
    <font>
      <b/>
      <i/>
      <sz val="12"/>
      <color indexed="8"/>
      <name val="Arial"/>
    </font>
    <font>
      <sz val="14"/>
      <color indexed="57"/>
      <name val="Arial"/>
      <family val="2"/>
    </font>
    <font>
      <b/>
      <sz val="14"/>
      <color indexed="57"/>
      <name val="Arial"/>
      <family val="2"/>
    </font>
    <font>
      <sz val="12"/>
      <color indexed="10"/>
      <name val="Arial"/>
    </font>
    <font>
      <b/>
      <sz val="14"/>
      <color indexed="8"/>
      <name val="Arial"/>
    </font>
    <font>
      <b/>
      <sz val="12"/>
      <color indexed="14"/>
      <name val="Arial"/>
      <family val="2"/>
    </font>
    <font>
      <b/>
      <sz val="14"/>
      <color indexed="17"/>
      <name val="Arial"/>
      <family val="2"/>
    </font>
    <font>
      <u/>
      <sz val="12"/>
      <color indexed="8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</font>
    <font>
      <sz val="10"/>
      <color indexed="8"/>
      <name val="Arial"/>
      <family val="2"/>
    </font>
    <font>
      <i/>
      <u/>
      <sz val="12"/>
      <color indexed="8"/>
      <name val="Arial"/>
      <family val="2"/>
    </font>
    <font>
      <b/>
      <u/>
      <sz val="12"/>
      <color indexed="8"/>
      <name val="Arial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2"/>
      <name val="Arial"/>
    </font>
    <font>
      <b/>
      <sz val="16"/>
      <color indexed="10"/>
      <name val="Arial"/>
    </font>
    <font>
      <i/>
      <sz val="12"/>
      <name val="Arial"/>
    </font>
    <font>
      <sz val="12"/>
      <color indexed="8"/>
      <name val="Cambria"/>
    </font>
    <font>
      <b/>
      <sz val="12"/>
      <color indexed="8"/>
      <name val="Cambria"/>
    </font>
    <font>
      <u/>
      <sz val="12"/>
      <color indexed="8"/>
      <name val="Cambria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410">
    <xf numFmtId="0" fontId="0" fillId="0" borderId="0" xfId="0"/>
    <xf numFmtId="0" fontId="3" fillId="0" borderId="0" xfId="0" applyFont="1"/>
    <xf numFmtId="168" fontId="3" fillId="0" borderId="0" xfId="1" applyNumberFormat="1" applyFont="1"/>
    <xf numFmtId="167" fontId="3" fillId="0" borderId="0" xfId="1" applyFont="1"/>
    <xf numFmtId="0" fontId="3" fillId="0" borderId="1" xfId="0" applyFont="1" applyBorder="1"/>
    <xf numFmtId="168" fontId="3" fillId="0" borderId="2" xfId="1" applyNumberFormat="1" applyFont="1" applyBorder="1" applyAlignment="1">
      <alignment horizontal="center"/>
    </xf>
    <xf numFmtId="167" fontId="3" fillId="0" borderId="2" xfId="1" applyFont="1" applyBorder="1" applyAlignment="1">
      <alignment horizontal="center"/>
    </xf>
    <xf numFmtId="168" fontId="4" fillId="2" borderId="0" xfId="1" applyNumberFormat="1" applyFont="1" applyFill="1"/>
    <xf numFmtId="168" fontId="3" fillId="2" borderId="0" xfId="1" applyNumberFormat="1" applyFont="1" applyFill="1"/>
    <xf numFmtId="167" fontId="3" fillId="2" borderId="0" xfId="1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168" fontId="6" fillId="0" borderId="0" xfId="1" applyNumberFormat="1" applyFont="1"/>
    <xf numFmtId="167" fontId="6" fillId="0" borderId="0" xfId="1" applyFont="1"/>
    <xf numFmtId="168" fontId="6" fillId="2" borderId="0" xfId="1" applyNumberFormat="1" applyFont="1" applyFill="1"/>
    <xf numFmtId="168" fontId="3" fillId="0" borderId="0" xfId="1" applyNumberFormat="1" applyFont="1" applyAlignment="1">
      <alignment horizontal="right"/>
    </xf>
    <xf numFmtId="167" fontId="7" fillId="0" borderId="0" xfId="1" applyFont="1"/>
    <xf numFmtId="0" fontId="3" fillId="0" borderId="1" xfId="0" applyFont="1" applyBorder="1" applyAlignment="1">
      <alignment horizontal="right"/>
    </xf>
    <xf numFmtId="0" fontId="8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169" fontId="3" fillId="0" borderId="0" xfId="1" applyNumberFormat="1" applyFont="1"/>
    <xf numFmtId="0" fontId="3" fillId="0" borderId="0" xfId="0" applyFont="1" applyAlignment="1">
      <alignment horizontal="right"/>
    </xf>
    <xf numFmtId="167" fontId="7" fillId="0" borderId="2" xfId="1" applyFont="1" applyBorder="1"/>
    <xf numFmtId="0" fontId="3" fillId="0" borderId="0" xfId="0" applyFont="1" applyBorder="1"/>
    <xf numFmtId="168" fontId="3" fillId="0" borderId="0" xfId="1" applyNumberFormat="1" applyFont="1" applyBorder="1" applyAlignment="1">
      <alignment horizontal="right"/>
    </xf>
    <xf numFmtId="167" fontId="3" fillId="0" borderId="0" xfId="1" applyFont="1" applyBorder="1"/>
    <xf numFmtId="167" fontId="9" fillId="0" borderId="0" xfId="1" applyFont="1" applyBorder="1"/>
    <xf numFmtId="168" fontId="3" fillId="0" borderId="0" xfId="1" applyNumberFormat="1" applyFont="1" applyBorder="1"/>
    <xf numFmtId="167" fontId="3" fillId="4" borderId="0" xfId="1" applyFont="1" applyFill="1"/>
    <xf numFmtId="167" fontId="3" fillId="4" borderId="2" xfId="1" applyFont="1" applyFill="1" applyBorder="1" applyAlignment="1">
      <alignment horizontal="center"/>
    </xf>
    <xf numFmtId="167" fontId="6" fillId="4" borderId="0" xfId="1" applyFont="1" applyFill="1"/>
    <xf numFmtId="167" fontId="3" fillId="3" borderId="0" xfId="1" applyFont="1" applyFill="1"/>
    <xf numFmtId="167" fontId="3" fillId="3" borderId="2" xfId="1" applyFont="1" applyFill="1" applyBorder="1" applyAlignment="1">
      <alignment horizontal="center"/>
    </xf>
    <xf numFmtId="167" fontId="3" fillId="2" borderId="0" xfId="1" applyFont="1" applyFill="1" applyAlignment="1">
      <alignment horizontal="center"/>
    </xf>
    <xf numFmtId="168" fontId="3" fillId="2" borderId="0" xfId="1" applyNumberFormat="1" applyFont="1" applyFill="1" applyAlignment="1">
      <alignment horizontal="center"/>
    </xf>
    <xf numFmtId="167" fontId="3" fillId="0" borderId="0" xfId="1" applyFont="1" applyAlignment="1">
      <alignment horizontal="left"/>
    </xf>
    <xf numFmtId="167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2" fontId="3" fillId="0" borderId="0" xfId="1" applyNumberFormat="1" applyFont="1"/>
    <xf numFmtId="2" fontId="6" fillId="0" borderId="0" xfId="1" applyNumberFormat="1" applyFont="1"/>
    <xf numFmtId="2" fontId="10" fillId="0" borderId="0" xfId="1" applyNumberFormat="1" applyFont="1"/>
    <xf numFmtId="2" fontId="3" fillId="3" borderId="0" xfId="1" applyNumberFormat="1" applyFont="1" applyFill="1"/>
    <xf numFmtId="2" fontId="7" fillId="0" borderId="0" xfId="1" applyNumberFormat="1" applyFont="1"/>
    <xf numFmtId="2" fontId="6" fillId="3" borderId="0" xfId="1" applyNumberFormat="1" applyFont="1" applyFill="1"/>
    <xf numFmtId="167" fontId="3" fillId="0" borderId="0" xfId="1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1" xfId="0" applyFont="1" applyBorder="1"/>
    <xf numFmtId="2" fontId="10" fillId="0" borderId="0" xfId="1" applyNumberFormat="1" applyFont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169" fontId="3" fillId="0" borderId="0" xfId="1" applyNumberFormat="1" applyFont="1"/>
    <xf numFmtId="169" fontId="6" fillId="0" borderId="0" xfId="1" applyNumberFormat="1" applyFont="1"/>
    <xf numFmtId="168" fontId="12" fillId="0" borderId="0" xfId="1" applyNumberFormat="1" applyFont="1" applyBorder="1" applyAlignment="1">
      <alignment horizontal="left"/>
    </xf>
    <xf numFmtId="167" fontId="13" fillId="0" borderId="0" xfId="1" applyFont="1" applyBorder="1" applyAlignment="1">
      <alignment horizontal="center"/>
    </xf>
    <xf numFmtId="167" fontId="14" fillId="0" borderId="0" xfId="1" applyFont="1" applyBorder="1" applyAlignment="1">
      <alignment horizontal="center"/>
    </xf>
    <xf numFmtId="168" fontId="3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8" fontId="15" fillId="0" borderId="0" xfId="0" applyNumberFormat="1" applyFont="1" applyAlignment="1"/>
    <xf numFmtId="167" fontId="15" fillId="0" borderId="0" xfId="1" applyFont="1" applyAlignment="1"/>
    <xf numFmtId="0" fontId="16" fillId="0" borderId="4" xfId="0" applyFont="1" applyBorder="1"/>
    <xf numFmtId="167" fontId="3" fillId="0" borderId="5" xfId="1" applyFont="1" applyBorder="1"/>
    <xf numFmtId="0" fontId="16" fillId="0" borderId="5" xfId="0" applyFont="1" applyBorder="1"/>
    <xf numFmtId="168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2" fontId="12" fillId="0" borderId="0" xfId="1" applyNumberFormat="1" applyFont="1"/>
    <xf numFmtId="167" fontId="6" fillId="0" borderId="0" xfId="1" applyNumberFormat="1" applyFont="1"/>
    <xf numFmtId="2" fontId="17" fillId="0" borderId="0" xfId="1" applyNumberFormat="1" applyFont="1"/>
    <xf numFmtId="168" fontId="3" fillId="0" borderId="0" xfId="0" applyNumberFormat="1" applyFont="1"/>
    <xf numFmtId="171" fontId="3" fillId="0" borderId="0" xfId="0" applyNumberFormat="1" applyFont="1"/>
    <xf numFmtId="2" fontId="3" fillId="0" borderId="0" xfId="0" applyNumberFormat="1" applyFont="1"/>
    <xf numFmtId="2" fontId="3" fillId="0" borderId="0" xfId="1" applyNumberFormat="1" applyFont="1"/>
    <xf numFmtId="2" fontId="18" fillId="0" borderId="0" xfId="1" applyNumberFormat="1" applyFont="1"/>
    <xf numFmtId="2" fontId="3" fillId="0" borderId="0" xfId="1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2" fontId="3" fillId="0" borderId="2" xfId="1" applyNumberFormat="1" applyFont="1" applyBorder="1" applyAlignment="1">
      <alignment horizontal="center"/>
    </xf>
    <xf numFmtId="2" fontId="6" fillId="0" borderId="0" xfId="1" applyNumberFormat="1" applyFont="1"/>
    <xf numFmtId="170" fontId="3" fillId="0" borderId="0" xfId="1" applyNumberFormat="1" applyFont="1"/>
    <xf numFmtId="170" fontId="18" fillId="0" borderId="0" xfId="1" applyNumberFormat="1" applyFont="1"/>
    <xf numFmtId="170" fontId="3" fillId="0" borderId="0" xfId="1" applyNumberFormat="1" applyFont="1" applyBorder="1" applyAlignment="1">
      <alignment horizontal="right"/>
    </xf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0" fontId="6" fillId="0" borderId="0" xfId="1" applyNumberFormat="1" applyFont="1"/>
    <xf numFmtId="2" fontId="3" fillId="5" borderId="0" xfId="1" applyNumberFormat="1" applyFont="1" applyFill="1"/>
    <xf numFmtId="170" fontId="3" fillId="5" borderId="0" xfId="1" applyNumberFormat="1" applyFont="1" applyFill="1"/>
    <xf numFmtId="0" fontId="19" fillId="0" borderId="0" xfId="0" applyFont="1"/>
    <xf numFmtId="170" fontId="3" fillId="0" borderId="2" xfId="0" applyNumberFormat="1" applyFont="1" applyBorder="1" applyAlignment="1">
      <alignment horizontal="right"/>
    </xf>
    <xf numFmtId="0" fontId="20" fillId="0" borderId="0" xfId="0" applyFont="1"/>
    <xf numFmtId="0" fontId="20" fillId="0" borderId="5" xfId="0" applyFont="1" applyBorder="1"/>
    <xf numFmtId="0" fontId="20" fillId="0" borderId="6" xfId="0" applyFont="1" applyBorder="1"/>
    <xf numFmtId="170" fontId="20" fillId="0" borderId="0" xfId="0" applyNumberFormat="1" applyFont="1"/>
    <xf numFmtId="0" fontId="21" fillId="0" borderId="0" xfId="0" applyFont="1"/>
    <xf numFmtId="2" fontId="20" fillId="0" borderId="0" xfId="0" applyNumberFormat="1" applyFont="1"/>
    <xf numFmtId="168" fontId="20" fillId="0" borderId="0" xfId="0" applyNumberFormat="1" applyFont="1"/>
    <xf numFmtId="168" fontId="3" fillId="2" borderId="0" xfId="0" applyNumberFormat="1" applyFont="1" applyFill="1" applyAlignment="1">
      <alignment horizontal="right"/>
    </xf>
    <xf numFmtId="1" fontId="20" fillId="2" borderId="0" xfId="0" applyNumberFormat="1" applyFont="1" applyFill="1"/>
    <xf numFmtId="167" fontId="3" fillId="0" borderId="0" xfId="1" applyFont="1" applyBorder="1" applyAlignment="1">
      <alignment horizontal="center"/>
    </xf>
    <xf numFmtId="0" fontId="15" fillId="0" borderId="0" xfId="0" applyFont="1"/>
    <xf numFmtId="0" fontId="16" fillId="6" borderId="4" xfId="0" applyFont="1" applyFill="1" applyBorder="1"/>
    <xf numFmtId="0" fontId="20" fillId="6" borderId="5" xfId="0" applyFont="1" applyFill="1" applyBorder="1"/>
    <xf numFmtId="0" fontId="16" fillId="6" borderId="5" xfId="0" applyFont="1" applyFill="1" applyBorder="1"/>
    <xf numFmtId="170" fontId="20" fillId="6" borderId="6" xfId="0" applyNumberFormat="1" applyFont="1" applyFill="1" applyBorder="1"/>
    <xf numFmtId="1" fontId="20" fillId="0" borderId="0" xfId="0" applyNumberFormat="1" applyFont="1"/>
    <xf numFmtId="1" fontId="22" fillId="0" borderId="0" xfId="0" applyNumberFormat="1" applyFont="1"/>
    <xf numFmtId="170" fontId="22" fillId="0" borderId="0" xfId="0" applyNumberFormat="1" applyFont="1"/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70" fontId="22" fillId="0" borderId="0" xfId="0" applyNumberFormat="1" applyFont="1"/>
    <xf numFmtId="171" fontId="15" fillId="0" borderId="0" xfId="0" applyNumberFormat="1" applyFont="1"/>
    <xf numFmtId="1" fontId="3" fillId="0" borderId="0" xfId="0" applyNumberFormat="1" applyFont="1"/>
    <xf numFmtId="1" fontId="7" fillId="0" borderId="0" xfId="1" applyNumberFormat="1" applyFont="1"/>
    <xf numFmtId="1" fontId="3" fillId="2" borderId="0" xfId="0" applyNumberFormat="1" applyFont="1" applyFill="1"/>
    <xf numFmtId="170" fontId="20" fillId="0" borderId="0" xfId="0" applyNumberFormat="1" applyFont="1" applyFill="1"/>
    <xf numFmtId="167" fontId="3" fillId="0" borderId="3" xfId="1" applyNumberFormat="1" applyFont="1" applyBorder="1"/>
    <xf numFmtId="0" fontId="23" fillId="0" borderId="0" xfId="0" applyFont="1"/>
    <xf numFmtId="1" fontId="20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71" fontId="20" fillId="0" borderId="0" xfId="0" applyNumberFormat="1" applyFont="1"/>
    <xf numFmtId="168" fontId="6" fillId="7" borderId="7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67" fontId="3" fillId="0" borderId="0" xfId="1" applyFont="1" applyAlignment="1">
      <alignment horizontal="right"/>
    </xf>
    <xf numFmtId="1" fontId="20" fillId="2" borderId="0" xfId="0" applyNumberFormat="1" applyFont="1" applyFill="1"/>
    <xf numFmtId="168" fontId="6" fillId="0" borderId="7" xfId="0" applyNumberFormat="1" applyFont="1" applyBorder="1" applyAlignment="1">
      <alignment horizontal="right"/>
    </xf>
    <xf numFmtId="0" fontId="24" fillId="0" borderId="0" xfId="0" applyFont="1"/>
    <xf numFmtId="15" fontId="24" fillId="0" borderId="0" xfId="0" applyNumberFormat="1" applyFont="1"/>
    <xf numFmtId="170" fontId="6" fillId="0" borderId="0" xfId="0" applyNumberFormat="1" applyFont="1" applyBorder="1"/>
    <xf numFmtId="170" fontId="3" fillId="0" borderId="0" xfId="0" applyNumberFormat="1" applyFont="1" applyBorder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" xfId="0" applyFont="1" applyBorder="1"/>
    <xf numFmtId="167" fontId="19" fillId="0" borderId="0" xfId="1" applyFont="1" applyAlignment="1">
      <alignment horizontal="right"/>
    </xf>
    <xf numFmtId="0" fontId="6" fillId="0" borderId="0" xfId="0" applyFont="1" applyBorder="1" applyAlignment="1">
      <alignment horizontal="right"/>
    </xf>
    <xf numFmtId="170" fontId="3" fillId="2" borderId="0" xfId="0" applyNumberFormat="1" applyFont="1" applyFill="1" applyBorder="1"/>
    <xf numFmtId="172" fontId="3" fillId="0" borderId="0" xfId="0" applyNumberFormat="1" applyFont="1"/>
    <xf numFmtId="0" fontId="3" fillId="3" borderId="0" xfId="0" applyFont="1" applyFill="1" applyAlignment="1">
      <alignment horizontal="right"/>
    </xf>
    <xf numFmtId="3" fontId="3" fillId="0" borderId="0" xfId="0" applyNumberFormat="1" applyFont="1"/>
    <xf numFmtId="3" fontId="3" fillId="2" borderId="0" xfId="0" applyNumberFormat="1" applyFont="1" applyFill="1"/>
    <xf numFmtId="3" fontId="16" fillId="6" borderId="4" xfId="0" applyNumberFormat="1" applyFont="1" applyFill="1" applyBorder="1"/>
    <xf numFmtId="3" fontId="0" fillId="6" borderId="5" xfId="0" applyNumberFormat="1" applyFill="1" applyBorder="1"/>
    <xf numFmtId="3" fontId="16" fillId="6" borderId="5" xfId="0" applyNumberFormat="1" applyFont="1" applyFill="1" applyBorder="1"/>
    <xf numFmtId="3" fontId="0" fillId="6" borderId="6" xfId="0" applyNumberFormat="1" applyFill="1" applyBorder="1"/>
    <xf numFmtId="3" fontId="16" fillId="5" borderId="4" xfId="0" applyNumberFormat="1" applyFont="1" applyFill="1" applyBorder="1"/>
    <xf numFmtId="3" fontId="0" fillId="5" borderId="5" xfId="0" applyNumberFormat="1" applyFill="1" applyBorder="1"/>
    <xf numFmtId="3" fontId="16" fillId="5" borderId="5" xfId="0" applyNumberFormat="1" applyFont="1" applyFill="1" applyBorder="1"/>
    <xf numFmtId="3" fontId="0" fillId="5" borderId="6" xfId="0" applyNumberFormat="1" applyFill="1" applyBorder="1"/>
    <xf numFmtId="3" fontId="20" fillId="0" borderId="0" xfId="0" applyNumberFormat="1" applyFont="1"/>
    <xf numFmtId="3" fontId="3" fillId="0" borderId="0" xfId="1" applyNumberFormat="1" applyFont="1"/>
    <xf numFmtId="3" fontId="3" fillId="0" borderId="0" xfId="1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6" fillId="0" borderId="0" xfId="0" applyNumberFormat="1" applyFont="1"/>
    <xf numFmtId="3" fontId="3" fillId="3" borderId="0" xfId="1" applyNumberFormat="1" applyFont="1" applyFill="1"/>
    <xf numFmtId="3" fontId="3" fillId="0" borderId="2" xfId="1" applyNumberFormat="1" applyFont="1" applyBorder="1"/>
    <xf numFmtId="3" fontId="3" fillId="4" borderId="0" xfId="1" applyNumberFormat="1" applyFont="1" applyFill="1"/>
    <xf numFmtId="3" fontId="3" fillId="0" borderId="0" xfId="1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24" fillId="0" borderId="0" xfId="1" applyNumberFormat="1" applyFont="1"/>
    <xf numFmtId="3" fontId="7" fillId="0" borderId="0" xfId="0" applyNumberFormat="1" applyFont="1" applyAlignment="1">
      <alignment horizontal="left"/>
    </xf>
    <xf numFmtId="3" fontId="24" fillId="0" borderId="0" xfId="0" applyNumberFormat="1" applyFont="1"/>
    <xf numFmtId="3" fontId="6" fillId="0" borderId="0" xfId="0" applyNumberFormat="1" applyFont="1" applyAlignment="1">
      <alignment horizontal="right"/>
    </xf>
    <xf numFmtId="3" fontId="3" fillId="0" borderId="11" xfId="0" applyNumberFormat="1" applyFont="1" applyBorder="1"/>
    <xf numFmtId="3" fontId="3" fillId="0" borderId="2" xfId="0" applyNumberFormat="1" applyFont="1" applyBorder="1"/>
    <xf numFmtId="3" fontId="3" fillId="0" borderId="12" xfId="0" applyNumberFormat="1" applyFont="1" applyBorder="1"/>
    <xf numFmtId="3" fontId="3" fillId="0" borderId="0" xfId="1" applyNumberFormat="1" applyFont="1" applyFill="1"/>
    <xf numFmtId="3" fontId="3" fillId="0" borderId="0" xfId="1" applyNumberFormat="1" applyFont="1" applyAlignment="1">
      <alignment horizontal="left"/>
    </xf>
    <xf numFmtId="3" fontId="6" fillId="7" borderId="0" xfId="0" applyNumberFormat="1" applyFont="1" applyFill="1" applyAlignment="1">
      <alignment horizontal="right"/>
    </xf>
    <xf numFmtId="3" fontId="7" fillId="0" borderId="0" xfId="1" applyNumberFormat="1" applyFont="1"/>
    <xf numFmtId="3" fontId="19" fillId="3" borderId="2" xfId="1" applyNumberFormat="1" applyFont="1" applyFill="1" applyBorder="1" applyAlignment="1">
      <alignment horizontal="center"/>
    </xf>
    <xf numFmtId="3" fontId="19" fillId="0" borderId="2" xfId="1" applyNumberFormat="1" applyFont="1" applyBorder="1" applyAlignment="1">
      <alignment horizontal="center"/>
    </xf>
    <xf numFmtId="3" fontId="25" fillId="0" borderId="2" xfId="1" applyNumberFormat="1" applyFont="1" applyBorder="1"/>
    <xf numFmtId="3" fontId="19" fillId="0" borderId="0" xfId="1" applyNumberFormat="1" applyFont="1"/>
    <xf numFmtId="3" fontId="19" fillId="4" borderId="2" xfId="1" applyNumberFormat="1" applyFont="1" applyFill="1" applyBorder="1" applyAlignment="1">
      <alignment horizontal="center"/>
    </xf>
    <xf numFmtId="3" fontId="25" fillId="0" borderId="2" xfId="1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3" fontId="19" fillId="0" borderId="0" xfId="0" applyNumberFormat="1" applyFont="1"/>
    <xf numFmtId="3" fontId="19" fillId="0" borderId="0" xfId="0" applyNumberFormat="1" applyFont="1" applyAlignment="1">
      <alignment horizontal="right"/>
    </xf>
    <xf numFmtId="3" fontId="27" fillId="0" borderId="0" xfId="0" applyNumberFormat="1" applyFont="1"/>
    <xf numFmtId="3" fontId="25" fillId="0" borderId="0" xfId="0" applyNumberFormat="1" applyFont="1" applyAlignment="1">
      <alignment horizontal="right"/>
    </xf>
    <xf numFmtId="3" fontId="26" fillId="7" borderId="2" xfId="0" applyNumberFormat="1" applyFont="1" applyFill="1" applyBorder="1" applyAlignment="1">
      <alignment horizontal="right"/>
    </xf>
    <xf numFmtId="3" fontId="19" fillId="0" borderId="0" xfId="1" applyNumberFormat="1" applyFont="1" applyAlignment="1">
      <alignment horizontal="right"/>
    </xf>
    <xf numFmtId="3" fontId="3" fillId="0" borderId="0" xfId="0" applyNumberFormat="1" applyFont="1" applyFill="1"/>
    <xf numFmtId="3" fontId="6" fillId="0" borderId="0" xfId="1" applyNumberFormat="1" applyFont="1"/>
    <xf numFmtId="3" fontId="28" fillId="0" borderId="0" xfId="0" applyNumberFormat="1" applyFont="1"/>
    <xf numFmtId="3" fontId="6" fillId="0" borderId="0" xfId="0" applyNumberFormat="1" applyFont="1" applyFill="1"/>
    <xf numFmtId="3" fontId="6" fillId="7" borderId="7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15" fillId="0" borderId="0" xfId="0" applyNumberFormat="1" applyFont="1"/>
    <xf numFmtId="3" fontId="1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72" fontId="3" fillId="0" borderId="0" xfId="0" applyNumberFormat="1" applyFont="1"/>
    <xf numFmtId="172" fontId="3" fillId="0" borderId="0" xfId="0" applyNumberFormat="1" applyFont="1"/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3" fontId="20" fillId="0" borderId="4" xfId="0" applyNumberFormat="1" applyFont="1" applyBorder="1"/>
    <xf numFmtId="3" fontId="20" fillId="0" borderId="5" xfId="0" applyNumberFormat="1" applyFont="1" applyBorder="1"/>
    <xf numFmtId="3" fontId="16" fillId="8" borderId="4" xfId="0" applyNumberFormat="1" applyFont="1" applyFill="1" applyBorder="1"/>
    <xf numFmtId="3" fontId="20" fillId="8" borderId="5" xfId="0" applyNumberFormat="1" applyFont="1" applyFill="1" applyBorder="1"/>
    <xf numFmtId="3" fontId="20" fillId="8" borderId="6" xfId="0" applyNumberFormat="1" applyFont="1" applyFill="1" applyBorder="1"/>
    <xf numFmtId="3" fontId="16" fillId="8" borderId="5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3" fontId="29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3" fillId="0" borderId="0" xfId="0" applyNumberFormat="1" applyFont="1"/>
    <xf numFmtId="3" fontId="6" fillId="0" borderId="0" xfId="0" applyNumberFormat="1" applyFont="1"/>
    <xf numFmtId="3" fontId="3" fillId="0" borderId="0" xfId="0" applyNumberFormat="1" applyFont="1" applyBorder="1"/>
    <xf numFmtId="3" fontId="4" fillId="0" borderId="0" xfId="0" applyNumberFormat="1" applyFont="1" applyFill="1" applyAlignment="1">
      <alignment horizontal="right"/>
    </xf>
    <xf numFmtId="3" fontId="16" fillId="0" borderId="13" xfId="0" applyNumberFormat="1" applyFont="1" applyBorder="1"/>
    <xf numFmtId="3" fontId="3" fillId="0" borderId="14" xfId="0" applyNumberFormat="1" applyFont="1" applyBorder="1"/>
    <xf numFmtId="0" fontId="20" fillId="0" borderId="14" xfId="0" applyFont="1" applyBorder="1"/>
    <xf numFmtId="0" fontId="20" fillId="0" borderId="15" xfId="0" applyFont="1" applyBorder="1"/>
    <xf numFmtId="3" fontId="6" fillId="7" borderId="7" xfId="0" applyNumberFormat="1" applyFont="1" applyFill="1" applyBorder="1"/>
    <xf numFmtId="3" fontId="16" fillId="10" borderId="4" xfId="0" applyNumberFormat="1" applyFont="1" applyFill="1" applyBorder="1"/>
    <xf numFmtId="3" fontId="3" fillId="10" borderId="5" xfId="0" applyNumberFormat="1" applyFont="1" applyFill="1" applyBorder="1"/>
    <xf numFmtId="3" fontId="3" fillId="10" borderId="6" xfId="0" applyNumberFormat="1" applyFont="1" applyFill="1" applyBorder="1"/>
    <xf numFmtId="3" fontId="16" fillId="9" borderId="4" xfId="0" applyNumberFormat="1" applyFont="1" applyFill="1" applyBorder="1"/>
    <xf numFmtId="3" fontId="3" fillId="9" borderId="5" xfId="0" applyNumberFormat="1" applyFont="1" applyFill="1" applyBorder="1"/>
    <xf numFmtId="3" fontId="3" fillId="9" borderId="6" xfId="0" applyNumberFormat="1" applyFont="1" applyFill="1" applyBorder="1"/>
    <xf numFmtId="3" fontId="3" fillId="0" borderId="0" xfId="0" applyNumberFormat="1" applyFont="1"/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29" fillId="0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3" fontId="6" fillId="0" borderId="0" xfId="0" applyNumberFormat="1" applyFont="1"/>
    <xf numFmtId="0" fontId="20" fillId="0" borderId="0" xfId="0" applyFont="1" applyFill="1"/>
    <xf numFmtId="168" fontId="3" fillId="0" borderId="0" xfId="1" applyNumberFormat="1" applyFont="1" applyFill="1"/>
    <xf numFmtId="1" fontId="3" fillId="0" borderId="0" xfId="0" applyNumberFormat="1" applyFont="1" applyFill="1"/>
    <xf numFmtId="168" fontId="6" fillId="0" borderId="0" xfId="0" applyNumberFormat="1" applyFont="1" applyFill="1" applyAlignment="1">
      <alignment horizontal="right"/>
    </xf>
    <xf numFmtId="3" fontId="3" fillId="8" borderId="5" xfId="0" applyNumberFormat="1" applyFont="1" applyFill="1" applyBorder="1"/>
    <xf numFmtId="3" fontId="3" fillId="8" borderId="6" xfId="0" applyNumberFormat="1" applyFont="1" applyFill="1" applyBorder="1"/>
    <xf numFmtId="3" fontId="16" fillId="0" borderId="0" xfId="0" applyNumberFormat="1" applyFont="1" applyFill="1" applyBorder="1"/>
    <xf numFmtId="170" fontId="3" fillId="0" borderId="0" xfId="0" applyNumberFormat="1" applyFont="1"/>
    <xf numFmtId="170" fontId="6" fillId="0" borderId="0" xfId="0" applyNumberFormat="1" applyFont="1"/>
    <xf numFmtId="0" fontId="19" fillId="0" borderId="0" xfId="0" applyFont="1" applyBorder="1"/>
    <xf numFmtId="0" fontId="3" fillId="3" borderId="0" xfId="0" applyFont="1" applyFill="1" applyBorder="1" applyAlignment="1">
      <alignment horizontal="center"/>
    </xf>
    <xf numFmtId="170" fontId="3" fillId="0" borderId="0" xfId="0" applyNumberFormat="1" applyFont="1" applyBorder="1" applyAlignment="1">
      <alignment horizontal="right"/>
    </xf>
    <xf numFmtId="170" fontId="19" fillId="0" borderId="0" xfId="0" applyNumberFormat="1" applyFont="1" applyBorder="1"/>
    <xf numFmtId="170" fontId="3" fillId="0" borderId="0" xfId="0" applyNumberFormat="1" applyFont="1" applyBorder="1"/>
    <xf numFmtId="3" fontId="3" fillId="0" borderId="0" xfId="0" applyNumberFormat="1" applyFont="1"/>
    <xf numFmtId="3" fontId="19" fillId="0" borderId="0" xfId="0" applyNumberFormat="1" applyFont="1"/>
    <xf numFmtId="3" fontId="6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6" fillId="0" borderId="0" xfId="0" applyNumberFormat="1" applyFont="1"/>
    <xf numFmtId="0" fontId="16" fillId="0" borderId="0" xfId="0" applyFont="1"/>
    <xf numFmtId="3" fontId="15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170" fontId="3" fillId="2" borderId="0" xfId="0" applyNumberFormat="1" applyFont="1" applyFill="1"/>
    <xf numFmtId="0" fontId="3" fillId="0" borderId="0" xfId="0" applyFont="1" applyFill="1"/>
    <xf numFmtId="2" fontId="3" fillId="0" borderId="0" xfId="0" applyNumberFormat="1" applyFont="1"/>
    <xf numFmtId="2" fontId="3" fillId="0" borderId="3" xfId="0" applyNumberFormat="1" applyFont="1" applyBorder="1"/>
    <xf numFmtId="2" fontId="3" fillId="0" borderId="0" xfId="0" applyNumberFormat="1" applyFont="1" applyBorder="1"/>
    <xf numFmtId="2" fontId="3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19" fillId="0" borderId="0" xfId="1" applyNumberFormat="1" applyFont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3" fontId="26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4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6" fillId="0" borderId="0" xfId="0" applyNumberFormat="1" applyFont="1"/>
    <xf numFmtId="3" fontId="3" fillId="2" borderId="0" xfId="0" applyNumberFormat="1" applyFont="1" applyFill="1"/>
    <xf numFmtId="3" fontId="3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30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2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3" xfId="0" applyNumberFormat="1" applyFont="1" applyFill="1" applyBorder="1"/>
    <xf numFmtId="170" fontId="3" fillId="0" borderId="16" xfId="0" applyNumberFormat="1" applyFont="1" applyBorder="1"/>
    <xf numFmtId="0" fontId="3" fillId="0" borderId="1" xfId="0" applyFont="1" applyFill="1" applyBorder="1" applyAlignment="1">
      <alignment horizontal="right"/>
    </xf>
    <xf numFmtId="170" fontId="3" fillId="0" borderId="16" xfId="0" applyNumberFormat="1" applyFont="1" applyBorder="1" applyAlignment="1">
      <alignment horizontal="right"/>
    </xf>
    <xf numFmtId="3" fontId="3" fillId="0" borderId="12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3" fontId="23" fillId="0" borderId="0" xfId="0" applyNumberFormat="1" applyFont="1"/>
    <xf numFmtId="3" fontId="3" fillId="4" borderId="0" xfId="0" applyNumberFormat="1" applyFont="1" applyFill="1"/>
    <xf numFmtId="3" fontId="3" fillId="3" borderId="0" xfId="0" applyNumberFormat="1" applyFont="1" applyFill="1"/>
    <xf numFmtId="2" fontId="3" fillId="0" borderId="0" xfId="0" applyNumberFormat="1" applyFont="1"/>
    <xf numFmtId="2" fontId="6" fillId="0" borderId="0" xfId="0" applyNumberFormat="1" applyFont="1"/>
    <xf numFmtId="3" fontId="3" fillId="0" borderId="0" xfId="0" applyNumberFormat="1" applyFont="1"/>
    <xf numFmtId="3" fontId="26" fillId="0" borderId="0" xfId="0" applyNumberFormat="1" applyFont="1"/>
    <xf numFmtId="3" fontId="3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3" fillId="2" borderId="0" xfId="0" applyNumberFormat="1" applyFont="1" applyFill="1"/>
    <xf numFmtId="3" fontId="19" fillId="0" borderId="0" xfId="0" applyNumberFormat="1" applyFont="1"/>
    <xf numFmtId="3" fontId="5" fillId="0" borderId="0" xfId="0" applyNumberFormat="1" applyFont="1"/>
    <xf numFmtId="3" fontId="3" fillId="4" borderId="0" xfId="0" applyNumberFormat="1" applyFont="1" applyFill="1"/>
    <xf numFmtId="3" fontId="3" fillId="3" borderId="0" xfId="0" applyNumberFormat="1" applyFont="1" applyFill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0" xfId="0" applyNumberFormat="1" applyFont="1" applyFill="1"/>
    <xf numFmtId="3" fontId="6" fillId="4" borderId="0" xfId="0" applyNumberFormat="1" applyFont="1" applyFill="1"/>
    <xf numFmtId="0" fontId="26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3" fillId="3" borderId="0" xfId="0" applyFont="1" applyFill="1"/>
    <xf numFmtId="3" fontId="3" fillId="0" borderId="0" xfId="0" applyNumberFormat="1" applyFont="1"/>
    <xf numFmtId="3" fontId="3" fillId="0" borderId="0" xfId="0" applyNumberFormat="1" applyFont="1"/>
    <xf numFmtId="0" fontId="19" fillId="0" borderId="0" xfId="0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20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6" fillId="0" borderId="0" xfId="0" applyNumberFormat="1" applyFont="1"/>
    <xf numFmtId="3" fontId="19" fillId="0" borderId="0" xfId="0" applyNumberFormat="1" applyFont="1" applyAlignment="1">
      <alignment horizontal="right"/>
    </xf>
    <xf numFmtId="3" fontId="19" fillId="0" borderId="0" xfId="0" applyNumberFormat="1" applyFont="1"/>
    <xf numFmtId="3" fontId="3" fillId="4" borderId="0" xfId="0" applyNumberFormat="1" applyFont="1" applyFill="1"/>
    <xf numFmtId="3" fontId="3" fillId="3" borderId="0" xfId="0" applyNumberFormat="1" applyFont="1" applyFill="1"/>
    <xf numFmtId="3" fontId="22" fillId="0" borderId="0" xfId="0" applyNumberFormat="1" applyFont="1"/>
    <xf numFmtId="3" fontId="6" fillId="0" borderId="7" xfId="0" applyNumberFormat="1" applyFont="1" applyBorder="1"/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6" fillId="0" borderId="0" xfId="0" applyNumberFormat="1" applyFont="1"/>
    <xf numFmtId="3" fontId="19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19" fillId="0" borderId="0" xfId="0" applyNumberFormat="1" applyFont="1"/>
    <xf numFmtId="4" fontId="3" fillId="0" borderId="0" xfId="0" applyNumberFormat="1" applyFont="1"/>
    <xf numFmtId="0" fontId="23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173" fontId="3" fillId="0" borderId="0" xfId="0" applyNumberFormat="1" applyFont="1"/>
    <xf numFmtId="173" fontId="3" fillId="0" borderId="0" xfId="0" applyNumberFormat="1" applyFont="1"/>
    <xf numFmtId="174" fontId="20" fillId="0" borderId="0" xfId="0" applyNumberFormat="1" applyFont="1"/>
    <xf numFmtId="174" fontId="22" fillId="0" borderId="0" xfId="0" applyNumberFormat="1" applyFont="1"/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6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0" fillId="0" borderId="8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2" xfId="0" applyFont="1" applyBorder="1"/>
    <xf numFmtId="0" fontId="20" fillId="0" borderId="12" xfId="0" applyFont="1" applyBorder="1"/>
    <xf numFmtId="170" fontId="20" fillId="0" borderId="0" xfId="0" applyNumberFormat="1" applyFont="1"/>
    <xf numFmtId="3" fontId="3" fillId="0" borderId="0" xfId="0" applyNumberFormat="1" applyFont="1" applyAlignment="1">
      <alignment horizontal="right"/>
    </xf>
    <xf numFmtId="170" fontId="20" fillId="0" borderId="0" xfId="0" applyNumberFormat="1" applyFont="1"/>
    <xf numFmtId="170" fontId="20" fillId="0" borderId="0" xfId="0" applyNumberFormat="1" applyFont="1"/>
    <xf numFmtId="170" fontId="20" fillId="0" borderId="0" xfId="0" applyNumberFormat="1" applyFont="1"/>
    <xf numFmtId="170" fontId="20" fillId="0" borderId="0" xfId="0" applyNumberFormat="1" applyFont="1"/>
    <xf numFmtId="170" fontId="20" fillId="0" borderId="0" xfId="0" applyNumberFormat="1" applyFont="1"/>
    <xf numFmtId="170" fontId="20" fillId="0" borderId="0" xfId="0" applyNumberFormat="1" applyFont="1"/>
    <xf numFmtId="0" fontId="6" fillId="7" borderId="13" xfId="0" applyFont="1" applyFill="1" applyBorder="1"/>
    <xf numFmtId="0" fontId="20" fillId="7" borderId="14" xfId="0" applyFont="1" applyFill="1" applyBorder="1"/>
    <xf numFmtId="0" fontId="6" fillId="7" borderId="14" xfId="0" applyFont="1" applyFill="1" applyBorder="1"/>
    <xf numFmtId="0" fontId="20" fillId="7" borderId="15" xfId="0" applyFont="1" applyFill="1" applyBorder="1"/>
    <xf numFmtId="0" fontId="4" fillId="0" borderId="0" xfId="0" applyFont="1"/>
    <xf numFmtId="0" fontId="31" fillId="0" borderId="0" xfId="0" applyFont="1"/>
    <xf numFmtId="0" fontId="2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/>
    <xf numFmtId="0" fontId="34" fillId="0" borderId="0" xfId="0" applyFont="1"/>
    <xf numFmtId="175" fontId="32" fillId="0" borderId="0" xfId="0" applyNumberFormat="1" applyFont="1"/>
    <xf numFmtId="175" fontId="34" fillId="0" borderId="0" xfId="0" applyNumberFormat="1" applyFont="1" applyAlignment="1">
      <alignment horizontal="right"/>
    </xf>
    <xf numFmtId="175" fontId="32" fillId="0" borderId="0" xfId="0" applyNumberFormat="1" applyFont="1" applyAlignment="1"/>
    <xf numFmtId="175" fontId="33" fillId="0" borderId="0" xfId="0" applyNumberFormat="1" applyFont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122"/>
  <sheetViews>
    <sheetView tabSelected="1" topLeftCell="A84" workbookViewId="0">
      <selection activeCell="E87" sqref="E87"/>
    </sheetView>
  </sheetViews>
  <sheetFormatPr baseColWidth="10" defaultColWidth="11.5" defaultRowHeight="15"/>
  <cols>
    <col min="1" max="3" width="11.5" style="1"/>
    <col min="4" max="4" width="13.83203125" style="1" customWidth="1"/>
    <col min="5" max="5" width="15.83203125" style="1" customWidth="1"/>
    <col min="6" max="16384" width="11.5" style="1"/>
  </cols>
  <sheetData>
    <row r="1" spans="1:2">
      <c r="B1" s="118" t="s">
        <v>1117</v>
      </c>
    </row>
    <row r="2" spans="1:2">
      <c r="A2" s="1" t="s">
        <v>998</v>
      </c>
      <c r="B2" s="118"/>
    </row>
    <row r="4" spans="1:2">
      <c r="A4" s="1" t="s">
        <v>867</v>
      </c>
    </row>
    <row r="5" spans="1:2">
      <c r="A5" s="48" t="s">
        <v>841</v>
      </c>
    </row>
    <row r="6" spans="1:2">
      <c r="A6" s="1" t="s">
        <v>982</v>
      </c>
    </row>
    <row r="8" spans="1:2">
      <c r="A8" s="1" t="s">
        <v>979</v>
      </c>
    </row>
    <row r="10" spans="1:2">
      <c r="A10" s="1" t="s">
        <v>980</v>
      </c>
    </row>
    <row r="11" spans="1:2">
      <c r="A11" s="1" t="s">
        <v>947</v>
      </c>
    </row>
    <row r="12" spans="1:2">
      <c r="A12" s="1" t="s">
        <v>1022</v>
      </c>
    </row>
    <row r="13" spans="1:2">
      <c r="A13" s="1" t="s">
        <v>919</v>
      </c>
    </row>
    <row r="15" spans="1:2">
      <c r="A15" s="1" t="s">
        <v>940</v>
      </c>
    </row>
    <row r="16" spans="1:2">
      <c r="A16" s="1" t="s">
        <v>941</v>
      </c>
    </row>
    <row r="18" spans="1:5">
      <c r="A18" s="1" t="s">
        <v>1040</v>
      </c>
    </row>
    <row r="20" spans="1:5">
      <c r="A20" s="89" t="s">
        <v>671</v>
      </c>
    </row>
    <row r="21" spans="1:5">
      <c r="A21" s="1" t="s">
        <v>970</v>
      </c>
    </row>
    <row r="22" spans="1:5">
      <c r="A22" s="1" t="s">
        <v>977</v>
      </c>
    </row>
    <row r="23" spans="1:5">
      <c r="A23" s="48" t="s">
        <v>1064</v>
      </c>
    </row>
    <row r="24" spans="1:5">
      <c r="A24" s="1" t="s">
        <v>843</v>
      </c>
    </row>
    <row r="25" spans="1:5">
      <c r="A25" s="1" t="s">
        <v>724</v>
      </c>
    </row>
    <row r="26" spans="1:5">
      <c r="A26" s="1" t="s">
        <v>814</v>
      </c>
    </row>
    <row r="28" spans="1:5">
      <c r="A28" s="1" t="s">
        <v>741</v>
      </c>
    </row>
    <row r="30" spans="1:5" ht="17">
      <c r="A30" s="268" t="s">
        <v>1024</v>
      </c>
    </row>
    <row r="32" spans="1:5">
      <c r="A32" s="89" t="s">
        <v>90</v>
      </c>
      <c r="E32" s="1" t="s">
        <v>91</v>
      </c>
    </row>
    <row r="33" spans="1:1">
      <c r="A33" s="1" t="s">
        <v>680</v>
      </c>
    </row>
    <row r="34" spans="1:1">
      <c r="A34" s="1" t="s">
        <v>1105</v>
      </c>
    </row>
    <row r="35" spans="1:1">
      <c r="A35" s="1" t="s">
        <v>1044</v>
      </c>
    </row>
    <row r="36" spans="1:1">
      <c r="A36" s="1" t="s">
        <v>44</v>
      </c>
    </row>
    <row r="37" spans="1:1">
      <c r="A37" s="132" t="s">
        <v>45</v>
      </c>
    </row>
    <row r="38" spans="1:1">
      <c r="A38" s="260"/>
    </row>
    <row r="39" spans="1:1">
      <c r="A39" s="261" t="s">
        <v>1041</v>
      </c>
    </row>
    <row r="40" spans="1:1">
      <c r="A40" s="261" t="s">
        <v>946</v>
      </c>
    </row>
    <row r="41" spans="1:1">
      <c r="A41" s="261" t="s">
        <v>624</v>
      </c>
    </row>
    <row r="42" spans="1:1">
      <c r="A42" s="25"/>
    </row>
    <row r="43" spans="1:1">
      <c r="A43" s="25" t="s">
        <v>887</v>
      </c>
    </row>
    <row r="44" spans="1:1">
      <c r="A44" s="25" t="s">
        <v>888</v>
      </c>
    </row>
    <row r="45" spans="1:1">
      <c r="A45" s="25" t="s">
        <v>681</v>
      </c>
    </row>
    <row r="46" spans="1:1">
      <c r="A46" s="25" t="s">
        <v>918</v>
      </c>
    </row>
    <row r="47" spans="1:1">
      <c r="A47" s="25" t="s">
        <v>1023</v>
      </c>
    </row>
    <row r="48" spans="1:1">
      <c r="A48" s="25"/>
    </row>
    <row r="49" spans="1:6">
      <c r="A49" s="257" t="s">
        <v>285</v>
      </c>
      <c r="E49" s="1" t="s">
        <v>338</v>
      </c>
    </row>
    <row r="50" spans="1:6">
      <c r="A50" s="25" t="s">
        <v>786</v>
      </c>
    </row>
    <row r="51" spans="1:6">
      <c r="A51" s="261" t="s">
        <v>331</v>
      </c>
      <c r="B51" s="261"/>
      <c r="C51" s="285"/>
      <c r="D51" s="285"/>
      <c r="E51" s="285"/>
    </row>
    <row r="52" spans="1:6">
      <c r="A52" s="25"/>
      <c r="B52" s="25"/>
      <c r="C52" s="285"/>
      <c r="D52" s="278" t="s">
        <v>868</v>
      </c>
      <c r="E52" s="279" t="s">
        <v>871</v>
      </c>
    </row>
    <row r="53" spans="1:6">
      <c r="A53" s="25"/>
      <c r="B53" s="261"/>
      <c r="C53" s="278" t="s">
        <v>869</v>
      </c>
      <c r="D53" s="278" t="s">
        <v>870</v>
      </c>
      <c r="E53" s="279" t="s">
        <v>872</v>
      </c>
    </row>
    <row r="54" spans="1:6">
      <c r="A54" s="203">
        <v>1</v>
      </c>
      <c r="B54" s="25" t="s">
        <v>217</v>
      </c>
      <c r="C54" s="285">
        <v>2413.611869073557</v>
      </c>
      <c r="D54" s="285">
        <v>2267.3461152736818</v>
      </c>
      <c r="E54" s="286">
        <v>1663.3620244587646</v>
      </c>
      <c r="F54" s="301">
        <f>C54+D54+E54</f>
        <v>6344.320008806003</v>
      </c>
    </row>
    <row r="55" spans="1:6">
      <c r="A55" s="25"/>
    </row>
    <row r="56" spans="1:6">
      <c r="A56" s="25" t="s">
        <v>271</v>
      </c>
    </row>
    <row r="57" spans="1:6">
      <c r="A57" s="25" t="s">
        <v>272</v>
      </c>
    </row>
    <row r="58" spans="1:6">
      <c r="A58" s="25" t="s">
        <v>273</v>
      </c>
    </row>
    <row r="59" spans="1:6">
      <c r="A59" s="25"/>
    </row>
    <row r="61" spans="1:6">
      <c r="A61" s="1" t="s">
        <v>215</v>
      </c>
    </row>
    <row r="62" spans="1:6">
      <c r="A62" s="1" t="s">
        <v>1124</v>
      </c>
    </row>
    <row r="63" spans="1:6">
      <c r="A63" s="1" t="s">
        <v>1125</v>
      </c>
    </row>
    <row r="64" spans="1:6">
      <c r="A64" s="1" t="s">
        <v>896</v>
      </c>
    </row>
    <row r="65" spans="1:7">
      <c r="A65" s="1" t="s">
        <v>1043</v>
      </c>
    </row>
    <row r="68" spans="1:7">
      <c r="A68" s="25" t="s">
        <v>214</v>
      </c>
    </row>
    <row r="69" spans="1:7">
      <c r="A69" s="11" t="s">
        <v>227</v>
      </c>
    </row>
    <row r="70" spans="1:7">
      <c r="A70" s="11"/>
      <c r="B70" s="134" t="s">
        <v>869</v>
      </c>
      <c r="C70" s="134" t="s">
        <v>943</v>
      </c>
      <c r="D70" s="134" t="s">
        <v>944</v>
      </c>
      <c r="E70" s="134" t="s">
        <v>945</v>
      </c>
      <c r="F70" s="134" t="s">
        <v>672</v>
      </c>
      <c r="G70" s="134" t="s">
        <v>844</v>
      </c>
    </row>
    <row r="71" spans="1:7">
      <c r="A71" s="1" t="s">
        <v>942</v>
      </c>
      <c r="B71" s="300">
        <v>0.59559757706401006</v>
      </c>
      <c r="C71" s="300">
        <v>1.9377875423937926E-2</v>
      </c>
      <c r="D71" s="300">
        <v>4.5729662971355058E-3</v>
      </c>
      <c r="E71" s="300">
        <v>0.25053801487668176</v>
      </c>
      <c r="F71" s="300">
        <v>-0.33933281172684293</v>
      </c>
      <c r="G71" s="300">
        <v>-0.11656169039484628</v>
      </c>
    </row>
    <row r="72" spans="1:7">
      <c r="A72" s="1" t="s">
        <v>985</v>
      </c>
      <c r="B72" s="300">
        <v>0.46457496261990161</v>
      </c>
      <c r="C72" s="300">
        <v>1.1407605423382386E-2</v>
      </c>
      <c r="D72" s="300">
        <v>0.58518347529537429</v>
      </c>
      <c r="E72" s="300">
        <v>0.59170657920459568</v>
      </c>
      <c r="F72" s="300">
        <v>-0.14844422482626615</v>
      </c>
      <c r="G72" s="300">
        <v>-0.21516454865288676</v>
      </c>
    </row>
    <row r="74" spans="1:7">
      <c r="A74" s="11" t="s">
        <v>226</v>
      </c>
    </row>
    <row r="75" spans="1:7">
      <c r="B75" s="134" t="s">
        <v>869</v>
      </c>
      <c r="C75" s="134" t="s">
        <v>943</v>
      </c>
      <c r="D75" s="134" t="s">
        <v>944</v>
      </c>
      <c r="E75" s="134" t="s">
        <v>945</v>
      </c>
      <c r="F75" s="134" t="s">
        <v>672</v>
      </c>
      <c r="G75" s="134" t="s">
        <v>844</v>
      </c>
    </row>
    <row r="76" spans="1:7">
      <c r="A76" s="1" t="s">
        <v>942</v>
      </c>
      <c r="B76" s="300">
        <v>0.7</v>
      </c>
      <c r="C76" s="300"/>
      <c r="D76" s="300"/>
      <c r="E76" s="300">
        <v>0.3</v>
      </c>
      <c r="F76" s="300"/>
      <c r="G76" s="300"/>
    </row>
    <row r="77" spans="1:7">
      <c r="A77" s="1" t="s">
        <v>985</v>
      </c>
      <c r="B77" s="77" t="s">
        <v>951</v>
      </c>
      <c r="C77" s="300"/>
      <c r="D77" s="77" t="s">
        <v>228</v>
      </c>
      <c r="E77" s="77" t="s">
        <v>89</v>
      </c>
      <c r="F77" s="300"/>
      <c r="G77" s="300"/>
    </row>
    <row r="78" spans="1:7">
      <c r="B78" s="23" t="s">
        <v>847</v>
      </c>
      <c r="D78" s="23" t="s">
        <v>847</v>
      </c>
    </row>
    <row r="79" spans="1:7">
      <c r="B79" s="23" t="s">
        <v>87</v>
      </c>
      <c r="D79" s="23" t="s">
        <v>848</v>
      </c>
    </row>
    <row r="80" spans="1:7">
      <c r="B80" s="23" t="s">
        <v>88</v>
      </c>
      <c r="D80" s="23" t="s">
        <v>229</v>
      </c>
    </row>
    <row r="81" spans="1:9">
      <c r="D81" s="23" t="s">
        <v>849</v>
      </c>
    </row>
    <row r="84" spans="1:9" ht="17">
      <c r="A84" s="268" t="s">
        <v>47</v>
      </c>
    </row>
    <row r="85" spans="1:9">
      <c r="A85" s="1" t="s">
        <v>216</v>
      </c>
    </row>
    <row r="87" spans="1:9">
      <c r="C87" s="1" t="s">
        <v>102</v>
      </c>
      <c r="H87" s="1" t="s">
        <v>105</v>
      </c>
    </row>
    <row r="88" spans="1:9">
      <c r="C88" s="1" t="s">
        <v>103</v>
      </c>
      <c r="H88" s="1" t="s">
        <v>108</v>
      </c>
    </row>
    <row r="89" spans="1:9">
      <c r="A89" s="1" t="s">
        <v>225</v>
      </c>
      <c r="C89" s="338">
        <v>91204</v>
      </c>
      <c r="D89" s="338">
        <f>100*C89/H$89</f>
        <v>65.755546561894931</v>
      </c>
      <c r="E89" s="338" t="s">
        <v>155</v>
      </c>
      <c r="F89" s="338" t="s">
        <v>104</v>
      </c>
      <c r="G89" s="338"/>
      <c r="H89" s="339">
        <v>138701.60734524613</v>
      </c>
      <c r="I89" s="338"/>
    </row>
    <row r="90" spans="1:9">
      <c r="A90" s="1" t="s">
        <v>332</v>
      </c>
      <c r="C90" s="338">
        <v>4521</v>
      </c>
      <c r="D90" s="338">
        <f t="shared" ref="D90:D93" si="0">100*C90/H$89</f>
        <v>3.2595152187001335</v>
      </c>
      <c r="E90" s="338" t="s">
        <v>156</v>
      </c>
      <c r="F90" s="338" t="s">
        <v>106</v>
      </c>
      <c r="G90" s="338"/>
      <c r="H90" s="339">
        <v>80957.184639209459</v>
      </c>
      <c r="I90" s="338"/>
    </row>
    <row r="91" spans="1:9">
      <c r="A91" s="1" t="s">
        <v>333</v>
      </c>
      <c r="C91" s="338">
        <v>7830</v>
      </c>
      <c r="D91" s="338">
        <f t="shared" si="0"/>
        <v>5.6452121571382543</v>
      </c>
      <c r="E91" s="338" t="s">
        <v>156</v>
      </c>
      <c r="F91" s="338" t="s">
        <v>107</v>
      </c>
      <c r="G91" s="338"/>
      <c r="H91" s="339">
        <v>57744.422706036617</v>
      </c>
      <c r="I91" s="338"/>
    </row>
    <row r="92" spans="1:9">
      <c r="D92" s="338"/>
      <c r="E92" s="338"/>
      <c r="F92" s="1" t="s">
        <v>109</v>
      </c>
      <c r="H92" s="339">
        <v>11363.597401825982</v>
      </c>
    </row>
    <row r="93" spans="1:9">
      <c r="A93" s="1" t="s">
        <v>111</v>
      </c>
      <c r="C93" s="339">
        <f>H89-SUM(C89:C91)</f>
        <v>35146.607345246128</v>
      </c>
      <c r="D93" s="338">
        <f t="shared" si="0"/>
        <v>25.339726062266678</v>
      </c>
      <c r="E93" s="338" t="s">
        <v>156</v>
      </c>
      <c r="F93" s="1" t="s">
        <v>110</v>
      </c>
      <c r="H93" s="339">
        <v>3446.6298250382588</v>
      </c>
    </row>
    <row r="94" spans="1:9">
      <c r="H94" s="339"/>
    </row>
    <row r="95" spans="1:9">
      <c r="A95" s="1" t="s">
        <v>316</v>
      </c>
    </row>
    <row r="96" spans="1:9">
      <c r="A96" s="1" t="s">
        <v>14</v>
      </c>
    </row>
    <row r="97" spans="1:18">
      <c r="A97" s="1" t="s">
        <v>15</v>
      </c>
    </row>
    <row r="98" spans="1:18">
      <c r="A98" s="1" t="s">
        <v>16</v>
      </c>
    </row>
    <row r="99" spans="1:18">
      <c r="A99" s="1" t="s">
        <v>154</v>
      </c>
    </row>
    <row r="100" spans="1:18">
      <c r="L100" s="375" t="s">
        <v>1089</v>
      </c>
    </row>
    <row r="101" spans="1:18">
      <c r="A101" s="1" t="s">
        <v>115</v>
      </c>
      <c r="F101" s="375" t="s">
        <v>1083</v>
      </c>
      <c r="L101" s="1" t="s">
        <v>1090</v>
      </c>
      <c r="M101" s="1" t="s">
        <v>1080</v>
      </c>
    </row>
    <row r="102" spans="1:18">
      <c r="F102" s="1" t="s">
        <v>1019</v>
      </c>
      <c r="L102" s="23" t="s">
        <v>1091</v>
      </c>
      <c r="M102" s="23" t="s">
        <v>1009</v>
      </c>
      <c r="N102" s="23" t="s">
        <v>1009</v>
      </c>
      <c r="O102" s="23" t="s">
        <v>1010</v>
      </c>
      <c r="P102" s="23" t="s">
        <v>1010</v>
      </c>
      <c r="Q102" s="23" t="s">
        <v>1011</v>
      </c>
      <c r="R102" s="1" t="s">
        <v>1011</v>
      </c>
    </row>
    <row r="103" spans="1:18">
      <c r="C103" s="340" t="s">
        <v>157</v>
      </c>
      <c r="D103" s="340" t="s">
        <v>1008</v>
      </c>
      <c r="E103" s="101" t="s">
        <v>1017</v>
      </c>
      <c r="F103" s="23" t="s">
        <v>952</v>
      </c>
      <c r="G103" s="23" t="s">
        <v>953</v>
      </c>
      <c r="H103" s="23" t="s">
        <v>954</v>
      </c>
      <c r="I103" s="23" t="s">
        <v>955</v>
      </c>
      <c r="J103" s="23" t="s">
        <v>956</v>
      </c>
      <c r="K103" s="18" t="s">
        <v>957</v>
      </c>
      <c r="L103" s="23" t="s">
        <v>1085</v>
      </c>
      <c r="M103" s="23" t="s">
        <v>953</v>
      </c>
      <c r="N103" s="23" t="s">
        <v>954</v>
      </c>
      <c r="O103" s="23" t="s">
        <v>955</v>
      </c>
      <c r="P103" s="23" t="s">
        <v>956</v>
      </c>
      <c r="Q103" s="23" t="s">
        <v>957</v>
      </c>
      <c r="R103" s="1" t="s">
        <v>958</v>
      </c>
    </row>
    <row r="104" spans="1:18">
      <c r="A104" s="1" t="s">
        <v>158</v>
      </c>
      <c r="C104" s="120">
        <v>40</v>
      </c>
      <c r="D104" s="120">
        <v>10</v>
      </c>
      <c r="E104" s="101" t="s">
        <v>1018</v>
      </c>
      <c r="F104" s="1">
        <v>8</v>
      </c>
      <c r="G104" s="1">
        <v>23</v>
      </c>
      <c r="H104" s="1">
        <v>96</v>
      </c>
      <c r="I104" s="1">
        <v>172</v>
      </c>
      <c r="J104" s="1">
        <v>305</v>
      </c>
      <c r="K104" s="4">
        <v>196</v>
      </c>
      <c r="L104" s="1">
        <v>0</v>
      </c>
      <c r="M104" s="1">
        <v>0.5</v>
      </c>
      <c r="N104" s="1">
        <v>0.5</v>
      </c>
      <c r="O104" s="1">
        <v>0.16700000000000001</v>
      </c>
      <c r="P104" s="1">
        <v>0.16700000000000001</v>
      </c>
      <c r="Q104" s="4">
        <v>0.1</v>
      </c>
      <c r="R104" s="1" t="s">
        <v>1086</v>
      </c>
    </row>
    <row r="105" spans="1:18">
      <c r="A105" s="1" t="s">
        <v>159</v>
      </c>
      <c r="C105" s="120">
        <v>20</v>
      </c>
      <c r="D105" s="120">
        <v>10</v>
      </c>
      <c r="E105" s="101" t="s">
        <v>1012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4">
        <v>0</v>
      </c>
      <c r="L105" s="1">
        <v>1</v>
      </c>
      <c r="M105" s="1">
        <v>0.5</v>
      </c>
      <c r="N105" s="1">
        <v>0.5</v>
      </c>
      <c r="O105" s="1">
        <v>0.16700000000000001</v>
      </c>
      <c r="P105" s="1">
        <v>0.16700000000000001</v>
      </c>
      <c r="Q105" s="4">
        <v>0.1</v>
      </c>
      <c r="R105" s="1" t="s">
        <v>1087</v>
      </c>
    </row>
    <row r="106" spans="1:18">
      <c r="A106" s="1" t="s">
        <v>160</v>
      </c>
      <c r="C106" s="120">
        <v>0</v>
      </c>
      <c r="D106" s="120">
        <v>40</v>
      </c>
      <c r="E106" s="101" t="s">
        <v>1013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4">
        <v>0</v>
      </c>
      <c r="Q106" s="4">
        <v>0.4</v>
      </c>
      <c r="R106" s="1" t="s">
        <v>1088</v>
      </c>
    </row>
    <row r="107" spans="1:18">
      <c r="A107" s="1" t="s">
        <v>116</v>
      </c>
      <c r="C107" s="120">
        <v>40</v>
      </c>
      <c r="D107" s="120">
        <v>40</v>
      </c>
      <c r="E107" s="101" t="s">
        <v>1014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4">
        <v>0</v>
      </c>
      <c r="O107" s="1">
        <v>0.66700000000000004</v>
      </c>
      <c r="P107" s="1">
        <v>0.66700000000000004</v>
      </c>
      <c r="Q107" s="4">
        <v>0.4</v>
      </c>
      <c r="R107" s="1" t="s">
        <v>1081</v>
      </c>
    </row>
    <row r="108" spans="1:18">
      <c r="E108" s="101" t="s">
        <v>1015</v>
      </c>
    </row>
    <row r="109" spans="1:18">
      <c r="E109" s="101" t="s">
        <v>1084</v>
      </c>
    </row>
    <row r="110" spans="1:18">
      <c r="E110" s="101" t="s">
        <v>1016</v>
      </c>
    </row>
    <row r="111" spans="1:18">
      <c r="A111" s="1" t="s">
        <v>1052</v>
      </c>
    </row>
    <row r="113" spans="1:2">
      <c r="A113" s="11" t="s">
        <v>1098</v>
      </c>
    </row>
    <row r="114" spans="1:2">
      <c r="A114" s="396"/>
      <c r="B114" s="396" t="s">
        <v>1053</v>
      </c>
    </row>
    <row r="115" spans="1:2">
      <c r="A115" s="396" t="s">
        <v>1054</v>
      </c>
      <c r="B115" s="397"/>
    </row>
    <row r="116" spans="1:2">
      <c r="A116" s="396" t="s">
        <v>1099</v>
      </c>
      <c r="B116" s="397"/>
    </row>
    <row r="117" spans="1:2">
      <c r="A117" s="396" t="s">
        <v>1100</v>
      </c>
      <c r="B117" s="397"/>
    </row>
    <row r="118" spans="1:2">
      <c r="A118" s="396" t="s">
        <v>1101</v>
      </c>
      <c r="B118" s="397"/>
    </row>
    <row r="119" spans="1:2">
      <c r="A119" s="396" t="s">
        <v>1102</v>
      </c>
      <c r="B119" s="397"/>
    </row>
    <row r="120" spans="1:2">
      <c r="A120" s="396" t="s">
        <v>1118</v>
      </c>
      <c r="B120" s="397"/>
    </row>
    <row r="121" spans="1:2">
      <c r="A121" s="396" t="s">
        <v>1096</v>
      </c>
      <c r="B121" s="397"/>
    </row>
    <row r="122" spans="1:2">
      <c r="A122" s="396" t="s">
        <v>1097</v>
      </c>
      <c r="B122" s="397"/>
    </row>
  </sheetData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Y165"/>
  <sheetViews>
    <sheetView workbookViewId="0">
      <pane xSplit="11100" ySplit="5280" topLeftCell="M42" activePane="bottomRight"/>
      <selection sqref="A1:D161"/>
      <selection pane="topRight" activeCell="Y2" sqref="Y2"/>
      <selection pane="bottomLeft" activeCell="A105" sqref="A105:XFD105"/>
      <selection pane="bottomRight" activeCell="T50" sqref="T50"/>
    </sheetView>
  </sheetViews>
  <sheetFormatPr baseColWidth="10" defaultRowHeight="15"/>
  <cols>
    <col min="1" max="7" width="10.83203125" style="91"/>
    <col min="8" max="8" width="12.6640625" style="91" customWidth="1"/>
    <col min="9" max="10" width="10.83203125" style="91"/>
    <col min="11" max="11" width="14" style="91" customWidth="1"/>
    <col min="12" max="12" width="3.83203125" style="91" customWidth="1"/>
    <col min="13" max="13" width="9.5" style="91" customWidth="1"/>
    <col min="14" max="14" width="9.6640625" style="91" customWidth="1"/>
    <col min="15" max="15" width="13.1640625" style="91" customWidth="1"/>
    <col min="16" max="16" width="13.5" style="91" customWidth="1"/>
    <col min="17" max="18" width="10.83203125" style="91"/>
    <col min="19" max="19" width="13.1640625" style="91" customWidth="1"/>
    <col min="20" max="20" width="3.83203125" style="91" customWidth="1"/>
    <col min="21" max="21" width="13.1640625" style="1" customWidth="1"/>
    <col min="22" max="23" width="10.83203125" style="91"/>
    <col min="24" max="24" width="11.83203125" style="91" customWidth="1"/>
    <col min="25" max="25" width="8.33203125" style="91" customWidth="1"/>
    <col min="26" max="16384" width="10.83203125" style="91"/>
  </cols>
  <sheetData>
    <row r="1" spans="1:25" ht="18">
      <c r="A1" s="1"/>
      <c r="B1" s="282" t="s">
        <v>176</v>
      </c>
      <c r="C1" s="295" t="s">
        <v>118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>
      <c r="A2" s="1"/>
      <c r="B2" s="1"/>
      <c r="C2" s="1" t="s">
        <v>174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5" ht="17">
      <c r="A3" s="1"/>
      <c r="B3" s="1"/>
      <c r="C3" s="1"/>
      <c r="D3" s="1"/>
      <c r="E3" s="1"/>
      <c r="F3" s="328"/>
      <c r="G3" s="328"/>
      <c r="H3" s="328"/>
      <c r="I3" s="328"/>
      <c r="J3" s="328"/>
      <c r="K3" s="328"/>
      <c r="L3" s="328"/>
      <c r="M3" s="328" t="s">
        <v>173</v>
      </c>
      <c r="O3" s="10"/>
      <c r="P3" s="10"/>
      <c r="Q3" s="1"/>
      <c r="R3" s="1"/>
      <c r="S3" s="1"/>
      <c r="T3" s="1"/>
    </row>
    <row r="4" spans="1:25" ht="17">
      <c r="A4" s="1"/>
      <c r="B4" s="1"/>
      <c r="C4" s="1"/>
      <c r="D4" s="1"/>
      <c r="E4" s="1"/>
      <c r="F4" s="328" t="s">
        <v>177</v>
      </c>
      <c r="G4" s="328"/>
      <c r="H4" s="328"/>
      <c r="I4" s="328"/>
      <c r="J4" s="328"/>
      <c r="K4" s="328"/>
      <c r="L4" s="328"/>
      <c r="M4" s="10" t="s">
        <v>265</v>
      </c>
      <c r="N4" s="1"/>
      <c r="O4" s="1"/>
      <c r="P4" s="1"/>
      <c r="Q4" s="1"/>
      <c r="R4" s="1"/>
      <c r="S4" s="1"/>
      <c r="T4" s="1"/>
    </row>
    <row r="5" spans="1:25" ht="17">
      <c r="A5" s="1"/>
      <c r="B5" s="1"/>
      <c r="C5" s="1"/>
      <c r="D5" s="1"/>
      <c r="E5" s="1"/>
      <c r="F5" s="328"/>
      <c r="G5" s="328"/>
      <c r="H5" s="328"/>
      <c r="I5" s="328"/>
      <c r="J5" s="328"/>
      <c r="K5" s="325" t="s">
        <v>270</v>
      </c>
      <c r="L5" s="328"/>
      <c r="M5" s="10"/>
      <c r="N5" s="1"/>
      <c r="O5" s="1"/>
      <c r="P5" s="1"/>
      <c r="Q5" s="1"/>
      <c r="R5" s="1"/>
      <c r="S5" s="325" t="s">
        <v>166</v>
      </c>
      <c r="T5" s="1"/>
      <c r="W5" s="91" t="s">
        <v>164</v>
      </c>
    </row>
    <row r="6" spans="1:25">
      <c r="A6" s="23" t="s">
        <v>282</v>
      </c>
      <c r="B6" s="23"/>
      <c r="C6" s="120" t="s">
        <v>1131</v>
      </c>
      <c r="D6" s="25"/>
      <c r="E6" s="25"/>
      <c r="F6" s="353"/>
      <c r="G6" s="353"/>
      <c r="H6" s="353"/>
      <c r="I6" s="353"/>
      <c r="J6" s="353"/>
      <c r="K6" s="353" t="s">
        <v>269</v>
      </c>
      <c r="L6" s="353"/>
      <c r="M6" s="315"/>
      <c r="N6" s="315"/>
      <c r="O6" s="315"/>
      <c r="P6" s="315"/>
      <c r="Q6" s="315"/>
      <c r="R6" s="315" t="s">
        <v>266</v>
      </c>
      <c r="S6" s="353" t="s">
        <v>167</v>
      </c>
      <c r="T6" s="355"/>
      <c r="U6" s="1" t="s">
        <v>170</v>
      </c>
      <c r="W6" s="91" t="s">
        <v>165</v>
      </c>
    </row>
    <row r="7" spans="1:25">
      <c r="A7" s="23" t="s">
        <v>189</v>
      </c>
      <c r="B7" s="23"/>
      <c r="C7" s="287" t="s">
        <v>1132</v>
      </c>
      <c r="D7" s="25"/>
      <c r="E7" s="25"/>
      <c r="F7" s="354"/>
      <c r="G7" s="354" t="s">
        <v>178</v>
      </c>
      <c r="H7" s="354"/>
      <c r="I7" s="354" t="s">
        <v>179</v>
      </c>
      <c r="J7" s="353"/>
      <c r="K7" s="353" t="s">
        <v>168</v>
      </c>
      <c r="L7" s="353"/>
      <c r="M7" s="243"/>
      <c r="N7" s="243"/>
      <c r="O7" s="243" t="s">
        <v>987</v>
      </c>
      <c r="P7" s="243" t="s">
        <v>688</v>
      </c>
      <c r="Q7" s="243"/>
      <c r="R7" s="317" t="s">
        <v>267</v>
      </c>
      <c r="S7" s="353" t="s">
        <v>168</v>
      </c>
      <c r="T7" s="355"/>
      <c r="U7" s="1" t="s">
        <v>171</v>
      </c>
      <c r="W7" s="109" t="s">
        <v>113</v>
      </c>
      <c r="X7" s="109"/>
    </row>
    <row r="8" spans="1:25">
      <c r="A8" s="135" t="s">
        <v>1046</v>
      </c>
      <c r="B8" s="135" t="s">
        <v>1034</v>
      </c>
      <c r="C8" s="288" t="s">
        <v>1035</v>
      </c>
      <c r="D8" s="257"/>
      <c r="E8" s="257"/>
      <c r="F8" s="357" t="s">
        <v>180</v>
      </c>
      <c r="G8" s="357" t="s">
        <v>181</v>
      </c>
      <c r="H8" s="357" t="s">
        <v>150</v>
      </c>
      <c r="I8" s="357" t="s">
        <v>264</v>
      </c>
      <c r="J8" s="357" t="s">
        <v>175</v>
      </c>
      <c r="K8" s="358" t="s">
        <v>169</v>
      </c>
      <c r="L8" s="357"/>
      <c r="M8" s="245" t="s">
        <v>950</v>
      </c>
      <c r="N8" s="245" t="s">
        <v>76</v>
      </c>
      <c r="O8" s="245" t="s">
        <v>817</v>
      </c>
      <c r="P8" s="245" t="s">
        <v>626</v>
      </c>
      <c r="Q8" s="245" t="s">
        <v>627</v>
      </c>
      <c r="R8" s="318" t="s">
        <v>153</v>
      </c>
      <c r="S8" s="358" t="s">
        <v>169</v>
      </c>
      <c r="T8" s="359"/>
      <c r="U8" s="1" t="s">
        <v>172</v>
      </c>
      <c r="W8" s="109" t="s">
        <v>112</v>
      </c>
      <c r="X8" s="109" t="s">
        <v>114</v>
      </c>
    </row>
    <row r="9" spans="1:25">
      <c r="A9" s="25">
        <v>1</v>
      </c>
      <c r="B9" s="1">
        <v>1</v>
      </c>
      <c r="C9" s="122">
        <v>0</v>
      </c>
      <c r="D9" s="25" t="s">
        <v>123</v>
      </c>
      <c r="F9" s="355">
        <f>'(3) Eur Russ 1904 HHs '!BR11</f>
        <v>0</v>
      </c>
      <c r="G9" s="355">
        <f>'(3) Eur Russ 1904 HHs '!BS11</f>
        <v>3539.7675242493797</v>
      </c>
      <c r="H9" s="355">
        <f>'(3) Eur Russ 1904 HHs '!BT11</f>
        <v>843.86862919869156</v>
      </c>
      <c r="I9" s="355">
        <f>'(3) Eur Russ 1904 HHs '!BU11</f>
        <v>3233.5851012657827</v>
      </c>
      <c r="J9" s="354">
        <f>'(3) Eur Russ 1904 HHs '!BZ11</f>
        <v>3106.6314136871952</v>
      </c>
      <c r="K9" s="354">
        <f>SUM(F9:J9)</f>
        <v>10723.852668401049</v>
      </c>
      <c r="L9" s="354"/>
      <c r="M9" s="354">
        <f>'(8) Gov''t admin'!Y9</f>
        <v>511.12806848136256</v>
      </c>
      <c r="N9" s="355">
        <f>'(6) Clergy'!Q9</f>
        <v>55.762361178974515</v>
      </c>
      <c r="O9" s="355">
        <f>'(8) Gov''t admin'!Z9</f>
        <v>233.60926015553164</v>
      </c>
      <c r="P9" s="355">
        <f>'(8) Gov''t admin'!AB9</f>
        <v>3585.2589916893917</v>
      </c>
      <c r="Q9" s="355">
        <f>'(8) Gov''t admin'!AA9</f>
        <v>5888.9427826957026</v>
      </c>
      <c r="R9" s="355">
        <f>'(6) Clergy'!R9</f>
        <v>449.15120420010999</v>
      </c>
      <c r="S9" s="355">
        <f>SUM(M9:R9)</f>
        <v>10723.852668401074</v>
      </c>
      <c r="T9" s="355"/>
      <c r="U9" s="355">
        <f>K9-S9</f>
        <v>-2.5465851649641991E-11</v>
      </c>
      <c r="W9" s="371">
        <f>O9/($O9+$P9)</f>
        <v>6.1172380074299051E-2</v>
      </c>
      <c r="X9" s="371">
        <f>P9/($O9+$P9)</f>
        <v>0.93882761992570096</v>
      </c>
      <c r="Y9" s="372">
        <f>1-W9-X9</f>
        <v>0</v>
      </c>
    </row>
    <row r="10" spans="1:25">
      <c r="A10" s="25">
        <v>7</v>
      </c>
      <c r="B10" s="1">
        <v>1</v>
      </c>
      <c r="C10" s="122">
        <v>0</v>
      </c>
      <c r="D10" s="25" t="s">
        <v>885</v>
      </c>
      <c r="F10" s="355">
        <f>'(3) Eur Russ 1904 HHs '!BR12</f>
        <v>386.013608851237</v>
      </c>
      <c r="G10" s="355">
        <f>'(3) Eur Russ 1904 HHs '!BS12</f>
        <v>6507.0865492065641</v>
      </c>
      <c r="H10" s="355">
        <f>'(3) Eur Russ 1904 HHs '!BT12</f>
        <v>1461.337233508254</v>
      </c>
      <c r="I10" s="355">
        <f>'(3) Eur Russ 1904 HHs '!BU12</f>
        <v>4163.4324954669137</v>
      </c>
      <c r="J10" s="354">
        <f>'(3) Eur Russ 1904 HHs '!BZ12</f>
        <v>6810.3829561610473</v>
      </c>
      <c r="K10" s="354">
        <f t="shared" ref="K10:K58" si="0">SUM(F10:J10)</f>
        <v>19328.252843194015</v>
      </c>
      <c r="L10" s="354"/>
      <c r="M10" s="354">
        <f>'(8) Gov''t admin'!Y10</f>
        <v>821.95534768030325</v>
      </c>
      <c r="N10" s="355">
        <f>'(6) Clergy'!Q10</f>
        <v>312.88983145784334</v>
      </c>
      <c r="O10" s="355">
        <f>'(8) Gov''t admin'!Z10</f>
        <v>599.91266086561154</v>
      </c>
      <c r="P10" s="355">
        <f>'(8) Gov''t admin'!AB10</f>
        <v>5650.9990592151953</v>
      </c>
      <c r="Q10" s="355">
        <f>'(8) Gov''t admin'!AA10</f>
        <v>11757.657174037273</v>
      </c>
      <c r="R10" s="355">
        <f>'(6) Clergy'!R10</f>
        <v>184.83876993788647</v>
      </c>
      <c r="S10" s="355">
        <f t="shared" ref="S10:S73" si="1">SUM(M10:R10)</f>
        <v>19328.252843194114</v>
      </c>
      <c r="T10" s="355"/>
      <c r="U10" s="355">
        <f t="shared" ref="U10:U73" si="2">K10-S10</f>
        <v>-9.822542779147625E-11</v>
      </c>
      <c r="W10" s="371">
        <f t="shared" ref="W10:W59" si="3">O10/($O10+$P10)</f>
        <v>9.597202579879921E-2</v>
      </c>
      <c r="X10" s="371">
        <f t="shared" ref="X10:X59" si="4">P10/($O10+$P10)</f>
        <v>0.90402797420120073</v>
      </c>
      <c r="Y10" s="372">
        <f t="shared" ref="Y10:Y59" si="5">1-W10-X10</f>
        <v>0</v>
      </c>
    </row>
    <row r="11" spans="1:25">
      <c r="A11" s="25">
        <v>26</v>
      </c>
      <c r="B11" s="1">
        <v>1</v>
      </c>
      <c r="C11" s="122">
        <v>0</v>
      </c>
      <c r="D11" s="221" t="s">
        <v>670</v>
      </c>
      <c r="F11" s="355">
        <f>'(3) Eur Russ 1904 HHs '!BR13</f>
        <v>85.646087886690083</v>
      </c>
      <c r="G11" s="355">
        <f>'(3) Eur Russ 1904 HHs '!BS13</f>
        <v>13160.948838588047</v>
      </c>
      <c r="H11" s="355">
        <f>'(3) Eur Russ 1904 HHs '!BT13</f>
        <v>2369.5417648650923</v>
      </c>
      <c r="I11" s="355">
        <f>'(3) Eur Russ 1904 HHs '!BU13</f>
        <v>10077.689674667199</v>
      </c>
      <c r="J11" s="354">
        <f>'(3) Eur Russ 1904 HHs '!BZ13</f>
        <v>13189.497534550261</v>
      </c>
      <c r="K11" s="354">
        <f t="shared" si="0"/>
        <v>38883.32390055729</v>
      </c>
      <c r="L11" s="354"/>
      <c r="M11" s="354">
        <f>'(8) Gov''t admin'!Y11</f>
        <v>1073.0893316301217</v>
      </c>
      <c r="N11" s="355">
        <f>'(6) Clergy'!Q11</f>
        <v>5.2398935813230878</v>
      </c>
      <c r="O11" s="355">
        <f>'(8) Gov''t admin'!Z11</f>
        <v>1009.063707420212</v>
      </c>
      <c r="P11" s="355">
        <f>'(8) Gov''t admin'!AB11</f>
        <v>12506.761148374428</v>
      </c>
      <c r="Q11" s="355">
        <f>'(8) Gov''t admin'!AA11</f>
        <v>23837.547457932254</v>
      </c>
      <c r="R11" s="355">
        <f>'(6) Clergy'!R11</f>
        <v>451.6223616189219</v>
      </c>
      <c r="S11" s="355">
        <f t="shared" si="1"/>
        <v>38883.323900557261</v>
      </c>
      <c r="T11" s="355"/>
      <c r="U11" s="355">
        <f t="shared" si="2"/>
        <v>0</v>
      </c>
      <c r="W11" s="371">
        <f t="shared" si="3"/>
        <v>7.4657944904309423E-2</v>
      </c>
      <c r="X11" s="371">
        <f t="shared" si="4"/>
        <v>0.92534205509569067</v>
      </c>
      <c r="Y11" s="372">
        <f t="shared" si="5"/>
        <v>0</v>
      </c>
    </row>
    <row r="12" spans="1:25">
      <c r="A12" s="25">
        <v>27</v>
      </c>
      <c r="B12" s="1">
        <v>1</v>
      </c>
      <c r="C12" s="122">
        <v>0</v>
      </c>
      <c r="D12" s="221" t="s">
        <v>697</v>
      </c>
      <c r="F12" s="355">
        <f>'(3) Eur Russ 1904 HHs '!BR14</f>
        <v>134.23702936794439</v>
      </c>
      <c r="G12" s="355">
        <f>'(3) Eur Russ 1904 HHs '!BS14</f>
        <v>2707.1134255868787</v>
      </c>
      <c r="H12" s="355">
        <f>'(3) Eur Russ 1904 HHs '!BT14</f>
        <v>753.21888700902116</v>
      </c>
      <c r="I12" s="355">
        <f>'(3) Eur Russ 1904 HHs '!BU14</f>
        <v>2185.0805336004282</v>
      </c>
      <c r="J12" s="354">
        <f>'(3) Eur Russ 1904 HHs '!BZ14</f>
        <v>2244.7414355417277</v>
      </c>
      <c r="K12" s="354">
        <f t="shared" si="0"/>
        <v>8024.391311106001</v>
      </c>
      <c r="L12" s="354"/>
      <c r="M12" s="354">
        <f>'(8) Gov''t admin'!Y12</f>
        <v>464.64463791627418</v>
      </c>
      <c r="N12" s="355">
        <f>'(6) Clergy'!Q12</f>
        <v>65.793676198410026</v>
      </c>
      <c r="O12" s="355">
        <f>'(8) Gov''t admin'!Z12</f>
        <v>142.84752151834829</v>
      </c>
      <c r="P12" s="355">
        <f>'(8) Gov''t admin'!AB12</f>
        <v>2332.5102274044102</v>
      </c>
      <c r="Q12" s="355">
        <f>'(8) Gov''t admin'!AA12</f>
        <v>4748.3754974699077</v>
      </c>
      <c r="R12" s="355">
        <f>'(6) Clergy'!R12</f>
        <v>270.21975059864826</v>
      </c>
      <c r="S12" s="355">
        <f t="shared" si="1"/>
        <v>8024.3913111059992</v>
      </c>
      <c r="T12" s="355"/>
      <c r="U12" s="355">
        <f t="shared" si="2"/>
        <v>0</v>
      </c>
      <c r="W12" s="371">
        <f t="shared" si="3"/>
        <v>5.7707828931197337E-2</v>
      </c>
      <c r="X12" s="371">
        <f t="shared" si="4"/>
        <v>0.94229217106880259</v>
      </c>
      <c r="Y12" s="372">
        <f t="shared" si="5"/>
        <v>0</v>
      </c>
    </row>
    <row r="13" spans="1:25">
      <c r="A13" s="25">
        <v>34</v>
      </c>
      <c r="B13" s="1">
        <v>1</v>
      </c>
      <c r="C13" s="122">
        <v>0</v>
      </c>
      <c r="D13" s="221" t="s">
        <v>808</v>
      </c>
      <c r="F13" s="355">
        <f>'(3) Eur Russ 1904 HHs '!BR15</f>
        <v>1.4569718792021267</v>
      </c>
      <c r="G13" s="355">
        <f>'(3) Eur Russ 1904 HHs '!BS15</f>
        <v>6084.2955659969157</v>
      </c>
      <c r="H13" s="355">
        <f>'(3) Eur Russ 1904 HHs '!BT15</f>
        <v>1567.4795356466625</v>
      </c>
      <c r="I13" s="355">
        <f>'(3) Eur Russ 1904 HHs '!BU15</f>
        <v>4764.3127991365664</v>
      </c>
      <c r="J13" s="354">
        <f>'(3) Eur Russ 1904 HHs '!BZ15</f>
        <v>7198.0310255353688</v>
      </c>
      <c r="K13" s="354">
        <f t="shared" si="0"/>
        <v>19615.575898194715</v>
      </c>
      <c r="L13" s="354"/>
      <c r="M13" s="354">
        <f>'(8) Gov''t admin'!Y13</f>
        <v>836.41559608791204</v>
      </c>
      <c r="N13" s="355">
        <f>'(6) Clergy'!Q13</f>
        <v>32.216707271678729</v>
      </c>
      <c r="O13" s="355">
        <f>'(8) Gov''t admin'!Z13</f>
        <v>759.02317498341847</v>
      </c>
      <c r="P13" s="355">
        <f>'(8) Gov''t admin'!AB13</f>
        <v>11874.47768117227</v>
      </c>
      <c r="Q13" s="355">
        <f>'(8) Gov''t admin'!AA13</f>
        <v>5802.0767627413861</v>
      </c>
      <c r="R13" s="355">
        <f>'(6) Clergy'!R13</f>
        <v>309.90900405877522</v>
      </c>
      <c r="S13" s="355">
        <f t="shared" si="1"/>
        <v>19614.118926315441</v>
      </c>
      <c r="T13" s="355"/>
      <c r="U13" s="355">
        <f t="shared" si="2"/>
        <v>1.4569718792736239</v>
      </c>
      <c r="W13" s="371">
        <f t="shared" si="3"/>
        <v>6.0080193417930042E-2</v>
      </c>
      <c r="X13" s="371">
        <f t="shared" si="4"/>
        <v>0.93991980658206997</v>
      </c>
      <c r="Y13" s="372">
        <f t="shared" si="5"/>
        <v>0</v>
      </c>
    </row>
    <row r="14" spans="1:25">
      <c r="A14" s="25">
        <v>37</v>
      </c>
      <c r="B14" s="1">
        <v>1</v>
      </c>
      <c r="C14" s="122">
        <v>0</v>
      </c>
      <c r="D14" s="221" t="s">
        <v>912</v>
      </c>
      <c r="F14" s="355">
        <f>'(3) Eur Russ 1904 HHs '!BR16</f>
        <v>331.93252629658127</v>
      </c>
      <c r="G14" s="355">
        <f>'(3) Eur Russ 1904 HHs '!BS16</f>
        <v>82208.62234611997</v>
      </c>
      <c r="H14" s="355">
        <f>'(3) Eur Russ 1904 HHs '!BT16</f>
        <v>11765.163987623268</v>
      </c>
      <c r="I14" s="355">
        <f>'(3) Eur Russ 1904 HHs '!BU16</f>
        <v>52519.101938481297</v>
      </c>
      <c r="J14" s="354">
        <f>'(3) Eur Russ 1904 HHs '!BZ16</f>
        <v>51375.778792348632</v>
      </c>
      <c r="K14" s="354">
        <f t="shared" si="0"/>
        <v>198200.59959086974</v>
      </c>
      <c r="L14" s="354"/>
      <c r="M14" s="354">
        <f>'(8) Gov''t admin'!Y14</f>
        <v>12775.954409021548</v>
      </c>
      <c r="N14" s="355">
        <f>'(6) Clergy'!Q14</f>
        <v>0</v>
      </c>
      <c r="O14" s="355">
        <f>'(8) Gov''t admin'!Z14</f>
        <v>5354.5585113470761</v>
      </c>
      <c r="P14" s="355">
        <f>'(8) Gov''t admin'!AB14</f>
        <v>51651.071134350306</v>
      </c>
      <c r="Q14" s="355">
        <f>'(8) Gov''t admin'!AA14</f>
        <v>114397.35965549867</v>
      </c>
      <c r="R14" s="355">
        <f>'(6) Clergy'!R14</f>
        <v>14021.655880652137</v>
      </c>
      <c r="S14" s="355">
        <f t="shared" si="1"/>
        <v>198200.59959086974</v>
      </c>
      <c r="T14" s="355"/>
      <c r="U14" s="355">
        <f t="shared" si="2"/>
        <v>0</v>
      </c>
      <c r="W14" s="371">
        <f t="shared" si="3"/>
        <v>9.3930345908410165E-2</v>
      </c>
      <c r="X14" s="371">
        <f t="shared" si="4"/>
        <v>0.9060696540915899</v>
      </c>
      <c r="Y14" s="372">
        <f t="shared" si="5"/>
        <v>0</v>
      </c>
    </row>
    <row r="15" spans="1:25">
      <c r="A15" s="25">
        <v>10</v>
      </c>
      <c r="B15" s="1">
        <v>2</v>
      </c>
      <c r="C15" s="122">
        <v>0</v>
      </c>
      <c r="D15" s="25" t="s">
        <v>1129</v>
      </c>
      <c r="F15" s="355">
        <f>'(3) Eur Russ 1904 HHs '!BR17</f>
        <v>3466.1003692528061</v>
      </c>
      <c r="G15" s="355">
        <f>'(3) Eur Russ 1904 HHs '!BS17</f>
        <v>24493.775942719833</v>
      </c>
      <c r="H15" s="355">
        <f>'(3) Eur Russ 1904 HHs '!BT17</f>
        <v>2772.8802954022449</v>
      </c>
      <c r="I15" s="355">
        <f>'(3) Eur Russ 1904 HHs '!BU17</f>
        <v>8376.4092256942822</v>
      </c>
      <c r="J15" s="354">
        <f>'(3) Eur Russ 1904 HHs '!BZ17</f>
        <v>8838.5559415947646</v>
      </c>
      <c r="K15" s="354">
        <f t="shared" si="0"/>
        <v>47947.721774663929</v>
      </c>
      <c r="L15" s="354"/>
      <c r="M15" s="354">
        <f>'(8) Gov''t admin'!Y15</f>
        <v>654.8852503435802</v>
      </c>
      <c r="N15" s="355">
        <f>'(6) Clergy'!Q15</f>
        <v>99.787165663035466</v>
      </c>
      <c r="O15" s="355">
        <f>'(8) Gov''t admin'!Z15</f>
        <v>672.12564449580566</v>
      </c>
      <c r="P15" s="355">
        <f>'(8) Gov''t admin'!AB15</f>
        <v>7654.8400782326207</v>
      </c>
      <c r="Q15" s="355">
        <f>'(8) Gov''t admin'!AA15</f>
        <v>38694.741007362929</v>
      </c>
      <c r="R15" s="355">
        <f>'(6) Clergy'!R15</f>
        <v>171.34262856579056</v>
      </c>
      <c r="S15" s="355">
        <f t="shared" si="1"/>
        <v>47947.721774663762</v>
      </c>
      <c r="T15" s="355"/>
      <c r="U15" s="355">
        <f t="shared" si="2"/>
        <v>1.673470251262188E-10</v>
      </c>
      <c r="W15" s="371">
        <f t="shared" si="3"/>
        <v>8.0716754082611489E-2</v>
      </c>
      <c r="X15" s="371">
        <f t="shared" si="4"/>
        <v>0.91928324591738853</v>
      </c>
      <c r="Y15" s="372">
        <f t="shared" si="5"/>
        <v>0</v>
      </c>
    </row>
    <row r="16" spans="1:25">
      <c r="A16" s="25">
        <v>14</v>
      </c>
      <c r="B16" s="1">
        <v>2</v>
      </c>
      <c r="C16" s="122">
        <v>0</v>
      </c>
      <c r="D16" s="25" t="s">
        <v>924</v>
      </c>
      <c r="F16" s="355">
        <f>'(3) Eur Russ 1904 HHs '!BR18</f>
        <v>44.652194258349347</v>
      </c>
      <c r="G16" s="355">
        <f>'(3) Eur Russ 1904 HHs '!BS18</f>
        <v>18173.443063148188</v>
      </c>
      <c r="H16" s="355">
        <f>'(3) Eur Russ 1904 HHs '!BT18</f>
        <v>2411.2184899508648</v>
      </c>
      <c r="I16" s="355">
        <f>'(3) Eur Russ 1904 HHs '!BU18</f>
        <v>11788.179284204227</v>
      </c>
      <c r="J16" s="354">
        <f>'(3) Eur Russ 1904 HHs '!BZ18</f>
        <v>10537.917844970478</v>
      </c>
      <c r="K16" s="354">
        <f t="shared" si="0"/>
        <v>42955.410876532107</v>
      </c>
      <c r="L16" s="354"/>
      <c r="M16" s="354">
        <f>'(8) Gov''t admin'!Y16</f>
        <v>1287.8331619459946</v>
      </c>
      <c r="N16" s="355">
        <f>'(6) Clergy'!Q16</f>
        <v>0</v>
      </c>
      <c r="O16" s="355">
        <f>'(8) Gov''t admin'!Z16</f>
        <v>880.85527912142925</v>
      </c>
      <c r="P16" s="355">
        <f>'(8) Gov''t admin'!AB16</f>
        <v>14435.965997932728</v>
      </c>
      <c r="Q16" s="355">
        <f>'(8) Gov''t admin'!AA16</f>
        <v>25841.018545742907</v>
      </c>
      <c r="R16" s="355">
        <f>'(6) Clergy'!R16</f>
        <v>509.73789178911807</v>
      </c>
      <c r="S16" s="355">
        <f t="shared" si="1"/>
        <v>42955.410876532173</v>
      </c>
      <c r="T16" s="355"/>
      <c r="U16" s="355">
        <f t="shared" si="2"/>
        <v>-6.5483618527650833E-11</v>
      </c>
      <c r="W16" s="371">
        <f t="shared" si="3"/>
        <v>5.7509013338232391E-2</v>
      </c>
      <c r="X16" s="371">
        <f t="shared" si="4"/>
        <v>0.94249098666176756</v>
      </c>
      <c r="Y16" s="372">
        <f t="shared" si="5"/>
        <v>0</v>
      </c>
    </row>
    <row r="17" spans="1:25">
      <c r="A17" s="25">
        <v>28</v>
      </c>
      <c r="B17" s="1">
        <v>2</v>
      </c>
      <c r="C17" s="122">
        <v>0</v>
      </c>
      <c r="D17" s="221" t="s">
        <v>698</v>
      </c>
      <c r="F17" s="355">
        <f>'(3) Eur Russ 1904 HHs '!BR19</f>
        <v>5441.4919410144175</v>
      </c>
      <c r="G17" s="355">
        <f>'(3) Eur Russ 1904 HHs '!BS19</f>
        <v>9187.4465380895617</v>
      </c>
      <c r="H17" s="355">
        <f>'(3) Eur Russ 1904 HHs '!BT19</f>
        <v>3233.3502837911756</v>
      </c>
      <c r="I17" s="355">
        <f>'(3) Eur Russ 1904 HHs '!BU19</f>
        <v>10074.646311081042</v>
      </c>
      <c r="J17" s="354">
        <f>'(3) Eur Russ 1904 HHs '!BZ19</f>
        <v>3844.5323496297642</v>
      </c>
      <c r="K17" s="354">
        <f t="shared" si="0"/>
        <v>31781.467423605958</v>
      </c>
      <c r="L17" s="354"/>
      <c r="M17" s="354">
        <f>'(8) Gov''t admin'!Y17</f>
        <v>977.2514089842191</v>
      </c>
      <c r="N17" s="355">
        <f>'(6) Clergy'!Q17</f>
        <v>0</v>
      </c>
      <c r="O17" s="355">
        <f>'(8) Gov''t admin'!Z17</f>
        <v>595.71720220668681</v>
      </c>
      <c r="P17" s="355">
        <f>'(8) Gov''t admin'!AB17</f>
        <v>19340.877701824313</v>
      </c>
      <c r="Q17" s="355">
        <f>'(8) Gov''t admin'!AA17</f>
        <v>7492.2376610171432</v>
      </c>
      <c r="R17" s="355">
        <f>'(6) Clergy'!R17</f>
        <v>3375.3834495735528</v>
      </c>
      <c r="S17" s="355">
        <f t="shared" si="1"/>
        <v>31781.467423605918</v>
      </c>
      <c r="T17" s="355"/>
      <c r="U17" s="355">
        <f t="shared" si="2"/>
        <v>4.0017766878008842E-11</v>
      </c>
      <c r="W17" s="371">
        <f t="shared" si="3"/>
        <v>2.988058919159952E-2</v>
      </c>
      <c r="X17" s="371">
        <f t="shared" si="4"/>
        <v>0.97011941080840047</v>
      </c>
      <c r="Y17" s="372">
        <f t="shared" si="5"/>
        <v>0</v>
      </c>
    </row>
    <row r="18" spans="1:25">
      <c r="A18" s="25">
        <v>31</v>
      </c>
      <c r="B18" s="1">
        <v>2</v>
      </c>
      <c r="C18" s="122">
        <v>0</v>
      </c>
      <c r="D18" s="221" t="s">
        <v>134</v>
      </c>
      <c r="F18" s="355">
        <f>'(3) Eur Russ 1904 HHs '!BR20</f>
        <v>39434.216677043521</v>
      </c>
      <c r="G18" s="355">
        <f>'(3) Eur Russ 1904 HHs '!BS20</f>
        <v>54762.467013302958</v>
      </c>
      <c r="H18" s="355">
        <f>'(3) Eur Russ 1904 HHs '!BT20</f>
        <v>11397.929737218557</v>
      </c>
      <c r="I18" s="355">
        <f>'(3) Eur Russ 1904 HHs '!BU20</f>
        <v>32359.639598769929</v>
      </c>
      <c r="J18" s="354">
        <f>'(3) Eur Russ 1904 HHs '!BZ20</f>
        <v>13559.606066690991</v>
      </c>
      <c r="K18" s="354">
        <f t="shared" si="0"/>
        <v>151513.85909302597</v>
      </c>
      <c r="L18" s="354"/>
      <c r="M18" s="354">
        <f>'(8) Gov''t admin'!Y18</f>
        <v>1197.5803553105493</v>
      </c>
      <c r="N18" s="355">
        <f>'(6) Clergy'!Q18</f>
        <v>0</v>
      </c>
      <c r="O18" s="355">
        <f>'(8) Gov''t admin'!Z18</f>
        <v>1120.4955743855962</v>
      </c>
      <c r="P18" s="355">
        <f>'(8) Gov''t admin'!AB18</f>
        <v>17659.629056493144</v>
      </c>
      <c r="Q18" s="355">
        <f>'(8) Gov''t admin'!AA18</f>
        <v>131090.45051510909</v>
      </c>
      <c r="R18" s="355">
        <f>'(6) Clergy'!R18</f>
        <v>445.70359172765984</v>
      </c>
      <c r="S18" s="355">
        <f t="shared" si="1"/>
        <v>151513.85909302603</v>
      </c>
      <c r="T18" s="355"/>
      <c r="U18" s="355">
        <f t="shared" si="2"/>
        <v>0</v>
      </c>
      <c r="W18" s="371">
        <f t="shared" si="3"/>
        <v>5.9663905134220992E-2</v>
      </c>
      <c r="X18" s="371">
        <f t="shared" si="4"/>
        <v>0.94033609486577896</v>
      </c>
      <c r="Y18" s="372">
        <f t="shared" si="5"/>
        <v>0</v>
      </c>
    </row>
    <row r="19" spans="1:25">
      <c r="A19" s="25">
        <v>36</v>
      </c>
      <c r="B19" s="1">
        <v>2</v>
      </c>
      <c r="C19" s="122">
        <v>0</v>
      </c>
      <c r="D19" s="221" t="s">
        <v>480</v>
      </c>
      <c r="F19" s="355">
        <f>'(3) Eur Russ 1904 HHs '!BR21</f>
        <v>53.32621461738173</v>
      </c>
      <c r="G19" s="355">
        <f>'(3) Eur Russ 1904 HHs '!BS21</f>
        <v>21170.507203100547</v>
      </c>
      <c r="H19" s="355">
        <f>'(3) Eur Russ 1904 HHs '!BT21</f>
        <v>4532.7282424774476</v>
      </c>
      <c r="I19" s="355">
        <f>'(3) Eur Russ 1904 HHs '!BU21</f>
        <v>17757.629467588118</v>
      </c>
      <c r="J19" s="354">
        <f>'(3) Eur Russ 1904 HHs '!BZ21</f>
        <v>9012.1302703376277</v>
      </c>
      <c r="K19" s="354">
        <f t="shared" si="0"/>
        <v>52526.321398121116</v>
      </c>
      <c r="L19" s="354"/>
      <c r="M19" s="354">
        <f>'(8) Gov''t admin'!Y19</f>
        <v>715.57976459998929</v>
      </c>
      <c r="N19" s="355">
        <f>'(6) Clergy'!Q19</f>
        <v>0</v>
      </c>
      <c r="O19" s="355">
        <f>'(8) Gov''t admin'!Z19</f>
        <v>880.52547539945544</v>
      </c>
      <c r="P19" s="355">
        <f>'(8) Gov''t admin'!AB19</f>
        <v>27389.554439341209</v>
      </c>
      <c r="Q19" s="355">
        <f>'(8) Gov''t admin'!AA19</f>
        <v>23123.199456392518</v>
      </c>
      <c r="R19" s="355">
        <f>'(6) Clergy'!R19</f>
        <v>417.46226238787733</v>
      </c>
      <c r="S19" s="355">
        <f t="shared" si="1"/>
        <v>52526.32139812105</v>
      </c>
      <c r="T19" s="355"/>
      <c r="U19" s="355">
        <f t="shared" si="2"/>
        <v>6.5483618527650833E-11</v>
      </c>
      <c r="W19" s="371">
        <f t="shared" si="3"/>
        <v>3.1146904361608451E-2</v>
      </c>
      <c r="X19" s="371">
        <f t="shared" si="4"/>
        <v>0.9688530956383915</v>
      </c>
      <c r="Y19" s="372">
        <f t="shared" si="5"/>
        <v>0</v>
      </c>
    </row>
    <row r="20" spans="1:25">
      <c r="A20" s="25">
        <v>45</v>
      </c>
      <c r="B20" s="1">
        <v>2</v>
      </c>
      <c r="C20" s="122">
        <v>0</v>
      </c>
      <c r="D20" s="221" t="s">
        <v>797</v>
      </c>
      <c r="F20" s="355">
        <f>'(3) Eur Russ 1904 HHs '!BR22</f>
        <v>4500.5524404395783</v>
      </c>
      <c r="G20" s="355">
        <f>'(3) Eur Russ 1904 HHs '!BS22</f>
        <v>16911.166745894174</v>
      </c>
      <c r="H20" s="355">
        <f>'(3) Eur Russ 1904 HHs '!BT22</f>
        <v>3864.1106811854966</v>
      </c>
      <c r="I20" s="355">
        <f>'(3) Eur Russ 1904 HHs '!BU22</f>
        <v>9546.6263888112262</v>
      </c>
      <c r="J20" s="354">
        <f>'(3) Eur Russ 1904 HHs '!BZ22</f>
        <v>7955.521990676003</v>
      </c>
      <c r="K20" s="354">
        <f t="shared" si="0"/>
        <v>42777.978247006475</v>
      </c>
      <c r="L20" s="354"/>
      <c r="M20" s="354">
        <f>'(8) Gov''t admin'!Y20</f>
        <v>1026.4838819211195</v>
      </c>
      <c r="N20" s="355">
        <f>'(6) Clergy'!Q20</f>
        <v>0</v>
      </c>
      <c r="O20" s="355">
        <f>'(8) Gov''t admin'!Z20</f>
        <v>404.6532215524021</v>
      </c>
      <c r="P20" s="355">
        <f>'(8) Gov''t admin'!AB20</f>
        <v>14970.736927194423</v>
      </c>
      <c r="Q20" s="355">
        <f>'(8) Gov''t admin'!AA20</f>
        <v>26008.000715402941</v>
      </c>
      <c r="R20" s="355">
        <f>'(6) Clergy'!R20</f>
        <v>368.1035009357368</v>
      </c>
      <c r="S20" s="355">
        <f t="shared" si="1"/>
        <v>42777.97824700662</v>
      </c>
      <c r="T20" s="355"/>
      <c r="U20" s="355">
        <f t="shared" si="2"/>
        <v>-1.4551915228366852E-10</v>
      </c>
      <c r="W20" s="371">
        <f t="shared" si="3"/>
        <v>2.6318240879590525E-2</v>
      </c>
      <c r="X20" s="371">
        <f t="shared" si="4"/>
        <v>0.97368175912040944</v>
      </c>
      <c r="Y20" s="372">
        <f t="shared" si="5"/>
        <v>0</v>
      </c>
    </row>
    <row r="21" spans="1:25">
      <c r="A21" s="25">
        <v>6</v>
      </c>
      <c r="B21" s="1">
        <v>3</v>
      </c>
      <c r="C21" s="122">
        <v>0</v>
      </c>
      <c r="D21" s="25" t="s">
        <v>884</v>
      </c>
      <c r="F21" s="355">
        <f>'(3) Eur Russ 1904 HHs '!BR23</f>
        <v>2208.5074748359807</v>
      </c>
      <c r="G21" s="355">
        <f>'(3) Eur Russ 1904 HHs '!BS23</f>
        <v>68925.210893761701</v>
      </c>
      <c r="H21" s="355">
        <f>'(3) Eur Russ 1904 HHs '!BT23</f>
        <v>19579.902090336902</v>
      </c>
      <c r="I21" s="355">
        <f>'(3) Eur Russ 1904 HHs '!BU23</f>
        <v>14701.407966818615</v>
      </c>
      <c r="J21" s="354">
        <f>'(3) Eur Russ 1904 HHs '!BZ23</f>
        <v>11009.574576048006</v>
      </c>
      <c r="K21" s="354">
        <f t="shared" si="0"/>
        <v>116424.6030018012</v>
      </c>
      <c r="L21" s="354"/>
      <c r="M21" s="354">
        <f>'(8) Gov''t admin'!Y21</f>
        <v>769.51445271526825</v>
      </c>
      <c r="N21" s="355">
        <f>'(6) Clergy'!Q21</f>
        <v>0</v>
      </c>
      <c r="O21" s="355">
        <f>'(8) Gov''t admin'!Z21</f>
        <v>2061.9861519853366</v>
      </c>
      <c r="P21" s="355">
        <f>'(8) Gov''t admin'!AB21</f>
        <v>20523.521899159357</v>
      </c>
      <c r="Q21" s="355">
        <f>'(8) Gov''t admin'!AA21</f>
        <v>92657.417330569951</v>
      </c>
      <c r="R21" s="355">
        <f>'(6) Clergy'!R21</f>
        <v>412.16316737125544</v>
      </c>
      <c r="S21" s="355">
        <f t="shared" si="1"/>
        <v>116424.60300180117</v>
      </c>
      <c r="T21" s="355"/>
      <c r="U21" s="355">
        <f t="shared" si="2"/>
        <v>0</v>
      </c>
      <c r="W21" s="371">
        <f t="shared" si="3"/>
        <v>9.1296868209295362E-2</v>
      </c>
      <c r="X21" s="371">
        <f t="shared" si="4"/>
        <v>0.90870313179070461</v>
      </c>
      <c r="Y21" s="372">
        <f t="shared" si="5"/>
        <v>0</v>
      </c>
    </row>
    <row r="22" spans="1:25">
      <c r="A22" s="25">
        <v>15</v>
      </c>
      <c r="B22" s="1">
        <v>3</v>
      </c>
      <c r="C22" s="122">
        <v>0</v>
      </c>
      <c r="D22" s="25" t="s">
        <v>7</v>
      </c>
      <c r="F22" s="355">
        <f>'(3) Eur Russ 1904 HHs '!BR24</f>
        <v>351.06102779687575</v>
      </c>
      <c r="G22" s="355">
        <f>'(3) Eur Russ 1904 HHs '!BS24</f>
        <v>18277.114759674841</v>
      </c>
      <c r="H22" s="355">
        <f>'(3) Eur Russ 1904 HHs '!BT24</f>
        <v>5353.680673902355</v>
      </c>
      <c r="I22" s="355">
        <f>'(3) Eur Russ 1904 HHs '!BU24</f>
        <v>7745.28392576857</v>
      </c>
      <c r="J22" s="354">
        <f>'(3) Eur Russ 1904 HHs '!BZ24</f>
        <v>7438.1055264462775</v>
      </c>
      <c r="K22" s="354">
        <f t="shared" si="0"/>
        <v>39165.245913588922</v>
      </c>
      <c r="L22" s="354"/>
      <c r="M22" s="354">
        <f>'(8) Gov''t admin'!Y22</f>
        <v>1062.7116024966745</v>
      </c>
      <c r="N22" s="355">
        <f>'(6) Clergy'!Q22</f>
        <v>54.26148954622488</v>
      </c>
      <c r="O22" s="355">
        <f>'(8) Gov''t admin'!Z22</f>
        <v>1050.6185773146194</v>
      </c>
      <c r="P22" s="355">
        <f>'(8) Gov''t admin'!AB22</f>
        <v>13699.964102798322</v>
      </c>
      <c r="Q22" s="355">
        <f>'(8) Gov''t admin'!AA22</f>
        <v>23118.905267234935</v>
      </c>
      <c r="R22" s="355">
        <f>'(6) Clergy'!R22</f>
        <v>178.78487419818583</v>
      </c>
      <c r="S22" s="355">
        <f t="shared" si="1"/>
        <v>39165.245913588966</v>
      </c>
      <c r="T22" s="355"/>
      <c r="U22" s="355">
        <f t="shared" si="2"/>
        <v>0</v>
      </c>
      <c r="W22" s="371">
        <f t="shared" si="3"/>
        <v>7.1225564447097156E-2</v>
      </c>
      <c r="X22" s="371">
        <f t="shared" si="4"/>
        <v>0.92877443555290284</v>
      </c>
      <c r="Y22" s="372">
        <f t="shared" si="5"/>
        <v>0</v>
      </c>
    </row>
    <row r="23" spans="1:25">
      <c r="A23" s="25">
        <v>18</v>
      </c>
      <c r="B23" s="1">
        <v>3</v>
      </c>
      <c r="C23" s="122">
        <v>0</v>
      </c>
      <c r="D23" s="25" t="s">
        <v>824</v>
      </c>
      <c r="F23" s="355">
        <f>'(3) Eur Russ 1904 HHs '!BR25</f>
        <v>0</v>
      </c>
      <c r="G23" s="355">
        <f>'(3) Eur Russ 1904 HHs '!BS25</f>
        <v>25755.509322482983</v>
      </c>
      <c r="H23" s="355">
        <f>'(3) Eur Russ 1904 HHs '!BT25</f>
        <v>7441.841575937412</v>
      </c>
      <c r="I23" s="355">
        <f>'(3) Eur Russ 1904 HHs '!BU25</f>
        <v>7901.2145127236727</v>
      </c>
      <c r="J23" s="354">
        <f>'(3) Eur Russ 1904 HHs '!BZ25</f>
        <v>7993.0891000808915</v>
      </c>
      <c r="K23" s="354">
        <f t="shared" si="0"/>
        <v>49091.654511224959</v>
      </c>
      <c r="L23" s="354"/>
      <c r="M23" s="354">
        <f>'(8) Gov''t admin'!Y23</f>
        <v>995.92922147122965</v>
      </c>
      <c r="N23" s="355">
        <f>'(6) Clergy'!Q23</f>
        <v>135.17236171528793</v>
      </c>
      <c r="O23" s="355">
        <f>'(8) Gov''t admin'!Z23</f>
        <v>1719.539653840618</v>
      </c>
      <c r="P23" s="355">
        <f>'(8) Gov''t admin'!AB23</f>
        <v>15568.349363548343</v>
      </c>
      <c r="Q23" s="355">
        <f>'(8) Gov''t admin'!AA23</f>
        <v>30464.619536921968</v>
      </c>
      <c r="R23" s="355">
        <f>'(6) Clergy'!R23</f>
        <v>208.04437372756567</v>
      </c>
      <c r="S23" s="355">
        <f t="shared" si="1"/>
        <v>49091.65451122501</v>
      </c>
      <c r="T23" s="355"/>
      <c r="U23" s="355">
        <f t="shared" si="2"/>
        <v>0</v>
      </c>
      <c r="W23" s="371">
        <f t="shared" si="3"/>
        <v>9.9464986853572773E-2</v>
      </c>
      <c r="X23" s="371">
        <f t="shared" si="4"/>
        <v>0.90053501314642725</v>
      </c>
      <c r="Y23" s="372">
        <f t="shared" si="5"/>
        <v>0</v>
      </c>
    </row>
    <row r="24" spans="1:25">
      <c r="A24" s="25">
        <v>24</v>
      </c>
      <c r="B24" s="1">
        <v>3</v>
      </c>
      <c r="C24" s="122">
        <v>0</v>
      </c>
      <c r="D24" s="221" t="s">
        <v>988</v>
      </c>
      <c r="F24" s="355">
        <f>'(3) Eur Russ 1904 HHs '!BR26</f>
        <v>328.3423185766423</v>
      </c>
      <c r="G24" s="355">
        <f>'(3) Eur Russ 1904 HHs '!BS26</f>
        <v>134825.56456553377</v>
      </c>
      <c r="H24" s="355">
        <f>'(3) Eur Russ 1904 HHs '!BT26</f>
        <v>9439.8416590784655</v>
      </c>
      <c r="I24" s="355">
        <f>'(3) Eur Russ 1904 HHs '!BU26</f>
        <v>57706.162489844886</v>
      </c>
      <c r="J24" s="354">
        <f>'(3) Eur Russ 1904 HHs '!BZ26</f>
        <v>31931.290481578442</v>
      </c>
      <c r="K24" s="354">
        <f t="shared" si="0"/>
        <v>234231.20151461221</v>
      </c>
      <c r="L24" s="354"/>
      <c r="M24" s="354">
        <f>'(8) Gov''t admin'!Y24</f>
        <v>5767.8639372439757</v>
      </c>
      <c r="N24" s="355">
        <f>'(6) Clergy'!Q24</f>
        <v>0</v>
      </c>
      <c r="O24" s="355">
        <f>'(8) Gov''t admin'!Z24</f>
        <v>7009.1398378484901</v>
      </c>
      <c r="P24" s="355">
        <f>'(8) Gov''t admin'!AB24</f>
        <v>51563.567476305383</v>
      </c>
      <c r="Q24" s="355">
        <f>'(8) Gov''t admin'!AA24</f>
        <v>165279.50731118576</v>
      </c>
      <c r="R24" s="355">
        <f>'(6) Clergy'!R24</f>
        <v>4611.1229520285669</v>
      </c>
      <c r="S24" s="355">
        <f t="shared" si="1"/>
        <v>234231.20151461216</v>
      </c>
      <c r="T24" s="355"/>
      <c r="U24" s="355">
        <f t="shared" si="2"/>
        <v>0</v>
      </c>
      <c r="W24" s="371">
        <f t="shared" si="3"/>
        <v>0.11966562857091563</v>
      </c>
      <c r="X24" s="371">
        <f t="shared" si="4"/>
        <v>0.88033437142908444</v>
      </c>
      <c r="Y24" s="372">
        <f t="shared" si="5"/>
        <v>0</v>
      </c>
    </row>
    <row r="25" spans="1:25">
      <c r="A25" s="25">
        <v>25</v>
      </c>
      <c r="B25" s="1">
        <v>3</v>
      </c>
      <c r="C25" s="122">
        <v>0</v>
      </c>
      <c r="D25" s="221" t="s">
        <v>930</v>
      </c>
      <c r="F25" s="355">
        <f>'(3) Eur Russ 1904 HHs '!BR27</f>
        <v>1796.5346933527026</v>
      </c>
      <c r="G25" s="355">
        <f>'(3) Eur Russ 1904 HHs '!BS27</f>
        <v>42667.698967126671</v>
      </c>
      <c r="H25" s="355">
        <f>'(3) Eur Russ 1904 HHs '!BT27</f>
        <v>9466.3558842046241</v>
      </c>
      <c r="I25" s="355">
        <f>'(3) Eur Russ 1904 HHs '!BU27</f>
        <v>19450.9429299533</v>
      </c>
      <c r="J25" s="354">
        <f>'(3) Eur Russ 1904 HHs '!BZ27</f>
        <v>10779.208160116221</v>
      </c>
      <c r="K25" s="354">
        <f t="shared" si="0"/>
        <v>84160.740634753514</v>
      </c>
      <c r="L25" s="354"/>
      <c r="M25" s="354">
        <f>'(8) Gov''t admin'!Y25</f>
        <v>1123.9409652685058</v>
      </c>
      <c r="N25" s="355">
        <f>'(6) Clergy'!Q25</f>
        <v>0</v>
      </c>
      <c r="O25" s="355">
        <f>'(8) Gov''t admin'!Z25</f>
        <v>1381.732047148254</v>
      </c>
      <c r="P25" s="355">
        <f>'(8) Gov''t admin'!AB25</f>
        <v>12738.694618959562</v>
      </c>
      <c r="Q25" s="355">
        <f>'(8) Gov''t admin'!AA25</f>
        <v>68634.883502937984</v>
      </c>
      <c r="R25" s="355">
        <f>'(6) Clergy'!R25</f>
        <v>281.48950043925726</v>
      </c>
      <c r="S25" s="355">
        <f t="shared" si="1"/>
        <v>84160.740634753573</v>
      </c>
      <c r="T25" s="355"/>
      <c r="U25" s="355">
        <f t="shared" si="2"/>
        <v>0</v>
      </c>
      <c r="W25" s="371">
        <f t="shared" si="3"/>
        <v>9.7853420425653287E-2</v>
      </c>
      <c r="X25" s="371">
        <f t="shared" si="4"/>
        <v>0.90214657957434663</v>
      </c>
      <c r="Y25" s="372">
        <f t="shared" si="5"/>
        <v>0</v>
      </c>
    </row>
    <row r="26" spans="1:25">
      <c r="A26" s="25">
        <v>40</v>
      </c>
      <c r="B26" s="1">
        <v>3</v>
      </c>
      <c r="C26" s="122">
        <v>0</v>
      </c>
      <c r="D26" s="221" t="s">
        <v>989</v>
      </c>
      <c r="F26" s="355">
        <f>'(3) Eur Russ 1904 HHs '!BR28</f>
        <v>27.880901811422536</v>
      </c>
      <c r="G26" s="355">
        <f>'(3) Eur Russ 1904 HHs '!BS28</f>
        <v>11682.097858986042</v>
      </c>
      <c r="H26" s="355">
        <f>'(3) Eur Russ 1904 HHs '!BT28</f>
        <v>2063.1867340452673</v>
      </c>
      <c r="I26" s="355">
        <f>'(3) Eur Russ 1904 HHs '!BU28</f>
        <v>8921.8885796552095</v>
      </c>
      <c r="J26" s="354">
        <f>'(3) Eur Russ 1904 HHs '!BZ28</f>
        <v>10232.290964792017</v>
      </c>
      <c r="K26" s="354">
        <f t="shared" si="0"/>
        <v>32927.345039289954</v>
      </c>
      <c r="L26" s="354"/>
      <c r="M26" s="354">
        <f>'(8) Gov''t admin'!Y26</f>
        <v>1400.3858558085205</v>
      </c>
      <c r="N26" s="355">
        <f>'(6) Clergy'!Q26</f>
        <v>63.234273339468473</v>
      </c>
      <c r="O26" s="355">
        <f>'(8) Gov''t admin'!Z26</f>
        <v>1340.0145318307586</v>
      </c>
      <c r="P26" s="355">
        <f>'(8) Gov''t admin'!AB26</f>
        <v>14780.608774476575</v>
      </c>
      <c r="Q26" s="355">
        <f>'(8) Gov''t admin'!AA26</f>
        <v>15124.779656249892</v>
      </c>
      <c r="R26" s="355">
        <f>'(6) Clergy'!R26</f>
        <v>218.32194758477991</v>
      </c>
      <c r="S26" s="355">
        <f t="shared" si="1"/>
        <v>32927.34503928999</v>
      </c>
      <c r="T26" s="355"/>
      <c r="U26" s="355">
        <f t="shared" si="2"/>
        <v>0</v>
      </c>
      <c r="W26" s="371">
        <f t="shared" si="3"/>
        <v>8.312423821146335E-2</v>
      </c>
      <c r="X26" s="371">
        <f t="shared" si="4"/>
        <v>0.91687576178853669</v>
      </c>
      <c r="Y26" s="372">
        <f t="shared" si="5"/>
        <v>0</v>
      </c>
    </row>
    <row r="27" spans="1:25">
      <c r="A27" s="25">
        <v>43</v>
      </c>
      <c r="B27" s="1">
        <v>3</v>
      </c>
      <c r="C27" s="122">
        <v>0</v>
      </c>
      <c r="D27" s="221" t="s">
        <v>432</v>
      </c>
      <c r="F27" s="355">
        <f>'(3) Eur Russ 1904 HHs '!BR29</f>
        <v>37.699644922550114</v>
      </c>
      <c r="G27" s="355">
        <f>'(3) Eur Russ 1904 HHs '!BS29</f>
        <v>24919.465293805624</v>
      </c>
      <c r="H27" s="355">
        <f>'(3) Eur Russ 1904 HHs '!BT29</f>
        <v>4863.2541950089644</v>
      </c>
      <c r="I27" s="355">
        <f>'(3) Eur Russ 1904 HHs '!BU29</f>
        <v>12063.886375216038</v>
      </c>
      <c r="J27" s="354">
        <f>'(3) Eur Russ 1904 HHs '!BZ29</f>
        <v>11309.893476765079</v>
      </c>
      <c r="K27" s="354">
        <f t="shared" si="0"/>
        <v>53194.198985718256</v>
      </c>
      <c r="L27" s="354"/>
      <c r="M27" s="354">
        <f>'(8) Gov''t admin'!Y27</f>
        <v>1019.3692121579294</v>
      </c>
      <c r="N27" s="355">
        <f>'(6) Clergy'!Q27</f>
        <v>0</v>
      </c>
      <c r="O27" s="355">
        <f>'(8) Gov''t admin'!Z27</f>
        <v>1426.6914617898003</v>
      </c>
      <c r="P27" s="355">
        <f>'(8) Gov''t admin'!AB27</f>
        <v>16163.160075364036</v>
      </c>
      <c r="Q27" s="355">
        <f>'(8) Gov''t admin'!AA27</f>
        <v>34333.221743655129</v>
      </c>
      <c r="R27" s="355">
        <f>'(6) Clergy'!R27</f>
        <v>251.75649275128256</v>
      </c>
      <c r="S27" s="355">
        <f t="shared" si="1"/>
        <v>53194.198985718176</v>
      </c>
      <c r="T27" s="355"/>
      <c r="U27" s="355">
        <f t="shared" si="2"/>
        <v>8.0035533756017685E-11</v>
      </c>
      <c r="W27" s="371">
        <f t="shared" si="3"/>
        <v>8.1108783594693659E-2</v>
      </c>
      <c r="X27" s="371">
        <f t="shared" si="4"/>
        <v>0.91889121640530624</v>
      </c>
      <c r="Y27" s="372">
        <f t="shared" si="5"/>
        <v>0</v>
      </c>
    </row>
    <row r="28" spans="1:25">
      <c r="A28" s="25">
        <v>50</v>
      </c>
      <c r="B28" s="1">
        <v>3</v>
      </c>
      <c r="C28" s="122">
        <v>0</v>
      </c>
      <c r="D28" s="221" t="s">
        <v>799</v>
      </c>
      <c r="F28" s="355">
        <f>'(3) Eur Russ 1904 HHs '!BR30</f>
        <v>24.760106516430049</v>
      </c>
      <c r="G28" s="355">
        <f>'(3) Eur Russ 1904 HHs '!BS30</f>
        <v>22927.858634214219</v>
      </c>
      <c r="H28" s="355">
        <f>'(3) Eur Russ 1904 HHs '!BT30</f>
        <v>4531.0994925066989</v>
      </c>
      <c r="I28" s="355">
        <f>'(3) Eur Russ 1904 HHs '!BU30</f>
        <v>13370.457518872227</v>
      </c>
      <c r="J28" s="354">
        <f>'(3) Eur Russ 1904 HHs '!BZ30</f>
        <v>10151.643671736296</v>
      </c>
      <c r="K28" s="354">
        <f t="shared" si="0"/>
        <v>51005.819423845867</v>
      </c>
      <c r="L28" s="354"/>
      <c r="M28" s="354">
        <f>'(8) Gov''t admin'!Y28</f>
        <v>1132.5493001551165</v>
      </c>
      <c r="N28" s="355">
        <f>'(6) Clergy'!Q28</f>
        <v>90.156876707906235</v>
      </c>
      <c r="O28" s="355">
        <f>'(8) Gov''t admin'!Z28</f>
        <v>1984.5956141204781</v>
      </c>
      <c r="P28" s="355">
        <f>'(8) Gov''t admin'!AB28</f>
        <v>18737.892768070014</v>
      </c>
      <c r="Q28" s="355">
        <f>'(8) Gov''t admin'!AA28</f>
        <v>28625.612242809621</v>
      </c>
      <c r="R28" s="355">
        <f>'(6) Clergy'!R28</f>
        <v>459.77272849914704</v>
      </c>
      <c r="S28" s="355">
        <f t="shared" si="1"/>
        <v>51030.57953036228</v>
      </c>
      <c r="T28" s="355"/>
      <c r="U28" s="355">
        <f t="shared" si="2"/>
        <v>-24.760106516412634</v>
      </c>
      <c r="W28" s="371">
        <f t="shared" si="3"/>
        <v>9.5770140029423162E-2</v>
      </c>
      <c r="X28" s="371">
        <f t="shared" si="4"/>
        <v>0.90422985997057692</v>
      </c>
      <c r="Y28" s="372">
        <f t="shared" si="5"/>
        <v>0</v>
      </c>
    </row>
    <row r="29" spans="1:25">
      <c r="A29" s="25">
        <v>9</v>
      </c>
      <c r="B29" s="1">
        <v>4</v>
      </c>
      <c r="C29" s="122">
        <v>0</v>
      </c>
      <c r="D29" s="25" t="s">
        <v>560</v>
      </c>
      <c r="F29" s="355">
        <f>'(3) Eur Russ 1904 HHs '!BR31</f>
        <v>47.136342586483849</v>
      </c>
      <c r="G29" s="355">
        <f>'(3) Eur Russ 1904 HHs '!BS31</f>
        <v>24322.352774625666</v>
      </c>
      <c r="H29" s="355">
        <f>'(3) Eur Russ 1904 HHs '!BT31</f>
        <v>3629.4983791592567</v>
      </c>
      <c r="I29" s="355">
        <f>'(3) Eur Russ 1904 HHs '!BU31</f>
        <v>14046.630090772189</v>
      </c>
      <c r="J29" s="354">
        <f>'(3) Eur Russ 1904 HHs '!BZ31</f>
        <v>8107.4509248752729</v>
      </c>
      <c r="K29" s="354">
        <f t="shared" si="0"/>
        <v>50153.068512018872</v>
      </c>
      <c r="L29" s="354"/>
      <c r="M29" s="354">
        <f>'(8) Gov''t admin'!Y29</f>
        <v>1365.7215860701044</v>
      </c>
      <c r="N29" s="355">
        <f>'(6) Clergy'!Q29</f>
        <v>0</v>
      </c>
      <c r="O29" s="355">
        <f>'(8) Gov''t admin'!Z29</f>
        <v>1405.8773973254551</v>
      </c>
      <c r="P29" s="355">
        <f>'(8) Gov''t admin'!AB29</f>
        <v>12166.565651083465</v>
      </c>
      <c r="Q29" s="355">
        <f>'(8) Gov''t admin'!AA29</f>
        <v>35125.626746490452</v>
      </c>
      <c r="R29" s="355">
        <f>'(6) Clergy'!R29</f>
        <v>89.277131049237425</v>
      </c>
      <c r="S29" s="355">
        <f t="shared" si="1"/>
        <v>50153.068512018712</v>
      </c>
      <c r="T29" s="355"/>
      <c r="U29" s="355">
        <f t="shared" si="2"/>
        <v>1.6007106751203537E-10</v>
      </c>
      <c r="W29" s="371">
        <f t="shared" si="3"/>
        <v>0.1035832231758942</v>
      </c>
      <c r="X29" s="371">
        <f t="shared" si="4"/>
        <v>0.89641677682410581</v>
      </c>
      <c r="Y29" s="372">
        <f t="shared" si="5"/>
        <v>0</v>
      </c>
    </row>
    <row r="30" spans="1:25">
      <c r="A30" s="25">
        <v>20</v>
      </c>
      <c r="B30" s="1">
        <v>4</v>
      </c>
      <c r="C30" s="122">
        <v>0</v>
      </c>
      <c r="D30" s="222" t="s">
        <v>826</v>
      </c>
      <c r="F30" s="355">
        <f>'(3) Eur Russ 1904 HHs '!BR32</f>
        <v>83.635008829677759</v>
      </c>
      <c r="G30" s="355">
        <f>'(3) Eur Russ 1904 HHs '!BS32</f>
        <v>22874.174914916872</v>
      </c>
      <c r="H30" s="355">
        <f>'(3) Eur Russ 1904 HHs '!BT32</f>
        <v>7443.515785841324</v>
      </c>
      <c r="I30" s="355">
        <f>'(3) Eur Russ 1904 HHs '!BU32</f>
        <v>13632.506439237479</v>
      </c>
      <c r="J30" s="354">
        <f>'(3) Eur Russ 1904 HHs '!BZ32</f>
        <v>8614.4059094568365</v>
      </c>
      <c r="K30" s="354">
        <f t="shared" si="0"/>
        <v>52648.238058282186</v>
      </c>
      <c r="L30" s="354"/>
      <c r="M30" s="354">
        <f>'(8) Gov''t admin'!Y30</f>
        <v>1514.5879178831824</v>
      </c>
      <c r="N30" s="355">
        <f>'(6) Clergy'!Q30</f>
        <v>0</v>
      </c>
      <c r="O30" s="355">
        <f>'(8) Gov''t admin'!Z30</f>
        <v>1914.8066823529662</v>
      </c>
      <c r="P30" s="355">
        <f>'(8) Gov''t admin'!AB30</f>
        <v>15826.464810773557</v>
      </c>
      <c r="Q30" s="355">
        <f>'(8) Gov''t admin'!AA30</f>
        <v>33191.129512118627</v>
      </c>
      <c r="R30" s="355">
        <f>'(6) Clergy'!R30</f>
        <v>201.24913515386015</v>
      </c>
      <c r="S30" s="355">
        <f t="shared" si="1"/>
        <v>52648.238058282193</v>
      </c>
      <c r="T30" s="355"/>
      <c r="U30" s="355">
        <f t="shared" si="2"/>
        <v>0</v>
      </c>
      <c r="W30" s="371">
        <f t="shared" si="3"/>
        <v>0.10792950680535029</v>
      </c>
      <c r="X30" s="371">
        <f t="shared" si="4"/>
        <v>0.89207049319464982</v>
      </c>
      <c r="Y30" s="372">
        <f t="shared" si="5"/>
        <v>0</v>
      </c>
    </row>
    <row r="31" spans="1:25">
      <c r="A31" s="25">
        <v>29</v>
      </c>
      <c r="B31" s="1">
        <v>4</v>
      </c>
      <c r="C31" s="122">
        <v>0</v>
      </c>
      <c r="D31" s="221" t="s">
        <v>552</v>
      </c>
      <c r="F31" s="355">
        <f>'(3) Eur Russ 1904 HHs '!BR33</f>
        <v>74.938101468331567</v>
      </c>
      <c r="G31" s="355">
        <f>'(3) Eur Russ 1904 HHs '!BS33</f>
        <v>25441.48544849857</v>
      </c>
      <c r="H31" s="355">
        <f>'(3) Eur Russ 1904 HHs '!BT33</f>
        <v>3746.905073416578</v>
      </c>
      <c r="I31" s="355">
        <f>'(3) Eur Russ 1904 HHs '!BU33</f>
        <v>15774.470359083796</v>
      </c>
      <c r="J31" s="354">
        <f>'(3) Eur Russ 1904 HHs '!BZ33</f>
        <v>11840.220031996316</v>
      </c>
      <c r="K31" s="354">
        <f t="shared" si="0"/>
        <v>56878.019014463593</v>
      </c>
      <c r="L31" s="354"/>
      <c r="M31" s="354">
        <f>'(8) Gov''t admin'!Y31</f>
        <v>1554.0483222982375</v>
      </c>
      <c r="N31" s="355">
        <f>'(6) Clergy'!Q31</f>
        <v>0</v>
      </c>
      <c r="O31" s="355">
        <f>'(8) Gov''t admin'!Z31</f>
        <v>2511.650521419956</v>
      </c>
      <c r="P31" s="355">
        <f>'(8) Gov''t admin'!AB31</f>
        <v>24816.699565778355</v>
      </c>
      <c r="Q31" s="355">
        <f>'(8) Gov''t admin'!AA31</f>
        <v>27881.538626163354</v>
      </c>
      <c r="R31" s="355">
        <f>'(6) Clergy'!R31</f>
        <v>114.08197880374269</v>
      </c>
      <c r="S31" s="355">
        <f t="shared" si="1"/>
        <v>56878.019014463644</v>
      </c>
      <c r="T31" s="355"/>
      <c r="U31" s="355">
        <f t="shared" si="2"/>
        <v>0</v>
      </c>
      <c r="W31" s="371">
        <f t="shared" si="3"/>
        <v>9.1906409036984382E-2</v>
      </c>
      <c r="X31" s="371">
        <f t="shared" si="4"/>
        <v>0.90809359096301556</v>
      </c>
      <c r="Y31" s="372">
        <f t="shared" si="5"/>
        <v>0</v>
      </c>
    </row>
    <row r="32" spans="1:25">
      <c r="A32" s="25">
        <v>30</v>
      </c>
      <c r="B32" s="1">
        <v>4</v>
      </c>
      <c r="C32" s="122">
        <v>0</v>
      </c>
      <c r="D32" s="221" t="s">
        <v>801</v>
      </c>
      <c r="F32" s="355">
        <f>'(3) Eur Russ 1904 HHs '!BR34</f>
        <v>28.222996275182325</v>
      </c>
      <c r="G32" s="355">
        <f>'(3) Eur Russ 1904 HHs '!BS34</f>
        <v>11543.20547654957</v>
      </c>
      <c r="H32" s="355">
        <f>'(3) Eur Russ 1904 HHs '!BT34</f>
        <v>2540.0696647664095</v>
      </c>
      <c r="I32" s="355">
        <f>'(3) Eur Russ 1904 HHs '!BU34</f>
        <v>6942.8570836948529</v>
      </c>
      <c r="J32" s="354">
        <f>'(3) Eur Russ 1904 HHs '!BZ34</f>
        <v>6180.8361842649174</v>
      </c>
      <c r="K32" s="354">
        <f t="shared" si="0"/>
        <v>27235.191405550933</v>
      </c>
      <c r="L32" s="354"/>
      <c r="M32" s="354">
        <f>'(8) Gov''t admin'!Y32</f>
        <v>841.95304336423703</v>
      </c>
      <c r="N32" s="355">
        <f>'(6) Clergy'!Q32</f>
        <v>0</v>
      </c>
      <c r="O32" s="355">
        <f>'(8) Gov''t admin'!Z32</f>
        <v>612.46524151395261</v>
      </c>
      <c r="P32" s="355">
        <f>'(8) Gov''t admin'!AB32</f>
        <v>9396.5792492539786</v>
      </c>
      <c r="Q32" s="355">
        <f>'(8) Gov''t admin'!AA32</f>
        <v>16140.259711064426</v>
      </c>
      <c r="R32" s="355">
        <f>'(6) Clergy'!R32</f>
        <v>243.93416035431426</v>
      </c>
      <c r="S32" s="355">
        <f t="shared" si="1"/>
        <v>27235.191405550908</v>
      </c>
      <c r="T32" s="355"/>
      <c r="U32" s="355">
        <f t="shared" si="2"/>
        <v>0</v>
      </c>
      <c r="W32" s="371">
        <f t="shared" si="3"/>
        <v>6.1191179845276326E-2</v>
      </c>
      <c r="X32" s="371">
        <f t="shared" si="4"/>
        <v>0.93880882015472378</v>
      </c>
      <c r="Y32" s="372">
        <f t="shared" si="5"/>
        <v>0</v>
      </c>
    </row>
    <row r="33" spans="1:25">
      <c r="A33" s="25">
        <v>35</v>
      </c>
      <c r="B33" s="1">
        <v>4</v>
      </c>
      <c r="C33" s="122">
        <v>0</v>
      </c>
      <c r="D33" s="221" t="s">
        <v>634</v>
      </c>
      <c r="F33" s="355">
        <f>'(3) Eur Russ 1904 HHs '!BR35</f>
        <v>325.54902293352404</v>
      </c>
      <c r="G33" s="355">
        <f>'(3) Eur Russ 1904 HHs '!BS35</f>
        <v>24383.621817720948</v>
      </c>
      <c r="H33" s="355">
        <f>'(3) Eur Russ 1904 HHs '!BT35</f>
        <v>8171.2804756314517</v>
      </c>
      <c r="I33" s="355">
        <f>'(3) Eur Russ 1904 HHs '!BU35</f>
        <v>12533.637382940673</v>
      </c>
      <c r="J33" s="354">
        <f>'(3) Eur Russ 1904 HHs '!BZ35</f>
        <v>8854.9334237917792</v>
      </c>
      <c r="K33" s="354">
        <f t="shared" si="0"/>
        <v>54269.022123018374</v>
      </c>
      <c r="L33" s="354"/>
      <c r="M33" s="354">
        <f>'(8) Gov''t admin'!Y33</f>
        <v>1154.0426916635022</v>
      </c>
      <c r="N33" s="355">
        <f>'(6) Clergy'!Q33</f>
        <v>160.15486303534078</v>
      </c>
      <c r="O33" s="355">
        <f>'(8) Gov''t admin'!Z33</f>
        <v>1275.3836530812709</v>
      </c>
      <c r="P33" s="355">
        <f>'(8) Gov''t admin'!AB33</f>
        <v>12350.861635819649</v>
      </c>
      <c r="Q33" s="355">
        <f>'(8) Gov''t admin'!AA33</f>
        <v>39151.942288862716</v>
      </c>
      <c r="R33" s="355">
        <f>'(6) Clergy'!R33</f>
        <v>176.63699055589348</v>
      </c>
      <c r="S33" s="355">
        <f t="shared" si="1"/>
        <v>54269.022123018374</v>
      </c>
      <c r="T33" s="355"/>
      <c r="U33" s="355">
        <f t="shared" si="2"/>
        <v>0</v>
      </c>
      <c r="W33" s="371">
        <f t="shared" si="3"/>
        <v>9.359758510439542E-2</v>
      </c>
      <c r="X33" s="371">
        <f t="shared" si="4"/>
        <v>0.90640241489560458</v>
      </c>
      <c r="Y33" s="372">
        <f t="shared" si="5"/>
        <v>0</v>
      </c>
    </row>
    <row r="34" spans="1:25">
      <c r="A34" s="25">
        <v>38</v>
      </c>
      <c r="B34" s="1">
        <v>4</v>
      </c>
      <c r="C34" s="122">
        <v>0</v>
      </c>
      <c r="D34" s="221" t="s">
        <v>637</v>
      </c>
      <c r="F34" s="355">
        <f>'(3) Eur Russ 1904 HHs '!BR36</f>
        <v>47.229802546564592</v>
      </c>
      <c r="G34" s="355">
        <f>'(3) Eur Russ 1904 HHs '!BS36</f>
        <v>33863.768425886818</v>
      </c>
      <c r="H34" s="355">
        <f>'(3) Eur Russ 1904 HHs '!BT36</f>
        <v>6659.4021590656066</v>
      </c>
      <c r="I34" s="355">
        <f>'(3) Eur Russ 1904 HHs '!BU36</f>
        <v>24181.658903841075</v>
      </c>
      <c r="J34" s="354">
        <f>'(3) Eur Russ 1904 HHs '!BZ36</f>
        <v>11618.531426454894</v>
      </c>
      <c r="K34" s="354">
        <f t="shared" si="0"/>
        <v>76370.590717794956</v>
      </c>
      <c r="L34" s="354"/>
      <c r="M34" s="354">
        <f>'(8) Gov''t admin'!Y34</f>
        <v>1506.9005536476202</v>
      </c>
      <c r="N34" s="355">
        <f>'(6) Clergy'!Q34</f>
        <v>0</v>
      </c>
      <c r="O34" s="355">
        <f>'(8) Gov''t admin'!Z34</f>
        <v>1755.505454756722</v>
      </c>
      <c r="P34" s="355">
        <f>'(8) Gov''t admin'!AB34</f>
        <v>37885.32884664031</v>
      </c>
      <c r="Q34" s="355">
        <f>'(8) Gov''t admin'!AA34</f>
        <v>34094.812865441862</v>
      </c>
      <c r="R34" s="355">
        <f>'(6) Clergy'!R34</f>
        <v>1128.0429973083424</v>
      </c>
      <c r="S34" s="355">
        <f t="shared" si="1"/>
        <v>76370.590717794854</v>
      </c>
      <c r="T34" s="355"/>
      <c r="U34" s="355">
        <f t="shared" si="2"/>
        <v>0</v>
      </c>
      <c r="W34" s="371">
        <f t="shared" si="3"/>
        <v>4.4285280209020582E-2</v>
      </c>
      <c r="X34" s="371">
        <f t="shared" si="4"/>
        <v>0.95571471979097944</v>
      </c>
      <c r="Y34" s="372">
        <f t="shared" si="5"/>
        <v>0</v>
      </c>
    </row>
    <row r="35" spans="1:25">
      <c r="A35" s="25">
        <v>39</v>
      </c>
      <c r="B35" s="1">
        <v>4</v>
      </c>
      <c r="C35" s="122">
        <v>0</v>
      </c>
      <c r="D35" s="221" t="s">
        <v>638</v>
      </c>
      <c r="F35" s="355">
        <f>'(3) Eur Russ 1904 HHs '!BR37</f>
        <v>153.25906090431008</v>
      </c>
      <c r="G35" s="355">
        <f>'(3) Eur Russ 1904 HHs '!BS37</f>
        <v>14345.04810064342</v>
      </c>
      <c r="H35" s="355">
        <f>'(3) Eur Russ 1904 HHs '!BT37</f>
        <v>3249.0920911713733</v>
      </c>
      <c r="I35" s="355">
        <f>'(3) Eur Russ 1904 HHs '!BU37</f>
        <v>8797.0700959073984</v>
      </c>
      <c r="J35" s="354">
        <f>'(3) Eur Russ 1904 HHs '!BZ37</f>
        <v>7111.2204259599675</v>
      </c>
      <c r="K35" s="354">
        <f t="shared" si="0"/>
        <v>33655.68977458647</v>
      </c>
      <c r="L35" s="354"/>
      <c r="M35" s="354">
        <f>'(8) Gov''t admin'!Y35</f>
        <v>669.39593929814055</v>
      </c>
      <c r="N35" s="355">
        <f>'(6) Clergy'!Q35</f>
        <v>0</v>
      </c>
      <c r="O35" s="355">
        <f>'(8) Gov''t admin'!Z35</f>
        <v>484.39775170354335</v>
      </c>
      <c r="P35" s="355">
        <f>'(8) Gov''t admin'!AB35</f>
        <v>10639.32372305221</v>
      </c>
      <c r="Q35" s="355">
        <f>'(8) Gov''t admin'!AA35</f>
        <v>21560.713622131978</v>
      </c>
      <c r="R35" s="355">
        <f>'(6) Clergy'!R35</f>
        <v>301.85873840063562</v>
      </c>
      <c r="S35" s="355">
        <f t="shared" si="1"/>
        <v>33655.689774586514</v>
      </c>
      <c r="T35" s="355"/>
      <c r="U35" s="355">
        <f t="shared" si="2"/>
        <v>0</v>
      </c>
      <c r="W35" s="371">
        <f t="shared" si="3"/>
        <v>4.3546375446637961E-2</v>
      </c>
      <c r="X35" s="371">
        <f t="shared" si="4"/>
        <v>0.95645362455336203</v>
      </c>
      <c r="Y35" s="372">
        <f t="shared" si="5"/>
        <v>0</v>
      </c>
    </row>
    <row r="36" spans="1:25">
      <c r="A36" s="25">
        <v>42</v>
      </c>
      <c r="B36" s="1">
        <v>4</v>
      </c>
      <c r="C36" s="122">
        <v>0</v>
      </c>
      <c r="D36" s="221" t="s">
        <v>687</v>
      </c>
      <c r="F36" s="355">
        <f>'(3) Eur Russ 1904 HHs '!BR38</f>
        <v>48.940058934844807</v>
      </c>
      <c r="G36" s="355">
        <f>'(3) Eur Russ 1904 HHs '!BS38</f>
        <v>23442.288229790662</v>
      </c>
      <c r="H36" s="355">
        <f>'(3) Eur Russ 1904 HHs '!BT38</f>
        <v>4747.1857166799464</v>
      </c>
      <c r="I36" s="355">
        <f>'(3) Eur Russ 1904 HHs '!BU38</f>
        <v>18792.982630980408</v>
      </c>
      <c r="J36" s="354">
        <f>'(3) Eur Russ 1904 HHs '!BZ38</f>
        <v>9885.891904838616</v>
      </c>
      <c r="K36" s="354">
        <f t="shared" si="0"/>
        <v>56917.28854122448</v>
      </c>
      <c r="L36" s="354"/>
      <c r="M36" s="354">
        <f>'(8) Gov''t admin'!Y36</f>
        <v>1363.0080777290445</v>
      </c>
      <c r="N36" s="355">
        <f>'(6) Clergy'!Q36</f>
        <v>0</v>
      </c>
      <c r="O36" s="355">
        <f>'(8) Gov''t admin'!Z36</f>
        <v>1963.4832538991286</v>
      </c>
      <c r="P36" s="355">
        <f>'(8) Gov''t admin'!AB36</f>
        <v>18508.645041169802</v>
      </c>
      <c r="Q36" s="355">
        <f>'(8) Gov''t admin'!AA36</f>
        <v>34863.63954131995</v>
      </c>
      <c r="R36" s="355">
        <f>'(6) Clergy'!R36</f>
        <v>218.51262710654743</v>
      </c>
      <c r="S36" s="355">
        <f t="shared" si="1"/>
        <v>56917.288541224472</v>
      </c>
      <c r="T36" s="355"/>
      <c r="U36" s="355">
        <f t="shared" si="2"/>
        <v>0</v>
      </c>
      <c r="W36" s="371">
        <f t="shared" si="3"/>
        <v>9.5910069808035917E-2</v>
      </c>
      <c r="X36" s="371">
        <f t="shared" si="4"/>
        <v>0.90408993019196404</v>
      </c>
      <c r="Y36" s="372">
        <f t="shared" si="5"/>
        <v>0</v>
      </c>
    </row>
    <row r="37" spans="1:25">
      <c r="A37" s="25">
        <v>44</v>
      </c>
      <c r="B37" s="1">
        <v>4</v>
      </c>
      <c r="C37" s="122">
        <v>0</v>
      </c>
      <c r="D37" s="221" t="s">
        <v>433</v>
      </c>
      <c r="F37" s="355">
        <f>'(3) Eur Russ 1904 HHs '!BR39</f>
        <v>372.93892030466412</v>
      </c>
      <c r="G37" s="355">
        <f>'(3) Eur Russ 1904 HHs '!BS39</f>
        <v>21470.626411825666</v>
      </c>
      <c r="H37" s="355">
        <f>'(3) Eur Russ 1904 HHs '!BT39</f>
        <v>2743.7649136700279</v>
      </c>
      <c r="I37" s="355">
        <f>'(3) Eur Russ 1904 HHs '!BU39</f>
        <v>9802.9659051511699</v>
      </c>
      <c r="J37" s="354">
        <f>'(3) Eur Russ 1904 HHs '!BZ39</f>
        <v>7805.0788320905122</v>
      </c>
      <c r="K37" s="354">
        <f t="shared" si="0"/>
        <v>42195.374983042042</v>
      </c>
      <c r="L37" s="354"/>
      <c r="M37" s="354">
        <f>'(8) Gov''t admin'!Y37</f>
        <v>1022.5436244617068</v>
      </c>
      <c r="N37" s="355">
        <f>'(6) Clergy'!Q37</f>
        <v>0</v>
      </c>
      <c r="O37" s="355">
        <f>'(8) Gov''t admin'!Z37</f>
        <v>1799.6566878684548</v>
      </c>
      <c r="P37" s="355">
        <f>'(8) Gov''t admin'!AB37</f>
        <v>17694.130534223012</v>
      </c>
      <c r="Q37" s="355">
        <f>'(8) Gov''t admin'!AA37</f>
        <v>21407.180766471163</v>
      </c>
      <c r="R37" s="355">
        <f>'(6) Clergy'!R37</f>
        <v>271.86337001767356</v>
      </c>
      <c r="S37" s="355">
        <f t="shared" si="1"/>
        <v>42195.374983042013</v>
      </c>
      <c r="T37" s="355"/>
      <c r="U37" s="355">
        <f t="shared" si="2"/>
        <v>0</v>
      </c>
      <c r="W37" s="371">
        <f t="shared" si="3"/>
        <v>9.231949991887578E-2</v>
      </c>
      <c r="X37" s="371">
        <f t="shared" si="4"/>
        <v>0.90768050008112433</v>
      </c>
      <c r="Y37" s="372">
        <f t="shared" si="5"/>
        <v>0</v>
      </c>
    </row>
    <row r="38" spans="1:25">
      <c r="A38" s="25">
        <v>33</v>
      </c>
      <c r="B38" s="1">
        <v>5</v>
      </c>
      <c r="C38" s="122">
        <v>0</v>
      </c>
      <c r="D38" s="221" t="s">
        <v>483</v>
      </c>
      <c r="F38" s="355">
        <f>'(3) Eur Russ 1904 HHs '!BR40</f>
        <v>56.329098952427962</v>
      </c>
      <c r="G38" s="355">
        <f>'(3) Eur Russ 1904 HHs '!BS40</f>
        <v>30868.346225930516</v>
      </c>
      <c r="H38" s="355">
        <f>'(3) Eur Russ 1904 HHs '!BT40</f>
        <v>6308.8590826719301</v>
      </c>
      <c r="I38" s="355">
        <f>'(3) Eur Russ 1904 HHs '!BU40</f>
        <v>23432.905164210028</v>
      </c>
      <c r="J38" s="354">
        <f>'(3) Eur Russ 1904 HHs '!BZ40</f>
        <v>12054.427175819641</v>
      </c>
      <c r="K38" s="354">
        <f t="shared" si="0"/>
        <v>72720.866747584543</v>
      </c>
      <c r="L38" s="354"/>
      <c r="M38" s="354">
        <f>'(8) Gov''t admin'!Y38</f>
        <v>1814.6433959444139</v>
      </c>
      <c r="N38" s="355">
        <f>'(6) Clergy'!Q38</f>
        <v>152.89324175600359</v>
      </c>
      <c r="O38" s="355">
        <f>'(8) Gov''t admin'!Z38</f>
        <v>2254.2511831691518</v>
      </c>
      <c r="P38" s="355">
        <f>'(8) Gov''t admin'!AB38</f>
        <v>46855.039109467485</v>
      </c>
      <c r="Q38" s="355">
        <f>'(8) Gov''t admin'!AA38</f>
        <v>21118.23445363357</v>
      </c>
      <c r="R38" s="355">
        <f>'(6) Clergy'!R38</f>
        <v>525.80536361404734</v>
      </c>
      <c r="S38" s="355">
        <f t="shared" si="1"/>
        <v>72720.866747584674</v>
      </c>
      <c r="T38" s="355"/>
      <c r="U38" s="355">
        <f t="shared" si="2"/>
        <v>-1.3096723705530167E-10</v>
      </c>
      <c r="W38" s="371">
        <f t="shared" si="3"/>
        <v>4.5902744057923196E-2</v>
      </c>
      <c r="X38" s="371">
        <f t="shared" si="4"/>
        <v>0.95409725594207684</v>
      </c>
      <c r="Y38" s="372">
        <f t="shared" si="5"/>
        <v>0</v>
      </c>
    </row>
    <row r="39" spans="1:25">
      <c r="A39" s="25">
        <v>46</v>
      </c>
      <c r="B39" s="1">
        <v>5</v>
      </c>
      <c r="C39" s="122">
        <v>0</v>
      </c>
      <c r="D39" s="221" t="s">
        <v>435</v>
      </c>
      <c r="F39" s="355">
        <f>'(3) Eur Russ 1904 HHs '!BR41</f>
        <v>324.87344167632858</v>
      </c>
      <c r="G39" s="355">
        <f>'(3) Eur Russ 1904 HHs '!BS41</f>
        <v>33369.143509325746</v>
      </c>
      <c r="H39" s="355">
        <f>'(3) Eur Russ 1904 HHs '!BT41</f>
        <v>5197.9750668212573</v>
      </c>
      <c r="I39" s="355">
        <f>'(3) Eur Russ 1904 HHs '!BU41</f>
        <v>18517.786175550726</v>
      </c>
      <c r="J39" s="354">
        <f>'(3) Eur Russ 1904 HHs '!BZ41</f>
        <v>12902.116683717002</v>
      </c>
      <c r="K39" s="354">
        <f t="shared" si="0"/>
        <v>70311.89487709105</v>
      </c>
      <c r="L39" s="354"/>
      <c r="M39" s="354">
        <f>'(8) Gov''t admin'!Y39</f>
        <v>2797.9957709096016</v>
      </c>
      <c r="N39" s="355">
        <f>'(6) Clergy'!Q39</f>
        <v>51.777428744422764</v>
      </c>
      <c r="O39" s="355">
        <f>'(8) Gov''t admin'!Z39</f>
        <v>2464.9574861364199</v>
      </c>
      <c r="P39" s="355">
        <f>'(8) Gov''t admin'!AB39</f>
        <v>26337.348595705364</v>
      </c>
      <c r="Q39" s="355">
        <f>'(8) Gov''t admin'!AA39</f>
        <v>37492.346480749809</v>
      </c>
      <c r="R39" s="355">
        <f>'(6) Clergy'!R39</f>
        <v>1167.4691148455086</v>
      </c>
      <c r="S39" s="355">
        <f t="shared" si="1"/>
        <v>70311.894877091123</v>
      </c>
      <c r="T39" s="355"/>
      <c r="U39" s="355">
        <f t="shared" si="2"/>
        <v>0</v>
      </c>
      <c r="W39" s="371">
        <f t="shared" si="3"/>
        <v>8.5581948859658682E-2</v>
      </c>
      <c r="X39" s="371">
        <f t="shared" si="4"/>
        <v>0.91441805114034136</v>
      </c>
      <c r="Y39" s="372">
        <f t="shared" si="5"/>
        <v>0</v>
      </c>
    </row>
    <row r="40" spans="1:25">
      <c r="A40" s="25">
        <v>48</v>
      </c>
      <c r="B40" s="1">
        <v>5</v>
      </c>
      <c r="C40" s="122">
        <v>0</v>
      </c>
      <c r="D40" s="221" t="s">
        <v>628</v>
      </c>
      <c r="F40" s="355">
        <f>'(3) Eur Russ 1904 HHs '!BR42</f>
        <v>93.013658021502323</v>
      </c>
      <c r="G40" s="355">
        <f>'(3) Eur Russ 1904 HHs '!BS42</f>
        <v>34880.121758063367</v>
      </c>
      <c r="H40" s="355">
        <f>'(3) Eur Russ 1904 HHs '!BT42</f>
        <v>8185.2019058922051</v>
      </c>
      <c r="I40" s="355">
        <f>'(3) Eur Russ 1904 HHs '!BU42</f>
        <v>23067.387189332578</v>
      </c>
      <c r="J40" s="354">
        <f>'(3) Eur Russ 1904 HHs '!BZ42</f>
        <v>9673.420434236119</v>
      </c>
      <c r="K40" s="354">
        <f t="shared" si="0"/>
        <v>75899.144945545762</v>
      </c>
      <c r="L40" s="354"/>
      <c r="M40" s="354">
        <f>'(8) Gov''t admin'!Y40</f>
        <v>1468.5800211786498</v>
      </c>
      <c r="N40" s="355">
        <f>'(6) Clergy'!Q40</f>
        <v>0</v>
      </c>
      <c r="O40" s="355">
        <f>'(8) Gov''t admin'!Z40</f>
        <v>2508.8069390223504</v>
      </c>
      <c r="P40" s="355">
        <f>'(8) Gov''t admin'!AB40</f>
        <v>51142.758455342067</v>
      </c>
      <c r="Q40" s="355">
        <f>'(8) Gov''t admin'!AA40</f>
        <v>20547.291167632004</v>
      </c>
      <c r="R40" s="355">
        <f>'(6) Clergy'!R40</f>
        <v>231.70836237077361</v>
      </c>
      <c r="S40" s="355">
        <f t="shared" si="1"/>
        <v>75899.14494554585</v>
      </c>
      <c r="T40" s="355"/>
      <c r="U40" s="355">
        <f t="shared" si="2"/>
        <v>0</v>
      </c>
      <c r="W40" s="371">
        <f t="shared" si="3"/>
        <v>4.6761113503053099E-2</v>
      </c>
      <c r="X40" s="371">
        <f t="shared" si="4"/>
        <v>0.95323888649694688</v>
      </c>
      <c r="Y40" s="372">
        <f t="shared" si="5"/>
        <v>0</v>
      </c>
    </row>
    <row r="41" spans="1:25">
      <c r="A41" s="25">
        <v>19</v>
      </c>
      <c r="B41" s="1">
        <v>6</v>
      </c>
      <c r="C41" s="122">
        <v>0</v>
      </c>
      <c r="D41" s="221" t="s">
        <v>825</v>
      </c>
      <c r="F41" s="355">
        <f>'(3) Eur Russ 1904 HHs '!BR43</f>
        <v>68.190423136372473</v>
      </c>
      <c r="G41" s="355">
        <f>'(3) Eur Russ 1904 HHs '!BS43</f>
        <v>16461.168145120311</v>
      </c>
      <c r="H41" s="355">
        <f>'(3) Eur Russ 1904 HHs '!BT43</f>
        <v>3464.073495327721</v>
      </c>
      <c r="I41" s="355">
        <f>'(3) Eur Russ 1904 HHs '!BU43</f>
        <v>10965.020040328691</v>
      </c>
      <c r="J41" s="354">
        <f>'(3) Eur Russ 1904 HHs '!BZ43</f>
        <v>8619.2694844374782</v>
      </c>
      <c r="K41" s="354">
        <f t="shared" si="0"/>
        <v>39577.721588350571</v>
      </c>
      <c r="L41" s="354"/>
      <c r="M41" s="354">
        <f>'(8) Gov''t admin'!Y41</f>
        <v>857.12373857101795</v>
      </c>
      <c r="N41" s="355">
        <f>'(6) Clergy'!Q41</f>
        <v>0</v>
      </c>
      <c r="O41" s="355">
        <f>'(8) Gov''t admin'!Z41</f>
        <v>340.91807314321522</v>
      </c>
      <c r="P41" s="355">
        <f>'(8) Gov''t admin'!AB41</f>
        <v>19575.770159134387</v>
      </c>
      <c r="Q41" s="355">
        <f>'(8) Gov''t admin'!AA41</f>
        <v>18021.36772601827</v>
      </c>
      <c r="R41" s="355">
        <f>'(6) Clergy'!R41</f>
        <v>782.54189148367732</v>
      </c>
      <c r="S41" s="355">
        <f t="shared" si="1"/>
        <v>39577.721588350571</v>
      </c>
      <c r="T41" s="355"/>
      <c r="U41" s="355">
        <f t="shared" si="2"/>
        <v>0</v>
      </c>
      <c r="W41" s="371">
        <f t="shared" si="3"/>
        <v>1.7117206895407081E-2</v>
      </c>
      <c r="X41" s="371">
        <f t="shared" si="4"/>
        <v>0.98288279310459303</v>
      </c>
      <c r="Y41" s="372">
        <f t="shared" si="5"/>
        <v>0</v>
      </c>
    </row>
    <row r="42" spans="1:25">
      <c r="A42" s="25">
        <v>21</v>
      </c>
      <c r="B42" s="1">
        <v>6</v>
      </c>
      <c r="C42" s="122">
        <v>0</v>
      </c>
      <c r="D42" s="221" t="s">
        <v>827</v>
      </c>
      <c r="F42" s="355">
        <f>'(3) Eur Russ 1904 HHs '!BR44</f>
        <v>162.98088858136023</v>
      </c>
      <c r="G42" s="355">
        <f>'(3) Eur Russ 1904 HHs '!BS44</f>
        <v>43325.7528812116</v>
      </c>
      <c r="H42" s="355">
        <f>'(3) Eur Russ 1904 HHs '!BT44</f>
        <v>10050.488129183881</v>
      </c>
      <c r="I42" s="355">
        <f>'(3) Eur Russ 1904 HHs '!BU44</f>
        <v>19937.9953697864</v>
      </c>
      <c r="J42" s="354">
        <f>'(3) Eur Russ 1904 HHs '!BZ44</f>
        <v>16189.434932415112</v>
      </c>
      <c r="K42" s="354">
        <f t="shared" si="0"/>
        <v>89666.652201178353</v>
      </c>
      <c r="L42" s="354"/>
      <c r="M42" s="354">
        <f>'(8) Gov''t admin'!Y42</f>
        <v>1812.9922200022336</v>
      </c>
      <c r="N42" s="355">
        <f>'(6) Clergy'!Q42</f>
        <v>0</v>
      </c>
      <c r="O42" s="355">
        <f>'(8) Gov''t admin'!Z42</f>
        <v>1929.5102201004975</v>
      </c>
      <c r="P42" s="355">
        <f>'(8) Gov''t admin'!AB42</f>
        <v>29047.36462924389</v>
      </c>
      <c r="Q42" s="355">
        <f>'(8) Gov''t admin'!AA42</f>
        <v>54060.449815195039</v>
      </c>
      <c r="R42" s="355">
        <f>'(6) Clergy'!R42</f>
        <v>2816.3353166366837</v>
      </c>
      <c r="S42" s="355">
        <f t="shared" si="1"/>
        <v>89666.652201178338</v>
      </c>
      <c r="T42" s="355"/>
      <c r="U42" s="355">
        <f t="shared" si="2"/>
        <v>0</v>
      </c>
      <c r="W42" s="371">
        <f t="shared" si="3"/>
        <v>6.2288730851147653E-2</v>
      </c>
      <c r="X42" s="371">
        <f t="shared" si="4"/>
        <v>0.93771126914885239</v>
      </c>
      <c r="Y42" s="372">
        <f t="shared" si="5"/>
        <v>0</v>
      </c>
    </row>
    <row r="43" spans="1:25">
      <c r="A43" s="25">
        <v>49</v>
      </c>
      <c r="B43" s="1">
        <v>6</v>
      </c>
      <c r="C43" s="122">
        <v>0</v>
      </c>
      <c r="D43" s="221" t="s">
        <v>580</v>
      </c>
      <c r="F43" s="355">
        <f>'(3) Eur Russ 1904 HHs '!BR45</f>
        <v>92.744081090103094</v>
      </c>
      <c r="G43" s="355">
        <f>'(3) Eur Russ 1904 HHs '!BS45</f>
        <v>11379.698749755646</v>
      </c>
      <c r="H43" s="355">
        <f>'(3) Eur Russ 1904 HHs '!BT45</f>
        <v>2439.1693326697105</v>
      </c>
      <c r="I43" s="355">
        <f>'(3) Eur Russ 1904 HHs '!BU45</f>
        <v>5564.6448654061842</v>
      </c>
      <c r="J43" s="354">
        <f>'(3) Eur Russ 1904 HHs '!BZ45</f>
        <v>5425.5287437710358</v>
      </c>
      <c r="K43" s="354">
        <f t="shared" si="0"/>
        <v>24901.785772692681</v>
      </c>
      <c r="L43" s="354"/>
      <c r="M43" s="354">
        <f>'(8) Gov''t admin'!Y43</f>
        <v>578.144551227394</v>
      </c>
      <c r="N43" s="355">
        <f>'(6) Clergy'!Q43</f>
        <v>0</v>
      </c>
      <c r="O43" s="355">
        <f>'(8) Gov''t admin'!Z43</f>
        <v>262.98124428746883</v>
      </c>
      <c r="P43" s="355">
        <f>'(8) Gov''t admin'!AB43</f>
        <v>6085.8510378950541</v>
      </c>
      <c r="Q43" s="355">
        <f>'(8) Gov''t admin'!AA43</f>
        <v>17186.278018897283</v>
      </c>
      <c r="R43" s="355">
        <f>'(6) Clergy'!R43</f>
        <v>788.53092038547925</v>
      </c>
      <c r="S43" s="355">
        <f t="shared" si="1"/>
        <v>24901.785772692678</v>
      </c>
      <c r="T43" s="355"/>
      <c r="U43" s="355">
        <f t="shared" si="2"/>
        <v>0</v>
      </c>
      <c r="W43" s="371">
        <f t="shared" si="3"/>
        <v>4.1421986374644691E-2</v>
      </c>
      <c r="X43" s="371">
        <f t="shared" si="4"/>
        <v>0.95857801362535533</v>
      </c>
      <c r="Y43" s="372">
        <f t="shared" si="5"/>
        <v>0</v>
      </c>
    </row>
    <row r="44" spans="1:25">
      <c r="A44" s="25">
        <v>4</v>
      </c>
      <c r="B44" s="1">
        <v>7</v>
      </c>
      <c r="C44" s="122">
        <v>0</v>
      </c>
      <c r="D44" s="25" t="s">
        <v>82</v>
      </c>
      <c r="F44" s="355">
        <f>'(3) Eur Russ 1904 HHs '!BR46</f>
        <v>119.13796899184044</v>
      </c>
      <c r="G44" s="355">
        <f>'(3) Eur Russ 1904 HHs '!BS46</f>
        <v>21861.81731000272</v>
      </c>
      <c r="H44" s="355">
        <f>'(3) Eur Russ 1904 HHs '!BT46</f>
        <v>4348.5358682021761</v>
      </c>
      <c r="I44" s="355">
        <f>'(3) Eur Russ 1904 HHs '!BU46</f>
        <v>19091.859530942431</v>
      </c>
      <c r="J44" s="354">
        <f>'(3) Eur Russ 1904 HHs '!BZ46</f>
        <v>12092.503852671769</v>
      </c>
      <c r="K44" s="354">
        <f t="shared" si="0"/>
        <v>57513.854530810931</v>
      </c>
      <c r="L44" s="354"/>
      <c r="M44" s="354">
        <f>'(8) Gov''t admin'!Y44</f>
        <v>3067.8278784464578</v>
      </c>
      <c r="N44" s="355">
        <f>'(6) Clergy'!Q44</f>
        <v>0</v>
      </c>
      <c r="O44" s="355">
        <f>'(8) Gov''t admin'!Z44</f>
        <v>487.38004103268531</v>
      </c>
      <c r="P44" s="355">
        <f>'(8) Gov''t admin'!AB44</f>
        <v>52344.184933082724</v>
      </c>
      <c r="Q44" s="355">
        <f>'(8) Gov''t admin'!AA44</f>
        <v>1405.5636184404393</v>
      </c>
      <c r="R44" s="355">
        <f>'(6) Clergy'!R44</f>
        <v>208.89805980866177</v>
      </c>
      <c r="S44" s="355">
        <f t="shared" si="1"/>
        <v>57513.854530810975</v>
      </c>
      <c r="T44" s="355"/>
      <c r="U44" s="355">
        <f t="shared" si="2"/>
        <v>0</v>
      </c>
      <c r="W44" s="371">
        <f t="shared" si="3"/>
        <v>9.2251675919779209E-3</v>
      </c>
      <c r="X44" s="371">
        <f t="shared" si="4"/>
        <v>0.990774832408022</v>
      </c>
      <c r="Y44" s="372">
        <f t="shared" si="5"/>
        <v>0</v>
      </c>
    </row>
    <row r="45" spans="1:25">
      <c r="A45" s="25">
        <v>5</v>
      </c>
      <c r="B45" s="1">
        <v>7</v>
      </c>
      <c r="C45" s="122">
        <v>0</v>
      </c>
      <c r="D45" s="25" t="s">
        <v>835</v>
      </c>
      <c r="F45" s="355">
        <f>'(3) Eur Russ 1904 HHs '!BR47</f>
        <v>27.734995990134934</v>
      </c>
      <c r="G45" s="355">
        <f>'(3) Eur Russ 1904 HHs '!BS47</f>
        <v>17167.962517893528</v>
      </c>
      <c r="H45" s="355">
        <f>'(3) Eur Russ 1904 HHs '!BT47</f>
        <v>5630.2041859973906</v>
      </c>
      <c r="I45" s="355">
        <f>'(3) Eur Russ 1904 HHs '!BU47</f>
        <v>20690.307008640659</v>
      </c>
      <c r="J45" s="354">
        <f>'(3) Eur Russ 1904 HHs '!BZ47</f>
        <v>11981.518267738284</v>
      </c>
      <c r="K45" s="354">
        <f t="shared" si="0"/>
        <v>55497.726976259997</v>
      </c>
      <c r="L45" s="354"/>
      <c r="M45" s="354">
        <f>'(8) Gov''t admin'!Y45</f>
        <v>1129.1908366206796</v>
      </c>
      <c r="N45" s="355">
        <f>'(6) Clergy'!Q45</f>
        <v>0</v>
      </c>
      <c r="O45" s="355">
        <f>'(8) Gov''t admin'!Z45</f>
        <v>1080.3973634438755</v>
      </c>
      <c r="P45" s="355">
        <f>'(8) Gov''t admin'!AB45</f>
        <v>49625.138766657488</v>
      </c>
      <c r="Q45" s="355">
        <f>'(8) Gov''t admin'!AA45</f>
        <v>3494.2238007770393</v>
      </c>
      <c r="R45" s="355">
        <f>'(6) Clergy'!R45</f>
        <v>168.77620876087539</v>
      </c>
      <c r="S45" s="355">
        <f t="shared" si="1"/>
        <v>55497.726976259968</v>
      </c>
      <c r="T45" s="355"/>
      <c r="U45" s="355">
        <f t="shared" si="2"/>
        <v>0</v>
      </c>
      <c r="W45" s="371">
        <f t="shared" si="3"/>
        <v>2.1307286065800953E-2</v>
      </c>
      <c r="X45" s="371">
        <f t="shared" si="4"/>
        <v>0.9786927139341991</v>
      </c>
      <c r="Y45" s="372">
        <f t="shared" si="5"/>
        <v>0</v>
      </c>
    </row>
    <row r="46" spans="1:25">
      <c r="A46" s="25">
        <v>11</v>
      </c>
      <c r="B46" s="1">
        <v>7</v>
      </c>
      <c r="C46" s="122">
        <v>0</v>
      </c>
      <c r="D46" s="25" t="s">
        <v>921</v>
      </c>
      <c r="F46" s="355">
        <f>'(3) Eur Russ 1904 HHs '!BR48</f>
        <v>59.502041950815922</v>
      </c>
      <c r="G46" s="355">
        <f>'(3) Eur Russ 1904 HHs '!BS48</f>
        <v>29840.274038334181</v>
      </c>
      <c r="H46" s="355">
        <f>'(3) Eur Russ 1904 HHs '!BT48</f>
        <v>4224.6449785079303</v>
      </c>
      <c r="I46" s="355">
        <f>'(3) Eur Russ 1904 HHs '!BU48</f>
        <v>20855.46570376098</v>
      </c>
      <c r="J46" s="354">
        <f>'(3) Eur Russ 1904 HHs '!BZ48</f>
        <v>17791.110543293995</v>
      </c>
      <c r="K46" s="354">
        <f t="shared" si="0"/>
        <v>72770.997305847908</v>
      </c>
      <c r="L46" s="354"/>
      <c r="M46" s="354">
        <f>'(8) Gov''t admin'!Y46</f>
        <v>743.30943567748295</v>
      </c>
      <c r="N46" s="355">
        <f>'(6) Clergy'!Q46</f>
        <v>0</v>
      </c>
      <c r="O46" s="355">
        <f>'(8) Gov''t admin'!Z46</f>
        <v>575.00870923879415</v>
      </c>
      <c r="P46" s="355">
        <f>'(8) Gov''t admin'!AB46</f>
        <v>70171.893954237923</v>
      </c>
      <c r="Q46" s="355">
        <f>'(8) Gov''t admin'!AA46</f>
        <v>1241.243181449209</v>
      </c>
      <c r="R46" s="355">
        <f>'(6) Clergy'!R46</f>
        <v>39.542025244487775</v>
      </c>
      <c r="S46" s="355">
        <f t="shared" si="1"/>
        <v>72770.997305847908</v>
      </c>
      <c r="T46" s="355"/>
      <c r="U46" s="355">
        <f t="shared" si="2"/>
        <v>0</v>
      </c>
      <c r="W46" s="371">
        <f t="shared" si="3"/>
        <v>8.1276873981883015E-3</v>
      </c>
      <c r="X46" s="371">
        <f t="shared" si="4"/>
        <v>0.99187231260181163</v>
      </c>
      <c r="Y46" s="372">
        <f t="shared" si="5"/>
        <v>0</v>
      </c>
    </row>
    <row r="47" spans="1:25">
      <c r="A47" s="25">
        <v>17</v>
      </c>
      <c r="B47" s="1">
        <v>7</v>
      </c>
      <c r="C47" s="122">
        <v>0</v>
      </c>
      <c r="D47" s="25" t="s">
        <v>823</v>
      </c>
      <c r="F47" s="355">
        <f>'(3) Eur Russ 1904 HHs '!BR49</f>
        <v>63.071547783030965</v>
      </c>
      <c r="G47" s="355">
        <f>'(3) Eur Russ 1904 HHs '!BS49</f>
        <v>21570.46934179659</v>
      </c>
      <c r="H47" s="355">
        <f>'(3) Eur Russ 1904 HHs '!BT49</f>
        <v>9713.018358586769</v>
      </c>
      <c r="I47" s="355">
        <f>'(3) Eur Russ 1904 HHs '!BU49</f>
        <v>21980.434402386294</v>
      </c>
      <c r="J47" s="354">
        <f>'(3) Eur Russ 1904 HHs '!BZ49</f>
        <v>17880.783796489239</v>
      </c>
      <c r="K47" s="354">
        <f t="shared" si="0"/>
        <v>71207.777447041924</v>
      </c>
      <c r="L47" s="354"/>
      <c r="M47" s="354">
        <f>'(8) Gov''t admin'!Y47</f>
        <v>3182.6375348209749</v>
      </c>
      <c r="N47" s="355">
        <f>'(6) Clergy'!Q47</f>
        <v>0</v>
      </c>
      <c r="O47" s="355">
        <f>'(8) Gov''t admin'!Z47</f>
        <v>347.46153195960483</v>
      </c>
      <c r="P47" s="355">
        <f>'(8) Gov''t admin'!AB47</f>
        <v>63408.744840362117</v>
      </c>
      <c r="Q47" s="355">
        <f>'(8) Gov''t admin'!AA47</f>
        <v>4137.1362726595489</v>
      </c>
      <c r="R47" s="355">
        <f>'(6) Clergy'!R47</f>
        <v>131.79726723972277</v>
      </c>
      <c r="S47" s="355">
        <f t="shared" si="1"/>
        <v>71207.777447041983</v>
      </c>
      <c r="T47" s="355"/>
      <c r="U47" s="355">
        <f t="shared" si="2"/>
        <v>0</v>
      </c>
      <c r="W47" s="371">
        <f t="shared" si="3"/>
        <v>5.4498464028820762E-3</v>
      </c>
      <c r="X47" s="371">
        <f t="shared" si="4"/>
        <v>0.99455015359711796</v>
      </c>
      <c r="Y47" s="372">
        <f t="shared" si="5"/>
        <v>0</v>
      </c>
    </row>
    <row r="48" spans="1:25">
      <c r="A48" s="25">
        <v>22</v>
      </c>
      <c r="B48" s="1">
        <v>7</v>
      </c>
      <c r="C48" s="122">
        <v>0</v>
      </c>
      <c r="D48" s="221" t="s">
        <v>927</v>
      </c>
      <c r="F48" s="355">
        <f>'(3) Eur Russ 1904 HHs '!BR50</f>
        <v>40.589048420220138</v>
      </c>
      <c r="G48" s="355">
        <f>'(3) Eur Russ 1904 HHs '!BS50</f>
        <v>31821.813961452586</v>
      </c>
      <c r="H48" s="355">
        <f>'(3) Eur Russ 1904 HHs '!BT50</f>
        <v>4667.7405683253146</v>
      </c>
      <c r="I48" s="355">
        <f>'(3) Eur Russ 1904 HHs '!BU50</f>
        <v>29305.292959398939</v>
      </c>
      <c r="J48" s="354">
        <f>'(3) Eur Russ 1904 HHs '!BZ50</f>
        <v>12582.605010268278</v>
      </c>
      <c r="K48" s="354">
        <f t="shared" si="0"/>
        <v>78418.041547865345</v>
      </c>
      <c r="L48" s="354"/>
      <c r="M48" s="354">
        <f>'(8) Gov''t admin'!Y48</f>
        <v>1673.3034737015594</v>
      </c>
      <c r="N48" s="355">
        <f>'(6) Clergy'!Q48</f>
        <v>0</v>
      </c>
      <c r="O48" s="355">
        <f>'(8) Gov''t admin'!Z48</f>
        <v>746.59899364103057</v>
      </c>
      <c r="P48" s="355">
        <f>'(8) Gov''t admin'!AB48</f>
        <v>75998.139080522757</v>
      </c>
      <c r="Q48" s="355">
        <f>'(8) Gov''t admin'!AA48</f>
        <v>0</v>
      </c>
      <c r="R48" s="355">
        <f>'(6) Clergy'!R48</f>
        <v>0</v>
      </c>
      <c r="S48" s="355">
        <f t="shared" si="1"/>
        <v>78418.041547865345</v>
      </c>
      <c r="T48" s="355"/>
      <c r="U48" s="355">
        <f t="shared" si="2"/>
        <v>0</v>
      </c>
      <c r="W48" s="371">
        <f t="shared" si="3"/>
        <v>9.7283411524519102E-3</v>
      </c>
      <c r="X48" s="371">
        <f t="shared" si="4"/>
        <v>0.99027165884754809</v>
      </c>
      <c r="Y48" s="372">
        <f t="shared" si="5"/>
        <v>0</v>
      </c>
    </row>
    <row r="49" spans="1:25">
      <c r="A49" s="25">
        <v>23</v>
      </c>
      <c r="B49" s="1">
        <v>7</v>
      </c>
      <c r="C49" s="122">
        <v>0</v>
      </c>
      <c r="D49" s="221" t="s">
        <v>928</v>
      </c>
      <c r="F49" s="355">
        <f>'(3) Eur Russ 1904 HHs '!BR51</f>
        <v>35.501580640653309</v>
      </c>
      <c r="G49" s="355">
        <f>'(3) Eur Russ 1904 HHs '!BS51</f>
        <v>15420.45231369318</v>
      </c>
      <c r="H49" s="355">
        <f>'(3) Eur Russ 1904 HHs '!BT51</f>
        <v>2728.6189970658393</v>
      </c>
      <c r="I49" s="355">
        <f>'(3) Eur Russ 1904 HHs '!BU51</f>
        <v>16346.680780587092</v>
      </c>
      <c r="J49" s="354">
        <f>'(3) Eur Russ 1904 HHs '!BZ51</f>
        <v>6133.134442946146</v>
      </c>
      <c r="K49" s="354">
        <f t="shared" si="0"/>
        <v>40664.38811493291</v>
      </c>
      <c r="L49" s="354"/>
      <c r="M49" s="354">
        <f>'(8) Gov''t admin'!Y49</f>
        <v>742.05744988746994</v>
      </c>
      <c r="N49" s="355">
        <f>'(6) Clergy'!Q49</f>
        <v>0</v>
      </c>
      <c r="O49" s="355">
        <f>'(8) Gov''t admin'!Z49</f>
        <v>597.57566154179926</v>
      </c>
      <c r="P49" s="355">
        <f>'(8) Gov''t admin'!AB49</f>
        <v>38758.213954459148</v>
      </c>
      <c r="Q49" s="355">
        <f>'(8) Gov''t admin'!AA49</f>
        <v>452.757093307177</v>
      </c>
      <c r="R49" s="355">
        <f>'(6) Clergy'!R49</f>
        <v>103.31557690458916</v>
      </c>
      <c r="S49" s="355">
        <f t="shared" si="1"/>
        <v>40653.919736100186</v>
      </c>
      <c r="T49" s="355"/>
      <c r="U49" s="355">
        <f t="shared" si="2"/>
        <v>10.468378832723829</v>
      </c>
      <c r="W49" s="371">
        <f t="shared" si="3"/>
        <v>1.5183932716695943E-2</v>
      </c>
      <c r="X49" s="371">
        <f t="shared" si="4"/>
        <v>0.98481606728330406</v>
      </c>
      <c r="Y49" s="372">
        <f t="shared" si="5"/>
        <v>0</v>
      </c>
    </row>
    <row r="50" spans="1:25">
      <c r="A50" s="25">
        <v>8</v>
      </c>
      <c r="B50" s="1">
        <v>8</v>
      </c>
      <c r="C50" s="122">
        <v>0</v>
      </c>
      <c r="D50" s="25" t="s">
        <v>886</v>
      </c>
      <c r="F50" s="355">
        <f>'(3) Eur Russ 1904 HHs '!BR52</f>
        <v>121.19160210364244</v>
      </c>
      <c r="G50" s="355">
        <f>'(3) Eur Russ 1904 HHs '!BS52</f>
        <v>42053.485929963928</v>
      </c>
      <c r="H50" s="355">
        <f>'(3) Eur Russ 1904 HHs '!BT52</f>
        <v>7877.4541367367601</v>
      </c>
      <c r="I50" s="355">
        <f>'(3) Eur Russ 1904 HHs '!BU52</f>
        <v>41689.911123653015</v>
      </c>
      <c r="J50" s="354">
        <f>'(3) Eur Russ 1904 HHs '!BZ52</f>
        <v>22420.446389173972</v>
      </c>
      <c r="K50" s="354">
        <f t="shared" si="0"/>
        <v>114162.48918163132</v>
      </c>
      <c r="L50" s="354"/>
      <c r="M50" s="354">
        <f>'(8) Gov''t admin'!Y50</f>
        <v>1847.9528371711515</v>
      </c>
      <c r="N50" s="355">
        <f>'(6) Clergy'!Q50</f>
        <v>0</v>
      </c>
      <c r="O50" s="355">
        <f>'(8) Gov''t admin'!Z50</f>
        <v>831.92204335287749</v>
      </c>
      <c r="P50" s="355">
        <f>'(8) Gov''t admin'!AB50</f>
        <v>109250.36065141547</v>
      </c>
      <c r="Q50" s="355">
        <f>'(8) Gov''t admin'!AA50</f>
        <v>1974.4591697309595</v>
      </c>
      <c r="R50" s="355">
        <f>'(6) Clergy'!R50</f>
        <v>257.79447996052545</v>
      </c>
      <c r="S50" s="355">
        <f t="shared" si="1"/>
        <v>114162.489181631</v>
      </c>
      <c r="T50" s="355"/>
      <c r="U50" s="355">
        <f t="shared" si="2"/>
        <v>3.2014213502407074E-10</v>
      </c>
      <c r="W50" s="371">
        <f t="shared" si="3"/>
        <v>7.5572746402761005E-3</v>
      </c>
      <c r="X50" s="371">
        <f t="shared" si="4"/>
        <v>0.99244272535972389</v>
      </c>
      <c r="Y50" s="372">
        <f t="shared" si="5"/>
        <v>0</v>
      </c>
    </row>
    <row r="51" spans="1:25">
      <c r="A51" s="25">
        <v>16</v>
      </c>
      <c r="B51" s="1">
        <v>8</v>
      </c>
      <c r="C51" s="122">
        <v>0</v>
      </c>
      <c r="D51" s="25" t="s">
        <v>926</v>
      </c>
      <c r="F51" s="355">
        <f>'(3) Eur Russ 1904 HHs '!BR53</f>
        <v>149.73077610180025</v>
      </c>
      <c r="G51" s="355">
        <f>'(3) Eur Russ 1904 HHs '!BS53</f>
        <v>62587.464410552479</v>
      </c>
      <c r="H51" s="355">
        <f>'(3) Eur Russ 1904 HHs '!BT53</f>
        <v>11679.000535940415</v>
      </c>
      <c r="I51" s="355">
        <f>'(3) Eur Russ 1904 HHs '!BU53</f>
        <v>62437.733634450677</v>
      </c>
      <c r="J51" s="354">
        <f>'(3) Eur Russ 1904 HHs '!BZ53</f>
        <v>24630.712668746128</v>
      </c>
      <c r="K51" s="354">
        <f t="shared" si="0"/>
        <v>161484.64202579152</v>
      </c>
      <c r="L51" s="354"/>
      <c r="M51" s="354">
        <f>'(8) Gov''t admin'!Y51</f>
        <v>4505.9820805067848</v>
      </c>
      <c r="N51" s="355">
        <f>'(6) Clergy'!Q51</f>
        <v>0</v>
      </c>
      <c r="O51" s="355">
        <f>'(8) Gov''t admin'!Z51</f>
        <v>3502.0946152626202</v>
      </c>
      <c r="P51" s="355">
        <f>'(8) Gov''t admin'!AB51</f>
        <v>134540.32816449419</v>
      </c>
      <c r="Q51" s="355">
        <f>'(8) Gov''t admin'!AA51</f>
        <v>17853.558621454784</v>
      </c>
      <c r="R51" s="355">
        <f>'(6) Clergy'!R51</f>
        <v>1082.6785440730137</v>
      </c>
      <c r="S51" s="355">
        <f t="shared" si="1"/>
        <v>161484.6420257914</v>
      </c>
      <c r="T51" s="355"/>
      <c r="U51" s="355">
        <f t="shared" si="2"/>
        <v>0</v>
      </c>
      <c r="W51" s="371">
        <f t="shared" si="3"/>
        <v>2.5369698276377861E-2</v>
      </c>
      <c r="X51" s="371">
        <f t="shared" si="4"/>
        <v>0.97463030172362219</v>
      </c>
      <c r="Y51" s="372">
        <f t="shared" si="5"/>
        <v>0</v>
      </c>
    </row>
    <row r="52" spans="1:25">
      <c r="A52" s="25">
        <v>32</v>
      </c>
      <c r="B52" s="1">
        <v>8</v>
      </c>
      <c r="C52" s="122">
        <v>0</v>
      </c>
      <c r="D52" s="221" t="s">
        <v>348</v>
      </c>
      <c r="F52" s="355">
        <f>'(3) Eur Russ 1904 HHs '!BR54</f>
        <v>331.072225427349</v>
      </c>
      <c r="G52" s="355">
        <f>'(3) Eur Russ 1904 HHs '!BS54</f>
        <v>43039.389305555364</v>
      </c>
      <c r="H52" s="355">
        <f>'(3) Eur Russ 1904 HHs '!BT54</f>
        <v>6555.2300634615085</v>
      </c>
      <c r="I52" s="355">
        <f>'(3) Eur Russ 1904 HHs '!BU54</f>
        <v>48137.901577136538</v>
      </c>
      <c r="J52" s="354">
        <f>'(3) Eur Russ 1904 HHs '!BZ54</f>
        <v>19135.974629700882</v>
      </c>
      <c r="K52" s="354">
        <f t="shared" si="0"/>
        <v>117199.56780128164</v>
      </c>
      <c r="L52" s="354"/>
      <c r="M52" s="354">
        <f>'(8) Gov''t admin'!Y52</f>
        <v>1143.9833146279436</v>
      </c>
      <c r="N52" s="355">
        <f>'(6) Clergy'!Q52</f>
        <v>0</v>
      </c>
      <c r="O52" s="355">
        <f>'(8) Gov''t admin'!Z52</f>
        <v>1746.3835098549544</v>
      </c>
      <c r="P52" s="355">
        <f>'(8) Gov''t admin'!AB52</f>
        <v>99772.783279152587</v>
      </c>
      <c r="Q52" s="355">
        <f>'(8) Gov''t admin'!AA52</f>
        <v>14536.417697645968</v>
      </c>
      <c r="R52" s="355">
        <f>'(6) Clergy'!R52</f>
        <v>0</v>
      </c>
      <c r="S52" s="355">
        <f t="shared" si="1"/>
        <v>117199.56780128146</v>
      </c>
      <c r="T52" s="355"/>
      <c r="U52" s="355">
        <f t="shared" si="2"/>
        <v>1.7462298274040222E-10</v>
      </c>
      <c r="W52" s="371">
        <f t="shared" si="3"/>
        <v>1.7202500425210859E-2</v>
      </c>
      <c r="X52" s="371">
        <f t="shared" si="4"/>
        <v>0.98279749957478912</v>
      </c>
      <c r="Y52" s="372">
        <f t="shared" si="5"/>
        <v>0</v>
      </c>
    </row>
    <row r="53" spans="1:25">
      <c r="A53" s="25">
        <v>2</v>
      </c>
      <c r="B53" s="1">
        <v>9</v>
      </c>
      <c r="C53" s="122">
        <v>0</v>
      </c>
      <c r="D53" s="25" t="s">
        <v>832</v>
      </c>
      <c r="F53" s="355">
        <f>'(3) Eur Russ 1904 HHs '!BR55</f>
        <v>184.21948256540986</v>
      </c>
      <c r="G53" s="355">
        <f>'(3) Eur Russ 1904 HHs '!BS55</f>
        <v>7170.3890906228753</v>
      </c>
      <c r="H53" s="355">
        <f>'(3) Eur Russ 1904 HHs '!BT55</f>
        <v>2267.3167084973525</v>
      </c>
      <c r="I53" s="355">
        <f>'(3) Eur Russ 1904 HHs '!BU55</f>
        <v>8885.0473514239966</v>
      </c>
      <c r="J53" s="354">
        <f>'(3) Eur Russ 1904 HHs '!BZ55</f>
        <v>2961.6824504746473</v>
      </c>
      <c r="K53" s="354">
        <f t="shared" si="0"/>
        <v>21468.655083584279</v>
      </c>
      <c r="L53" s="354"/>
      <c r="M53" s="354">
        <f>'(8) Gov''t admin'!Y53</f>
        <v>323.82251444757429</v>
      </c>
      <c r="N53" s="355">
        <f>'(6) Clergy'!Q53</f>
        <v>0</v>
      </c>
      <c r="O53" s="355">
        <f>'(8) Gov''t admin'!Z53</f>
        <v>779.86550932290527</v>
      </c>
      <c r="P53" s="355">
        <f>'(8) Gov''t admin'!AB53</f>
        <v>12063.441823694317</v>
      </c>
      <c r="Q53" s="355">
        <f>'(8) Gov''t admin'!AA53</f>
        <v>4050.820361228949</v>
      </c>
      <c r="R53" s="355">
        <f>'(6) Clergy'!R53</f>
        <v>4250.7048748905599</v>
      </c>
      <c r="S53" s="355">
        <f t="shared" si="1"/>
        <v>21468.655083584301</v>
      </c>
      <c r="T53" s="355"/>
      <c r="U53" s="355">
        <f t="shared" si="2"/>
        <v>0</v>
      </c>
      <c r="W53" s="371">
        <f t="shared" si="3"/>
        <v>6.0721548515626382E-2</v>
      </c>
      <c r="X53" s="371">
        <f t="shared" si="4"/>
        <v>0.93927845148437372</v>
      </c>
      <c r="Y53" s="372">
        <f t="shared" si="5"/>
        <v>0</v>
      </c>
    </row>
    <row r="54" spans="1:25">
      <c r="A54" s="25">
        <v>3</v>
      </c>
      <c r="B54" s="1">
        <v>9</v>
      </c>
      <c r="C54" s="122">
        <v>0</v>
      </c>
      <c r="D54" s="25" t="s">
        <v>833</v>
      </c>
      <c r="F54" s="355">
        <f>'(3) Eur Russ 1904 HHs '!BR56</f>
        <v>131.57381620177301</v>
      </c>
      <c r="G54" s="355">
        <f>'(3) Eur Russ 1904 HHs '!BS56</f>
        <v>27235.779953767011</v>
      </c>
      <c r="H54" s="355">
        <f>'(3) Eur Russ 1904 HHs '!BT56</f>
        <v>3903.3565473192657</v>
      </c>
      <c r="I54" s="355">
        <f>'(3) Eur Russ 1904 HHs '!BU56</f>
        <v>33858.328702589584</v>
      </c>
      <c r="J54" s="354">
        <f>'(3) Eur Russ 1904 HHs '!BZ56</f>
        <v>12236.364906764938</v>
      </c>
      <c r="K54" s="354">
        <f t="shared" si="0"/>
        <v>77365.403926642568</v>
      </c>
      <c r="L54" s="354"/>
      <c r="M54" s="354">
        <f>'(8) Gov''t admin'!Y54</f>
        <v>0</v>
      </c>
      <c r="N54" s="355">
        <f>'(6) Clergy'!Q54</f>
        <v>0</v>
      </c>
      <c r="O54" s="355">
        <f>'(8) Gov''t admin'!Z54</f>
        <v>4051.8197327054227</v>
      </c>
      <c r="P54" s="355">
        <f>'(8) Gov''t admin'!AB54</f>
        <v>73313.584193936986</v>
      </c>
      <c r="Q54" s="355">
        <f>'(8) Gov''t admin'!AA54</f>
        <v>0</v>
      </c>
      <c r="R54" s="355">
        <f>'(6) Clergy'!R54</f>
        <v>0</v>
      </c>
      <c r="S54" s="355">
        <f t="shared" si="1"/>
        <v>77365.403926642408</v>
      </c>
      <c r="T54" s="355"/>
      <c r="U54" s="355">
        <f t="shared" si="2"/>
        <v>1.6007106751203537E-10</v>
      </c>
      <c r="W54" s="371">
        <f t="shared" si="3"/>
        <v>5.2372501493656562E-2</v>
      </c>
      <c r="X54" s="371">
        <f t="shared" si="4"/>
        <v>0.94762749850634342</v>
      </c>
      <c r="Y54" s="372">
        <f t="shared" si="5"/>
        <v>0</v>
      </c>
    </row>
    <row r="55" spans="1:25">
      <c r="A55" s="25">
        <v>12</v>
      </c>
      <c r="B55" s="1">
        <v>9</v>
      </c>
      <c r="C55" s="122">
        <v>0</v>
      </c>
      <c r="D55" s="25" t="s">
        <v>922</v>
      </c>
      <c r="F55" s="355">
        <f>'(3) Eur Russ 1904 HHs '!BR57</f>
        <v>6643.3092098178986</v>
      </c>
      <c r="G55" s="355">
        <f>'(3) Eur Russ 1904 HHs '!BS57</f>
        <v>34954.026919349555</v>
      </c>
      <c r="H55" s="355">
        <f>'(3) Eur Russ 1904 HHs '!BT57</f>
        <v>8994.0186225226935</v>
      </c>
      <c r="I55" s="355">
        <f>'(3) Eur Russ 1904 HHs '!BU57</f>
        <v>32552.215128107706</v>
      </c>
      <c r="J55" s="354">
        <f>'(3) Eur Russ 1904 HHs '!BZ57</f>
        <v>11906.854199135094</v>
      </c>
      <c r="K55" s="354">
        <f t="shared" si="0"/>
        <v>95050.424078932949</v>
      </c>
      <c r="L55" s="354"/>
      <c r="M55" s="354">
        <f>'(8) Gov''t admin'!Y55</f>
        <v>2026.6215478320892</v>
      </c>
      <c r="N55" s="355">
        <f>'(6) Clergy'!Q55</f>
        <v>0</v>
      </c>
      <c r="O55" s="355">
        <f>'(8) Gov''t admin'!Z55</f>
        <v>1308.1685774384027</v>
      </c>
      <c r="P55" s="355">
        <f>'(8) Gov''t admin'!AB55</f>
        <v>46207.046706608555</v>
      </c>
      <c r="Q55" s="355">
        <f>'(8) Gov''t admin'!AA55</f>
        <v>16924.144651877061</v>
      </c>
      <c r="R55" s="355">
        <f>'(6) Clergy'!R55</f>
        <v>28584.44259517693</v>
      </c>
      <c r="S55" s="355">
        <f t="shared" si="1"/>
        <v>95050.424078933022</v>
      </c>
      <c r="T55" s="355"/>
      <c r="U55" s="355">
        <f t="shared" si="2"/>
        <v>0</v>
      </c>
      <c r="W55" s="371">
        <f t="shared" si="3"/>
        <v>2.7531572142063199E-2</v>
      </c>
      <c r="X55" s="371">
        <f t="shared" si="4"/>
        <v>0.97246842785793686</v>
      </c>
      <c r="Y55" s="372">
        <f t="shared" si="5"/>
        <v>0</v>
      </c>
    </row>
    <row r="56" spans="1:25">
      <c r="A56" s="25">
        <v>13</v>
      </c>
      <c r="B56" s="1">
        <v>9</v>
      </c>
      <c r="C56" s="122">
        <v>0</v>
      </c>
      <c r="D56" s="25" t="s">
        <v>923</v>
      </c>
      <c r="F56" s="355">
        <f>'(3) Eur Russ 1904 HHs '!BR58</f>
        <v>9583.9864262132342</v>
      </c>
      <c r="G56" s="355">
        <f>'(3) Eur Russ 1904 HHs '!BS58</f>
        <v>34666.401352473986</v>
      </c>
      <c r="H56" s="355">
        <f>'(3) Eur Russ 1904 HHs '!BT58</f>
        <v>5957.6131838622796</v>
      </c>
      <c r="I56" s="355">
        <f>'(3) Eur Russ 1904 HHs '!BU58</f>
        <v>27456.825977800072</v>
      </c>
      <c r="J56" s="354">
        <f>'(3) Eur Russ 1904 HHs '!BZ58</f>
        <v>8418.3664554576389</v>
      </c>
      <c r="K56" s="354">
        <f t="shared" si="0"/>
        <v>86083.193395807204</v>
      </c>
      <c r="L56" s="354"/>
      <c r="M56" s="354">
        <f>'(8) Gov''t admin'!Y56</f>
        <v>1395.5931224048497</v>
      </c>
      <c r="N56" s="355">
        <f>'(6) Clergy'!Q56</f>
        <v>1.4561805290502434</v>
      </c>
      <c r="O56" s="355">
        <f>'(8) Gov''t admin'!Z56</f>
        <v>2393.9056577136462</v>
      </c>
      <c r="P56" s="355">
        <f>'(8) Gov''t admin'!AB56</f>
        <v>40436.398408446446</v>
      </c>
      <c r="Q56" s="355">
        <f>'(8) Gov''t admin'!AA56</f>
        <v>41131.055278181811</v>
      </c>
      <c r="R56" s="355">
        <f>'(6) Clergy'!R56</f>
        <v>724.78474853134651</v>
      </c>
      <c r="S56" s="355">
        <f t="shared" si="1"/>
        <v>86083.193395807146</v>
      </c>
      <c r="T56" s="355"/>
      <c r="U56" s="355">
        <f t="shared" si="2"/>
        <v>0</v>
      </c>
      <c r="W56" s="371">
        <f t="shared" si="3"/>
        <v>5.5892800901337837E-2</v>
      </c>
      <c r="X56" s="371">
        <f t="shared" si="4"/>
        <v>0.94410719909866225</v>
      </c>
      <c r="Y56" s="372">
        <f t="shared" si="5"/>
        <v>0</v>
      </c>
    </row>
    <row r="57" spans="1:25">
      <c r="A57" s="25">
        <v>41</v>
      </c>
      <c r="B57" s="1">
        <v>9</v>
      </c>
      <c r="C57" s="122">
        <v>0</v>
      </c>
      <c r="D57" s="221" t="s">
        <v>213</v>
      </c>
      <c r="F57" s="355">
        <f>'(3) Eur Russ 1904 HHs '!BR59</f>
        <v>602.88167895231845</v>
      </c>
      <c r="G57" s="355">
        <f>'(3) Eur Russ 1904 HHs '!BS59</f>
        <v>20209.642368358156</v>
      </c>
      <c r="H57" s="355">
        <f>'(3) Eur Russ 1904 HHs '!BT59</f>
        <v>5425.9351105708656</v>
      </c>
      <c r="I57" s="355">
        <f>'(3) Eur Russ 1904 HHs '!BU59</f>
        <v>21625.103701550554</v>
      </c>
      <c r="J57" s="354">
        <f>'(3) Eur Russ 1904 HHs '!BZ59</f>
        <v>12136.270319779287</v>
      </c>
      <c r="K57" s="354">
        <f t="shared" si="0"/>
        <v>59999.833179211186</v>
      </c>
      <c r="L57" s="354"/>
      <c r="M57" s="354">
        <f>'(8) Gov''t admin'!Y57</f>
        <v>1625.6126560873668</v>
      </c>
      <c r="N57" s="355">
        <f>'(6) Clergy'!Q57</f>
        <v>0</v>
      </c>
      <c r="O57" s="355">
        <f>'(8) Gov''t admin'!Z57</f>
        <v>1719.7727770437566</v>
      </c>
      <c r="P57" s="355">
        <f>'(8) Gov''t admin'!AB57</f>
        <v>41628.016050968632</v>
      </c>
      <c r="Q57" s="355">
        <f>'(8) Gov''t admin'!AA57</f>
        <v>12356.687045821061</v>
      </c>
      <c r="R57" s="355">
        <f>'(6) Clergy'!R57</f>
        <v>2669.7446492903882</v>
      </c>
      <c r="S57" s="355">
        <f t="shared" si="1"/>
        <v>59999.833179211208</v>
      </c>
      <c r="T57" s="355"/>
      <c r="U57" s="355">
        <f t="shared" si="2"/>
        <v>0</v>
      </c>
      <c r="W57" s="371">
        <f t="shared" si="3"/>
        <v>3.9673829358797603E-2</v>
      </c>
      <c r="X57" s="371">
        <f t="shared" si="4"/>
        <v>0.9603261706412024</v>
      </c>
      <c r="Y57" s="372">
        <f t="shared" si="5"/>
        <v>0</v>
      </c>
    </row>
    <row r="58" spans="1:25">
      <c r="A58" s="25">
        <v>47</v>
      </c>
      <c r="B58" s="1">
        <v>9</v>
      </c>
      <c r="C58" s="122">
        <v>0</v>
      </c>
      <c r="D58" s="221" t="s">
        <v>436</v>
      </c>
      <c r="F58" s="355">
        <f>'(3) Eur Russ 1904 HHs '!BR60</f>
        <v>1378.73689190544</v>
      </c>
      <c r="G58" s="355">
        <f>'(3) Eur Russ 1904 HHs '!BS60</f>
        <v>50955.817630005207</v>
      </c>
      <c r="H58" s="355">
        <f>'(3) Eur Russ 1904 HHs '!BT60</f>
        <v>10110.737207306558</v>
      </c>
      <c r="I58" s="355">
        <f>'(3) Eur Russ 1904 HHs '!BU60</f>
        <v>57160.133643579698</v>
      </c>
      <c r="J58" s="354">
        <f>'(3) Eur Russ 1904 HHs '!BZ60</f>
        <v>25851.316723227035</v>
      </c>
      <c r="K58" s="354">
        <f t="shared" si="0"/>
        <v>145456.74209602393</v>
      </c>
      <c r="L58" s="354"/>
      <c r="M58" s="354">
        <f>'(8) Gov''t admin'!Y58</f>
        <v>4260.5381270011649</v>
      </c>
      <c r="N58" s="355">
        <f>'(6) Clergy'!Q58</f>
        <v>0</v>
      </c>
      <c r="O58" s="355">
        <f>'(8) Gov''t admin'!Z58</f>
        <v>3883.3327021134537</v>
      </c>
      <c r="P58" s="355">
        <f>'(8) Gov''t admin'!AB58</f>
        <v>136251.04402931363</v>
      </c>
      <c r="Q58" s="355">
        <f>'(8) Gov''t admin'!AA58</f>
        <v>0</v>
      </c>
      <c r="R58" s="355">
        <f>'(6) Clergy'!R58</f>
        <v>1061.8272375956121</v>
      </c>
      <c r="S58" s="355">
        <f t="shared" si="1"/>
        <v>145456.74209602387</v>
      </c>
      <c r="T58" s="355"/>
      <c r="U58" s="355">
        <f t="shared" si="2"/>
        <v>0</v>
      </c>
      <c r="W58" s="371">
        <f t="shared" si="3"/>
        <v>2.77114923025348E-2</v>
      </c>
      <c r="X58" s="371">
        <f t="shared" si="4"/>
        <v>0.97228850769746511</v>
      </c>
      <c r="Y58" s="372">
        <f t="shared" si="5"/>
        <v>0</v>
      </c>
    </row>
    <row r="59" spans="1:25">
      <c r="A59" s="52">
        <v>0</v>
      </c>
      <c r="B59" s="11">
        <v>10</v>
      </c>
      <c r="C59" s="126">
        <v>0</v>
      </c>
      <c r="D59" s="52" t="s">
        <v>93</v>
      </c>
      <c r="F59" s="356">
        <f>SUM(F9:F58)</f>
        <v>80106.632428027544</v>
      </c>
      <c r="G59" s="356">
        <f t="shared" ref="G59" si="6">SUM(G9:G58)</f>
        <v>1441413.1503652756</v>
      </c>
      <c r="H59" s="356">
        <f t="shared" ref="H59" si="7">SUM(H9:H58)</f>
        <v>282371.89641776925</v>
      </c>
      <c r="I59" s="356">
        <f t="shared" ref="I59" si="8">SUM(I9:I58)</f>
        <v>996771.3360398513</v>
      </c>
      <c r="J59" s="356">
        <f t="shared" ref="J59" si="9">SUM(J9:J58)</f>
        <v>601560.83475327992</v>
      </c>
      <c r="K59" s="356">
        <f t="shared" ref="K59" si="10">SUM(K9:K58)</f>
        <v>3402223.8500042041</v>
      </c>
      <c r="L59" s="356"/>
      <c r="M59" s="356">
        <f>SUM(M9:M58)</f>
        <v>83605.180024722824</v>
      </c>
      <c r="N59" s="356">
        <f t="shared" ref="N59" si="11">SUM(N9:N58)</f>
        <v>1280.7963507249699</v>
      </c>
      <c r="O59" s="356">
        <f t="shared" ref="O59" si="12">SUM(O9:O58)</f>
        <v>78164.044324776332</v>
      </c>
      <c r="P59" s="356">
        <f t="shared" ref="P59" si="13">SUM(P9:P58)</f>
        <v>1734926.4914038414</v>
      </c>
      <c r="Q59" s="356">
        <f t="shared" ref="Q59" si="14">SUM(Q9:Q58)</f>
        <v>1428321.4319577322</v>
      </c>
      <c r="R59" s="356">
        <f t="shared" ref="R59" si="15">SUM(R9:R58)</f>
        <v>75938.740698209396</v>
      </c>
      <c r="S59" s="356">
        <f>SUM(M59:R59)</f>
        <v>3402236.6847600075</v>
      </c>
      <c r="T59" s="355"/>
      <c r="U59" s="356">
        <f t="shared" ref="U59" si="16">SUM(U9:U58)</f>
        <v>-12.834755803713051</v>
      </c>
      <c r="W59" s="371">
        <f t="shared" si="3"/>
        <v>4.3110943874275387E-2</v>
      </c>
      <c r="X59" s="371">
        <f t="shared" si="4"/>
        <v>0.95688905612572461</v>
      </c>
      <c r="Y59" s="372">
        <f t="shared" si="5"/>
        <v>0</v>
      </c>
    </row>
    <row r="60" spans="1:25">
      <c r="A60" s="25">
        <v>1</v>
      </c>
      <c r="B60" s="1">
        <v>1</v>
      </c>
      <c r="C60" s="203">
        <v>1</v>
      </c>
      <c r="D60" s="25" t="s">
        <v>123</v>
      </c>
      <c r="F60" s="355">
        <f>'(3) Eur Russ 1904 HHs '!BR62</f>
        <v>0</v>
      </c>
      <c r="G60" s="355">
        <f>'(3) Eur Russ 1904 HHs '!BS62</f>
        <v>1227.0747639773588</v>
      </c>
      <c r="H60" s="355">
        <f>'(3) Eur Russ 1904 HHs '!BT62</f>
        <v>191.13314080644216</v>
      </c>
      <c r="I60" s="355">
        <f>'(3) Eur Russ 1904 HHs '!BU62</f>
        <v>910.43086070801928</v>
      </c>
      <c r="J60" s="354">
        <f>'(3) Eur Russ 1904 HHs '!BZ62</f>
        <v>1121.3144260644603</v>
      </c>
      <c r="K60" s="354">
        <f>SUM(F60:J60)</f>
        <v>3449.9531915562807</v>
      </c>
      <c r="L60" s="354"/>
      <c r="M60" s="354">
        <f>'(8) Gov''t admin'!Y60</f>
        <v>511.12806848136256</v>
      </c>
      <c r="N60" s="355">
        <f>'(6) Clergy'!Q60</f>
        <v>55.754090368676657</v>
      </c>
      <c r="O60" s="355">
        <f>'(8) Gov''t admin'!Z60</f>
        <v>169.7124403216975</v>
      </c>
      <c r="P60" s="355">
        <f>'(8) Gov''t admin'!AB60</f>
        <v>2199.7646271690537</v>
      </c>
      <c r="Q60" s="355">
        <f>'(8) Gov''t admin'!AA60</f>
        <v>229.13623010231098</v>
      </c>
      <c r="R60" s="355">
        <f>'(6) Clergy'!R60</f>
        <v>284.45773511317907</v>
      </c>
      <c r="S60" s="355">
        <f t="shared" si="1"/>
        <v>3449.9531915562802</v>
      </c>
      <c r="T60" s="349"/>
      <c r="U60" s="355">
        <f t="shared" si="2"/>
        <v>0</v>
      </c>
    </row>
    <row r="61" spans="1:25">
      <c r="A61" s="25">
        <v>7</v>
      </c>
      <c r="B61" s="1">
        <v>1</v>
      </c>
      <c r="C61" s="203">
        <v>1</v>
      </c>
      <c r="D61" s="25" t="s">
        <v>885</v>
      </c>
      <c r="F61" s="355">
        <f>'(3) Eur Russ 1904 HHs '!BR63</f>
        <v>1.1753313232432068</v>
      </c>
      <c r="G61" s="355">
        <f>'(3) Eur Russ 1904 HHs '!BS63</f>
        <v>2202.5708997577694</v>
      </c>
      <c r="H61" s="355">
        <f>'(3) Eur Russ 1904 HHs '!BT63</f>
        <v>379.63201740755574</v>
      </c>
      <c r="I61" s="355">
        <f>'(3) Eur Russ 1904 HHs '!BU63</f>
        <v>2307.1753875264149</v>
      </c>
      <c r="J61" s="354">
        <f>'(3) Eur Russ 1904 HHs '!BZ63</f>
        <v>2100.31707463561</v>
      </c>
      <c r="K61" s="354">
        <f t="shared" ref="K61:K124" si="17">SUM(F61:J61)</f>
        <v>6990.8707106505935</v>
      </c>
      <c r="L61" s="354"/>
      <c r="M61" s="354">
        <f>'(8) Gov''t admin'!Y61</f>
        <v>821.95534768030325</v>
      </c>
      <c r="N61" s="355">
        <f>'(6) Clergy'!Q61</f>
        <v>214.81847577194469</v>
      </c>
      <c r="O61" s="355">
        <f>'(8) Gov''t admin'!Z61</f>
        <v>430.46681958362058</v>
      </c>
      <c r="P61" s="355">
        <f>'(8) Gov''t admin'!AB61</f>
        <v>3950.5580702073294</v>
      </c>
      <c r="Q61" s="355">
        <f>'(8) Gov''t admin'!AA61</f>
        <v>1406.612447006815</v>
      </c>
      <c r="R61" s="355">
        <f>'(6) Clergy'!R61</f>
        <v>166.45955040058118</v>
      </c>
      <c r="S61" s="355">
        <f t="shared" si="1"/>
        <v>6990.8707106505944</v>
      </c>
      <c r="T61" s="349"/>
      <c r="U61" s="355">
        <f t="shared" si="2"/>
        <v>0</v>
      </c>
    </row>
    <row r="62" spans="1:25">
      <c r="A62" s="25">
        <v>26</v>
      </c>
      <c r="B62" s="1">
        <v>1</v>
      </c>
      <c r="C62" s="203">
        <v>1</v>
      </c>
      <c r="D62" s="221" t="s">
        <v>670</v>
      </c>
      <c r="F62" s="355">
        <f>'(3) Eur Russ 1904 HHs '!BR64</f>
        <v>6.7736031216498809</v>
      </c>
      <c r="G62" s="355">
        <f>'(3) Eur Russ 1904 HHs '!BS64</f>
        <v>3242.8624944898802</v>
      </c>
      <c r="H62" s="355">
        <f>'(3) Eur Russ 1904 HHs '!BT64</f>
        <v>921.21002454438394</v>
      </c>
      <c r="I62" s="355">
        <f>'(3) Eur Russ 1904 HHs '!BU64</f>
        <v>3512.1132185754632</v>
      </c>
      <c r="J62" s="354">
        <f>'(3) Eur Russ 1904 HHs '!BZ64</f>
        <v>3417.2827748723648</v>
      </c>
      <c r="K62" s="354">
        <f t="shared" si="17"/>
        <v>11100.242115603742</v>
      </c>
      <c r="L62" s="354"/>
      <c r="M62" s="354">
        <f>'(8) Gov''t admin'!Y62</f>
        <v>1073.0893316301217</v>
      </c>
      <c r="N62" s="355">
        <f>'(6) Clergy'!Q62</f>
        <v>5.2398935813230878</v>
      </c>
      <c r="O62" s="355">
        <f>'(8) Gov''t admin'!Z62</f>
        <v>659.46861261495496</v>
      </c>
      <c r="P62" s="355">
        <f>'(8) Gov''t admin'!AB62</f>
        <v>6447.2529124548082</v>
      </c>
      <c r="Q62" s="355">
        <f>'(8) Gov''t admin'!AA62</f>
        <v>2550.2394245807818</v>
      </c>
      <c r="R62" s="355">
        <f>'(6) Clergy'!R62</f>
        <v>364.9519407417539</v>
      </c>
      <c r="S62" s="355">
        <f t="shared" si="1"/>
        <v>11100.242115603744</v>
      </c>
      <c r="T62" s="349"/>
      <c r="U62" s="355">
        <f t="shared" si="2"/>
        <v>0</v>
      </c>
    </row>
    <row r="63" spans="1:25">
      <c r="A63" s="25">
        <v>27</v>
      </c>
      <c r="B63" s="1">
        <v>1</v>
      </c>
      <c r="C63" s="203">
        <v>1</v>
      </c>
      <c r="D63" s="221" t="s">
        <v>697</v>
      </c>
      <c r="F63" s="355">
        <f>'(3) Eur Russ 1904 HHs '!BR65</f>
        <v>5.5991588120045526</v>
      </c>
      <c r="G63" s="355">
        <f>'(3) Eur Russ 1904 HHs '!BS65</f>
        <v>1281.6983535115876</v>
      </c>
      <c r="H63" s="355">
        <f>'(3) Eur Russ 1904 HHs '!BT65</f>
        <v>152.7043312364878</v>
      </c>
      <c r="I63" s="355">
        <f>'(3) Eur Russ 1904 HHs '!BU65</f>
        <v>679.53427400237069</v>
      </c>
      <c r="J63" s="354">
        <f>'(3) Eur Russ 1904 HHs '!BZ65</f>
        <v>820.53127317739381</v>
      </c>
      <c r="K63" s="354">
        <f t="shared" si="17"/>
        <v>2940.0673907398445</v>
      </c>
      <c r="L63" s="354"/>
      <c r="M63" s="354">
        <f>'(8) Gov''t admin'!Y63</f>
        <v>464.64463791627418</v>
      </c>
      <c r="N63" s="355">
        <f>'(6) Clergy'!Q63</f>
        <v>64.861625655278772</v>
      </c>
      <c r="O63" s="355">
        <f>'(8) Gov''t admin'!Z63</f>
        <v>133.36237328386534</v>
      </c>
      <c r="P63" s="355">
        <f>'(8) Gov''t admin'!AB63</f>
        <v>2074.5930003040753</v>
      </c>
      <c r="Q63" s="355">
        <f>'(8) Gov''t admin'!AA63</f>
        <v>0.26114029066593503</v>
      </c>
      <c r="R63" s="355">
        <f>'(6) Clergy'!R63</f>
        <v>202.34461328968507</v>
      </c>
      <c r="S63" s="355">
        <f t="shared" si="1"/>
        <v>2940.067390739845</v>
      </c>
      <c r="T63" s="349"/>
      <c r="U63" s="355">
        <f t="shared" si="2"/>
        <v>0</v>
      </c>
    </row>
    <row r="64" spans="1:25">
      <c r="A64" s="25">
        <v>34</v>
      </c>
      <c r="B64" s="1">
        <v>1</v>
      </c>
      <c r="C64" s="203">
        <v>1</v>
      </c>
      <c r="D64" s="221" t="s">
        <v>808</v>
      </c>
      <c r="F64" s="355">
        <f>'(3) Eur Russ 1904 HHs '!BR66</f>
        <v>1.4444379001974599</v>
      </c>
      <c r="G64" s="355">
        <f>'(3) Eur Russ 1904 HHs '!BS66</f>
        <v>3036.2084662150605</v>
      </c>
      <c r="H64" s="355">
        <f>'(3) Eur Russ 1904 HHs '!BT66</f>
        <v>863.773864318081</v>
      </c>
      <c r="I64" s="355">
        <f>'(3) Eur Russ 1904 HHs '!BU66</f>
        <v>2935.0978132012378</v>
      </c>
      <c r="J64" s="354">
        <f>'(3) Eur Russ 1904 HHs '!BZ66</f>
        <v>2924.9867478998567</v>
      </c>
      <c r="K64" s="354">
        <f t="shared" si="17"/>
        <v>9761.5113295344345</v>
      </c>
      <c r="L64" s="354"/>
      <c r="M64" s="354">
        <f>'(8) Gov''t admin'!Y64</f>
        <v>836.41559608791204</v>
      </c>
      <c r="N64" s="355">
        <f>'(6) Clergy'!Q64</f>
        <v>32.216707271678729</v>
      </c>
      <c r="O64" s="355">
        <f>'(8) Gov''t admin'!Z64</f>
        <v>557.48598263145664</v>
      </c>
      <c r="P64" s="355">
        <f>'(8) Gov''t admin'!AB64</f>
        <v>5147.0024696128557</v>
      </c>
      <c r="Q64" s="355">
        <f>'(8) Gov''t admin'!AA64</f>
        <v>2888.7509863802707</v>
      </c>
      <c r="R64" s="355">
        <f>'(6) Clergy'!R64</f>
        <v>299.63958755025959</v>
      </c>
      <c r="S64" s="355">
        <f t="shared" si="1"/>
        <v>9761.5113295344345</v>
      </c>
      <c r="T64" s="349"/>
      <c r="U64" s="355">
        <f t="shared" si="2"/>
        <v>0</v>
      </c>
    </row>
    <row r="65" spans="1:21">
      <c r="A65" s="25">
        <v>37</v>
      </c>
      <c r="B65" s="1">
        <v>1</v>
      </c>
      <c r="C65" s="203">
        <v>1</v>
      </c>
      <c r="D65" s="221" t="s">
        <v>912</v>
      </c>
      <c r="F65" s="355">
        <f>'(3) Eur Russ 1904 HHs '!BR67</f>
        <v>200.92804836234549</v>
      </c>
      <c r="G65" s="355">
        <f>'(3) Eur Russ 1904 HHs '!BS67</f>
        <v>66350.906636987871</v>
      </c>
      <c r="H65" s="355">
        <f>'(3) Eur Russ 1904 HHs '!BT67</f>
        <v>8394.327353804656</v>
      </c>
      <c r="I65" s="355">
        <f>'(3) Eur Russ 1904 HHs '!BU67</f>
        <v>41748.383381954016</v>
      </c>
      <c r="J65" s="354">
        <f>'(3) Eur Russ 1904 HHs '!BZ67</f>
        <v>40721.417801435397</v>
      </c>
      <c r="K65" s="354">
        <f t="shared" si="17"/>
        <v>157415.96322254429</v>
      </c>
      <c r="L65" s="354"/>
      <c r="M65" s="354">
        <f>'(8) Gov''t admin'!Y65</f>
        <v>12383.258600741072</v>
      </c>
      <c r="N65" s="355">
        <f>'(6) Clergy'!Q65</f>
        <v>0</v>
      </c>
      <c r="O65" s="355">
        <f>'(8) Gov''t admin'!Z65</f>
        <v>4746.2234363083917</v>
      </c>
      <c r="P65" s="355">
        <f>'(8) Gov''t admin'!AB65</f>
        <v>40601.057386305692</v>
      </c>
      <c r="Q65" s="355">
        <f>'(8) Gov''t admin'!AA65</f>
        <v>87640.176728795923</v>
      </c>
      <c r="R65" s="355">
        <f>'(6) Clergy'!R65</f>
        <v>12045.247070393163</v>
      </c>
      <c r="S65" s="355">
        <f t="shared" si="1"/>
        <v>157415.96322254426</v>
      </c>
      <c r="T65" s="349"/>
      <c r="U65" s="355">
        <f t="shared" si="2"/>
        <v>0</v>
      </c>
    </row>
    <row r="66" spans="1:21">
      <c r="A66" s="25">
        <v>10</v>
      </c>
      <c r="B66" s="1">
        <v>2</v>
      </c>
      <c r="C66" s="203">
        <v>1</v>
      </c>
      <c r="D66" s="25" t="s">
        <v>561</v>
      </c>
      <c r="F66" s="355">
        <f>'(3) Eur Russ 1904 HHs '!BR68</f>
        <v>4.7500149800838676</v>
      </c>
      <c r="G66" s="355">
        <f>'(3) Eur Russ 1904 HHs '!BS68</f>
        <v>4870.3486929126584</v>
      </c>
      <c r="H66" s="355">
        <f>'(3) Eur Russ 1904 HHs '!BT68</f>
        <v>680.8354804786876</v>
      </c>
      <c r="I66" s="355">
        <f>'(3) Eur Russ 1904 HHs '!BU68</f>
        <v>3024.176203986729</v>
      </c>
      <c r="J66" s="354">
        <f>'(3) Eur Russ 1904 HHs '!BZ68</f>
        <v>2321.1739869343182</v>
      </c>
      <c r="K66" s="354">
        <f t="shared" si="17"/>
        <v>10901.284379292476</v>
      </c>
      <c r="L66" s="354"/>
      <c r="M66" s="354">
        <f>'(8) Gov''t admin'!Y66</f>
        <v>654.8852503435802</v>
      </c>
      <c r="N66" s="355">
        <f>'(6) Clergy'!Q66</f>
        <v>99.787165663035466</v>
      </c>
      <c r="O66" s="355">
        <f>'(8) Gov''t admin'!Z66</f>
        <v>490.00046088454525</v>
      </c>
      <c r="P66" s="355">
        <f>'(8) Gov''t admin'!AB66</f>
        <v>5176.1579371760208</v>
      </c>
      <c r="Q66" s="355">
        <f>'(8) Gov''t admin'!AA66</f>
        <v>4309.1109366595047</v>
      </c>
      <c r="R66" s="355">
        <f>'(6) Clergy'!R66</f>
        <v>171.34262856579056</v>
      </c>
      <c r="S66" s="355">
        <f t="shared" si="1"/>
        <v>10901.284379292476</v>
      </c>
      <c r="T66" s="349"/>
      <c r="U66" s="355">
        <f t="shared" si="2"/>
        <v>0</v>
      </c>
    </row>
    <row r="67" spans="1:21">
      <c r="A67" s="25">
        <v>14</v>
      </c>
      <c r="B67" s="1">
        <v>2</v>
      </c>
      <c r="C67" s="203">
        <v>1</v>
      </c>
      <c r="D67" s="25" t="s">
        <v>924</v>
      </c>
      <c r="F67" s="355">
        <f>'(3) Eur Russ 1904 HHs '!BR69</f>
        <v>0</v>
      </c>
      <c r="G67" s="355">
        <f>'(3) Eur Russ 1904 HHs '!BS69</f>
        <v>7487.790005134184</v>
      </c>
      <c r="H67" s="355">
        <f>'(3) Eur Russ 1904 HHs '!BT69</f>
        <v>1061.35818999444</v>
      </c>
      <c r="I67" s="355">
        <f>'(3) Eur Russ 1904 HHs '!BU69</f>
        <v>6714.7776817856338</v>
      </c>
      <c r="J67" s="354">
        <f>'(3) Eur Russ 1904 HHs '!BZ69</f>
        <v>4972.4324450317545</v>
      </c>
      <c r="K67" s="354">
        <f t="shared" si="17"/>
        <v>20236.358321946012</v>
      </c>
      <c r="L67" s="354"/>
      <c r="M67" s="354">
        <f>'(8) Gov''t admin'!Y67</f>
        <v>1287.8331619459946</v>
      </c>
      <c r="N67" s="355">
        <f>'(6) Clergy'!Q67</f>
        <v>0</v>
      </c>
      <c r="O67" s="355">
        <f>'(8) Gov''t admin'!Z67</f>
        <v>781.67400226355187</v>
      </c>
      <c r="P67" s="355">
        <f>'(8) Gov''t admin'!AB67</f>
        <v>9405.0119874971479</v>
      </c>
      <c r="Q67" s="355">
        <f>'(8) Gov''t admin'!AA67</f>
        <v>8252.1012784501982</v>
      </c>
      <c r="R67" s="355">
        <f>'(6) Clergy'!R67</f>
        <v>509.73789178911807</v>
      </c>
      <c r="S67" s="355">
        <f t="shared" si="1"/>
        <v>20236.358321946012</v>
      </c>
      <c r="T67" s="349"/>
      <c r="U67" s="355">
        <f t="shared" si="2"/>
        <v>0</v>
      </c>
    </row>
    <row r="68" spans="1:21">
      <c r="A68" s="25">
        <v>28</v>
      </c>
      <c r="B68" s="1">
        <v>2</v>
      </c>
      <c r="C68" s="203">
        <v>1</v>
      </c>
      <c r="D68" s="221" t="s">
        <v>698</v>
      </c>
      <c r="F68" s="355">
        <f>'(3) Eur Russ 1904 HHs '!BR70</f>
        <v>53.910639641658356</v>
      </c>
      <c r="G68" s="355">
        <f>'(3) Eur Russ 1904 HHs '!BS70</f>
        <v>4886.0063927860892</v>
      </c>
      <c r="H68" s="355">
        <f>'(3) Eur Russ 1904 HHs '!BT70</f>
        <v>1628.6687975953632</v>
      </c>
      <c r="I68" s="355">
        <f>'(3) Eur Russ 1904 HHs '!BU70</f>
        <v>6798.415399021761</v>
      </c>
      <c r="J68" s="354">
        <f>'(3) Eur Russ 1904 HHs '!BZ70</f>
        <v>3177.8903367714374</v>
      </c>
      <c r="K68" s="354">
        <f t="shared" si="17"/>
        <v>16544.89156581631</v>
      </c>
      <c r="L68" s="354"/>
      <c r="M68" s="354">
        <f>'(8) Gov''t admin'!Y68</f>
        <v>977.2514089842191</v>
      </c>
      <c r="N68" s="355">
        <f>'(6) Clergy'!Q68</f>
        <v>0</v>
      </c>
      <c r="O68" s="355">
        <f>'(8) Gov''t admin'!Z68</f>
        <v>435.906132695471</v>
      </c>
      <c r="P68" s="355">
        <f>'(8) Gov''t admin'!AB68</f>
        <v>15038.734024136622</v>
      </c>
      <c r="Q68" s="355">
        <f>'(8) Gov''t admin'!AA68</f>
        <v>0</v>
      </c>
      <c r="R68" s="355">
        <f>'(6) Clergy'!R68</f>
        <v>0</v>
      </c>
      <c r="S68" s="355">
        <f t="shared" si="1"/>
        <v>16451.891565816313</v>
      </c>
      <c r="T68" s="349"/>
      <c r="U68" s="355">
        <f t="shared" si="2"/>
        <v>92.999999999996362</v>
      </c>
    </row>
    <row r="69" spans="1:21">
      <c r="A69" s="25">
        <v>31</v>
      </c>
      <c r="B69" s="1">
        <v>2</v>
      </c>
      <c r="C69" s="203">
        <v>1</v>
      </c>
      <c r="D69" s="221" t="s">
        <v>134</v>
      </c>
      <c r="F69" s="355">
        <f>'(3) Eur Russ 1904 HHs '!BR71</f>
        <v>543.01345655479633</v>
      </c>
      <c r="G69" s="355">
        <f>'(3) Eur Russ 1904 HHs '!BS71</f>
        <v>7979.8011977621518</v>
      </c>
      <c r="H69" s="355">
        <f>'(3) Eur Russ 1904 HHs '!BT71</f>
        <v>1831.8902241245141</v>
      </c>
      <c r="I69" s="355">
        <f>'(3) Eur Russ 1904 HHs '!BU71</f>
        <v>6697.1659641758206</v>
      </c>
      <c r="J69" s="354">
        <f>'(3) Eur Russ 1904 HHs '!BZ71</f>
        <v>3498.3797976892347</v>
      </c>
      <c r="K69" s="354">
        <f t="shared" si="17"/>
        <v>20550.250640306516</v>
      </c>
      <c r="L69" s="354"/>
      <c r="M69" s="354">
        <f>'(8) Gov''t admin'!Y69</f>
        <v>1197.5803553105493</v>
      </c>
      <c r="N69" s="355">
        <f>'(6) Clergy'!Q69</f>
        <v>0</v>
      </c>
      <c r="O69" s="355">
        <f>'(8) Gov''t admin'!Z69</f>
        <v>802.37853596808759</v>
      </c>
      <c r="P69" s="355">
        <f>'(8) Gov''t admin'!AB69</f>
        <v>10172.356031605652</v>
      </c>
      <c r="Q69" s="355">
        <f>'(8) Gov''t admin'!AA69</f>
        <v>7932.2321256945652</v>
      </c>
      <c r="R69" s="355">
        <f>'(6) Clergy'!R69</f>
        <v>445.70359172765984</v>
      </c>
      <c r="S69" s="355">
        <f t="shared" si="1"/>
        <v>20550.250640306513</v>
      </c>
      <c r="T69" s="349"/>
      <c r="U69" s="355">
        <f t="shared" si="2"/>
        <v>0</v>
      </c>
    </row>
    <row r="70" spans="1:21">
      <c r="A70" s="25">
        <v>36</v>
      </c>
      <c r="B70" s="1">
        <v>2</v>
      </c>
      <c r="C70" s="203">
        <v>1</v>
      </c>
      <c r="D70" s="221" t="s">
        <v>480</v>
      </c>
      <c r="F70" s="355">
        <f>'(3) Eur Russ 1904 HHs '!BR72</f>
        <v>25.641527762689435</v>
      </c>
      <c r="G70" s="355">
        <f>'(3) Eur Russ 1904 HHs '!BS72</f>
        <v>5441.7020029707573</v>
      </c>
      <c r="H70" s="355">
        <f>'(3) Eur Russ 1904 HHs '!BT72</f>
        <v>1472.9633170344932</v>
      </c>
      <c r="I70" s="355">
        <f>'(3) Eur Russ 1904 HHs '!BU72</f>
        <v>7330.6278814888792</v>
      </c>
      <c r="J70" s="354">
        <f>'(3) Eur Russ 1904 HHs '!BZ72</f>
        <v>2789.2284088525521</v>
      </c>
      <c r="K70" s="354">
        <f t="shared" si="17"/>
        <v>17060.163138109372</v>
      </c>
      <c r="L70" s="354"/>
      <c r="M70" s="354">
        <f>'(8) Gov''t admin'!Y70</f>
        <v>715.57976459998929</v>
      </c>
      <c r="N70" s="355">
        <f>'(6) Clergy'!Q70</f>
        <v>0</v>
      </c>
      <c r="O70" s="355">
        <f>'(8) Gov''t admin'!Z70</f>
        <v>560.36157837167525</v>
      </c>
      <c r="P70" s="355">
        <f>'(8) Gov''t admin'!AB70</f>
        <v>13785.260250447902</v>
      </c>
      <c r="Q70" s="355">
        <f>'(8) Gov''t admin'!AA70</f>
        <v>1581.4992823019252</v>
      </c>
      <c r="R70" s="355">
        <f>'(6) Clergy'!R70</f>
        <v>417.46226238787733</v>
      </c>
      <c r="S70" s="355">
        <f t="shared" si="1"/>
        <v>17060.163138109368</v>
      </c>
      <c r="T70" s="349"/>
      <c r="U70" s="355">
        <f t="shared" si="2"/>
        <v>0</v>
      </c>
    </row>
    <row r="71" spans="1:21">
      <c r="A71" s="25">
        <v>45</v>
      </c>
      <c r="B71" s="1">
        <v>2</v>
      </c>
      <c r="C71" s="203">
        <v>1</v>
      </c>
      <c r="D71" s="221" t="s">
        <v>434</v>
      </c>
      <c r="F71" s="355">
        <f>'(3) Eur Russ 1904 HHs '!BR73</f>
        <v>958.41640129380517</v>
      </c>
      <c r="G71" s="355">
        <f>'(3) Eur Russ 1904 HHs '!BS73</f>
        <v>5350.3348587690243</v>
      </c>
      <c r="H71" s="355">
        <f>'(3) Eur Russ 1904 HHs '!BT73</f>
        <v>1595.7139052469017</v>
      </c>
      <c r="I71" s="355">
        <f>'(3) Eur Russ 1904 HHs '!BU73</f>
        <v>5118.1411945380505</v>
      </c>
      <c r="J71" s="354">
        <f>'(3) Eur Russ 1904 HHs '!BZ73</f>
        <v>2573.8914694539781</v>
      </c>
      <c r="K71" s="354">
        <f t="shared" si="17"/>
        <v>15596.497829301759</v>
      </c>
      <c r="L71" s="354"/>
      <c r="M71" s="354">
        <f>'(8) Gov''t admin'!Y71</f>
        <v>1026.4838819211195</v>
      </c>
      <c r="N71" s="355">
        <f>'(6) Clergy'!Q71</f>
        <v>0</v>
      </c>
      <c r="O71" s="355">
        <f>'(8) Gov''t admin'!Z71</f>
        <v>336.65785500725713</v>
      </c>
      <c r="P71" s="355">
        <f>'(8) Gov''t admin'!AB71</f>
        <v>8848.9678731040003</v>
      </c>
      <c r="Q71" s="355">
        <f>'(8) Gov''t admin'!AA71</f>
        <v>5016.2847183336489</v>
      </c>
      <c r="R71" s="355">
        <f>'(6) Clergy'!R71</f>
        <v>368.1035009357368</v>
      </c>
      <c r="S71" s="355">
        <f t="shared" si="1"/>
        <v>15596.497829301763</v>
      </c>
      <c r="T71" s="349"/>
      <c r="U71" s="355">
        <f t="shared" si="2"/>
        <v>0</v>
      </c>
    </row>
    <row r="72" spans="1:21">
      <c r="A72" s="25">
        <v>6</v>
      </c>
      <c r="B72" s="1">
        <v>3</v>
      </c>
      <c r="C72" s="203">
        <v>1</v>
      </c>
      <c r="D72" s="25" t="s">
        <v>884</v>
      </c>
      <c r="F72" s="355">
        <f>'(3) Eur Russ 1904 HHs '!BR74</f>
        <v>17.80521256165887</v>
      </c>
      <c r="G72" s="355">
        <f>'(3) Eur Russ 1904 HHs '!BS74</f>
        <v>16487.626832096117</v>
      </c>
      <c r="H72" s="355">
        <f>'(3) Eur Russ 1904 HHs '!BT74</f>
        <v>1196.5102841434762</v>
      </c>
      <c r="I72" s="355">
        <f>'(3) Eur Russ 1904 HHs '!BU74</f>
        <v>5640.6913395335305</v>
      </c>
      <c r="J72" s="354">
        <f>'(3) Eur Russ 1904 HHs '!BZ74</f>
        <v>4202.0301645514883</v>
      </c>
      <c r="K72" s="354">
        <f t="shared" si="17"/>
        <v>27544.663832886272</v>
      </c>
      <c r="L72" s="354"/>
      <c r="M72" s="354">
        <f>'(8) Gov''t admin'!Y72</f>
        <v>769.51445271526825</v>
      </c>
      <c r="N72" s="355">
        <f>'(6) Clergy'!Q72</f>
        <v>0</v>
      </c>
      <c r="O72" s="355">
        <f>'(8) Gov''t admin'!Z72</f>
        <v>1372.9893061811692</v>
      </c>
      <c r="P72" s="355">
        <f>'(8) Gov''t admin'!AB72</f>
        <v>10705.208840169624</v>
      </c>
      <c r="Q72" s="355">
        <f>'(8) Gov''t admin'!AA72</f>
        <v>14338.129898444517</v>
      </c>
      <c r="R72" s="355">
        <f>'(6) Clergy'!R72</f>
        <v>358.82133537569564</v>
      </c>
      <c r="S72" s="355">
        <f t="shared" si="1"/>
        <v>27544.663832886272</v>
      </c>
      <c r="T72" s="349"/>
      <c r="U72" s="355">
        <f t="shared" si="2"/>
        <v>0</v>
      </c>
    </row>
    <row r="73" spans="1:21">
      <c r="A73" s="25">
        <v>15</v>
      </c>
      <c r="B73" s="1">
        <v>3</v>
      </c>
      <c r="C73" s="203">
        <v>1</v>
      </c>
      <c r="D73" s="25" t="s">
        <v>925</v>
      </c>
      <c r="F73" s="355">
        <f>'(3) Eur Russ 1904 HHs '!BR75</f>
        <v>24.923956553189726</v>
      </c>
      <c r="G73" s="355">
        <f>'(3) Eur Russ 1904 HHs '!BS75</f>
        <v>4829.9067234859804</v>
      </c>
      <c r="H73" s="355">
        <f>'(3) Eur Russ 1904 HHs '!BT75</f>
        <v>509.16082672944725</v>
      </c>
      <c r="I73" s="355">
        <f>'(3) Eur Russ 1904 HHs '!BU75</f>
        <v>4215.7092227109479</v>
      </c>
      <c r="J73" s="354">
        <f>'(3) Eur Russ 1904 HHs '!BZ75</f>
        <v>3457.3088304496032</v>
      </c>
      <c r="K73" s="354">
        <f t="shared" si="17"/>
        <v>13037.009559929169</v>
      </c>
      <c r="L73" s="354"/>
      <c r="M73" s="354">
        <f>'(8) Gov''t admin'!Y73</f>
        <v>1062.7116024966745</v>
      </c>
      <c r="N73" s="355">
        <f>'(6) Clergy'!Q73</f>
        <v>54.26148954622488</v>
      </c>
      <c r="O73" s="355">
        <f>'(8) Gov''t admin'!Z73</f>
        <v>680.43221521449061</v>
      </c>
      <c r="P73" s="355">
        <f>'(8) Gov''t admin'!AB73</f>
        <v>8858.4829019183799</v>
      </c>
      <c r="Q73" s="355">
        <f>'(8) Gov''t admin'!AA73</f>
        <v>2202.3364765552142</v>
      </c>
      <c r="R73" s="355">
        <f>'(6) Clergy'!R73</f>
        <v>178.78487419818583</v>
      </c>
      <c r="S73" s="355">
        <f t="shared" si="1"/>
        <v>13037.009559929169</v>
      </c>
      <c r="T73" s="349"/>
      <c r="U73" s="355">
        <f t="shared" si="2"/>
        <v>0</v>
      </c>
    </row>
    <row r="74" spans="1:21">
      <c r="A74" s="25">
        <v>18</v>
      </c>
      <c r="B74" s="1">
        <v>3</v>
      </c>
      <c r="C74" s="203">
        <v>1</v>
      </c>
      <c r="D74" s="25" t="s">
        <v>824</v>
      </c>
      <c r="F74" s="355">
        <f>'(3) Eur Russ 1904 HHs '!BR76</f>
        <v>0</v>
      </c>
      <c r="G74" s="355">
        <f>'(3) Eur Russ 1904 HHs '!BS76</f>
        <v>6235.0302440327841</v>
      </c>
      <c r="H74" s="355">
        <f>'(3) Eur Russ 1904 HHs '!BT76</f>
        <v>1034.2090917354606</v>
      </c>
      <c r="I74" s="355">
        <f>'(3) Eur Russ 1904 HHs '!BU76</f>
        <v>4025.6737774270891</v>
      </c>
      <c r="J74" s="354">
        <f>'(3) Eur Russ 1904 HHs '!BZ76</f>
        <v>2671.8722408367139</v>
      </c>
      <c r="K74" s="354">
        <f t="shared" si="17"/>
        <v>13966.785354032048</v>
      </c>
      <c r="L74" s="354"/>
      <c r="M74" s="354">
        <f>'(8) Gov''t admin'!Y74</f>
        <v>995.92922147122965</v>
      </c>
      <c r="N74" s="355">
        <f>'(6) Clergy'!Q74</f>
        <v>135.17236171528793</v>
      </c>
      <c r="O74" s="355">
        <f>'(8) Gov''t admin'!Z74</f>
        <v>1023.7206997652626</v>
      </c>
      <c r="P74" s="355">
        <f>'(8) Gov''t admin'!AB74</f>
        <v>8155.4790964881167</v>
      </c>
      <c r="Q74" s="355">
        <f>'(8) Gov''t admin'!AA74</f>
        <v>3448.4396008645917</v>
      </c>
      <c r="R74" s="355">
        <f>'(6) Clergy'!R74</f>
        <v>208.04437372756567</v>
      </c>
      <c r="S74" s="355">
        <f t="shared" ref="S74:S137" si="18">SUM(M74:R74)</f>
        <v>13966.785354032056</v>
      </c>
      <c r="T74" s="349"/>
      <c r="U74" s="355">
        <f t="shared" ref="U74:U137" si="19">K74-S74</f>
        <v>0</v>
      </c>
    </row>
    <row r="75" spans="1:21">
      <c r="A75" s="25">
        <v>24</v>
      </c>
      <c r="B75" s="1">
        <v>3</v>
      </c>
      <c r="C75" s="203">
        <v>1</v>
      </c>
      <c r="D75" s="221" t="s">
        <v>988</v>
      </c>
      <c r="F75" s="355">
        <f>'(3) Eur Russ 1904 HHs '!BR77</f>
        <v>67.055054961833847</v>
      </c>
      <c r="G75" s="355">
        <f>'(3) Eur Russ 1904 HHs '!BS77</f>
        <v>46348.453989619549</v>
      </c>
      <c r="H75" s="355">
        <f>'(3) Eur Russ 1904 HHs '!BT77</f>
        <v>4076.9473416794972</v>
      </c>
      <c r="I75" s="355">
        <f>'(3) Eur Russ 1904 HHs '!BU77</f>
        <v>32468.057612519944</v>
      </c>
      <c r="J75" s="354">
        <f>'(3) Eur Russ 1904 HHs '!BZ77</f>
        <v>16508.954531603493</v>
      </c>
      <c r="K75" s="354">
        <f t="shared" si="17"/>
        <v>99469.468530384314</v>
      </c>
      <c r="L75" s="354"/>
      <c r="M75" s="354">
        <f>'(8) Gov''t admin'!Y75</f>
        <v>4565.0222338337153</v>
      </c>
      <c r="N75" s="355">
        <f>'(6) Clergy'!Q75</f>
        <v>0</v>
      </c>
      <c r="O75" s="355">
        <f>'(8) Gov''t admin'!Z75</f>
        <v>4932.2232484509186</v>
      </c>
      <c r="P75" s="355">
        <f>'(8) Gov''t admin'!AB75</f>
        <v>28385.759504655565</v>
      </c>
      <c r="Q75" s="355">
        <f>'(8) Gov''t admin'!AA75</f>
        <v>58650.990265400404</v>
      </c>
      <c r="R75" s="355">
        <f>'(6) Clergy'!R75</f>
        <v>2935.4732780436971</v>
      </c>
      <c r="S75" s="355">
        <f t="shared" si="18"/>
        <v>99469.4685303843</v>
      </c>
      <c r="T75" s="349"/>
      <c r="U75" s="355">
        <f t="shared" si="19"/>
        <v>0</v>
      </c>
    </row>
    <row r="76" spans="1:21">
      <c r="A76" s="25">
        <v>25</v>
      </c>
      <c r="B76" s="1">
        <v>3</v>
      </c>
      <c r="C76" s="203">
        <v>1</v>
      </c>
      <c r="D76" s="221" t="s">
        <v>930</v>
      </c>
      <c r="F76" s="355">
        <f>'(3) Eur Russ 1904 HHs '!BR78</f>
        <v>8.1188807993926559</v>
      </c>
      <c r="G76" s="355">
        <f>'(3) Eur Russ 1904 HHs '!BS78</f>
        <v>6449.0976483175673</v>
      </c>
      <c r="H76" s="355">
        <f>'(3) Eur Russ 1904 HHs '!BT78</f>
        <v>1133.9370183151748</v>
      </c>
      <c r="I76" s="355">
        <f>'(3) Eur Russ 1904 HHs '!BU78</f>
        <v>6403.090657121008</v>
      </c>
      <c r="J76" s="354">
        <f>'(3) Eur Russ 1904 HHs '!BZ78</f>
        <v>3458.6432205412639</v>
      </c>
      <c r="K76" s="354">
        <f t="shared" si="17"/>
        <v>17452.887425094406</v>
      </c>
      <c r="L76" s="354"/>
      <c r="M76" s="354">
        <f>'(8) Gov''t admin'!Y76</f>
        <v>1123.9409652685058</v>
      </c>
      <c r="N76" s="355">
        <f>'(6) Clergy'!Q76</f>
        <v>0</v>
      </c>
      <c r="O76" s="355">
        <f>'(8) Gov''t admin'!Z76</f>
        <v>895.73568596773339</v>
      </c>
      <c r="P76" s="355">
        <f>'(8) Gov''t admin'!AB76</f>
        <v>8502.904220703469</v>
      </c>
      <c r="Q76" s="355">
        <f>'(8) Gov''t admin'!AA76</f>
        <v>6648.8170527154543</v>
      </c>
      <c r="R76" s="355">
        <f>'(6) Clergy'!R76</f>
        <v>281.48950043925726</v>
      </c>
      <c r="S76" s="355">
        <f t="shared" si="18"/>
        <v>17452.887425094417</v>
      </c>
      <c r="T76" s="349"/>
      <c r="U76" s="355">
        <f t="shared" si="19"/>
        <v>0</v>
      </c>
    </row>
    <row r="77" spans="1:21">
      <c r="A77" s="25">
        <v>40</v>
      </c>
      <c r="B77" s="1">
        <v>3</v>
      </c>
      <c r="C77" s="203">
        <v>1</v>
      </c>
      <c r="D77" s="221" t="s">
        <v>989</v>
      </c>
      <c r="F77" s="355">
        <f>'(3) Eur Russ 1904 HHs '!BR79</f>
        <v>4.1141787095407203</v>
      </c>
      <c r="G77" s="355">
        <f>'(3) Eur Russ 1904 HHs '!BS79</f>
        <v>4679.8782821025688</v>
      </c>
      <c r="H77" s="355">
        <f>'(3) Eur Russ 1904 HHs '!BT79</f>
        <v>652.09732546220391</v>
      </c>
      <c r="I77" s="355">
        <f>'(3) Eur Russ 1904 HHs '!BU79</f>
        <v>5284.6625524050542</v>
      </c>
      <c r="J77" s="354">
        <f>'(3) Eur Russ 1904 HHs '!BZ79</f>
        <v>4433.0275595301246</v>
      </c>
      <c r="K77" s="354">
        <f t="shared" si="17"/>
        <v>15053.779898209492</v>
      </c>
      <c r="L77" s="354"/>
      <c r="M77" s="354">
        <f>'(8) Gov''t admin'!Y77</f>
        <v>1400.3858558085205</v>
      </c>
      <c r="N77" s="355">
        <f>'(6) Clergy'!Q77</f>
        <v>57.575105615585016</v>
      </c>
      <c r="O77" s="355">
        <f>'(8) Gov''t admin'!Z77</f>
        <v>883.64096020025647</v>
      </c>
      <c r="P77" s="355">
        <f>'(8) Gov''t admin'!AB77</f>
        <v>8775.6725393116812</v>
      </c>
      <c r="Q77" s="355">
        <f>'(8) Gov''t admin'!AA77</f>
        <v>3765.6697772222115</v>
      </c>
      <c r="R77" s="355">
        <f>'(6) Clergy'!R77</f>
        <v>170.83566005123797</v>
      </c>
      <c r="S77" s="355">
        <f t="shared" si="18"/>
        <v>15053.779898209494</v>
      </c>
      <c r="T77" s="349"/>
      <c r="U77" s="355">
        <f t="shared" si="19"/>
        <v>0</v>
      </c>
    </row>
    <row r="78" spans="1:21">
      <c r="A78" s="25">
        <v>43</v>
      </c>
      <c r="B78" s="1">
        <v>3</v>
      </c>
      <c r="C78" s="203">
        <v>1</v>
      </c>
      <c r="D78" s="221" t="s">
        <v>432</v>
      </c>
      <c r="F78" s="355">
        <f>'(3) Eur Russ 1904 HHs '!BR80</f>
        <v>14.150159748740238</v>
      </c>
      <c r="G78" s="355">
        <f>'(3) Eur Russ 1904 HHs '!BS80</f>
        <v>9896.6217282689231</v>
      </c>
      <c r="H78" s="355">
        <f>'(3) Eur Russ 1904 HHs '!BT80</f>
        <v>865.9897766229027</v>
      </c>
      <c r="I78" s="355">
        <f>'(3) Eur Russ 1904 HHs '!BU80</f>
        <v>5730.8146982397966</v>
      </c>
      <c r="J78" s="354">
        <f>'(3) Eur Russ 1904 HHs '!BZ80</f>
        <v>4015.8153366924817</v>
      </c>
      <c r="K78" s="354">
        <f t="shared" si="17"/>
        <v>20523.391699572843</v>
      </c>
      <c r="L78" s="354"/>
      <c r="M78" s="354">
        <f>'(8) Gov''t admin'!Y78</f>
        <v>1019.3692121579294</v>
      </c>
      <c r="N78" s="355">
        <f>'(6) Clergy'!Q78</f>
        <v>0</v>
      </c>
      <c r="O78" s="355">
        <f>'(8) Gov''t admin'!Z78</f>
        <v>1106.8560287110467</v>
      </c>
      <c r="P78" s="355">
        <f>'(8) Gov''t admin'!AB78</f>
        <v>10994.085612560777</v>
      </c>
      <c r="Q78" s="355">
        <f>'(8) Gov''t admin'!AA78</f>
        <v>7151.3243533918094</v>
      </c>
      <c r="R78" s="355">
        <f>'(6) Clergy'!R78</f>
        <v>251.75649275128256</v>
      </c>
      <c r="S78" s="355">
        <f t="shared" si="18"/>
        <v>20523.391699572847</v>
      </c>
      <c r="T78" s="349"/>
      <c r="U78" s="355">
        <f t="shared" si="19"/>
        <v>0</v>
      </c>
    </row>
    <row r="79" spans="1:21">
      <c r="A79" s="25">
        <v>50</v>
      </c>
      <c r="B79" s="1">
        <v>3</v>
      </c>
      <c r="C79" s="203">
        <v>1</v>
      </c>
      <c r="D79" s="221" t="s">
        <v>799</v>
      </c>
      <c r="F79" s="355">
        <f>'(3) Eur Russ 1904 HHs '!BR81</f>
        <v>11.913380807179887</v>
      </c>
      <c r="G79" s="355">
        <f>'(3) Eur Russ 1904 HHs '!BS81</f>
        <v>9569.4231333672451</v>
      </c>
      <c r="H79" s="355">
        <f>'(3) Eur Russ 1904 HHs '!BT81</f>
        <v>905.41694134567138</v>
      </c>
      <c r="I79" s="355">
        <f>'(3) Eur Russ 1904 HHs '!BU81</f>
        <v>6769.7786436799697</v>
      </c>
      <c r="J79" s="354">
        <f>'(3) Eur Russ 1904 HHs '!BZ81</f>
        <v>4780.2440488809334</v>
      </c>
      <c r="K79" s="354">
        <f t="shared" si="17"/>
        <v>22036.776148081</v>
      </c>
      <c r="L79" s="354"/>
      <c r="M79" s="354">
        <f>'(8) Gov''t admin'!Y79</f>
        <v>1132.5493001551165</v>
      </c>
      <c r="N79" s="355">
        <f>'(6) Clergy'!Q79</f>
        <v>90.156876707906235</v>
      </c>
      <c r="O79" s="355">
        <f>'(8) Gov''t admin'!Z79</f>
        <v>1446.370415434413</v>
      </c>
      <c r="P79" s="355">
        <f>'(8) Gov''t admin'!AB79</f>
        <v>9879.7095629733813</v>
      </c>
      <c r="Q79" s="355">
        <f>'(8) Gov''t admin'!AA79</f>
        <v>9067.4267239352903</v>
      </c>
      <c r="R79" s="355">
        <f>'(6) Clergy'!R79</f>
        <v>420.56326887488285</v>
      </c>
      <c r="S79" s="355">
        <f t="shared" si="18"/>
        <v>22036.776148080986</v>
      </c>
      <c r="T79" s="349"/>
      <c r="U79" s="355">
        <f t="shared" si="19"/>
        <v>0</v>
      </c>
    </row>
    <row r="80" spans="1:21">
      <c r="A80" s="25">
        <v>9</v>
      </c>
      <c r="B80" s="1">
        <v>4</v>
      </c>
      <c r="C80" s="203">
        <v>1</v>
      </c>
      <c r="D80" s="25" t="s">
        <v>560</v>
      </c>
      <c r="F80" s="355">
        <f>'(3) Eur Russ 1904 HHs '!BR82</f>
        <v>6.4605082547302022</v>
      </c>
      <c r="G80" s="355">
        <f>'(3) Eur Russ 1904 HHs '!BS82</f>
        <v>7739.6888891667822</v>
      </c>
      <c r="H80" s="355">
        <f>'(3) Eur Russ 1904 HHs '!BT82</f>
        <v>1434.2328325501048</v>
      </c>
      <c r="I80" s="355">
        <f>'(3) Eur Russ 1904 HHs '!BU82</f>
        <v>6547.7251161690601</v>
      </c>
      <c r="J80" s="354">
        <f>'(3) Eur Russ 1904 HHs '!BZ82</f>
        <v>3885.9957152202114</v>
      </c>
      <c r="K80" s="354">
        <f t="shared" si="17"/>
        <v>19614.103061360889</v>
      </c>
      <c r="L80" s="354"/>
      <c r="M80" s="354">
        <f>'(8) Gov''t admin'!Y80</f>
        <v>1365.7215860701044</v>
      </c>
      <c r="N80" s="355">
        <f>'(6) Clergy'!Q80</f>
        <v>0</v>
      </c>
      <c r="O80" s="355">
        <f>'(8) Gov''t admin'!Z80</f>
        <v>864.23843495777101</v>
      </c>
      <c r="P80" s="355">
        <f>'(8) Gov''t admin'!AB80</f>
        <v>8844.1217939435628</v>
      </c>
      <c r="Q80" s="355">
        <f>'(8) Gov''t admin'!AA80</f>
        <v>8450.7441153402197</v>
      </c>
      <c r="R80" s="355">
        <f>'(6) Clergy'!R80</f>
        <v>89.277131049237425</v>
      </c>
      <c r="S80" s="355">
        <f t="shared" si="18"/>
        <v>19614.103061360896</v>
      </c>
      <c r="T80" s="349"/>
      <c r="U80" s="355">
        <f t="shared" si="19"/>
        <v>0</v>
      </c>
    </row>
    <row r="81" spans="1:21">
      <c r="A81" s="25">
        <v>20</v>
      </c>
      <c r="B81" s="1">
        <v>4</v>
      </c>
      <c r="C81" s="203">
        <v>1</v>
      </c>
      <c r="D81" s="222" t="s">
        <v>826</v>
      </c>
      <c r="F81" s="355">
        <f>'(3) Eur Russ 1904 HHs '!BR83</f>
        <v>27.92445919555718</v>
      </c>
      <c r="G81" s="355">
        <f>'(3) Eur Russ 1904 HHs '!BS83</f>
        <v>8461.1111362538231</v>
      </c>
      <c r="H81" s="355">
        <f>'(3) Eur Russ 1904 HHs '!BT83</f>
        <v>2604.9531220998338</v>
      </c>
      <c r="I81" s="355">
        <f>'(3) Eur Russ 1904 HHs '!BU83</f>
        <v>8660.5715590792315</v>
      </c>
      <c r="J81" s="354">
        <f>'(3) Eur Russ 1904 HHs '!BZ83</f>
        <v>4914.7048184180676</v>
      </c>
      <c r="K81" s="354">
        <f t="shared" si="17"/>
        <v>24669.265095046514</v>
      </c>
      <c r="L81" s="354"/>
      <c r="M81" s="354">
        <f>'(8) Gov''t admin'!Y81</f>
        <v>1514.5879178831824</v>
      </c>
      <c r="N81" s="355">
        <f>'(6) Clergy'!Q81</f>
        <v>0</v>
      </c>
      <c r="O81" s="355">
        <f>'(8) Gov''t admin'!Z81</f>
        <v>1071.6056924530924</v>
      </c>
      <c r="P81" s="355">
        <f>'(8) Gov''t admin'!AB81</f>
        <v>11719.797039851797</v>
      </c>
      <c r="Q81" s="355">
        <f>'(8) Gov''t admin'!AA81</f>
        <v>10162.025309704579</v>
      </c>
      <c r="R81" s="355">
        <f>'(6) Clergy'!R81</f>
        <v>201.24913515386015</v>
      </c>
      <c r="S81" s="355">
        <f t="shared" si="18"/>
        <v>24669.26509504651</v>
      </c>
      <c r="T81" s="349"/>
      <c r="U81" s="355">
        <f t="shared" si="19"/>
        <v>0</v>
      </c>
    </row>
    <row r="82" spans="1:21">
      <c r="A82" s="25">
        <v>29</v>
      </c>
      <c r="B82" s="1">
        <v>4</v>
      </c>
      <c r="C82" s="203">
        <v>1</v>
      </c>
      <c r="D82" s="221" t="s">
        <v>552</v>
      </c>
      <c r="F82" s="355">
        <f>'(3) Eur Russ 1904 HHs '!BR84</f>
        <v>33.059168418821145</v>
      </c>
      <c r="G82" s="355">
        <f>'(3) Eur Russ 1904 HHs '!BS84</f>
        <v>12907.243898376881</v>
      </c>
      <c r="H82" s="355">
        <f>'(3) Eur Russ 1904 HHs '!BT84</f>
        <v>1265.6938766062951</v>
      </c>
      <c r="I82" s="355">
        <f>'(3) Eur Russ 1904 HHs '!BU84</f>
        <v>11636.827283425042</v>
      </c>
      <c r="J82" s="354">
        <f>'(3) Eur Russ 1904 HHs '!BZ84</f>
        <v>7466.6493243080258</v>
      </c>
      <c r="K82" s="354">
        <f t="shared" si="17"/>
        <v>33309.473551135066</v>
      </c>
      <c r="L82" s="354"/>
      <c r="M82" s="354">
        <f>'(8) Gov''t admin'!Y82</f>
        <v>1554.0483222982375</v>
      </c>
      <c r="N82" s="355">
        <f>'(6) Clergy'!Q82</f>
        <v>0</v>
      </c>
      <c r="O82" s="355">
        <f>'(8) Gov''t admin'!Z82</f>
        <v>1840.6180494894011</v>
      </c>
      <c r="P82" s="355">
        <f>'(8) Gov''t admin'!AB82</f>
        <v>19340.419693240794</v>
      </c>
      <c r="Q82" s="355">
        <f>'(8) Gov''t admin'!AA82</f>
        <v>10460.305507302905</v>
      </c>
      <c r="R82" s="355">
        <f>'(6) Clergy'!R82</f>
        <v>114.08197880374269</v>
      </c>
      <c r="S82" s="355">
        <f t="shared" si="18"/>
        <v>33309.473551135081</v>
      </c>
      <c r="T82" s="349"/>
      <c r="U82" s="355">
        <f t="shared" si="19"/>
        <v>0</v>
      </c>
    </row>
    <row r="83" spans="1:21">
      <c r="A83" s="25">
        <v>30</v>
      </c>
      <c r="B83" s="1">
        <v>4</v>
      </c>
      <c r="C83" s="203">
        <v>1</v>
      </c>
      <c r="D83" s="221" t="s">
        <v>801</v>
      </c>
      <c r="F83" s="355">
        <f>'(3) Eur Russ 1904 HHs '!BR85</f>
        <v>10.644608434494419</v>
      </c>
      <c r="G83" s="355">
        <f>'(3) Eur Russ 1904 HHs '!BS85</f>
        <v>4944.4206178226577</v>
      </c>
      <c r="H83" s="355">
        <f>'(3) Eur Russ 1904 HHs '!BT85</f>
        <v>1037.8493223632058</v>
      </c>
      <c r="I83" s="355">
        <f>'(3) Eur Russ 1904 HHs '!BU85</f>
        <v>4201.9591795166725</v>
      </c>
      <c r="J83" s="354">
        <f>'(3) Eur Russ 1904 HHs '!BZ85</f>
        <v>2788.8874098375381</v>
      </c>
      <c r="K83" s="354">
        <f t="shared" si="17"/>
        <v>12983.761137974569</v>
      </c>
      <c r="L83" s="354"/>
      <c r="M83" s="354">
        <f>'(8) Gov''t admin'!Y83</f>
        <v>841.95304336423703</v>
      </c>
      <c r="N83" s="355">
        <f>'(6) Clergy'!Q83</f>
        <v>0</v>
      </c>
      <c r="O83" s="355">
        <f>'(8) Gov''t admin'!Z83</f>
        <v>468.75317289179293</v>
      </c>
      <c r="P83" s="355">
        <f>'(8) Gov''t admin'!AB83</f>
        <v>6790.4790541451111</v>
      </c>
      <c r="Q83" s="355">
        <f>'(8) Gov''t admin'!AA83</f>
        <v>4638.6417072191143</v>
      </c>
      <c r="R83" s="355">
        <f>'(6) Clergy'!R83</f>
        <v>243.93416035431426</v>
      </c>
      <c r="S83" s="355">
        <f t="shared" si="18"/>
        <v>12983.76113797457</v>
      </c>
      <c r="T83" s="349"/>
      <c r="U83" s="355">
        <f t="shared" si="19"/>
        <v>0</v>
      </c>
    </row>
    <row r="84" spans="1:21">
      <c r="A84" s="25">
        <v>35</v>
      </c>
      <c r="B84" s="1">
        <v>4</v>
      </c>
      <c r="C84" s="203">
        <v>1</v>
      </c>
      <c r="D84" s="221" t="s">
        <v>634</v>
      </c>
      <c r="F84" s="355">
        <f>'(3) Eur Russ 1904 HHs '!BR86</f>
        <v>8.9481209146198353</v>
      </c>
      <c r="G84" s="355">
        <f>'(3) Eur Russ 1904 HHs '!BS86</f>
        <v>6931.8110018588313</v>
      </c>
      <c r="H84" s="355">
        <f>'(3) Eur Russ 1904 HHs '!BT86</f>
        <v>665.14365465340779</v>
      </c>
      <c r="I84" s="355">
        <f>'(3) Eur Russ 1904 HHs '!BU86</f>
        <v>5855.0537851329127</v>
      </c>
      <c r="J84" s="354">
        <f>'(3) Eur Russ 1904 HHs '!BZ86</f>
        <v>4500.9048200537763</v>
      </c>
      <c r="K84" s="354">
        <f t="shared" si="17"/>
        <v>17961.861382613548</v>
      </c>
      <c r="L84" s="354"/>
      <c r="M84" s="354">
        <f>'(8) Gov''t admin'!Y84</f>
        <v>1154.0426916635022</v>
      </c>
      <c r="N84" s="355">
        <f>'(6) Clergy'!Q84</f>
        <v>160.15486303534078</v>
      </c>
      <c r="O84" s="355">
        <f>'(8) Gov''t admin'!Z84</f>
        <v>901.01099984122743</v>
      </c>
      <c r="P84" s="355">
        <f>'(8) Gov''t admin'!AB84</f>
        <v>7825.8554809325724</v>
      </c>
      <c r="Q84" s="355">
        <f>'(8) Gov''t admin'!AA84</f>
        <v>7744.1603565850128</v>
      </c>
      <c r="R84" s="355">
        <f>'(6) Clergy'!R84</f>
        <v>176.63699055589348</v>
      </c>
      <c r="S84" s="355">
        <f t="shared" si="18"/>
        <v>17961.861382613548</v>
      </c>
      <c r="T84" s="349"/>
      <c r="U84" s="355">
        <f t="shared" si="19"/>
        <v>0</v>
      </c>
    </row>
    <row r="85" spans="1:21">
      <c r="A85" s="25">
        <v>38</v>
      </c>
      <c r="B85" s="1">
        <v>4</v>
      </c>
      <c r="C85" s="203">
        <v>1</v>
      </c>
      <c r="D85" s="221" t="s">
        <v>637</v>
      </c>
      <c r="F85" s="355">
        <f>'(3) Eur Russ 1904 HHs '!BR87</f>
        <v>20.015929862609688</v>
      </c>
      <c r="G85" s="355">
        <f>'(3) Eur Russ 1904 HHs '!BS87</f>
        <v>16259.607025059937</v>
      </c>
      <c r="H85" s="355">
        <f>'(3) Eur Russ 1904 HHs '!BT87</f>
        <v>3943.138182934108</v>
      </c>
      <c r="I85" s="355">
        <f>'(3) Eur Russ 1904 HHs '!BU87</f>
        <v>17400.515027228692</v>
      </c>
      <c r="J85" s="354">
        <f>'(3) Eur Russ 1904 HHs '!BZ87</f>
        <v>6611.9288312820718</v>
      </c>
      <c r="K85" s="354">
        <f t="shared" si="17"/>
        <v>44235.204996367422</v>
      </c>
      <c r="L85" s="354"/>
      <c r="M85" s="354">
        <f>'(8) Gov''t admin'!Y85</f>
        <v>1506.9005536476202</v>
      </c>
      <c r="N85" s="355">
        <f>'(6) Clergy'!Q85</f>
        <v>0</v>
      </c>
      <c r="O85" s="355">
        <f>'(8) Gov''t admin'!Z85</f>
        <v>1422.1976605556499</v>
      </c>
      <c r="P85" s="355">
        <f>'(8) Gov''t admin'!AB85</f>
        <v>30084.528428265359</v>
      </c>
      <c r="Q85" s="355">
        <f>'(8) Gov''t admin'!AA85</f>
        <v>10093.535356590428</v>
      </c>
      <c r="R85" s="355">
        <f>'(6) Clergy'!R85</f>
        <v>1128.0429973083424</v>
      </c>
      <c r="S85" s="355">
        <f t="shared" si="18"/>
        <v>44235.204996367407</v>
      </c>
      <c r="T85" s="349"/>
      <c r="U85" s="355">
        <f t="shared" si="19"/>
        <v>0</v>
      </c>
    </row>
    <row r="86" spans="1:21">
      <c r="A86" s="25">
        <v>39</v>
      </c>
      <c r="B86" s="1">
        <v>4</v>
      </c>
      <c r="C86" s="203">
        <v>1</v>
      </c>
      <c r="D86" s="221" t="s">
        <v>638</v>
      </c>
      <c r="F86" s="355">
        <f>'(3) Eur Russ 1904 HHs '!BR88</f>
        <v>8.3265296142409486</v>
      </c>
      <c r="G86" s="355">
        <f>'(3) Eur Russ 1904 HHs '!BS88</f>
        <v>4269.4280597020461</v>
      </c>
      <c r="H86" s="355">
        <f>'(3) Eur Russ 1904 HHs '!BT88</f>
        <v>882.61213910954064</v>
      </c>
      <c r="I86" s="355">
        <f>'(3) Eur Russ 1904 HHs '!BU88</f>
        <v>4579.5912878325216</v>
      </c>
      <c r="J86" s="354">
        <f>'(3) Eur Russ 1904 HHs '!BZ88</f>
        <v>2874.7343493166918</v>
      </c>
      <c r="K86" s="354">
        <f t="shared" si="17"/>
        <v>12614.69236557504</v>
      </c>
      <c r="L86" s="354"/>
      <c r="M86" s="354">
        <f>'(8) Gov''t admin'!Y86</f>
        <v>669.39593929814055</v>
      </c>
      <c r="N86" s="355">
        <f>'(6) Clergy'!Q86</f>
        <v>0</v>
      </c>
      <c r="O86" s="355">
        <f>'(8) Gov''t admin'!Z86</f>
        <v>359.98467002435632</v>
      </c>
      <c r="P86" s="355">
        <f>'(8) Gov''t admin'!AB86</f>
        <v>7489.1295603341341</v>
      </c>
      <c r="Q86" s="355">
        <f>'(8) Gov''t admin'!AA86</f>
        <v>3794.3234575177694</v>
      </c>
      <c r="R86" s="355">
        <f>'(6) Clergy'!R86</f>
        <v>301.85873840063562</v>
      </c>
      <c r="S86" s="355">
        <f t="shared" si="18"/>
        <v>12614.692365575036</v>
      </c>
      <c r="T86" s="349"/>
      <c r="U86" s="355">
        <f t="shared" si="19"/>
        <v>0</v>
      </c>
    </row>
    <row r="87" spans="1:21">
      <c r="A87" s="25">
        <v>42</v>
      </c>
      <c r="B87" s="1">
        <v>4</v>
      </c>
      <c r="C87" s="203">
        <v>1</v>
      </c>
      <c r="D87" s="221" t="s">
        <v>687</v>
      </c>
      <c r="F87" s="355">
        <f>'(3) Eur Russ 1904 HHs '!BR89</f>
        <v>17.482815133350346</v>
      </c>
      <c r="G87" s="355">
        <f>'(3) Eur Russ 1904 HHs '!BS89</f>
        <v>9558.7291741593017</v>
      </c>
      <c r="H87" s="355">
        <f>'(3) Eur Russ 1904 HHs '!BT89</f>
        <v>1914.368257101863</v>
      </c>
      <c r="I87" s="355">
        <f>'(3) Eur Russ 1904 HHs '!BU89</f>
        <v>11582.365025844605</v>
      </c>
      <c r="J87" s="354">
        <f>'(3) Eur Russ 1904 HHs '!BZ89</f>
        <v>5699.3977334722149</v>
      </c>
      <c r="K87" s="354">
        <f t="shared" si="17"/>
        <v>28772.343005711336</v>
      </c>
      <c r="L87" s="354"/>
      <c r="M87" s="354">
        <f>'(8) Gov''t admin'!Y87</f>
        <v>1363.0080777290445</v>
      </c>
      <c r="N87" s="355">
        <f>'(6) Clergy'!Q87</f>
        <v>0</v>
      </c>
      <c r="O87" s="355">
        <f>'(8) Gov''t admin'!Z87</f>
        <v>1324.0527797896937</v>
      </c>
      <c r="P87" s="355">
        <f>'(8) Gov''t admin'!AB87</f>
        <v>13943.225469500569</v>
      </c>
      <c r="Q87" s="355">
        <f>'(8) Gov''t admin'!AA87</f>
        <v>11923.544051585479</v>
      </c>
      <c r="R87" s="355">
        <f>'(6) Clergy'!R87</f>
        <v>218.51262710654743</v>
      </c>
      <c r="S87" s="355">
        <f t="shared" si="18"/>
        <v>28772.343005711333</v>
      </c>
      <c r="T87" s="349"/>
      <c r="U87" s="355">
        <f t="shared" si="19"/>
        <v>0</v>
      </c>
    </row>
    <row r="88" spans="1:21">
      <c r="A88" s="25">
        <v>44</v>
      </c>
      <c r="B88" s="1">
        <v>4</v>
      </c>
      <c r="C88" s="203">
        <v>1</v>
      </c>
      <c r="D88" s="221" t="s">
        <v>433</v>
      </c>
      <c r="F88" s="355">
        <f>'(3) Eur Russ 1904 HHs '!BR90</f>
        <v>6.1837059302447006</v>
      </c>
      <c r="G88" s="355">
        <f>'(3) Eur Russ 1904 HHs '!BS90</f>
        <v>13177.477337351454</v>
      </c>
      <c r="H88" s="355">
        <f>'(3) Eur Russ 1904 HHs '!BT90</f>
        <v>624.5542989547148</v>
      </c>
      <c r="I88" s="355">
        <f>'(3) Eur Russ 1904 HHs '!BU90</f>
        <v>5633.3561024529226</v>
      </c>
      <c r="J88" s="354">
        <f>'(3) Eur Russ 1904 HHs '!BZ90</f>
        <v>3700.9479992514534</v>
      </c>
      <c r="K88" s="354">
        <f t="shared" si="17"/>
        <v>23142.51944394079</v>
      </c>
      <c r="L88" s="354"/>
      <c r="M88" s="354">
        <f>'(8) Gov''t admin'!Y88</f>
        <v>1022.5436244617068</v>
      </c>
      <c r="N88" s="355">
        <f>'(6) Clergy'!Q88</f>
        <v>0</v>
      </c>
      <c r="O88" s="355">
        <f>'(8) Gov''t admin'!Z88</f>
        <v>1130.5825816866766</v>
      </c>
      <c r="P88" s="355">
        <f>'(8) Gov''t admin'!AB88</f>
        <v>13627.846945229197</v>
      </c>
      <c r="Q88" s="355">
        <f>'(8) Gov''t admin'!AA88</f>
        <v>7089.6829225455385</v>
      </c>
      <c r="R88" s="355">
        <f>'(6) Clergy'!R88</f>
        <v>271.86337001767356</v>
      </c>
      <c r="S88" s="355">
        <f t="shared" si="18"/>
        <v>23142.519443940793</v>
      </c>
      <c r="T88" s="349"/>
      <c r="U88" s="355">
        <f t="shared" si="19"/>
        <v>0</v>
      </c>
    </row>
    <row r="89" spans="1:21">
      <c r="A89" s="25">
        <v>33</v>
      </c>
      <c r="B89" s="1">
        <v>5</v>
      </c>
      <c r="C89" s="203">
        <v>1</v>
      </c>
      <c r="D89" s="221" t="s">
        <v>483</v>
      </c>
      <c r="F89" s="355">
        <f>'(3) Eur Russ 1904 HHs '!BR91</f>
        <v>21.549486154588312</v>
      </c>
      <c r="G89" s="355">
        <f>'(3) Eur Russ 1904 HHs '!BS91</f>
        <v>13403.780388153929</v>
      </c>
      <c r="H89" s="355">
        <f>'(3) Eur Russ 1904 HHs '!BT91</f>
        <v>2268.0834177704191</v>
      </c>
      <c r="I89" s="355">
        <f>'(3) Eur Russ 1904 HHs '!BU91</f>
        <v>13538.464676620104</v>
      </c>
      <c r="J89" s="354">
        <f>'(3) Eur Russ 1904 HHs '!BZ91</f>
        <v>6998.1956287025532</v>
      </c>
      <c r="K89" s="354">
        <f t="shared" si="17"/>
        <v>36230.073597401599</v>
      </c>
      <c r="L89" s="354"/>
      <c r="M89" s="354">
        <f>'(8) Gov''t admin'!Y89</f>
        <v>1814.6433959444139</v>
      </c>
      <c r="N89" s="355">
        <f>'(6) Clergy'!Q89</f>
        <v>0</v>
      </c>
      <c r="O89" s="355">
        <f>'(8) Gov''t admin'!Z89</f>
        <v>1446.7687532406273</v>
      </c>
      <c r="P89" s="355">
        <f>'(8) Gov''t admin'!AB89</f>
        <v>27677.521508131213</v>
      </c>
      <c r="Q89" s="355">
        <f>'(8) Gov''t admin'!AA89</f>
        <v>4258.9304028946144</v>
      </c>
      <c r="R89" s="355">
        <f>'(6) Clergy'!R89</f>
        <v>493.4723833260158</v>
      </c>
      <c r="S89" s="355">
        <f t="shared" si="18"/>
        <v>35691.336443536886</v>
      </c>
      <c r="T89" s="349"/>
      <c r="U89" s="355">
        <f t="shared" si="19"/>
        <v>538.73715386471304</v>
      </c>
    </row>
    <row r="90" spans="1:21">
      <c r="A90" s="25">
        <v>46</v>
      </c>
      <c r="B90" s="1">
        <v>5</v>
      </c>
      <c r="C90" s="203">
        <v>1</v>
      </c>
      <c r="D90" s="221" t="s">
        <v>435</v>
      </c>
      <c r="F90" s="355">
        <f>'(3) Eur Russ 1904 HHs '!BR92</f>
        <v>120.38717503186579</v>
      </c>
      <c r="G90" s="355">
        <f>'(3) Eur Russ 1904 HHs '!BS92</f>
        <v>19254.866406567242</v>
      </c>
      <c r="H90" s="355">
        <f>'(3) Eur Russ 1904 HHs '!BT92</f>
        <v>3222.1273317352316</v>
      </c>
      <c r="I90" s="355">
        <f>'(3) Eur Russ 1904 HHs '!BU92</f>
        <v>12159.104678218446</v>
      </c>
      <c r="J90" s="354">
        <f>'(3) Eur Russ 1904 HHs '!BZ92</f>
        <v>8894.4877552954858</v>
      </c>
      <c r="K90" s="354">
        <f t="shared" si="17"/>
        <v>43650.973346848274</v>
      </c>
      <c r="L90" s="354"/>
      <c r="M90" s="354">
        <f>'(8) Gov''t admin'!Y90</f>
        <v>2797.9957709096016</v>
      </c>
      <c r="N90" s="355">
        <f>'(6) Clergy'!Q90</f>
        <v>51.777428744422764</v>
      </c>
      <c r="O90" s="355">
        <f>'(8) Gov''t admin'!Z90</f>
        <v>1859.559389850916</v>
      </c>
      <c r="P90" s="355">
        <f>'(8) Gov''t admin'!AB90</f>
        <v>19701.64309939307</v>
      </c>
      <c r="Q90" s="355">
        <f>'(8) Gov''t admin'!AA90</f>
        <v>18072.528543104763</v>
      </c>
      <c r="R90" s="355">
        <f>'(6) Clergy'!R90</f>
        <v>1167.4691148455086</v>
      </c>
      <c r="S90" s="355">
        <f t="shared" si="18"/>
        <v>43650.973346848281</v>
      </c>
      <c r="T90" s="349"/>
      <c r="U90" s="355">
        <f t="shared" si="19"/>
        <v>0</v>
      </c>
    </row>
    <row r="91" spans="1:21">
      <c r="A91" s="25">
        <v>48</v>
      </c>
      <c r="B91" s="1">
        <v>5</v>
      </c>
      <c r="C91" s="203">
        <v>1</v>
      </c>
      <c r="D91" s="221" t="s">
        <v>628</v>
      </c>
      <c r="F91" s="355">
        <f>'(3) Eur Russ 1904 HHs '!BR93</f>
        <v>12.277660346389293</v>
      </c>
      <c r="G91" s="355">
        <f>'(3) Eur Russ 1904 HHs '!BS93</f>
        <v>12633.712496434584</v>
      </c>
      <c r="H91" s="355">
        <f>'(3) Eur Russ 1904 HHs '!BT93</f>
        <v>2214.0714157988691</v>
      </c>
      <c r="I91" s="355">
        <f>'(3) Eur Russ 1904 HHs '!BU93</f>
        <v>8860.3782166442743</v>
      </c>
      <c r="J91" s="354">
        <f>'(3) Eur Russ 1904 HHs '!BZ93</f>
        <v>4391.3098505585585</v>
      </c>
      <c r="K91" s="354">
        <f t="shared" si="17"/>
        <v>28111.749639782676</v>
      </c>
      <c r="L91" s="354"/>
      <c r="M91" s="354">
        <f>'(8) Gov''t admin'!Y91</f>
        <v>1468.5800211786498</v>
      </c>
      <c r="N91" s="355">
        <f>'(6) Clergy'!Q91</f>
        <v>0</v>
      </c>
      <c r="O91" s="355">
        <f>'(8) Gov''t admin'!Z91</f>
        <v>1022.8578841551737</v>
      </c>
      <c r="P91" s="355">
        <f>'(8) Gov''t admin'!AB91</f>
        <v>21804.80346793744</v>
      </c>
      <c r="Q91" s="355">
        <f>'(8) Gov''t admin'!AA91</f>
        <v>3583.7999041406474</v>
      </c>
      <c r="R91" s="355">
        <f>'(6) Clergy'!R91</f>
        <v>231.70836237077361</v>
      </c>
      <c r="S91" s="355">
        <f t="shared" si="18"/>
        <v>28111.749639782684</v>
      </c>
      <c r="T91" s="349"/>
      <c r="U91" s="355">
        <f t="shared" si="19"/>
        <v>0</v>
      </c>
    </row>
    <row r="92" spans="1:21">
      <c r="A92" s="25">
        <v>19</v>
      </c>
      <c r="B92" s="1">
        <v>6</v>
      </c>
      <c r="C92" s="203">
        <v>1</v>
      </c>
      <c r="D92" s="221" t="s">
        <v>825</v>
      </c>
      <c r="F92" s="355">
        <f>'(3) Eur Russ 1904 HHs '!BR94</f>
        <v>17.969568747682889</v>
      </c>
      <c r="G92" s="355">
        <f>'(3) Eur Russ 1904 HHs '!BS94</f>
        <v>9031.5052525854189</v>
      </c>
      <c r="H92" s="355">
        <f>'(3) Eur Russ 1904 HHs '!BT94</f>
        <v>1893.9925460057768</v>
      </c>
      <c r="I92" s="355">
        <f>'(3) Eur Russ 1904 HHs '!BU94</f>
        <v>7633.4728040156933</v>
      </c>
      <c r="J92" s="354">
        <f>'(3) Eur Russ 1904 HHs '!BZ94</f>
        <v>5451.9671580469876</v>
      </c>
      <c r="K92" s="354">
        <f t="shared" si="17"/>
        <v>24028.907329401562</v>
      </c>
      <c r="L92" s="354"/>
      <c r="M92" s="354">
        <f>'(8) Gov''t admin'!Y92</f>
        <v>857.12373857101795</v>
      </c>
      <c r="N92" s="355">
        <f>'(6) Clergy'!Q92</f>
        <v>0</v>
      </c>
      <c r="O92" s="355">
        <f>'(8) Gov''t admin'!Z92</f>
        <v>340.91807314321522</v>
      </c>
      <c r="P92" s="355">
        <f>'(8) Gov''t admin'!AB92</f>
        <v>14081.28097491191</v>
      </c>
      <c r="Q92" s="355">
        <f>'(8) Gov''t admin'!AA92</f>
        <v>7967.0426512917402</v>
      </c>
      <c r="R92" s="355">
        <f>'(6) Clergy'!R92</f>
        <v>782.54189148367732</v>
      </c>
      <c r="S92" s="355">
        <f t="shared" si="18"/>
        <v>24028.907329401562</v>
      </c>
      <c r="T92" s="349"/>
      <c r="U92" s="355">
        <f t="shared" si="19"/>
        <v>0</v>
      </c>
    </row>
    <row r="93" spans="1:21">
      <c r="A93" s="25">
        <v>21</v>
      </c>
      <c r="B93" s="1">
        <v>6</v>
      </c>
      <c r="C93" s="203">
        <v>1</v>
      </c>
      <c r="D93" s="221" t="s">
        <v>827</v>
      </c>
      <c r="F93" s="355">
        <f>'(3) Eur Russ 1904 HHs '!BR95</f>
        <v>51.215101654958779</v>
      </c>
      <c r="G93" s="355">
        <f>'(3) Eur Russ 1904 HHs '!BS95</f>
        <v>28074.411557193234</v>
      </c>
      <c r="H93" s="355">
        <f>'(3) Eur Russ 1904 HHs '!BT95</f>
        <v>4447.1779937055871</v>
      </c>
      <c r="I93" s="355">
        <f>'(3) Eur Russ 1904 HHs '!BU95</f>
        <v>15757.17960917565</v>
      </c>
      <c r="J93" s="354">
        <f>'(3) Eur Russ 1904 HHs '!BZ95</f>
        <v>11659.97147677897</v>
      </c>
      <c r="K93" s="354">
        <f t="shared" si="17"/>
        <v>59989.955738508397</v>
      </c>
      <c r="L93" s="354"/>
      <c r="M93" s="354">
        <f>'(8) Gov''t admin'!Y93</f>
        <v>1812.9922200022336</v>
      </c>
      <c r="N93" s="355">
        <f>'(6) Clergy'!Q93</f>
        <v>0</v>
      </c>
      <c r="O93" s="355">
        <f>'(8) Gov''t admin'!Z93</f>
        <v>1929.5102201004975</v>
      </c>
      <c r="P93" s="355">
        <f>'(8) Gov''t admin'!AB93</f>
        <v>27536.114505015234</v>
      </c>
      <c r="Q93" s="355">
        <f>'(8) Gov''t admin'!AA93</f>
        <v>25895.003476753736</v>
      </c>
      <c r="R93" s="355">
        <f>'(6) Clergy'!R93</f>
        <v>2816.3353166366837</v>
      </c>
      <c r="S93" s="355">
        <f t="shared" si="18"/>
        <v>59989.95573850839</v>
      </c>
      <c r="T93" s="349"/>
      <c r="U93" s="355">
        <f t="shared" si="19"/>
        <v>0</v>
      </c>
    </row>
    <row r="94" spans="1:21">
      <c r="A94" s="25">
        <v>49</v>
      </c>
      <c r="B94" s="1">
        <v>6</v>
      </c>
      <c r="C94" s="203">
        <v>1</v>
      </c>
      <c r="D94" s="221" t="s">
        <v>580</v>
      </c>
      <c r="F94" s="355">
        <f>'(3) Eur Russ 1904 HHs '!BR96</f>
        <v>12.913211765209958</v>
      </c>
      <c r="G94" s="355">
        <f>'(3) Eur Russ 1904 HHs '!BS96</f>
        <v>4329.6154304211104</v>
      </c>
      <c r="H94" s="355">
        <f>'(3) Eur Russ 1904 HHs '!BT96</f>
        <v>907.61431264047133</v>
      </c>
      <c r="I94" s="355">
        <f>'(3) Eur Russ 1904 HHs '!BU96</f>
        <v>3486.5671766066889</v>
      </c>
      <c r="J94" s="354">
        <f>'(3) Eur Russ 1904 HHs '!BZ96</f>
        <v>3800.173748047504</v>
      </c>
      <c r="K94" s="354">
        <f t="shared" si="17"/>
        <v>12536.883879480984</v>
      </c>
      <c r="L94" s="354"/>
      <c r="M94" s="354">
        <f>'(8) Gov''t admin'!Y94</f>
        <v>578.144551227394</v>
      </c>
      <c r="N94" s="355">
        <f>'(6) Clergy'!Q94</f>
        <v>0</v>
      </c>
      <c r="O94" s="355">
        <f>'(8) Gov''t admin'!Z94</f>
        <v>262.98124428746883</v>
      </c>
      <c r="P94" s="355">
        <f>'(8) Gov''t admin'!AB94</f>
        <v>4844.1614294789124</v>
      </c>
      <c r="Q94" s="355">
        <f>'(8) Gov''t admin'!AA94</f>
        <v>6063.0657341017286</v>
      </c>
      <c r="R94" s="355">
        <f>'(6) Clergy'!R94</f>
        <v>788.53092038547925</v>
      </c>
      <c r="S94" s="355">
        <f t="shared" si="18"/>
        <v>12536.883879480984</v>
      </c>
      <c r="T94" s="349"/>
      <c r="U94" s="355">
        <f t="shared" si="19"/>
        <v>0</v>
      </c>
    </row>
    <row r="95" spans="1:21">
      <c r="A95" s="25">
        <v>4</v>
      </c>
      <c r="B95" s="1">
        <v>7</v>
      </c>
      <c r="C95" s="203">
        <v>1</v>
      </c>
      <c r="D95" s="25" t="s">
        <v>82</v>
      </c>
      <c r="F95" s="355">
        <f>'(3) Eur Russ 1904 HHs '!BR97</f>
        <v>7.2242771891499302</v>
      </c>
      <c r="G95" s="355">
        <f>'(3) Eur Russ 1904 HHs '!BS97</f>
        <v>8918.3701900055894</v>
      </c>
      <c r="H95" s="355">
        <f>'(3) Eur Russ 1904 HHs '!BT97</f>
        <v>1607.4016745858596</v>
      </c>
      <c r="I95" s="355">
        <f>'(3) Eur Russ 1904 HHs '!BU97</f>
        <v>8336.8158762790208</v>
      </c>
      <c r="J95" s="354">
        <f>'(3) Eur Russ 1904 HHs '!BZ97</f>
        <v>6928.0818243947797</v>
      </c>
      <c r="K95" s="354">
        <f t="shared" si="17"/>
        <v>25797.893842454399</v>
      </c>
      <c r="L95" s="354"/>
      <c r="M95" s="354">
        <f>'(8) Gov''t admin'!Y95</f>
        <v>3067.8278784464578</v>
      </c>
      <c r="N95" s="355">
        <f>'(6) Clergy'!Q95</f>
        <v>0</v>
      </c>
      <c r="O95" s="355">
        <f>'(8) Gov''t admin'!Z95</f>
        <v>487.38004103268531</v>
      </c>
      <c r="P95" s="355">
        <f>'(8) Gov''t admin'!AB95</f>
        <v>20628.224244726156</v>
      </c>
      <c r="Q95" s="355">
        <f>'(8) Gov''t admin'!AA95</f>
        <v>1405.5636184404393</v>
      </c>
      <c r="R95" s="355">
        <f>'(6) Clergy'!R95</f>
        <v>208.89805980866177</v>
      </c>
      <c r="S95" s="355">
        <f t="shared" si="18"/>
        <v>25797.893842454399</v>
      </c>
      <c r="T95" s="349"/>
      <c r="U95" s="355">
        <f t="shared" si="19"/>
        <v>0</v>
      </c>
    </row>
    <row r="96" spans="1:21">
      <c r="A96" s="25">
        <v>5</v>
      </c>
      <c r="B96" s="1">
        <v>7</v>
      </c>
      <c r="C96" s="203">
        <v>1</v>
      </c>
      <c r="D96" s="25" t="s">
        <v>835</v>
      </c>
      <c r="F96" s="355">
        <f>'(3) Eur Russ 1904 HHs '!BR98</f>
        <v>25.160876434972725</v>
      </c>
      <c r="G96" s="355">
        <f>'(3) Eur Russ 1904 HHs '!BS98</f>
        <v>9779.1939743927305</v>
      </c>
      <c r="H96" s="355">
        <f>'(3) Eur Russ 1904 HHs '!BT98</f>
        <v>2436.4115347865254</v>
      </c>
      <c r="I96" s="355">
        <f>'(3) Eur Russ 1904 HHs '!BU98</f>
        <v>13050.107910939187</v>
      </c>
      <c r="J96" s="354">
        <f>'(3) Eur Russ 1904 HHs '!BZ98</f>
        <v>6826.9844726892625</v>
      </c>
      <c r="K96" s="354">
        <f t="shared" si="17"/>
        <v>32117.858769242677</v>
      </c>
      <c r="L96" s="354"/>
      <c r="M96" s="354">
        <f>'(8) Gov''t admin'!Y96</f>
        <v>1129.1908366206796</v>
      </c>
      <c r="N96" s="355">
        <f>'(6) Clergy'!Q96</f>
        <v>0</v>
      </c>
      <c r="O96" s="355">
        <f>'(8) Gov''t admin'!Z96</f>
        <v>971.94066486671522</v>
      </c>
      <c r="P96" s="355">
        <f>'(8) Gov''t admin'!AB96</f>
        <v>27881.715498354635</v>
      </c>
      <c r="Q96" s="355">
        <f>'(8) Gov''t admin'!AA96</f>
        <v>1966.2355606397787</v>
      </c>
      <c r="R96" s="355">
        <f>'(6) Clergy'!R96</f>
        <v>168.77620876087539</v>
      </c>
      <c r="S96" s="355">
        <f t="shared" si="18"/>
        <v>32117.858769242685</v>
      </c>
      <c r="T96" s="349"/>
      <c r="U96" s="355">
        <f t="shared" si="19"/>
        <v>0</v>
      </c>
    </row>
    <row r="97" spans="1:21">
      <c r="A97" s="25">
        <v>11</v>
      </c>
      <c r="B97" s="1">
        <v>7</v>
      </c>
      <c r="C97" s="203">
        <v>1</v>
      </c>
      <c r="D97" s="25" t="s">
        <v>921</v>
      </c>
      <c r="F97" s="355">
        <f>'(3) Eur Russ 1904 HHs '!BR99</f>
        <v>9.3076769269353274</v>
      </c>
      <c r="G97" s="355">
        <f>'(3) Eur Russ 1904 HHs '!BS99</f>
        <v>13942.900036549123</v>
      </c>
      <c r="H97" s="355">
        <f>'(3) Eur Russ 1904 HHs '!BT99</f>
        <v>2182.6502393663345</v>
      </c>
      <c r="I97" s="355">
        <f>'(3) Eur Russ 1904 HHs '!BU99</f>
        <v>10708.482304439096</v>
      </c>
      <c r="J97" s="354">
        <f>'(3) Eur Russ 1904 HHs '!BZ99</f>
        <v>8921.4083344675164</v>
      </c>
      <c r="K97" s="354">
        <f t="shared" si="17"/>
        <v>35764.748591749005</v>
      </c>
      <c r="L97" s="354"/>
      <c r="M97" s="354">
        <f>'(8) Gov''t admin'!Y97</f>
        <v>743.30943567748295</v>
      </c>
      <c r="N97" s="355">
        <f>'(6) Clergy'!Q97</f>
        <v>0</v>
      </c>
      <c r="O97" s="355">
        <f>'(8) Gov''t admin'!Z97</f>
        <v>575.00870923879415</v>
      </c>
      <c r="P97" s="355">
        <f>'(8) Gov''t admin'!AB97</f>
        <v>33165.645240139034</v>
      </c>
      <c r="Q97" s="355">
        <f>'(8) Gov''t admin'!AA97</f>
        <v>1241.243181449209</v>
      </c>
      <c r="R97" s="355">
        <f>'(6) Clergy'!R97</f>
        <v>39.542025244487775</v>
      </c>
      <c r="S97" s="355">
        <f t="shared" si="18"/>
        <v>35764.748591749012</v>
      </c>
      <c r="T97" s="349"/>
      <c r="U97" s="355">
        <f t="shared" si="19"/>
        <v>0</v>
      </c>
    </row>
    <row r="98" spans="1:21">
      <c r="A98" s="25">
        <v>17</v>
      </c>
      <c r="B98" s="1">
        <v>7</v>
      </c>
      <c r="C98" s="203">
        <v>1</v>
      </c>
      <c r="D98" s="25" t="s">
        <v>823</v>
      </c>
      <c r="F98" s="355">
        <f>'(3) Eur Russ 1904 HHs '!BR100</f>
        <v>16.885861808203309</v>
      </c>
      <c r="G98" s="355">
        <f>'(3) Eur Russ 1904 HHs '!BS100</f>
        <v>4930.6716479953666</v>
      </c>
      <c r="H98" s="355">
        <f>'(3) Eur Russ 1904 HHs '!BT100</f>
        <v>2327.4346192306893</v>
      </c>
      <c r="I98" s="355">
        <f>'(3) Eur Russ 1904 HHs '!BU100</f>
        <v>5693.3497396658813</v>
      </c>
      <c r="J98" s="354">
        <f>'(3) Eur Russ 1904 HHs '!BZ100</f>
        <v>7699.9529845407087</v>
      </c>
      <c r="K98" s="354">
        <f t="shared" si="17"/>
        <v>20668.294853240848</v>
      </c>
      <c r="L98" s="354"/>
      <c r="M98" s="354">
        <f>'(8) Gov''t admin'!Y98</f>
        <v>2061.5542381609121</v>
      </c>
      <c r="N98" s="355">
        <f>'(6) Clergy'!Q98</f>
        <v>0</v>
      </c>
      <c r="O98" s="355">
        <f>'(8) Gov''t admin'!Z98</f>
        <v>347.46153195960483</v>
      </c>
      <c r="P98" s="355">
        <f>'(8) Gov''t admin'!AB98</f>
        <v>15290.914728743473</v>
      </c>
      <c r="Q98" s="355">
        <f>'(8) Gov''t admin'!AA98</f>
        <v>2836.5670871371358</v>
      </c>
      <c r="R98" s="355">
        <f>'(6) Clergy'!R98</f>
        <v>131.79726723972277</v>
      </c>
      <c r="S98" s="355">
        <f t="shared" si="18"/>
        <v>20668.294853240852</v>
      </c>
      <c r="T98" s="349"/>
      <c r="U98" s="355">
        <f t="shared" si="19"/>
        <v>0</v>
      </c>
    </row>
    <row r="99" spans="1:21">
      <c r="A99" s="25">
        <v>22</v>
      </c>
      <c r="B99" s="1">
        <v>7</v>
      </c>
      <c r="C99" s="203">
        <v>1</v>
      </c>
      <c r="D99" s="221" t="s">
        <v>927</v>
      </c>
      <c r="F99" s="355">
        <f>'(3) Eur Russ 1904 HHs '!BR101</f>
        <v>13.045153121919549</v>
      </c>
      <c r="G99" s="355">
        <f>'(3) Eur Russ 1904 HHs '!BS101</f>
        <v>11301.450987956305</v>
      </c>
      <c r="H99" s="355">
        <f>'(3) Eur Russ 1904 HHs '!BT101</f>
        <v>1861.1085120605226</v>
      </c>
      <c r="I99" s="355">
        <f>'(3) Eur Russ 1904 HHs '!BU101</f>
        <v>12092.856944019422</v>
      </c>
      <c r="J99" s="354">
        <f>'(3) Eur Russ 1904 HHs '!BZ101</f>
        <v>7053.0794545845056</v>
      </c>
      <c r="K99" s="354">
        <f t="shared" si="17"/>
        <v>32321.541051742672</v>
      </c>
      <c r="L99" s="354"/>
      <c r="M99" s="354">
        <f>'(8) Gov''t admin'!Y99</f>
        <v>1673.3034737015594</v>
      </c>
      <c r="N99" s="355">
        <f>'(6) Clergy'!Q99</f>
        <v>0</v>
      </c>
      <c r="O99" s="355">
        <f>'(8) Gov''t admin'!Z99</f>
        <v>717.69010745420951</v>
      </c>
      <c r="P99" s="355">
        <f>'(8) Gov''t admin'!AB99</f>
        <v>29930.547470586902</v>
      </c>
      <c r="Q99" s="355">
        <f>'(8) Gov''t admin'!AA99</f>
        <v>0</v>
      </c>
      <c r="R99" s="355">
        <f>'(6) Clergy'!R99</f>
        <v>0</v>
      </c>
      <c r="S99" s="355">
        <f t="shared" si="18"/>
        <v>32321.541051742672</v>
      </c>
      <c r="T99" s="349"/>
      <c r="U99" s="355">
        <f t="shared" si="19"/>
        <v>0</v>
      </c>
    </row>
    <row r="100" spans="1:21">
      <c r="A100" s="25">
        <v>23</v>
      </c>
      <c r="B100" s="1">
        <v>7</v>
      </c>
      <c r="C100" s="203">
        <v>1</v>
      </c>
      <c r="D100" s="221" t="s">
        <v>928</v>
      </c>
      <c r="F100" s="355">
        <f>'(3) Eur Russ 1904 HHs '!BR102</f>
        <v>34.03053038174194</v>
      </c>
      <c r="G100" s="355">
        <f>'(3) Eur Russ 1904 HHs '!BS102</f>
        <v>7001.7816260434056</v>
      </c>
      <c r="H100" s="355">
        <f>'(3) Eur Russ 1904 HHs '!BT102</f>
        <v>1261.9655016562638</v>
      </c>
      <c r="I100" s="355">
        <f>'(3) Eur Russ 1904 HHs '!BU102</f>
        <v>8155.9837814908205</v>
      </c>
      <c r="J100" s="354">
        <f>'(3) Eur Russ 1904 HHs '!BZ102</f>
        <v>3896.4957287094585</v>
      </c>
      <c r="K100" s="354">
        <f t="shared" si="17"/>
        <v>20350.257168281692</v>
      </c>
      <c r="L100" s="354"/>
      <c r="M100" s="354">
        <f>'(8) Gov''t admin'!Y100</f>
        <v>742.05744988746994</v>
      </c>
      <c r="N100" s="355">
        <f>'(6) Clergy'!Q100</f>
        <v>0</v>
      </c>
      <c r="O100" s="355">
        <f>'(8) Gov''t admin'!Z100</f>
        <v>587.16025922950496</v>
      </c>
      <c r="P100" s="355">
        <f>'(8) Gov''t admin'!AB100</f>
        <v>18464.966788952941</v>
      </c>
      <c r="Q100" s="355">
        <f>'(8) Gov''t admin'!AA100</f>
        <v>452.757093307177</v>
      </c>
      <c r="R100" s="355">
        <f>'(6) Clergy'!R100</f>
        <v>103.31557690458916</v>
      </c>
      <c r="S100" s="355">
        <f t="shared" si="18"/>
        <v>20350.257168281682</v>
      </c>
      <c r="T100" s="349"/>
      <c r="U100" s="355">
        <f t="shared" si="19"/>
        <v>0</v>
      </c>
    </row>
    <row r="101" spans="1:21">
      <c r="A101" s="25">
        <v>8</v>
      </c>
      <c r="B101" s="1">
        <v>8</v>
      </c>
      <c r="C101" s="203">
        <v>1</v>
      </c>
      <c r="D101" s="25" t="s">
        <v>886</v>
      </c>
      <c r="F101" s="355">
        <f>'(3) Eur Russ 1904 HHs '!BR103</f>
        <v>16.796984555909741</v>
      </c>
      <c r="G101" s="355">
        <f>'(3) Eur Russ 1904 HHs '!BS103</f>
        <v>9024.1799526625073</v>
      </c>
      <c r="H101" s="355">
        <f>'(3) Eur Russ 1904 HHs '!BT103</f>
        <v>1977.8449314583718</v>
      </c>
      <c r="I101" s="355">
        <f>'(3) Eur Russ 1904 HHs '!BU103</f>
        <v>10943.235438175196</v>
      </c>
      <c r="J101" s="354">
        <f>'(3) Eur Russ 1904 HHs '!BZ103</f>
        <v>9460.901551116167</v>
      </c>
      <c r="K101" s="354">
        <f t="shared" si="17"/>
        <v>31422.958857968151</v>
      </c>
      <c r="L101" s="354"/>
      <c r="M101" s="354">
        <f>'(8) Gov''t admin'!Y101</f>
        <v>1847.9528371711515</v>
      </c>
      <c r="N101" s="355">
        <f>'(6) Clergy'!Q101</f>
        <v>0</v>
      </c>
      <c r="O101" s="355">
        <f>'(8) Gov''t admin'!Z101</f>
        <v>605.18055068019225</v>
      </c>
      <c r="P101" s="355">
        <f>'(8) Gov''t admin'!AB101</f>
        <v>26737.571820425324</v>
      </c>
      <c r="Q101" s="355">
        <f>'(8) Gov''t admin'!AA101</f>
        <v>1974.4591697309595</v>
      </c>
      <c r="R101" s="355">
        <f>'(6) Clergy'!R101</f>
        <v>257.79447996052545</v>
      </c>
      <c r="S101" s="355">
        <f t="shared" si="18"/>
        <v>31422.958857968151</v>
      </c>
      <c r="T101" s="349"/>
      <c r="U101" s="355">
        <f t="shared" si="19"/>
        <v>0</v>
      </c>
    </row>
    <row r="102" spans="1:21">
      <c r="A102" s="25">
        <v>16</v>
      </c>
      <c r="B102" s="1">
        <v>8</v>
      </c>
      <c r="C102" s="203">
        <v>1</v>
      </c>
      <c r="D102" s="25" t="s">
        <v>926</v>
      </c>
      <c r="F102" s="355">
        <f>'(3) Eur Russ 1904 HHs '!BR104</f>
        <v>17.055797601007068</v>
      </c>
      <c r="G102" s="355">
        <f>'(3) Eur Russ 1904 HHs '!BS104</f>
        <v>21345.330697660345</v>
      </c>
      <c r="H102" s="355">
        <f>'(3) Eur Russ 1904 HHs '!BT104</f>
        <v>4477.146870264356</v>
      </c>
      <c r="I102" s="355">
        <f>'(3) Eur Russ 1904 HHs '!BU104</f>
        <v>21481.777078468403</v>
      </c>
      <c r="J102" s="354">
        <f>'(3) Eur Russ 1904 HHs '!BZ104</f>
        <v>13576.414890401633</v>
      </c>
      <c r="K102" s="354">
        <f t="shared" si="17"/>
        <v>60897.725334395742</v>
      </c>
      <c r="L102" s="354"/>
      <c r="M102" s="354">
        <f>'(8) Gov''t admin'!Y102</f>
        <v>4505.9820805067848</v>
      </c>
      <c r="N102" s="355">
        <f>'(6) Clergy'!Q102</f>
        <v>0</v>
      </c>
      <c r="O102" s="355">
        <f>'(8) Gov''t admin'!Z102</f>
        <v>2512.6656060798409</v>
      </c>
      <c r="P102" s="355">
        <f>'(8) Gov''t admin'!AB102</f>
        <v>47600.543533001597</v>
      </c>
      <c r="Q102" s="355">
        <f>'(8) Gov''t admin'!AA102</f>
        <v>5195.8555707345131</v>
      </c>
      <c r="R102" s="355">
        <f>'(6) Clergy'!R102</f>
        <v>1082.6785440730137</v>
      </c>
      <c r="S102" s="355">
        <f t="shared" si="18"/>
        <v>60897.725334395756</v>
      </c>
      <c r="T102" s="349"/>
      <c r="U102" s="355">
        <f t="shared" si="19"/>
        <v>0</v>
      </c>
    </row>
    <row r="103" spans="1:21">
      <c r="A103" s="25">
        <v>32</v>
      </c>
      <c r="B103" s="1">
        <v>8</v>
      </c>
      <c r="C103" s="203">
        <v>1</v>
      </c>
      <c r="D103" s="221" t="s">
        <v>348</v>
      </c>
      <c r="F103" s="355">
        <f>'(3) Eur Russ 1904 HHs '!BR105</f>
        <v>37.767476374266309</v>
      </c>
      <c r="G103" s="355">
        <f>'(3) Eur Russ 1904 HHs '!BS105</f>
        <v>9143.9256688362548</v>
      </c>
      <c r="H103" s="355">
        <f>'(3) Eur Russ 1904 HHs '!BT105</f>
        <v>1649.1798016762962</v>
      </c>
      <c r="I103" s="355">
        <f>'(3) Eur Russ 1904 HHs '!BU105</f>
        <v>10885.425968316313</v>
      </c>
      <c r="J103" s="354">
        <f>'(3) Eur Russ 1904 HHs '!BZ105</f>
        <v>6911.4481764907396</v>
      </c>
      <c r="K103" s="354">
        <f t="shared" si="17"/>
        <v>28627.747091693869</v>
      </c>
      <c r="L103" s="354"/>
      <c r="M103" s="354">
        <f>'(8) Gov''t admin'!Y103</f>
        <v>1143.9833146279436</v>
      </c>
      <c r="N103" s="355">
        <f>'(6) Clergy'!Q103</f>
        <v>0</v>
      </c>
      <c r="O103" s="355">
        <f>'(8) Gov''t admin'!Z103</f>
        <v>482.99999251519614</v>
      </c>
      <c r="P103" s="355">
        <f>'(8) Gov''t admin'!AB103</f>
        <v>27000.763784550727</v>
      </c>
      <c r="Q103" s="355">
        <f>'(8) Gov''t admin'!AA103</f>
        <v>0</v>
      </c>
      <c r="R103" s="355">
        <f>'(6) Clergy'!R103</f>
        <v>0</v>
      </c>
      <c r="S103" s="355">
        <f t="shared" si="18"/>
        <v>28627.747091693866</v>
      </c>
      <c r="T103" s="349"/>
      <c r="U103" s="355">
        <f t="shared" si="19"/>
        <v>0</v>
      </c>
    </row>
    <row r="104" spans="1:21">
      <c r="A104" s="25">
        <v>2</v>
      </c>
      <c r="B104" s="1">
        <v>9</v>
      </c>
      <c r="C104" s="203">
        <v>1</v>
      </c>
      <c r="D104" s="25" t="s">
        <v>832</v>
      </c>
      <c r="F104" s="355">
        <f>'(3) Eur Russ 1904 HHs '!BR106</f>
        <v>18.22212518480956</v>
      </c>
      <c r="G104" s="355">
        <f>'(3) Eur Russ 1904 HHs '!BS106</f>
        <v>6610.9870170489075</v>
      </c>
      <c r="H104" s="355">
        <f>'(3) Eur Russ 1904 HHs '!BT106</f>
        <v>2267.3167084973525</v>
      </c>
      <c r="I104" s="355">
        <f>'(3) Eur Russ 1904 HHs '!BU106</f>
        <v>8795.6886694392015</v>
      </c>
      <c r="J104" s="354">
        <f>'(3) Eur Russ 1904 HHs '!BZ106</f>
        <v>3271.7474426429399</v>
      </c>
      <c r="K104" s="354">
        <f t="shared" si="17"/>
        <v>20963.961962813213</v>
      </c>
      <c r="L104" s="354"/>
      <c r="M104" s="354">
        <f>'(8) Gov''t admin'!Y104</f>
        <v>323.78623752439972</v>
      </c>
      <c r="N104" s="355">
        <f>'(6) Clergy'!Q104</f>
        <v>0</v>
      </c>
      <c r="O104" s="355">
        <f>'(8) Gov''t admin'!Z104</f>
        <v>698.73704770695258</v>
      </c>
      <c r="P104" s="355">
        <f>'(8) Gov''t admin'!AB104</f>
        <v>12063.409705002887</v>
      </c>
      <c r="Q104" s="355">
        <f>'(8) Gov''t admin'!AA104</f>
        <v>4050.820361228949</v>
      </c>
      <c r="R104" s="355">
        <f>'(6) Clergy'!R104</f>
        <v>1880.0812909456863</v>
      </c>
      <c r="S104" s="355">
        <f t="shared" si="18"/>
        <v>19016.834642408874</v>
      </c>
      <c r="T104" s="349"/>
      <c r="U104" s="355">
        <f t="shared" si="19"/>
        <v>1947.1273204043391</v>
      </c>
    </row>
    <row r="105" spans="1:21">
      <c r="A105" s="25">
        <v>3</v>
      </c>
      <c r="B105" s="1">
        <v>9</v>
      </c>
      <c r="C105" s="203">
        <v>1</v>
      </c>
      <c r="D105" s="25" t="s">
        <v>833</v>
      </c>
      <c r="F105" s="355">
        <f>'(3) Eur Russ 1904 HHs '!BR107</f>
        <v>69.675326534388176</v>
      </c>
      <c r="G105" s="355">
        <f>'(3) Eur Russ 1904 HHs '!BS107</f>
        <v>11483.760636985979</v>
      </c>
      <c r="H105" s="355">
        <f>'(3) Eur Russ 1904 HHs '!BT107</f>
        <v>2115.5962784077865</v>
      </c>
      <c r="I105" s="355">
        <f>'(3) Eur Russ 1904 HHs '!BU107</f>
        <v>16031.659223503313</v>
      </c>
      <c r="J105" s="354">
        <f>'(3) Eur Russ 1904 HHs '!BZ107</f>
        <v>7315.9092861107638</v>
      </c>
      <c r="K105" s="354">
        <f t="shared" si="17"/>
        <v>37016.600751542232</v>
      </c>
      <c r="L105" s="354"/>
      <c r="M105" s="354">
        <f>'(8) Gov''t admin'!Y105</f>
        <v>0</v>
      </c>
      <c r="N105" s="355">
        <f>'(6) Clergy'!Q105</f>
        <v>0</v>
      </c>
      <c r="O105" s="355">
        <f>'(8) Gov''t admin'!Z105</f>
        <v>893.96523290343839</v>
      </c>
      <c r="P105" s="355">
        <f>'(8) Gov''t admin'!AB105</f>
        <v>36122.635518638795</v>
      </c>
      <c r="Q105" s="355">
        <f>'(8) Gov''t admin'!AA105</f>
        <v>0</v>
      </c>
      <c r="R105" s="355">
        <f>'(6) Clergy'!R105</f>
        <v>0</v>
      </c>
      <c r="S105" s="355">
        <f t="shared" si="18"/>
        <v>37016.600751542232</v>
      </c>
      <c r="T105" s="349"/>
      <c r="U105" s="355">
        <f t="shared" si="19"/>
        <v>0</v>
      </c>
    </row>
    <row r="106" spans="1:21">
      <c r="A106" s="25">
        <v>12</v>
      </c>
      <c r="B106" s="1">
        <v>9</v>
      </c>
      <c r="C106" s="203">
        <v>1</v>
      </c>
      <c r="D106" s="25" t="s">
        <v>922</v>
      </c>
      <c r="F106" s="355">
        <f>'(3) Eur Russ 1904 HHs '!BR108</f>
        <v>853.08205064505853</v>
      </c>
      <c r="G106" s="355">
        <f>'(3) Eur Russ 1904 HHs '!BS108</f>
        <v>12366.827042908235</v>
      </c>
      <c r="H106" s="355">
        <f>'(3) Eur Russ 1904 HHs '!BT108</f>
        <v>2816.8883819957641</v>
      </c>
      <c r="I106" s="355">
        <f>'(3) Eur Russ 1904 HHs '!BU108</f>
        <v>16557.807318560466</v>
      </c>
      <c r="J106" s="354">
        <f>'(3) Eur Russ 1904 HHs '!BZ108</f>
        <v>5799.8128678083522</v>
      </c>
      <c r="K106" s="354">
        <f t="shared" si="17"/>
        <v>38394.417661917876</v>
      </c>
      <c r="L106" s="354"/>
      <c r="M106" s="354">
        <f>'(8) Gov''t admin'!Y106</f>
        <v>2026.6215478320892</v>
      </c>
      <c r="N106" s="355">
        <f>'(6) Clergy'!Q106</f>
        <v>0</v>
      </c>
      <c r="O106" s="355">
        <f>'(8) Gov''t admin'!Z106</f>
        <v>982.85497265182983</v>
      </c>
      <c r="P106" s="355">
        <f>'(8) Gov''t admin'!AB106</f>
        <v>19688.484959592275</v>
      </c>
      <c r="Q106" s="355">
        <f>'(8) Gov''t admin'!AA106</f>
        <v>6833.7980034191332</v>
      </c>
      <c r="R106" s="355">
        <f>'(6) Clergy'!R106</f>
        <v>8862.65817842254</v>
      </c>
      <c r="S106" s="355">
        <f t="shared" si="18"/>
        <v>38394.417661917869</v>
      </c>
      <c r="T106" s="349"/>
      <c r="U106" s="355">
        <f t="shared" si="19"/>
        <v>0</v>
      </c>
    </row>
    <row r="107" spans="1:21">
      <c r="A107" s="25">
        <v>13</v>
      </c>
      <c r="B107" s="1">
        <v>9</v>
      </c>
      <c r="C107" s="203">
        <v>1</v>
      </c>
      <c r="D107" s="25" t="s">
        <v>923</v>
      </c>
      <c r="F107" s="355">
        <f>'(3) Eur Russ 1904 HHs '!BR109</f>
        <v>191.2650188338163</v>
      </c>
      <c r="G107" s="355">
        <f>'(3) Eur Russ 1904 HHs '!BS109</f>
        <v>14276.217175006137</v>
      </c>
      <c r="H107" s="355">
        <f>'(3) Eur Russ 1904 HHs '!BT109</f>
        <v>2383.4563885444804</v>
      </c>
      <c r="I107" s="355">
        <f>'(3) Eur Russ 1904 HHs '!BU109</f>
        <v>13216.903224541922</v>
      </c>
      <c r="J107" s="354">
        <f>'(3) Eur Russ 1904 HHs '!BZ109</f>
        <v>4786.5297020975631</v>
      </c>
      <c r="K107" s="354">
        <f t="shared" si="17"/>
        <v>34854.37150902392</v>
      </c>
      <c r="L107" s="354"/>
      <c r="M107" s="354">
        <f>'(8) Gov''t admin'!Y107</f>
        <v>1395.5931224048497</v>
      </c>
      <c r="N107" s="355">
        <f>'(6) Clergy'!Q107</f>
        <v>1.4561805290502434</v>
      </c>
      <c r="O107" s="355">
        <f>'(8) Gov''t admin'!Z107</f>
        <v>1329.5781467368001</v>
      </c>
      <c r="P107" s="355">
        <f>'(8) Gov''t admin'!AB107</f>
        <v>23935.581159583719</v>
      </c>
      <c r="Q107" s="355">
        <f>'(8) Gov''t admin'!AA107</f>
        <v>7538.1433049723973</v>
      </c>
      <c r="R107" s="355">
        <f>'(6) Clergy'!R107</f>
        <v>654.01959479709228</v>
      </c>
      <c r="S107" s="355">
        <f t="shared" si="18"/>
        <v>34854.371509023913</v>
      </c>
      <c r="T107" s="349"/>
      <c r="U107" s="355">
        <f t="shared" si="19"/>
        <v>0</v>
      </c>
    </row>
    <row r="108" spans="1:21">
      <c r="A108" s="25">
        <v>41</v>
      </c>
      <c r="B108" s="1">
        <v>9</v>
      </c>
      <c r="C108" s="203">
        <v>1</v>
      </c>
      <c r="D108" s="221" t="s">
        <v>213</v>
      </c>
      <c r="F108" s="355">
        <f>'(3) Eur Russ 1904 HHs '!BR110</f>
        <v>126.83203456468478</v>
      </c>
      <c r="G108" s="355">
        <f>'(3) Eur Russ 1904 HHs '!BS110</f>
        <v>8642.6972124792319</v>
      </c>
      <c r="H108" s="355">
        <f>'(3) Eur Russ 1904 HHs '!BT110</f>
        <v>2378.1006480878391</v>
      </c>
      <c r="I108" s="355">
        <f>'(3) Eur Russ 1904 HHs '!BU110</f>
        <v>12076.221576766055</v>
      </c>
      <c r="J108" s="354">
        <f>'(3) Eur Russ 1904 HHs '!BZ110</f>
        <v>7886.23472061129</v>
      </c>
      <c r="K108" s="354">
        <f t="shared" si="17"/>
        <v>31110.086192509101</v>
      </c>
      <c r="L108" s="354"/>
      <c r="M108" s="354">
        <f>'(8) Gov''t admin'!Y108</f>
        <v>1625.6126560873668</v>
      </c>
      <c r="N108" s="355">
        <f>'(6) Clergy'!Q108</f>
        <v>0</v>
      </c>
      <c r="O108" s="355">
        <f>'(8) Gov''t admin'!Z108</f>
        <v>1184.8475378872154</v>
      </c>
      <c r="P108" s="355">
        <f>'(8) Gov''t admin'!AB108</f>
        <v>22462.022793034292</v>
      </c>
      <c r="Q108" s="355">
        <f>'(8) Gov''t admin'!AA108</f>
        <v>3167.8585562098419</v>
      </c>
      <c r="R108" s="355">
        <f>'(6) Clergy'!R108</f>
        <v>2669.7446492903882</v>
      </c>
      <c r="S108" s="355">
        <f t="shared" si="18"/>
        <v>31110.086192509101</v>
      </c>
      <c r="T108" s="349"/>
      <c r="U108" s="355">
        <f t="shared" si="19"/>
        <v>0</v>
      </c>
    </row>
    <row r="109" spans="1:21">
      <c r="A109" s="25">
        <v>47</v>
      </c>
      <c r="B109" s="1">
        <v>9</v>
      </c>
      <c r="C109" s="203">
        <v>1</v>
      </c>
      <c r="D109" s="221" t="s">
        <v>436</v>
      </c>
      <c r="F109" s="355">
        <f>'(3) Eur Russ 1904 HHs '!BR111</f>
        <v>749.5854201801028</v>
      </c>
      <c r="G109" s="355">
        <f>'(3) Eur Russ 1904 HHs '!BS111</f>
        <v>35294.309252309955</v>
      </c>
      <c r="H109" s="355">
        <f>'(3) Eur Russ 1904 HHs '!BT111</f>
        <v>7160.9330566141762</v>
      </c>
      <c r="I109" s="355">
        <f>'(3) Eur Russ 1904 HHs '!BU111</f>
        <v>40748.739331067307</v>
      </c>
      <c r="J109" s="354">
        <f>'(3) Eur Russ 1904 HHs '!BZ111</f>
        <v>20111.217337172537</v>
      </c>
      <c r="K109" s="354">
        <f t="shared" si="17"/>
        <v>104064.78439734408</v>
      </c>
      <c r="L109" s="354"/>
      <c r="M109" s="354">
        <f>'(8) Gov''t admin'!Y109</f>
        <v>4260.5381270011649</v>
      </c>
      <c r="N109" s="355">
        <f>'(6) Clergy'!Q109</f>
        <v>0</v>
      </c>
      <c r="O109" s="355">
        <f>'(8) Gov''t admin'!Z109</f>
        <v>3114.4312471730168</v>
      </c>
      <c r="P109" s="355">
        <f>'(8) Gov''t admin'!AB109</f>
        <v>95627.987785574267</v>
      </c>
      <c r="Q109" s="355">
        <f>'(8) Gov''t admin'!AA109</f>
        <v>0</v>
      </c>
      <c r="R109" s="355">
        <f>'(6) Clergy'!R109</f>
        <v>1061.8272375956121</v>
      </c>
      <c r="S109" s="355">
        <f t="shared" si="18"/>
        <v>104064.78439734406</v>
      </c>
      <c r="T109" s="349"/>
      <c r="U109" s="355">
        <f t="shared" si="19"/>
        <v>0</v>
      </c>
    </row>
    <row r="110" spans="1:21">
      <c r="A110" s="52">
        <v>0</v>
      </c>
      <c r="B110" s="11">
        <v>10</v>
      </c>
      <c r="C110" s="204">
        <v>1</v>
      </c>
      <c r="D110" s="52" t="s">
        <v>94</v>
      </c>
      <c r="F110" s="356">
        <f>SUM(F60:F109)</f>
        <v>4511.0281036903389</v>
      </c>
      <c r="G110" s="356">
        <f t="shared" ref="G110" si="20">SUM(G60:G109)</f>
        <v>572893.35513651243</v>
      </c>
      <c r="H110" s="356">
        <f t="shared" ref="H110" si="21">SUM(H60:H109)</f>
        <v>97777.5271038879</v>
      </c>
      <c r="I110" s="356">
        <f t="shared" ref="I110" si="22">SUM(I60:I109)</f>
        <v>504622.70367823599</v>
      </c>
      <c r="J110" s="356">
        <f t="shared" ref="J110" si="23">SUM(J60:J109)</f>
        <v>318053.21786833275</v>
      </c>
      <c r="K110" s="356">
        <f t="shared" ref="K110" si="24">SUM(K60:K109)</f>
        <v>1497857.8318906594</v>
      </c>
      <c r="L110" s="356"/>
      <c r="M110" s="356">
        <f>SUM(M60:M109)</f>
        <v>80888.522939448856</v>
      </c>
      <c r="N110" s="356">
        <f t="shared" ref="N110" si="25">SUM(N60:N109)</f>
        <v>1023.2322642057553</v>
      </c>
      <c r="O110" s="356">
        <f t="shared" ref="O110" si="26">SUM(O60:O109)</f>
        <v>54183.208044443418</v>
      </c>
      <c r="P110" s="356">
        <f t="shared" ref="P110" si="27">SUM(P60:P109)</f>
        <v>909015.96233002027</v>
      </c>
      <c r="Q110" s="356">
        <f t="shared" ref="Q110" si="28">SUM(Q60:Q109)</f>
        <v>403940.17445107386</v>
      </c>
      <c r="R110" s="356">
        <f t="shared" ref="R110:S110" si="29">SUM(R60:R109)</f>
        <v>46227.867387198188</v>
      </c>
      <c r="S110" s="356">
        <f t="shared" si="29"/>
        <v>1495278.9674163903</v>
      </c>
      <c r="T110" s="349"/>
      <c r="U110" s="356">
        <f t="shared" ref="U110" si="30">SUM(U60:U109)</f>
        <v>2578.8644742690485</v>
      </c>
    </row>
    <row r="111" spans="1:21">
      <c r="A111" s="25">
        <v>1</v>
      </c>
      <c r="B111" s="1">
        <v>1</v>
      </c>
      <c r="C111" s="205">
        <v>2</v>
      </c>
      <c r="D111" s="25" t="s">
        <v>123</v>
      </c>
      <c r="F111" s="355">
        <f>'(3) Eur Russ 1904 HHs '!BR113</f>
        <v>0</v>
      </c>
      <c r="G111" s="355">
        <f>'(3) Eur Russ 1904 HHs '!BS113</f>
        <v>2312.6927602720207</v>
      </c>
      <c r="H111" s="355">
        <f>'(3) Eur Russ 1904 HHs '!BT113</f>
        <v>652.73548839224941</v>
      </c>
      <c r="I111" s="355">
        <f>'(3) Eur Russ 1904 HHs '!BU113</f>
        <v>2323.1542405577634</v>
      </c>
      <c r="J111" s="354">
        <f>'(3) Eur Russ 1904 HHs '!BZ113</f>
        <v>1985.3169876227475</v>
      </c>
      <c r="K111" s="354">
        <f t="shared" si="17"/>
        <v>7273.899476844781</v>
      </c>
      <c r="L111" s="354"/>
      <c r="M111" s="354">
        <f>'(8) Gov''t admin'!Y111</f>
        <v>0</v>
      </c>
      <c r="N111" s="355">
        <f>'(6) Clergy'!Q111</f>
        <v>8.2708102978585885E-3</v>
      </c>
      <c r="O111" s="355">
        <f>'(8) Gov''t admin'!Z111</f>
        <v>63.896819833834151</v>
      </c>
      <c r="P111" s="355">
        <f>'(8) Gov''t admin'!AB111</f>
        <v>1385.4943645203377</v>
      </c>
      <c r="Q111" s="355">
        <f>'(8) Gov''t admin'!AA111</f>
        <v>5659.8065525933916</v>
      </c>
      <c r="R111" s="355">
        <f>'(6) Clergy'!R111</f>
        <v>164.69346908693092</v>
      </c>
      <c r="S111" s="355">
        <f t="shared" si="18"/>
        <v>7273.8994768447928</v>
      </c>
      <c r="T111" s="350"/>
      <c r="U111" s="355">
        <f t="shared" si="19"/>
        <v>-1.1823431123048067E-11</v>
      </c>
    </row>
    <row r="112" spans="1:21">
      <c r="A112" s="25">
        <v>7</v>
      </c>
      <c r="B112" s="1">
        <v>1</v>
      </c>
      <c r="C112" s="205">
        <v>2</v>
      </c>
      <c r="D112" s="25" t="s">
        <v>885</v>
      </c>
      <c r="F112" s="355">
        <f>'(3) Eur Russ 1904 HHs '!BR114</f>
        <v>384.8382775279938</v>
      </c>
      <c r="G112" s="355">
        <f>'(3) Eur Russ 1904 HHs '!BS114</f>
        <v>4304.5156494487946</v>
      </c>
      <c r="H112" s="355">
        <f>'(3) Eur Russ 1904 HHs '!BT114</f>
        <v>1081.7052161006982</v>
      </c>
      <c r="I112" s="355">
        <f>'(3) Eur Russ 1904 HHs '!BU114</f>
        <v>1856.2571079404984</v>
      </c>
      <c r="J112" s="354">
        <f>'(3) Eur Russ 1904 HHs '!BZ114</f>
        <v>4710.0658815255156</v>
      </c>
      <c r="K112" s="354">
        <f t="shared" si="17"/>
        <v>12337.3821325435</v>
      </c>
      <c r="L112" s="354"/>
      <c r="M112" s="354">
        <f>'(8) Gov''t admin'!Y112</f>
        <v>0</v>
      </c>
      <c r="N112" s="355">
        <f>'(6) Clergy'!Q112</f>
        <v>98.071355685898652</v>
      </c>
      <c r="O112" s="355">
        <f>'(8) Gov''t admin'!Z112</f>
        <v>169.44584128199091</v>
      </c>
      <c r="P112" s="355">
        <f>'(8) Gov''t admin'!AB112</f>
        <v>1700.4409890078659</v>
      </c>
      <c r="Q112" s="355">
        <f>'(8) Gov''t admin'!AA112</f>
        <v>10351.044727030458</v>
      </c>
      <c r="R112" s="355">
        <f>'(6) Clergy'!R112</f>
        <v>18.379219537305289</v>
      </c>
      <c r="S112" s="355">
        <f t="shared" si="18"/>
        <v>12337.38213254352</v>
      </c>
      <c r="T112" s="350"/>
      <c r="U112" s="355">
        <f t="shared" si="19"/>
        <v>-2.0008883439004421E-11</v>
      </c>
    </row>
    <row r="113" spans="1:21">
      <c r="A113" s="25">
        <v>26</v>
      </c>
      <c r="B113" s="1">
        <v>1</v>
      </c>
      <c r="C113" s="205">
        <v>2</v>
      </c>
      <c r="D113" s="221" t="s">
        <v>670</v>
      </c>
      <c r="F113" s="355">
        <f>'(3) Eur Russ 1904 HHs '!BR115</f>
        <v>78.872484765040198</v>
      </c>
      <c r="G113" s="355">
        <f>'(3) Eur Russ 1904 HHs '!BS115</f>
        <v>9918.0863440981666</v>
      </c>
      <c r="H113" s="355">
        <f>'(3) Eur Russ 1904 HHs '!BT115</f>
        <v>1448.3317403207084</v>
      </c>
      <c r="I113" s="355">
        <f>'(3) Eur Russ 1904 HHs '!BU115</f>
        <v>6565.576456091736</v>
      </c>
      <c r="J113" s="354">
        <f>'(3) Eur Russ 1904 HHs '!BZ115</f>
        <v>9772.2147596778814</v>
      </c>
      <c r="K113" s="354">
        <f t="shared" si="17"/>
        <v>27783.081784953531</v>
      </c>
      <c r="L113" s="354"/>
      <c r="M113" s="354">
        <f>'(8) Gov''t admin'!Y113</f>
        <v>0</v>
      </c>
      <c r="N113" s="355">
        <f>'(6) Clergy'!Q113</f>
        <v>0</v>
      </c>
      <c r="O113" s="355">
        <f>'(8) Gov''t admin'!Z113</f>
        <v>349.59509480525708</v>
      </c>
      <c r="P113" s="355">
        <f>'(8) Gov''t admin'!AB113</f>
        <v>6059.5082359196194</v>
      </c>
      <c r="Q113" s="355">
        <f>'(8) Gov''t admin'!AA113</f>
        <v>21287.308033351474</v>
      </c>
      <c r="R113" s="355">
        <f>'(6) Clergy'!R113</f>
        <v>86.670420877167999</v>
      </c>
      <c r="S113" s="355">
        <f t="shared" si="18"/>
        <v>27783.081784953516</v>
      </c>
      <c r="T113" s="350"/>
      <c r="U113" s="355">
        <f t="shared" si="19"/>
        <v>0</v>
      </c>
    </row>
    <row r="114" spans="1:21">
      <c r="A114" s="25">
        <v>27</v>
      </c>
      <c r="B114" s="1">
        <v>1</v>
      </c>
      <c r="C114" s="205">
        <v>2</v>
      </c>
      <c r="D114" s="221" t="s">
        <v>697</v>
      </c>
      <c r="F114" s="355">
        <f>'(3) Eur Russ 1904 HHs '!BR116</f>
        <v>128.63787055593983</v>
      </c>
      <c r="G114" s="355">
        <f>'(3) Eur Russ 1904 HHs '!BS116</f>
        <v>1425.4150720752912</v>
      </c>
      <c r="H114" s="355">
        <f>'(3) Eur Russ 1904 HHs '!BT116</f>
        <v>600.51455577253341</v>
      </c>
      <c r="I114" s="355">
        <f>'(3) Eur Russ 1904 HHs '!BU116</f>
        <v>1505.5462595980575</v>
      </c>
      <c r="J114" s="354">
        <f>'(3) Eur Russ 1904 HHs '!BZ116</f>
        <v>1424.2101623643539</v>
      </c>
      <c r="K114" s="354">
        <f t="shared" si="17"/>
        <v>5084.323920366176</v>
      </c>
      <c r="L114" s="354"/>
      <c r="M114" s="354">
        <f>'(8) Gov''t admin'!Y114</f>
        <v>0</v>
      </c>
      <c r="N114" s="355">
        <f>'(6) Clergy'!Q114</f>
        <v>0.93205054313125402</v>
      </c>
      <c r="O114" s="355">
        <f>'(8) Gov''t admin'!Z114</f>
        <v>9.4851482344829421</v>
      </c>
      <c r="P114" s="355">
        <f>'(8) Gov''t admin'!AB114</f>
        <v>257.91722710033514</v>
      </c>
      <c r="Q114" s="355">
        <f>'(8) Gov''t admin'!AA114</f>
        <v>4748.1143571792418</v>
      </c>
      <c r="R114" s="355">
        <f>'(6) Clergy'!R114</f>
        <v>67.87513730896319</v>
      </c>
      <c r="S114" s="355">
        <f t="shared" si="18"/>
        <v>5084.3239203661542</v>
      </c>
      <c r="T114" s="350"/>
      <c r="U114" s="355">
        <f t="shared" si="19"/>
        <v>2.1827872842550278E-11</v>
      </c>
    </row>
    <row r="115" spans="1:21">
      <c r="A115" s="25">
        <v>34</v>
      </c>
      <c r="B115" s="1">
        <v>1</v>
      </c>
      <c r="C115" s="205">
        <v>2</v>
      </c>
      <c r="D115" s="221" t="s">
        <v>808</v>
      </c>
      <c r="F115" s="355">
        <f>'(3) Eur Russ 1904 HHs '!BR117</f>
        <v>1.2533979004666795E-2</v>
      </c>
      <c r="G115" s="355">
        <f>'(3) Eur Russ 1904 HHs '!BS117</f>
        <v>3048.0870997818552</v>
      </c>
      <c r="H115" s="355">
        <f>'(3) Eur Russ 1904 HHs '!BT117</f>
        <v>703.7056713285815</v>
      </c>
      <c r="I115" s="355">
        <f>'(3) Eur Russ 1904 HHs '!BU117</f>
        <v>1829.2149859353287</v>
      </c>
      <c r="J115" s="354">
        <f>'(3) Eur Russ 1904 HHs '!BZ117</f>
        <v>4273.0442776354612</v>
      </c>
      <c r="K115" s="354">
        <f t="shared" si="17"/>
        <v>9854.0645686602311</v>
      </c>
      <c r="L115" s="354"/>
      <c r="M115" s="354">
        <f>'(8) Gov''t admin'!Y115</f>
        <v>0</v>
      </c>
      <c r="N115" s="355">
        <f>'(6) Clergy'!Q115</f>
        <v>0</v>
      </c>
      <c r="O115" s="355">
        <f>'(8) Gov''t admin'!Z115</f>
        <v>201.53719235196186</v>
      </c>
      <c r="P115" s="355">
        <f>'(8) Gov''t admin'!AB115</f>
        <v>6727.4752115594129</v>
      </c>
      <c r="Q115" s="355">
        <f>'(8) Gov''t admin'!AA115</f>
        <v>2913.325776361115</v>
      </c>
      <c r="R115" s="355">
        <f>'(6) Clergy'!R115</f>
        <v>10.269416508515633</v>
      </c>
      <c r="S115" s="355">
        <f t="shared" si="18"/>
        <v>9852.6075967810048</v>
      </c>
      <c r="T115" s="350"/>
      <c r="U115" s="355">
        <f t="shared" si="19"/>
        <v>1.4569718792263302</v>
      </c>
    </row>
    <row r="116" spans="1:21">
      <c r="A116" s="25">
        <v>37</v>
      </c>
      <c r="B116" s="1">
        <v>1</v>
      </c>
      <c r="C116" s="205">
        <v>2</v>
      </c>
      <c r="D116" s="221" t="s">
        <v>912</v>
      </c>
      <c r="F116" s="355">
        <f>'(3) Eur Russ 1904 HHs '!BR118</f>
        <v>131.00447793423578</v>
      </c>
      <c r="G116" s="355">
        <f>'(3) Eur Russ 1904 HHs '!BS118</f>
        <v>15857.715709132099</v>
      </c>
      <c r="H116" s="355">
        <f>'(3) Eur Russ 1904 HHs '!BT118</f>
        <v>3370.8366338186115</v>
      </c>
      <c r="I116" s="355">
        <f>'(3) Eur Russ 1904 HHs '!BU118</f>
        <v>10770.718556527285</v>
      </c>
      <c r="J116" s="354">
        <f>'(3) Eur Russ 1904 HHs '!BZ118</f>
        <v>10654.360990913236</v>
      </c>
      <c r="K116" s="354">
        <f t="shared" si="17"/>
        <v>40784.63636832546</v>
      </c>
      <c r="L116" s="354"/>
      <c r="M116" s="354">
        <f>'(8) Gov''t admin'!Y116</f>
        <v>392.69580828047606</v>
      </c>
      <c r="N116" s="355">
        <f>'(6) Clergy'!Q116</f>
        <v>0</v>
      </c>
      <c r="O116" s="355">
        <f>'(8) Gov''t admin'!Z116</f>
        <v>608.33507503868441</v>
      </c>
      <c r="P116" s="355">
        <f>'(8) Gov''t admin'!AB116</f>
        <v>11050.013748044616</v>
      </c>
      <c r="Q116" s="355">
        <f>'(8) Gov''t admin'!AA116</f>
        <v>26757.182926702757</v>
      </c>
      <c r="R116" s="355">
        <f>'(6) Clergy'!R116</f>
        <v>1976.4088102589744</v>
      </c>
      <c r="S116" s="355">
        <f t="shared" si="18"/>
        <v>40784.636368325504</v>
      </c>
      <c r="T116" s="350"/>
      <c r="U116" s="355">
        <f t="shared" si="19"/>
        <v>0</v>
      </c>
    </row>
    <row r="117" spans="1:21">
      <c r="A117" s="25">
        <v>10</v>
      </c>
      <c r="B117" s="1">
        <v>2</v>
      </c>
      <c r="C117" s="205">
        <v>2</v>
      </c>
      <c r="D117" s="25" t="s">
        <v>561</v>
      </c>
      <c r="F117" s="355">
        <f>'(3) Eur Russ 1904 HHs '!BR119</f>
        <v>3461.3503542727221</v>
      </c>
      <c r="G117" s="355">
        <f>'(3) Eur Russ 1904 HHs '!BS119</f>
        <v>19623.427249807173</v>
      </c>
      <c r="H117" s="355">
        <f>'(3) Eur Russ 1904 HHs '!BT119</f>
        <v>2092.0448149235572</v>
      </c>
      <c r="I117" s="355">
        <f>'(3) Eur Russ 1904 HHs '!BU119</f>
        <v>5352.2330217075532</v>
      </c>
      <c r="J117" s="354">
        <f>'(3) Eur Russ 1904 HHs '!BZ119</f>
        <v>6517.3819546606392</v>
      </c>
      <c r="K117" s="354">
        <f t="shared" si="17"/>
        <v>37046.437395371642</v>
      </c>
      <c r="L117" s="354"/>
      <c r="M117" s="354">
        <f>'(8) Gov''t admin'!Y117</f>
        <v>0</v>
      </c>
      <c r="N117" s="355">
        <f>'(6) Clergy'!Q117</f>
        <v>0</v>
      </c>
      <c r="O117" s="355">
        <f>'(8) Gov''t admin'!Z117</f>
        <v>182.12518361126038</v>
      </c>
      <c r="P117" s="355">
        <f>'(8) Gov''t admin'!AB117</f>
        <v>2478.6821410565999</v>
      </c>
      <c r="Q117" s="355">
        <f>'(8) Gov''t admin'!AA117</f>
        <v>34385.630070703424</v>
      </c>
      <c r="R117" s="355">
        <f>'(6) Clergy'!R117</f>
        <v>0</v>
      </c>
      <c r="S117" s="355">
        <f t="shared" si="18"/>
        <v>37046.437395371286</v>
      </c>
      <c r="T117" s="350"/>
      <c r="U117" s="355">
        <f t="shared" si="19"/>
        <v>3.5652192309498787E-10</v>
      </c>
    </row>
    <row r="118" spans="1:21">
      <c r="A118" s="25">
        <v>14</v>
      </c>
      <c r="B118" s="1">
        <v>2</v>
      </c>
      <c r="C118" s="205">
        <v>2</v>
      </c>
      <c r="D118" s="25" t="s">
        <v>924</v>
      </c>
      <c r="F118" s="355">
        <f>'(3) Eur Russ 1904 HHs '!BR120</f>
        <v>44.652194258349347</v>
      </c>
      <c r="G118" s="355">
        <f>'(3) Eur Russ 1904 HHs '!BS120</f>
        <v>10685.653058014004</v>
      </c>
      <c r="H118" s="355">
        <f>'(3) Eur Russ 1904 HHs '!BT120</f>
        <v>1349.8602999564248</v>
      </c>
      <c r="I118" s="355">
        <f>'(3) Eur Russ 1904 HHs '!BU120</f>
        <v>5073.401602418593</v>
      </c>
      <c r="J118" s="354">
        <f>'(3) Eur Russ 1904 HHs '!BZ120</f>
        <v>5565.4853999387124</v>
      </c>
      <c r="K118" s="354">
        <f t="shared" si="17"/>
        <v>22719.052554586084</v>
      </c>
      <c r="L118" s="354"/>
      <c r="M118" s="354">
        <f>'(8) Gov''t admin'!Y118</f>
        <v>0</v>
      </c>
      <c r="N118" s="355">
        <f>'(6) Clergy'!Q118</f>
        <v>0</v>
      </c>
      <c r="O118" s="355">
        <f>'(8) Gov''t admin'!Z118</f>
        <v>99.181276857877435</v>
      </c>
      <c r="P118" s="355">
        <f>'(8) Gov''t admin'!AB118</f>
        <v>5030.9540104355801</v>
      </c>
      <c r="Q118" s="355">
        <f>'(8) Gov''t admin'!AA118</f>
        <v>17588.917267292709</v>
      </c>
      <c r="R118" s="355">
        <f>'(6) Clergy'!R118</f>
        <v>0</v>
      </c>
      <c r="S118" s="355">
        <f t="shared" si="18"/>
        <v>22719.052554586167</v>
      </c>
      <c r="T118" s="350"/>
      <c r="U118" s="355">
        <f t="shared" si="19"/>
        <v>-8.3673512563109398E-11</v>
      </c>
    </row>
    <row r="119" spans="1:21">
      <c r="A119" s="25">
        <v>28</v>
      </c>
      <c r="B119" s="1">
        <v>2</v>
      </c>
      <c r="C119" s="205">
        <v>2</v>
      </c>
      <c r="D119" s="221" t="s">
        <v>698</v>
      </c>
      <c r="F119" s="355">
        <f>'(3) Eur Russ 1904 HHs '!BR121</f>
        <v>5387.5813013727593</v>
      </c>
      <c r="G119" s="355">
        <f>'(3) Eur Russ 1904 HHs '!BS121</f>
        <v>4301.4401453034725</v>
      </c>
      <c r="H119" s="355">
        <f>'(3) Eur Russ 1904 HHs '!BT121</f>
        <v>1604.6814861958123</v>
      </c>
      <c r="I119" s="355">
        <f>'(3) Eur Russ 1904 HHs '!BU121</f>
        <v>3276.2309120592809</v>
      </c>
      <c r="J119" s="354">
        <f>'(3) Eur Russ 1904 HHs '!BZ121</f>
        <v>666.64201285829768</v>
      </c>
      <c r="K119" s="354">
        <f t="shared" si="17"/>
        <v>15236.575857789623</v>
      </c>
      <c r="L119" s="354"/>
      <c r="M119" s="354">
        <f>'(8) Gov''t admin'!Y119</f>
        <v>0</v>
      </c>
      <c r="N119" s="355">
        <f>'(6) Clergy'!Q119</f>
        <v>0</v>
      </c>
      <c r="O119" s="355">
        <f>'(8) Gov''t admin'!Z119</f>
        <v>159.81106951121581</v>
      </c>
      <c r="P119" s="355">
        <f>'(8) Gov''t admin'!AB119</f>
        <v>4302.1436776876899</v>
      </c>
      <c r="Q119" s="355">
        <f>'(8) Gov''t admin'!AA119</f>
        <v>7492.2376610171432</v>
      </c>
      <c r="R119" s="355">
        <f>'(6) Clergy'!R119</f>
        <v>3375.3834495735528</v>
      </c>
      <c r="S119" s="355">
        <f t="shared" si="18"/>
        <v>15329.575857789601</v>
      </c>
      <c r="T119" s="350"/>
      <c r="U119" s="355">
        <f t="shared" si="19"/>
        <v>-92.999999999978172</v>
      </c>
    </row>
    <row r="120" spans="1:21">
      <c r="A120" s="25">
        <v>31</v>
      </c>
      <c r="B120" s="1">
        <v>2</v>
      </c>
      <c r="C120" s="205">
        <v>2</v>
      </c>
      <c r="D120" s="221" t="s">
        <v>134</v>
      </c>
      <c r="F120" s="355">
        <f>'(3) Eur Russ 1904 HHs '!BR122</f>
        <v>38891.203220488722</v>
      </c>
      <c r="G120" s="355">
        <f>'(3) Eur Russ 1904 HHs '!BS122</f>
        <v>46782.665815540808</v>
      </c>
      <c r="H120" s="355">
        <f>'(3) Eur Russ 1904 HHs '!BT122</f>
        <v>9566.0395130940433</v>
      </c>
      <c r="I120" s="355">
        <f>'(3) Eur Russ 1904 HHs '!BU122</f>
        <v>25662.473634594113</v>
      </c>
      <c r="J120" s="354">
        <f>'(3) Eur Russ 1904 HHs '!BZ122</f>
        <v>10061.22626900184</v>
      </c>
      <c r="K120" s="354">
        <f t="shared" si="17"/>
        <v>130963.60845271952</v>
      </c>
      <c r="L120" s="354"/>
      <c r="M120" s="354">
        <f>'(8) Gov''t admin'!Y120</f>
        <v>0</v>
      </c>
      <c r="N120" s="355">
        <f>'(6) Clergy'!Q120</f>
        <v>0</v>
      </c>
      <c r="O120" s="355">
        <f>'(8) Gov''t admin'!Z120</f>
        <v>318.11703841750858</v>
      </c>
      <c r="P120" s="355">
        <f>'(8) Gov''t admin'!AB120</f>
        <v>7487.2730248874932</v>
      </c>
      <c r="Q120" s="355">
        <f>'(8) Gov''t admin'!AA120</f>
        <v>123158.21838941453</v>
      </c>
      <c r="R120" s="355">
        <f>'(6) Clergy'!R120</f>
        <v>0</v>
      </c>
      <c r="S120" s="355">
        <f t="shared" si="18"/>
        <v>130963.60845271953</v>
      </c>
      <c r="T120" s="350"/>
      <c r="U120" s="355">
        <f t="shared" si="19"/>
        <v>0</v>
      </c>
    </row>
    <row r="121" spans="1:21">
      <c r="A121" s="25">
        <v>36</v>
      </c>
      <c r="B121" s="1">
        <v>2</v>
      </c>
      <c r="C121" s="205">
        <v>2</v>
      </c>
      <c r="D121" s="221" t="s">
        <v>480</v>
      </c>
      <c r="F121" s="355">
        <f>'(3) Eur Russ 1904 HHs '!BR123</f>
        <v>27.684686854692295</v>
      </c>
      <c r="G121" s="355">
        <f>'(3) Eur Russ 1904 HHs '!BS123</f>
        <v>15728.805200129791</v>
      </c>
      <c r="H121" s="355">
        <f>'(3) Eur Russ 1904 HHs '!BT123</f>
        <v>3059.7649254429543</v>
      </c>
      <c r="I121" s="355">
        <f>'(3) Eur Russ 1904 HHs '!BU123</f>
        <v>10427.001586099239</v>
      </c>
      <c r="J121" s="354">
        <f>'(3) Eur Russ 1904 HHs '!BZ123</f>
        <v>6222.9018614850938</v>
      </c>
      <c r="K121" s="354">
        <f t="shared" si="17"/>
        <v>35466.158260011769</v>
      </c>
      <c r="L121" s="354"/>
      <c r="M121" s="354">
        <f>'(8) Gov''t admin'!Y121</f>
        <v>0</v>
      </c>
      <c r="N121" s="355">
        <f>'(6) Clergy'!Q121</f>
        <v>0</v>
      </c>
      <c r="O121" s="355">
        <f>'(8) Gov''t admin'!Z121</f>
        <v>320.16389702778019</v>
      </c>
      <c r="P121" s="355">
        <f>'(8) Gov''t admin'!AB121</f>
        <v>13604.294188893307</v>
      </c>
      <c r="Q121" s="355">
        <f>'(8) Gov''t admin'!AA121</f>
        <v>21541.700174090594</v>
      </c>
      <c r="R121" s="355">
        <f>'(6) Clergy'!R121</f>
        <v>0</v>
      </c>
      <c r="S121" s="355">
        <f t="shared" si="18"/>
        <v>35466.158260011682</v>
      </c>
      <c r="T121" s="350"/>
      <c r="U121" s="355">
        <f t="shared" si="19"/>
        <v>8.7311491370201111E-11</v>
      </c>
    </row>
    <row r="122" spans="1:21">
      <c r="A122" s="25">
        <v>45</v>
      </c>
      <c r="B122" s="1">
        <v>2</v>
      </c>
      <c r="C122" s="205">
        <v>2</v>
      </c>
      <c r="D122" s="221" t="s">
        <v>434</v>
      </c>
      <c r="F122" s="355">
        <f>'(3) Eur Russ 1904 HHs '!BR124</f>
        <v>3542.1360391457729</v>
      </c>
      <c r="G122" s="355">
        <f>'(3) Eur Russ 1904 HHs '!BS124</f>
        <v>11560.83188712515</v>
      </c>
      <c r="H122" s="355">
        <f>'(3) Eur Russ 1904 HHs '!BT124</f>
        <v>2268.3967759385951</v>
      </c>
      <c r="I122" s="355">
        <f>'(3) Eur Russ 1904 HHs '!BU124</f>
        <v>4428.4851942731766</v>
      </c>
      <c r="J122" s="354">
        <f>'(3) Eur Russ 1904 HHs '!BZ124</f>
        <v>5381.6305212220177</v>
      </c>
      <c r="K122" s="354">
        <f t="shared" si="17"/>
        <v>27181.480417704712</v>
      </c>
      <c r="L122" s="354"/>
      <c r="M122" s="354">
        <f>'(8) Gov''t admin'!Y122</f>
        <v>0</v>
      </c>
      <c r="N122" s="355">
        <f>'(6) Clergy'!Q122</f>
        <v>0</v>
      </c>
      <c r="O122" s="355">
        <f>'(8) Gov''t admin'!Z122</f>
        <v>67.995366545144989</v>
      </c>
      <c r="P122" s="355">
        <f>'(8) Gov''t admin'!AB122</f>
        <v>6121.7690540904223</v>
      </c>
      <c r="Q122" s="355">
        <f>'(8) Gov''t admin'!AA122</f>
        <v>20991.715997069292</v>
      </c>
      <c r="R122" s="355">
        <f>'(6) Clergy'!R122</f>
        <v>0</v>
      </c>
      <c r="S122" s="355">
        <f t="shared" si="18"/>
        <v>27181.480417704857</v>
      </c>
      <c r="T122" s="350"/>
      <c r="U122" s="355">
        <f t="shared" si="19"/>
        <v>-1.4551915228366852E-10</v>
      </c>
    </row>
    <row r="123" spans="1:21">
      <c r="A123" s="25">
        <v>6</v>
      </c>
      <c r="B123" s="1">
        <v>3</v>
      </c>
      <c r="C123" s="205">
        <v>2</v>
      </c>
      <c r="D123" s="25" t="s">
        <v>884</v>
      </c>
      <c r="F123" s="355">
        <f>'(3) Eur Russ 1904 HHs '!BR125</f>
        <v>2190.702262274322</v>
      </c>
      <c r="G123" s="355">
        <f>'(3) Eur Russ 1904 HHs '!BS125</f>
        <v>52437.584061665584</v>
      </c>
      <c r="H123" s="355">
        <f>'(3) Eur Russ 1904 HHs '!BT125</f>
        <v>18383.391806193427</v>
      </c>
      <c r="I123" s="355">
        <f>'(3) Eur Russ 1904 HHs '!BU125</f>
        <v>9060.7166272850845</v>
      </c>
      <c r="J123" s="354">
        <f>'(3) Eur Russ 1904 HHs '!BZ125</f>
        <v>6807.5444114965503</v>
      </c>
      <c r="K123" s="354">
        <f t="shared" si="17"/>
        <v>88879.939168914978</v>
      </c>
      <c r="L123" s="354"/>
      <c r="M123" s="354">
        <f>'(8) Gov''t admin'!Y123</f>
        <v>0</v>
      </c>
      <c r="N123" s="355">
        <f>'(6) Clergy'!Q123</f>
        <v>0</v>
      </c>
      <c r="O123" s="355">
        <f>'(8) Gov''t admin'!Z123</f>
        <v>688.99684580416738</v>
      </c>
      <c r="P123" s="355">
        <f>'(8) Gov''t admin'!AB123</f>
        <v>9818.3130589897337</v>
      </c>
      <c r="Q123" s="355">
        <f>'(8) Gov''t admin'!AA123</f>
        <v>78319.287432125435</v>
      </c>
      <c r="R123" s="355">
        <f>'(6) Clergy'!R123</f>
        <v>53.341831995559801</v>
      </c>
      <c r="S123" s="355">
        <f t="shared" si="18"/>
        <v>88879.939168914891</v>
      </c>
      <c r="T123" s="350"/>
      <c r="U123" s="355">
        <f t="shared" si="19"/>
        <v>0</v>
      </c>
    </row>
    <row r="124" spans="1:21">
      <c r="A124" s="25">
        <v>15</v>
      </c>
      <c r="B124" s="1">
        <v>3</v>
      </c>
      <c r="C124" s="205">
        <v>2</v>
      </c>
      <c r="D124" s="25" t="s">
        <v>925</v>
      </c>
      <c r="F124" s="355">
        <f>'(3) Eur Russ 1904 HHs '!BR126</f>
        <v>326.13707124368602</v>
      </c>
      <c r="G124" s="355">
        <f>'(3) Eur Russ 1904 HHs '!BS126</f>
        <v>13447.208036188862</v>
      </c>
      <c r="H124" s="355">
        <f>'(3) Eur Russ 1904 HHs '!BT126</f>
        <v>4844.5198471729082</v>
      </c>
      <c r="I124" s="355">
        <f>'(3) Eur Russ 1904 HHs '!BU126</f>
        <v>3529.5747030576213</v>
      </c>
      <c r="J124" s="354">
        <f>'(3) Eur Russ 1904 HHs '!BZ126</f>
        <v>3980.7966959967162</v>
      </c>
      <c r="K124" s="354">
        <f t="shared" si="17"/>
        <v>26128.236353659791</v>
      </c>
      <c r="L124" s="354"/>
      <c r="M124" s="354">
        <f>'(8) Gov''t admin'!Y124</f>
        <v>0</v>
      </c>
      <c r="N124" s="355">
        <f>'(6) Clergy'!Q124</f>
        <v>0</v>
      </c>
      <c r="O124" s="355">
        <f>'(8) Gov''t admin'!Z124</f>
        <v>370.1863621001288</v>
      </c>
      <c r="P124" s="355">
        <f>'(8) Gov''t admin'!AB124</f>
        <v>4841.4812008799418</v>
      </c>
      <c r="Q124" s="355">
        <f>'(8) Gov''t admin'!AA124</f>
        <v>20916.568790679721</v>
      </c>
      <c r="R124" s="355">
        <f>'(6) Clergy'!R124</f>
        <v>0</v>
      </c>
      <c r="S124" s="355">
        <f t="shared" si="18"/>
        <v>26128.236353659791</v>
      </c>
      <c r="T124" s="350"/>
      <c r="U124" s="355">
        <f t="shared" si="19"/>
        <v>0</v>
      </c>
    </row>
    <row r="125" spans="1:21">
      <c r="A125" s="25">
        <v>18</v>
      </c>
      <c r="B125" s="1">
        <v>3</v>
      </c>
      <c r="C125" s="205">
        <v>2</v>
      </c>
      <c r="D125" s="25" t="s">
        <v>824</v>
      </c>
      <c r="F125" s="355">
        <f>'(3) Eur Russ 1904 HHs '!BR127</f>
        <v>0</v>
      </c>
      <c r="G125" s="355">
        <f>'(3) Eur Russ 1904 HHs '!BS127</f>
        <v>19520.4790784502</v>
      </c>
      <c r="H125" s="355">
        <f>'(3) Eur Russ 1904 HHs '!BT127</f>
        <v>6407.6324842019512</v>
      </c>
      <c r="I125" s="355">
        <f>'(3) Eur Russ 1904 HHs '!BU127</f>
        <v>3875.540735296584</v>
      </c>
      <c r="J125" s="354">
        <f>'(3) Eur Russ 1904 HHs '!BZ127</f>
        <v>5321.2168592442176</v>
      </c>
      <c r="K125" s="354">
        <f t="shared" ref="K125:K160" si="31">SUM(F125:J125)</f>
        <v>35124.869157192952</v>
      </c>
      <c r="L125" s="354"/>
      <c r="M125" s="354">
        <f>'(8) Gov''t admin'!Y125</f>
        <v>0</v>
      </c>
      <c r="N125" s="355">
        <f>'(6) Clergy'!Q125</f>
        <v>0</v>
      </c>
      <c r="O125" s="355">
        <f>'(8) Gov''t admin'!Z125</f>
        <v>695.81895407535558</v>
      </c>
      <c r="P125" s="355">
        <f>'(8) Gov''t admin'!AB125</f>
        <v>7412.8702670602261</v>
      </c>
      <c r="Q125" s="355">
        <f>'(8) Gov''t admin'!AA125</f>
        <v>27016.179936057375</v>
      </c>
      <c r="R125" s="355">
        <f>'(6) Clergy'!R125</f>
        <v>0</v>
      </c>
      <c r="S125" s="355">
        <f t="shared" si="18"/>
        <v>35124.869157192959</v>
      </c>
      <c r="T125" s="350"/>
      <c r="U125" s="355">
        <f t="shared" si="19"/>
        <v>0</v>
      </c>
    </row>
    <row r="126" spans="1:21">
      <c r="A126" s="25">
        <v>24</v>
      </c>
      <c r="B126" s="1">
        <v>3</v>
      </c>
      <c r="C126" s="205">
        <v>2</v>
      </c>
      <c r="D126" s="221" t="s">
        <v>988</v>
      </c>
      <c r="F126" s="355">
        <f>'(3) Eur Russ 1904 HHs '!BR128</f>
        <v>261.28726361480847</v>
      </c>
      <c r="G126" s="355">
        <f>'(3) Eur Russ 1904 HHs '!BS128</f>
        <v>88477.110575914223</v>
      </c>
      <c r="H126" s="355">
        <f>'(3) Eur Russ 1904 HHs '!BT128</f>
        <v>5362.8943173989683</v>
      </c>
      <c r="I126" s="355">
        <f>'(3) Eur Russ 1904 HHs '!BU128</f>
        <v>25238.104877324942</v>
      </c>
      <c r="J126" s="354">
        <f>'(3) Eur Russ 1904 HHs '!BZ128</f>
        <v>15422.33594997492</v>
      </c>
      <c r="K126" s="354">
        <f t="shared" si="31"/>
        <v>134761.73298422786</v>
      </c>
      <c r="L126" s="354"/>
      <c r="M126" s="354">
        <f>'(8) Gov''t admin'!Y126</f>
        <v>1202.8417034102599</v>
      </c>
      <c r="N126" s="355">
        <f>'(6) Clergy'!Q126</f>
        <v>0</v>
      </c>
      <c r="O126" s="355">
        <f>'(8) Gov''t admin'!Z126</f>
        <v>2076.9165893975714</v>
      </c>
      <c r="P126" s="355">
        <f>'(8) Gov''t admin'!AB126</f>
        <v>23177.807971649814</v>
      </c>
      <c r="Q126" s="355">
        <f>'(8) Gov''t admin'!AA126</f>
        <v>106628.51704578537</v>
      </c>
      <c r="R126" s="355">
        <f>'(6) Clergy'!R126</f>
        <v>1675.6496739848694</v>
      </c>
      <c r="S126" s="355">
        <f t="shared" si="18"/>
        <v>134761.73298422789</v>
      </c>
      <c r="T126" s="350"/>
      <c r="U126" s="355">
        <f t="shared" si="19"/>
        <v>0</v>
      </c>
    </row>
    <row r="127" spans="1:21">
      <c r="A127" s="25">
        <v>25</v>
      </c>
      <c r="B127" s="1">
        <v>3</v>
      </c>
      <c r="C127" s="205">
        <v>2</v>
      </c>
      <c r="D127" s="221" t="s">
        <v>930</v>
      </c>
      <c r="F127" s="355">
        <f>'(3) Eur Russ 1904 HHs '!BR129</f>
        <v>1788.4158125533099</v>
      </c>
      <c r="G127" s="355">
        <f>'(3) Eur Russ 1904 HHs '!BS129</f>
        <v>36218.601318809102</v>
      </c>
      <c r="H127" s="355">
        <f>'(3) Eur Russ 1904 HHs '!BT129</f>
        <v>8332.4188658894491</v>
      </c>
      <c r="I127" s="355">
        <f>'(3) Eur Russ 1904 HHs '!BU129</f>
        <v>13047.85227283229</v>
      </c>
      <c r="J127" s="354">
        <f>'(3) Eur Russ 1904 HHs '!BZ129</f>
        <v>7320.5649395749788</v>
      </c>
      <c r="K127" s="354">
        <f t="shared" si="31"/>
        <v>66707.853209659123</v>
      </c>
      <c r="L127" s="354"/>
      <c r="M127" s="354">
        <f>'(8) Gov''t admin'!Y127</f>
        <v>0</v>
      </c>
      <c r="N127" s="355">
        <f>'(6) Clergy'!Q127</f>
        <v>0</v>
      </c>
      <c r="O127" s="355">
        <f>'(8) Gov''t admin'!Z127</f>
        <v>485.99636118052069</v>
      </c>
      <c r="P127" s="355">
        <f>'(8) Gov''t admin'!AB127</f>
        <v>4235.790398256092</v>
      </c>
      <c r="Q127" s="355">
        <f>'(8) Gov''t admin'!AA127</f>
        <v>61986.066450222534</v>
      </c>
      <c r="R127" s="355">
        <f>'(6) Clergy'!R127</f>
        <v>0</v>
      </c>
      <c r="S127" s="355">
        <f t="shared" si="18"/>
        <v>66707.853209659152</v>
      </c>
      <c r="T127" s="350"/>
      <c r="U127" s="355">
        <f t="shared" si="19"/>
        <v>0</v>
      </c>
    </row>
    <row r="128" spans="1:21">
      <c r="A128" s="25">
        <v>40</v>
      </c>
      <c r="B128" s="1">
        <v>3</v>
      </c>
      <c r="C128" s="205">
        <v>2</v>
      </c>
      <c r="D128" s="221" t="s">
        <v>989</v>
      </c>
      <c r="F128" s="355">
        <f>'(3) Eur Russ 1904 HHs '!BR130</f>
        <v>23.766723101881816</v>
      </c>
      <c r="G128" s="355">
        <f>'(3) Eur Russ 1904 HHs '!BS130</f>
        <v>7002.2195768834736</v>
      </c>
      <c r="H128" s="355">
        <f>'(3) Eur Russ 1904 HHs '!BT130</f>
        <v>1411.0894085830632</v>
      </c>
      <c r="I128" s="355">
        <f>'(3) Eur Russ 1904 HHs '!BU130</f>
        <v>3637.2260272501558</v>
      </c>
      <c r="J128" s="354">
        <f>'(3) Eur Russ 1904 HHs '!BZ130</f>
        <v>5799.2634052618814</v>
      </c>
      <c r="K128" s="354">
        <f t="shared" si="31"/>
        <v>17873.565141080457</v>
      </c>
      <c r="L128" s="354"/>
      <c r="M128" s="354">
        <f>'(8) Gov''t admin'!Y128</f>
        <v>0</v>
      </c>
      <c r="N128" s="355">
        <f>'(6) Clergy'!Q128</f>
        <v>5.6591677238834563</v>
      </c>
      <c r="O128" s="355">
        <f>'(8) Gov''t admin'!Z128</f>
        <v>456.37357163050217</v>
      </c>
      <c r="P128" s="355">
        <f>'(8) Gov''t admin'!AB128</f>
        <v>6004.9362351648933</v>
      </c>
      <c r="Q128" s="355">
        <f>'(8) Gov''t admin'!AA128</f>
        <v>11359.109879027679</v>
      </c>
      <c r="R128" s="355">
        <f>'(6) Clergy'!R128</f>
        <v>47.48628753354194</v>
      </c>
      <c r="S128" s="355">
        <f t="shared" si="18"/>
        <v>17873.5651410805</v>
      </c>
      <c r="T128" s="350"/>
      <c r="U128" s="355">
        <f t="shared" si="19"/>
        <v>-4.3655745685100555E-11</v>
      </c>
    </row>
    <row r="129" spans="1:21">
      <c r="A129" s="25">
        <v>43</v>
      </c>
      <c r="B129" s="1">
        <v>3</v>
      </c>
      <c r="C129" s="205">
        <v>2</v>
      </c>
      <c r="D129" s="221" t="s">
        <v>432</v>
      </c>
      <c r="F129" s="355">
        <f>'(3) Eur Russ 1904 HHs '!BR131</f>
        <v>23.549485173809877</v>
      </c>
      <c r="G129" s="355">
        <f>'(3) Eur Russ 1904 HHs '!BS131</f>
        <v>15022.843565536701</v>
      </c>
      <c r="H129" s="355">
        <f>'(3) Eur Russ 1904 HHs '!BT131</f>
        <v>3997.2644183860616</v>
      </c>
      <c r="I129" s="355">
        <f>'(3) Eur Russ 1904 HHs '!BU131</f>
        <v>6333.0716769762403</v>
      </c>
      <c r="J129" s="354">
        <f>'(3) Eur Russ 1904 HHs '!BZ131</f>
        <v>7294.0781400725828</v>
      </c>
      <c r="K129" s="354">
        <f t="shared" si="31"/>
        <v>32670.807286145395</v>
      </c>
      <c r="L129" s="354"/>
      <c r="M129" s="354">
        <f>'(8) Gov''t admin'!Y129</f>
        <v>0</v>
      </c>
      <c r="N129" s="355">
        <f>'(6) Clergy'!Q129</f>
        <v>0</v>
      </c>
      <c r="O129" s="355">
        <f>'(8) Gov''t admin'!Z129</f>
        <v>319.83543307875351</v>
      </c>
      <c r="P129" s="355">
        <f>'(8) Gov''t admin'!AB129</f>
        <v>5169.0744628032589</v>
      </c>
      <c r="Q129" s="355">
        <f>'(8) Gov''t admin'!AA129</f>
        <v>27181.897390263322</v>
      </c>
      <c r="R129" s="355">
        <f>'(6) Clergy'!R129</f>
        <v>0</v>
      </c>
      <c r="S129" s="355">
        <f t="shared" si="18"/>
        <v>32670.807286145333</v>
      </c>
      <c r="T129" s="350"/>
      <c r="U129" s="355">
        <f t="shared" si="19"/>
        <v>6.184563972055912E-11</v>
      </c>
    </row>
    <row r="130" spans="1:21">
      <c r="A130" s="25">
        <v>50</v>
      </c>
      <c r="B130" s="1">
        <v>3</v>
      </c>
      <c r="C130" s="205">
        <v>2</v>
      </c>
      <c r="D130" s="221" t="s">
        <v>799</v>
      </c>
      <c r="F130" s="355">
        <f>'(3) Eur Russ 1904 HHs '!BR132</f>
        <v>12.846725709250162</v>
      </c>
      <c r="G130" s="355">
        <f>'(3) Eur Russ 1904 HHs '!BS132</f>
        <v>13358.435500846974</v>
      </c>
      <c r="H130" s="355">
        <f>'(3) Eur Russ 1904 HHs '!BT132</f>
        <v>3625.6825511610277</v>
      </c>
      <c r="I130" s="355">
        <f>'(3) Eur Russ 1904 HHs '!BU132</f>
        <v>6600.6788751922568</v>
      </c>
      <c r="J130" s="354">
        <f>'(3) Eur Russ 1904 HHs '!BZ132</f>
        <v>5371.3996228553879</v>
      </c>
      <c r="K130" s="354">
        <f t="shared" si="31"/>
        <v>28969.043275764896</v>
      </c>
      <c r="L130" s="354"/>
      <c r="M130" s="354">
        <f>'(8) Gov''t admin'!Y130</f>
        <v>0</v>
      </c>
      <c r="N130" s="355">
        <f>'(6) Clergy'!Q130</f>
        <v>0</v>
      </c>
      <c r="O130" s="355">
        <f>'(8) Gov''t admin'!Z130</f>
        <v>538.22519868606514</v>
      </c>
      <c r="P130" s="355">
        <f>'(8) Gov''t admin'!AB130</f>
        <v>8858.183205096635</v>
      </c>
      <c r="Q130" s="355">
        <f>'(8) Gov''t admin'!AA130</f>
        <v>19558.185518874328</v>
      </c>
      <c r="R130" s="355">
        <f>'(6) Clergy'!R130</f>
        <v>39.209459624264184</v>
      </c>
      <c r="S130" s="355">
        <f t="shared" si="18"/>
        <v>28993.80338228129</v>
      </c>
      <c r="T130" s="350"/>
      <c r="U130" s="355">
        <f t="shared" si="19"/>
        <v>-24.760106516394444</v>
      </c>
    </row>
    <row r="131" spans="1:21">
      <c r="A131" s="25">
        <v>9</v>
      </c>
      <c r="B131" s="1">
        <v>4</v>
      </c>
      <c r="C131" s="205">
        <v>2</v>
      </c>
      <c r="D131" s="25" t="s">
        <v>560</v>
      </c>
      <c r="F131" s="355">
        <f>'(3) Eur Russ 1904 HHs '!BR133</f>
        <v>40.675834331753649</v>
      </c>
      <c r="G131" s="355">
        <f>'(3) Eur Russ 1904 HHs '!BS133</f>
        <v>16582.663885458882</v>
      </c>
      <c r="H131" s="355">
        <f>'(3) Eur Russ 1904 HHs '!BT133</f>
        <v>2195.2655466091519</v>
      </c>
      <c r="I131" s="355">
        <f>'(3) Eur Russ 1904 HHs '!BU133</f>
        <v>7498.9049746031278</v>
      </c>
      <c r="J131" s="354">
        <f>'(3) Eur Russ 1904 HHs '!BZ133</f>
        <v>4221.4552096549887</v>
      </c>
      <c r="K131" s="354">
        <f t="shared" si="31"/>
        <v>30538.965450657903</v>
      </c>
      <c r="L131" s="354"/>
      <c r="M131" s="354">
        <f>'(8) Gov''t admin'!Y131</f>
        <v>0</v>
      </c>
      <c r="N131" s="355">
        <f>'(6) Clergy'!Q131</f>
        <v>0</v>
      </c>
      <c r="O131" s="355">
        <f>'(8) Gov''t admin'!Z131</f>
        <v>541.63896236768403</v>
      </c>
      <c r="P131" s="355">
        <f>'(8) Gov''t admin'!AB131</f>
        <v>3322.4438571399028</v>
      </c>
      <c r="Q131" s="355">
        <f>'(8) Gov''t admin'!AA131</f>
        <v>26674.882631150234</v>
      </c>
      <c r="R131" s="355">
        <f>'(6) Clergy'!R131</f>
        <v>0</v>
      </c>
      <c r="S131" s="355">
        <f t="shared" si="18"/>
        <v>30538.965450657823</v>
      </c>
      <c r="T131" s="350"/>
      <c r="U131" s="355">
        <f t="shared" si="19"/>
        <v>8.0035533756017685E-11</v>
      </c>
    </row>
    <row r="132" spans="1:21">
      <c r="A132" s="25">
        <v>20</v>
      </c>
      <c r="B132" s="1">
        <v>4</v>
      </c>
      <c r="C132" s="205">
        <v>2</v>
      </c>
      <c r="D132" s="222" t="s">
        <v>826</v>
      </c>
      <c r="F132" s="355">
        <f>'(3) Eur Russ 1904 HHs '!BR134</f>
        <v>55.710549634120582</v>
      </c>
      <c r="G132" s="355">
        <f>'(3) Eur Russ 1904 HHs '!BS134</f>
        <v>14413.063778663049</v>
      </c>
      <c r="H132" s="355">
        <f>'(3) Eur Russ 1904 HHs '!BT134</f>
        <v>4838.5626637414898</v>
      </c>
      <c r="I132" s="355">
        <f>'(3) Eur Russ 1904 HHs '!BU134</f>
        <v>4971.9348801582473</v>
      </c>
      <c r="J132" s="354">
        <f>'(3) Eur Russ 1904 HHs '!BZ134</f>
        <v>3699.7010910388199</v>
      </c>
      <c r="K132" s="354">
        <f t="shared" si="31"/>
        <v>27978.972963235727</v>
      </c>
      <c r="L132" s="354"/>
      <c r="M132" s="354">
        <f>'(8) Gov''t admin'!Y132</f>
        <v>0</v>
      </c>
      <c r="N132" s="355">
        <f>'(6) Clergy'!Q132</f>
        <v>0</v>
      </c>
      <c r="O132" s="355">
        <f>'(8) Gov''t admin'!Z132</f>
        <v>843.20098989987389</v>
      </c>
      <c r="P132" s="355">
        <f>'(8) Gov''t admin'!AB132</f>
        <v>4106.6677709217602</v>
      </c>
      <c r="Q132" s="355">
        <f>'(8) Gov''t admin'!AA132</f>
        <v>23029.104202414044</v>
      </c>
      <c r="R132" s="355">
        <f>'(6) Clergy'!R132</f>
        <v>0</v>
      </c>
      <c r="S132" s="355">
        <f t="shared" si="18"/>
        <v>27978.972963235679</v>
      </c>
      <c r="T132" s="350"/>
      <c r="U132" s="355">
        <f t="shared" si="19"/>
        <v>4.7293724492192268E-11</v>
      </c>
    </row>
    <row r="133" spans="1:21">
      <c r="A133" s="25">
        <v>29</v>
      </c>
      <c r="B133" s="1">
        <v>4</v>
      </c>
      <c r="C133" s="205">
        <v>2</v>
      </c>
      <c r="D133" s="221" t="s">
        <v>552</v>
      </c>
      <c r="F133" s="355">
        <f>'(3) Eur Russ 1904 HHs '!BR135</f>
        <v>41.878933049510422</v>
      </c>
      <c r="G133" s="355">
        <f>'(3) Eur Russ 1904 HHs '!BS135</f>
        <v>12534.241550121689</v>
      </c>
      <c r="H133" s="355">
        <f>'(3) Eur Russ 1904 HHs '!BT135</f>
        <v>2481.2111968102827</v>
      </c>
      <c r="I133" s="355">
        <f>'(3) Eur Russ 1904 HHs '!BU135</f>
        <v>4137.6430756587533</v>
      </c>
      <c r="J133" s="354">
        <f>'(3) Eur Russ 1904 HHs '!BZ135</f>
        <v>4373.5707076882827</v>
      </c>
      <c r="K133" s="354">
        <f t="shared" si="31"/>
        <v>23568.545463328519</v>
      </c>
      <c r="L133" s="354"/>
      <c r="M133" s="354">
        <f>'(8) Gov''t admin'!Y133</f>
        <v>0</v>
      </c>
      <c r="N133" s="355">
        <f>'(6) Clergy'!Q133</f>
        <v>0</v>
      </c>
      <c r="O133" s="355">
        <f>'(8) Gov''t admin'!Z133</f>
        <v>671.03247193055495</v>
      </c>
      <c r="P133" s="355">
        <f>'(8) Gov''t admin'!AB133</f>
        <v>5476.2798725375633</v>
      </c>
      <c r="Q133" s="355">
        <f>'(8) Gov''t admin'!AA133</f>
        <v>17421.233118860448</v>
      </c>
      <c r="R133" s="355">
        <f>'(6) Clergy'!R133</f>
        <v>0</v>
      </c>
      <c r="S133" s="355">
        <f t="shared" si="18"/>
        <v>23568.545463328566</v>
      </c>
      <c r="T133" s="350"/>
      <c r="U133" s="355">
        <f t="shared" si="19"/>
        <v>-4.7293724492192268E-11</v>
      </c>
    </row>
    <row r="134" spans="1:21">
      <c r="A134" s="25">
        <v>30</v>
      </c>
      <c r="B134" s="1">
        <v>4</v>
      </c>
      <c r="C134" s="205">
        <v>2</v>
      </c>
      <c r="D134" s="221" t="s">
        <v>801</v>
      </c>
      <c r="F134" s="355">
        <f>'(3) Eur Russ 1904 HHs '!BR136</f>
        <v>17.578387840687906</v>
      </c>
      <c r="G134" s="355">
        <f>'(3) Eur Russ 1904 HHs '!BS136</f>
        <v>6598.7848587269127</v>
      </c>
      <c r="H134" s="355">
        <f>'(3) Eur Russ 1904 HHs '!BT136</f>
        <v>1502.2203424032036</v>
      </c>
      <c r="I134" s="355">
        <f>'(3) Eur Russ 1904 HHs '!BU136</f>
        <v>2740.8979041781799</v>
      </c>
      <c r="J134" s="354">
        <f>'(3) Eur Russ 1904 HHs '!BZ136</f>
        <v>3391.9487744274084</v>
      </c>
      <c r="K134" s="354">
        <f t="shared" si="31"/>
        <v>14251.430267576394</v>
      </c>
      <c r="L134" s="354"/>
      <c r="M134" s="354">
        <f>'(8) Gov''t admin'!Y134</f>
        <v>0</v>
      </c>
      <c r="N134" s="355">
        <f>'(6) Clergy'!Q134</f>
        <v>0</v>
      </c>
      <c r="O134" s="355">
        <f>'(8) Gov''t admin'!Z134</f>
        <v>143.71206862215968</v>
      </c>
      <c r="P134" s="355">
        <f>'(8) Gov''t admin'!AB134</f>
        <v>2606.1001951088679</v>
      </c>
      <c r="Q134" s="355">
        <f>'(8) Gov''t admin'!AA134</f>
        <v>11501.618003845311</v>
      </c>
      <c r="R134" s="355">
        <f>'(6) Clergy'!R134</f>
        <v>0</v>
      </c>
      <c r="S134" s="355">
        <f t="shared" si="18"/>
        <v>14251.430267576339</v>
      </c>
      <c r="T134" s="350"/>
      <c r="U134" s="355">
        <f t="shared" si="19"/>
        <v>5.4569682106375694E-11</v>
      </c>
    </row>
    <row r="135" spans="1:21">
      <c r="A135" s="25">
        <v>35</v>
      </c>
      <c r="B135" s="1">
        <v>4</v>
      </c>
      <c r="C135" s="205">
        <v>2</v>
      </c>
      <c r="D135" s="221" t="s">
        <v>634</v>
      </c>
      <c r="F135" s="355">
        <f>'(3) Eur Russ 1904 HHs '!BR137</f>
        <v>316.60090201890421</v>
      </c>
      <c r="G135" s="355">
        <f>'(3) Eur Russ 1904 HHs '!BS137</f>
        <v>17451.810815862118</v>
      </c>
      <c r="H135" s="355">
        <f>'(3) Eur Russ 1904 HHs '!BT137</f>
        <v>7506.1368209780439</v>
      </c>
      <c r="I135" s="355">
        <f>'(3) Eur Russ 1904 HHs '!BU137</f>
        <v>6678.5835978077603</v>
      </c>
      <c r="J135" s="354">
        <f>'(3) Eur Russ 1904 HHs '!BZ137</f>
        <v>4354.0286037381156</v>
      </c>
      <c r="K135" s="354">
        <f t="shared" si="31"/>
        <v>36307.160740404943</v>
      </c>
      <c r="L135" s="354"/>
      <c r="M135" s="354">
        <f>'(8) Gov''t admin'!Y135</f>
        <v>0</v>
      </c>
      <c r="N135" s="355">
        <f>'(6) Clergy'!Q135</f>
        <v>0</v>
      </c>
      <c r="O135" s="355">
        <f>'(8) Gov''t admin'!Z135</f>
        <v>374.37265324004358</v>
      </c>
      <c r="P135" s="355">
        <f>'(8) Gov''t admin'!AB135</f>
        <v>4525.0061548870772</v>
      </c>
      <c r="Q135" s="355">
        <f>'(8) Gov''t admin'!AA135</f>
        <v>31407.781932277707</v>
      </c>
      <c r="R135" s="355">
        <f>'(6) Clergy'!R135</f>
        <v>0</v>
      </c>
      <c r="S135" s="355">
        <f t="shared" si="18"/>
        <v>36307.160740404826</v>
      </c>
      <c r="T135" s="350"/>
      <c r="U135" s="355">
        <f t="shared" si="19"/>
        <v>1.1641532182693481E-10</v>
      </c>
    </row>
    <row r="136" spans="1:21">
      <c r="A136" s="25">
        <v>38</v>
      </c>
      <c r="B136" s="1">
        <v>4</v>
      </c>
      <c r="C136" s="205">
        <v>2</v>
      </c>
      <c r="D136" s="221" t="s">
        <v>637</v>
      </c>
      <c r="F136" s="355">
        <f>'(3) Eur Russ 1904 HHs '!BR138</f>
        <v>27.213872683954904</v>
      </c>
      <c r="G136" s="355">
        <f>'(3) Eur Russ 1904 HHs '!BS138</f>
        <v>17604.161400826881</v>
      </c>
      <c r="H136" s="355">
        <f>'(3) Eur Russ 1904 HHs '!BT138</f>
        <v>2716.2639761314986</v>
      </c>
      <c r="I136" s="355">
        <f>'(3) Eur Russ 1904 HHs '!BU138</f>
        <v>6781.1438766123856</v>
      </c>
      <c r="J136" s="354">
        <f>'(3) Eur Russ 1904 HHs '!BZ138</f>
        <v>5006.6025951728225</v>
      </c>
      <c r="K136" s="354">
        <f t="shared" si="31"/>
        <v>32135.385721427545</v>
      </c>
      <c r="L136" s="354"/>
      <c r="M136" s="354">
        <f>'(8) Gov''t admin'!Y136</f>
        <v>0</v>
      </c>
      <c r="N136" s="355">
        <f>'(6) Clergy'!Q136</f>
        <v>0</v>
      </c>
      <c r="O136" s="355">
        <f>'(8) Gov''t admin'!Z136</f>
        <v>333.30779420107194</v>
      </c>
      <c r="P136" s="355">
        <f>'(8) Gov''t admin'!AB136</f>
        <v>7800.8004183749481</v>
      </c>
      <c r="Q136" s="355">
        <f>'(8) Gov''t admin'!AA136</f>
        <v>24001.277508851435</v>
      </c>
      <c r="R136" s="355">
        <f>'(6) Clergy'!R136</f>
        <v>0</v>
      </c>
      <c r="S136" s="355">
        <f t="shared" si="18"/>
        <v>32135.385721427454</v>
      </c>
      <c r="T136" s="350"/>
      <c r="U136" s="355">
        <f t="shared" si="19"/>
        <v>9.0949470177292824E-11</v>
      </c>
    </row>
    <row r="137" spans="1:21">
      <c r="A137" s="25">
        <v>39</v>
      </c>
      <c r="B137" s="1">
        <v>4</v>
      </c>
      <c r="C137" s="205">
        <v>2</v>
      </c>
      <c r="D137" s="221" t="s">
        <v>638</v>
      </c>
      <c r="F137" s="355">
        <f>'(3) Eur Russ 1904 HHs '!BR139</f>
        <v>144.93253129006914</v>
      </c>
      <c r="G137" s="355">
        <f>'(3) Eur Russ 1904 HHs '!BS139</f>
        <v>10075.620040941374</v>
      </c>
      <c r="H137" s="355">
        <f>'(3) Eur Russ 1904 HHs '!BT139</f>
        <v>2366.4799520618326</v>
      </c>
      <c r="I137" s="355">
        <f>'(3) Eur Russ 1904 HHs '!BU139</f>
        <v>4217.4788080748758</v>
      </c>
      <c r="J137" s="354">
        <f>'(3) Eur Russ 1904 HHs '!BZ139</f>
        <v>4236.4860766432248</v>
      </c>
      <c r="K137" s="354">
        <f t="shared" si="31"/>
        <v>21040.997409011376</v>
      </c>
      <c r="L137" s="354"/>
      <c r="M137" s="354">
        <f>'(8) Gov''t admin'!Y137</f>
        <v>0</v>
      </c>
      <c r="N137" s="355">
        <f>'(6) Clergy'!Q137</f>
        <v>0</v>
      </c>
      <c r="O137" s="355">
        <f>'(8) Gov''t admin'!Z137</f>
        <v>124.41308167918703</v>
      </c>
      <c r="P137" s="355">
        <f>'(8) Gov''t admin'!AB137</f>
        <v>3150.1941627180759</v>
      </c>
      <c r="Q137" s="355">
        <f>'(8) Gov''t admin'!AA137</f>
        <v>17766.390164614208</v>
      </c>
      <c r="R137" s="355">
        <f>'(6) Clergy'!R137</f>
        <v>0</v>
      </c>
      <c r="S137" s="355">
        <f t="shared" si="18"/>
        <v>21040.99740901147</v>
      </c>
      <c r="T137" s="350"/>
      <c r="U137" s="355">
        <f t="shared" si="19"/>
        <v>-9.4587448984384537E-11</v>
      </c>
    </row>
    <row r="138" spans="1:21">
      <c r="A138" s="25">
        <v>42</v>
      </c>
      <c r="B138" s="1">
        <v>4</v>
      </c>
      <c r="C138" s="205">
        <v>2</v>
      </c>
      <c r="D138" s="221" t="s">
        <v>687</v>
      </c>
      <c r="F138" s="355">
        <f>'(3) Eur Russ 1904 HHs '!BR140</f>
        <v>31.45724380149446</v>
      </c>
      <c r="G138" s="355">
        <f>'(3) Eur Russ 1904 HHs '!BS140</f>
        <v>13883.55905563136</v>
      </c>
      <c r="H138" s="355">
        <f>'(3) Eur Russ 1904 HHs '!BT140</f>
        <v>2832.8174595780833</v>
      </c>
      <c r="I138" s="355">
        <f>'(3) Eur Russ 1904 HHs '!BU140</f>
        <v>7210.6176051358034</v>
      </c>
      <c r="J138" s="354">
        <f>'(3) Eur Russ 1904 HHs '!BZ140</f>
        <v>4186.4941713664448</v>
      </c>
      <c r="K138" s="354">
        <f t="shared" si="31"/>
        <v>28144.945535513187</v>
      </c>
      <c r="L138" s="354"/>
      <c r="M138" s="354">
        <f>'(8) Gov''t admin'!Y138</f>
        <v>0</v>
      </c>
      <c r="N138" s="355">
        <f>'(6) Clergy'!Q138</f>
        <v>0</v>
      </c>
      <c r="O138" s="355">
        <f>'(8) Gov''t admin'!Z138</f>
        <v>639.43047410943507</v>
      </c>
      <c r="P138" s="355">
        <f>'(8) Gov''t admin'!AB138</f>
        <v>4565.419571669232</v>
      </c>
      <c r="Q138" s="355">
        <f>'(8) Gov''t admin'!AA138</f>
        <v>22940.095489734475</v>
      </c>
      <c r="R138" s="355">
        <f>'(6) Clergy'!R138</f>
        <v>0</v>
      </c>
      <c r="S138" s="355">
        <f t="shared" ref="S138:S160" si="32">SUM(M138:R138)</f>
        <v>28144.945535513143</v>
      </c>
      <c r="T138" s="350"/>
      <c r="U138" s="355">
        <f t="shared" ref="U138:U160" si="33">K138-S138</f>
        <v>4.3655745685100555E-11</v>
      </c>
    </row>
    <row r="139" spans="1:21">
      <c r="A139" s="25">
        <v>44</v>
      </c>
      <c r="B139" s="1">
        <v>4</v>
      </c>
      <c r="C139" s="205">
        <v>2</v>
      </c>
      <c r="D139" s="221" t="s">
        <v>433</v>
      </c>
      <c r="F139" s="355">
        <f>'(3) Eur Russ 1904 HHs '!BR141</f>
        <v>366.75521437441944</v>
      </c>
      <c r="G139" s="355">
        <f>'(3) Eur Russ 1904 HHs '!BS141</f>
        <v>8293.1490744742114</v>
      </c>
      <c r="H139" s="355">
        <f>'(3) Eur Russ 1904 HHs '!BT141</f>
        <v>2119.2106147153131</v>
      </c>
      <c r="I139" s="355">
        <f>'(3) Eur Russ 1904 HHs '!BU141</f>
        <v>4169.6098026982472</v>
      </c>
      <c r="J139" s="354">
        <f>'(3) Eur Russ 1904 HHs '!BZ141</f>
        <v>4104.1308328390296</v>
      </c>
      <c r="K139" s="354">
        <f t="shared" si="31"/>
        <v>19052.85553910122</v>
      </c>
      <c r="L139" s="354"/>
      <c r="M139" s="354">
        <f>'(8) Gov''t admin'!Y139</f>
        <v>0</v>
      </c>
      <c r="N139" s="355">
        <f>'(6) Clergy'!Q139</f>
        <v>0</v>
      </c>
      <c r="O139" s="355">
        <f>'(8) Gov''t admin'!Z139</f>
        <v>669.07410618177835</v>
      </c>
      <c r="P139" s="355">
        <f>'(8) Gov''t admin'!AB139</f>
        <v>4066.283588993816</v>
      </c>
      <c r="Q139" s="355">
        <f>'(8) Gov''t admin'!AA139</f>
        <v>14317.497843925625</v>
      </c>
      <c r="R139" s="355">
        <f>'(6) Clergy'!R139</f>
        <v>0</v>
      </c>
      <c r="S139" s="355">
        <f t="shared" si="32"/>
        <v>19052.85553910122</v>
      </c>
      <c r="T139" s="350"/>
      <c r="U139" s="355">
        <f t="shared" si="33"/>
        <v>0</v>
      </c>
    </row>
    <row r="140" spans="1:21">
      <c r="A140" s="25">
        <v>33</v>
      </c>
      <c r="B140" s="1">
        <v>5</v>
      </c>
      <c r="C140" s="205">
        <v>2</v>
      </c>
      <c r="D140" s="221" t="s">
        <v>483</v>
      </c>
      <c r="F140" s="355">
        <f>'(3) Eur Russ 1904 HHs '!BR142</f>
        <v>34.779612797839647</v>
      </c>
      <c r="G140" s="355">
        <f>'(3) Eur Russ 1904 HHs '!BS142</f>
        <v>17464.565837776587</v>
      </c>
      <c r="H140" s="355">
        <f>'(3) Eur Russ 1904 HHs '!BT142</f>
        <v>4040.7756649015109</v>
      </c>
      <c r="I140" s="355">
        <f>'(3) Eur Russ 1904 HHs '!BU142</f>
        <v>9894.4404875899236</v>
      </c>
      <c r="J140" s="354">
        <f>'(3) Eur Russ 1904 HHs '!BZ142</f>
        <v>5056.2315471169422</v>
      </c>
      <c r="K140" s="354">
        <f t="shared" si="31"/>
        <v>36490.793150182799</v>
      </c>
      <c r="L140" s="354"/>
      <c r="M140" s="354">
        <f>'(8) Gov''t admin'!Y140</f>
        <v>0</v>
      </c>
      <c r="N140" s="355">
        <f>'(6) Clergy'!Q140</f>
        <v>152.89324175600359</v>
      </c>
      <c r="O140" s="355">
        <f>'(8) Gov''t admin'!Z140</f>
        <v>807.4824299285242</v>
      </c>
      <c r="P140" s="355">
        <f>'(8) Gov''t admin'!AB140</f>
        <v>19177.517601336276</v>
      </c>
      <c r="Q140" s="355">
        <f>'(8) Gov''t admin'!AA140</f>
        <v>16859.304050738956</v>
      </c>
      <c r="R140" s="355">
        <f>'(6) Clergy'!R140</f>
        <v>32.332980288031592</v>
      </c>
      <c r="S140" s="355">
        <f t="shared" si="32"/>
        <v>37029.530304047788</v>
      </c>
      <c r="T140" s="350"/>
      <c r="U140" s="355">
        <f t="shared" si="33"/>
        <v>-538.73715386498952</v>
      </c>
    </row>
    <row r="141" spans="1:21">
      <c r="A141" s="25">
        <v>46</v>
      </c>
      <c r="B141" s="1">
        <v>5</v>
      </c>
      <c r="C141" s="205">
        <v>2</v>
      </c>
      <c r="D141" s="221" t="s">
        <v>435</v>
      </c>
      <c r="F141" s="355">
        <f>'(3) Eur Russ 1904 HHs '!BR143</f>
        <v>204.48626664446277</v>
      </c>
      <c r="G141" s="355">
        <f>'(3) Eur Russ 1904 HHs '!BS143</f>
        <v>14114.277102758504</v>
      </c>
      <c r="H141" s="355">
        <f>'(3) Eur Russ 1904 HHs '!BT143</f>
        <v>1975.8477350860258</v>
      </c>
      <c r="I141" s="355">
        <f>'(3) Eur Russ 1904 HHs '!BU143</f>
        <v>6358.6814973322798</v>
      </c>
      <c r="J141" s="354">
        <f>'(3) Eur Russ 1904 HHs '!BZ143</f>
        <v>4007.6289284215309</v>
      </c>
      <c r="K141" s="354">
        <f t="shared" si="31"/>
        <v>26660.921530242802</v>
      </c>
      <c r="L141" s="354"/>
      <c r="M141" s="354">
        <f>'(8) Gov''t admin'!Y141</f>
        <v>0</v>
      </c>
      <c r="N141" s="355">
        <f>'(6) Clergy'!Q141</f>
        <v>0</v>
      </c>
      <c r="O141" s="355">
        <f>'(8) Gov''t admin'!Z141</f>
        <v>605.39809628550415</v>
      </c>
      <c r="P141" s="355">
        <f>'(8) Gov''t admin'!AB141</f>
        <v>6635.7054963122919</v>
      </c>
      <c r="Q141" s="355">
        <f>'(8) Gov''t admin'!AA141</f>
        <v>19419.817937645043</v>
      </c>
      <c r="R141" s="355">
        <f>'(6) Clergy'!R141</f>
        <v>0</v>
      </c>
      <c r="S141" s="355">
        <f t="shared" si="32"/>
        <v>26660.921530242838</v>
      </c>
      <c r="T141" s="350"/>
      <c r="U141" s="355">
        <f t="shared" si="33"/>
        <v>-3.637978807091713E-11</v>
      </c>
    </row>
    <row r="142" spans="1:21">
      <c r="A142" s="25">
        <v>48</v>
      </c>
      <c r="B142" s="1">
        <v>5</v>
      </c>
      <c r="C142" s="205">
        <v>2</v>
      </c>
      <c r="D142" s="221" t="s">
        <v>628</v>
      </c>
      <c r="F142" s="355">
        <f>'(3) Eur Russ 1904 HHs '!BR144</f>
        <v>80.735997675113026</v>
      </c>
      <c r="G142" s="355">
        <f>'(3) Eur Russ 1904 HHs '!BS144</f>
        <v>22246.409261628782</v>
      </c>
      <c r="H142" s="355">
        <f>'(3) Eur Russ 1904 HHs '!BT144</f>
        <v>5971.1304900933355</v>
      </c>
      <c r="I142" s="355">
        <f>'(3) Eur Russ 1904 HHs '!BU144</f>
        <v>14207.008972688303</v>
      </c>
      <c r="J142" s="354">
        <f>'(3) Eur Russ 1904 HHs '!BZ144</f>
        <v>5282.1105836777133</v>
      </c>
      <c r="K142" s="354">
        <f t="shared" si="31"/>
        <v>47787.395305763246</v>
      </c>
      <c r="L142" s="354"/>
      <c r="M142" s="354">
        <f>'(8) Gov''t admin'!Y142</f>
        <v>0</v>
      </c>
      <c r="N142" s="355">
        <f>'(6) Clergy'!Q142</f>
        <v>0</v>
      </c>
      <c r="O142" s="355">
        <f>'(8) Gov''t admin'!Z142</f>
        <v>1485.9490548671768</v>
      </c>
      <c r="P142" s="355">
        <f>'(8) Gov''t admin'!AB142</f>
        <v>29337.954987404628</v>
      </c>
      <c r="Q142" s="355">
        <f>'(8) Gov''t admin'!AA142</f>
        <v>16963.491263491356</v>
      </c>
      <c r="R142" s="355">
        <f>'(6) Clergy'!R142</f>
        <v>0</v>
      </c>
      <c r="S142" s="355">
        <f t="shared" si="32"/>
        <v>47787.395305763159</v>
      </c>
      <c r="T142" s="350"/>
      <c r="U142" s="355">
        <f t="shared" si="33"/>
        <v>8.7311491370201111E-11</v>
      </c>
    </row>
    <row r="143" spans="1:21">
      <c r="A143" s="25">
        <v>19</v>
      </c>
      <c r="B143" s="1">
        <v>6</v>
      </c>
      <c r="C143" s="205">
        <v>2</v>
      </c>
      <c r="D143" s="221" t="s">
        <v>825</v>
      </c>
      <c r="F143" s="355">
        <f>'(3) Eur Russ 1904 HHs '!BR145</f>
        <v>50.220854388689588</v>
      </c>
      <c r="G143" s="355">
        <f>'(3) Eur Russ 1904 HHs '!BS145</f>
        <v>7429.6628925348923</v>
      </c>
      <c r="H143" s="355">
        <f>'(3) Eur Russ 1904 HHs '!BT145</f>
        <v>1570.0809493219442</v>
      </c>
      <c r="I143" s="355">
        <f>'(3) Eur Russ 1904 HHs '!BU145</f>
        <v>3331.547236312997</v>
      </c>
      <c r="J143" s="354">
        <f>'(3) Eur Russ 1904 HHs '!BZ145</f>
        <v>3167.3023263904761</v>
      </c>
      <c r="K143" s="354">
        <f t="shared" si="31"/>
        <v>15548.814258949</v>
      </c>
      <c r="L143" s="354"/>
      <c r="M143" s="354">
        <f>'(8) Gov''t admin'!Y143</f>
        <v>0</v>
      </c>
      <c r="N143" s="355">
        <f>'(6) Clergy'!Q143</f>
        <v>0</v>
      </c>
      <c r="O143" s="355">
        <f>'(8) Gov''t admin'!Z143</f>
        <v>0</v>
      </c>
      <c r="P143" s="355">
        <f>'(8) Gov''t admin'!AB143</f>
        <v>5494.489184222477</v>
      </c>
      <c r="Q143" s="355">
        <f>'(8) Gov''t admin'!AA143</f>
        <v>10054.32507472653</v>
      </c>
      <c r="R143" s="355">
        <f>'(6) Clergy'!R143</f>
        <v>0</v>
      </c>
      <c r="S143" s="355">
        <f t="shared" si="32"/>
        <v>15548.814258949007</v>
      </c>
      <c r="T143" s="350"/>
      <c r="U143" s="355">
        <f t="shared" si="33"/>
        <v>0</v>
      </c>
    </row>
    <row r="144" spans="1:21">
      <c r="A144" s="25">
        <v>21</v>
      </c>
      <c r="B144" s="1">
        <v>6</v>
      </c>
      <c r="C144" s="205">
        <v>2</v>
      </c>
      <c r="D144" s="221" t="s">
        <v>827</v>
      </c>
      <c r="F144" s="355">
        <f>'(3) Eur Russ 1904 HHs '!BR146</f>
        <v>111.76578692640146</v>
      </c>
      <c r="G144" s="355">
        <f>'(3) Eur Russ 1904 HHs '!BS146</f>
        <v>15251.341324018365</v>
      </c>
      <c r="H144" s="355">
        <f>'(3) Eur Russ 1904 HHs '!BT146</f>
        <v>5603.3101354782939</v>
      </c>
      <c r="I144" s="355">
        <f>'(3) Eur Russ 1904 HHs '!BU146</f>
        <v>4180.8157606107507</v>
      </c>
      <c r="J144" s="354">
        <f>'(3) Eur Russ 1904 HHs '!BZ146</f>
        <v>4529.4634556361707</v>
      </c>
      <c r="K144" s="354">
        <f t="shared" si="31"/>
        <v>29676.696462669985</v>
      </c>
      <c r="L144" s="354"/>
      <c r="M144" s="354">
        <f>'(8) Gov''t admin'!Y144</f>
        <v>0</v>
      </c>
      <c r="N144" s="355">
        <f>'(6) Clergy'!Q144</f>
        <v>0</v>
      </c>
      <c r="O144" s="355">
        <f>'(8) Gov''t admin'!Z144</f>
        <v>0</v>
      </c>
      <c r="P144" s="355">
        <f>'(8) Gov''t admin'!AB144</f>
        <v>1511.2501242286553</v>
      </c>
      <c r="Q144" s="355">
        <f>'(8) Gov''t admin'!AA144</f>
        <v>28165.446338441303</v>
      </c>
      <c r="R144" s="355">
        <f>'(6) Clergy'!R144</f>
        <v>0</v>
      </c>
      <c r="S144" s="355">
        <f t="shared" si="32"/>
        <v>29676.696462669959</v>
      </c>
      <c r="T144" s="350"/>
      <c r="U144" s="355">
        <f t="shared" si="33"/>
        <v>0</v>
      </c>
    </row>
    <row r="145" spans="1:21">
      <c r="A145" s="25">
        <v>49</v>
      </c>
      <c r="B145" s="1">
        <v>6</v>
      </c>
      <c r="C145" s="205">
        <v>2</v>
      </c>
      <c r="D145" s="221" t="s">
        <v>580</v>
      </c>
      <c r="F145" s="355">
        <f>'(3) Eur Russ 1904 HHs '!BR147</f>
        <v>79.830869324893143</v>
      </c>
      <c r="G145" s="355">
        <f>'(3) Eur Russ 1904 HHs '!BS147</f>
        <v>7050.0833193345352</v>
      </c>
      <c r="H145" s="355">
        <f>'(3) Eur Russ 1904 HHs '!BT147</f>
        <v>1531.5550200292391</v>
      </c>
      <c r="I145" s="355">
        <f>'(3) Eur Russ 1904 HHs '!BU147</f>
        <v>2078.0776887994953</v>
      </c>
      <c r="J145" s="354">
        <f>'(3) Eur Russ 1904 HHs '!BZ147</f>
        <v>1625.3549957235227</v>
      </c>
      <c r="K145" s="354">
        <f t="shared" si="31"/>
        <v>12364.901893211685</v>
      </c>
      <c r="L145" s="354"/>
      <c r="M145" s="354">
        <f>'(8) Gov''t admin'!Y145</f>
        <v>0</v>
      </c>
      <c r="N145" s="355">
        <f>'(6) Clergy'!Q145</f>
        <v>0</v>
      </c>
      <c r="O145" s="355">
        <f>'(8) Gov''t admin'!Z145</f>
        <v>0</v>
      </c>
      <c r="P145" s="355">
        <f>'(8) Gov''t admin'!AB145</f>
        <v>1241.6896084161417</v>
      </c>
      <c r="Q145" s="355">
        <f>'(8) Gov''t admin'!AA145</f>
        <v>11123.212284795556</v>
      </c>
      <c r="R145" s="355">
        <f>'(6) Clergy'!R145</f>
        <v>0</v>
      </c>
      <c r="S145" s="355">
        <f t="shared" si="32"/>
        <v>12364.901893211698</v>
      </c>
      <c r="T145" s="350"/>
      <c r="U145" s="355">
        <f t="shared" si="33"/>
        <v>0</v>
      </c>
    </row>
    <row r="146" spans="1:21">
      <c r="A146" s="25">
        <v>4</v>
      </c>
      <c r="B146" s="1">
        <v>7</v>
      </c>
      <c r="C146" s="205">
        <v>2</v>
      </c>
      <c r="D146" s="25" t="s">
        <v>82</v>
      </c>
      <c r="F146" s="355">
        <f>'(3) Eur Russ 1904 HHs '!BR148</f>
        <v>111.91369180269051</v>
      </c>
      <c r="G146" s="355">
        <f>'(3) Eur Russ 1904 HHs '!BS148</f>
        <v>12943.44711999713</v>
      </c>
      <c r="H146" s="355">
        <f>'(3) Eur Russ 1904 HHs '!BT148</f>
        <v>2741.1341936163162</v>
      </c>
      <c r="I146" s="355">
        <f>'(3) Eur Russ 1904 HHs '!BU148</f>
        <v>10755.043654663408</v>
      </c>
      <c r="J146" s="354">
        <f>'(3) Eur Russ 1904 HHs '!BZ148</f>
        <v>5164.4220282770402</v>
      </c>
      <c r="K146" s="354">
        <f t="shared" si="31"/>
        <v>31715.960688356587</v>
      </c>
      <c r="L146" s="354"/>
      <c r="M146" s="354">
        <f>'(8) Gov''t admin'!Y146</f>
        <v>0</v>
      </c>
      <c r="N146" s="355">
        <f>'(6) Clergy'!Q146</f>
        <v>0</v>
      </c>
      <c r="O146" s="355">
        <f>'(8) Gov''t admin'!Z146</f>
        <v>0</v>
      </c>
      <c r="P146" s="355">
        <f>'(8) Gov''t admin'!AB146</f>
        <v>31715.960688356572</v>
      </c>
      <c r="Q146" s="355">
        <f>'(8) Gov''t admin'!AA146</f>
        <v>0</v>
      </c>
      <c r="R146" s="355">
        <f>'(6) Clergy'!R146</f>
        <v>0</v>
      </c>
      <c r="S146" s="355">
        <f t="shared" si="32"/>
        <v>31715.960688356572</v>
      </c>
      <c r="T146" s="350"/>
      <c r="U146" s="355">
        <f t="shared" si="33"/>
        <v>0</v>
      </c>
    </row>
    <row r="147" spans="1:21">
      <c r="A147" s="25">
        <v>5</v>
      </c>
      <c r="B147" s="1">
        <v>7</v>
      </c>
      <c r="C147" s="205">
        <v>2</v>
      </c>
      <c r="D147" s="25" t="s">
        <v>835</v>
      </c>
      <c r="F147" s="355">
        <f>'(3) Eur Russ 1904 HHs '!BR149</f>
        <v>2.5741195551622091</v>
      </c>
      <c r="G147" s="355">
        <f>'(3) Eur Russ 1904 HHs '!BS149</f>
        <v>7388.768543500797</v>
      </c>
      <c r="H147" s="355">
        <f>'(3) Eur Russ 1904 HHs '!BT149</f>
        <v>3193.7926512108652</v>
      </c>
      <c r="I147" s="355">
        <f>'(3) Eur Russ 1904 HHs '!BU149</f>
        <v>7640.199097701473</v>
      </c>
      <c r="J147" s="354">
        <f>'(3) Eur Russ 1904 HHs '!BZ149</f>
        <v>5154.5337950490939</v>
      </c>
      <c r="K147" s="354">
        <f t="shared" si="31"/>
        <v>23379.868207017389</v>
      </c>
      <c r="L147" s="354"/>
      <c r="M147" s="354">
        <f>'(8) Gov''t admin'!Y147</f>
        <v>0</v>
      </c>
      <c r="N147" s="355">
        <f>'(6) Clergy'!Q147</f>
        <v>0</v>
      </c>
      <c r="O147" s="355">
        <f>'(8) Gov''t admin'!Z147</f>
        <v>108.4566985771604</v>
      </c>
      <c r="P147" s="355">
        <f>'(8) Gov''t admin'!AB147</f>
        <v>21743.423268302853</v>
      </c>
      <c r="Q147" s="355">
        <f>'(8) Gov''t admin'!AA147</f>
        <v>1527.9882401372604</v>
      </c>
      <c r="R147" s="355">
        <f>'(6) Clergy'!R147</f>
        <v>0</v>
      </c>
      <c r="S147" s="355">
        <f t="shared" si="32"/>
        <v>23379.868207017273</v>
      </c>
      <c r="T147" s="350"/>
      <c r="U147" s="355">
        <f t="shared" si="33"/>
        <v>1.1641532182693481E-10</v>
      </c>
    </row>
    <row r="148" spans="1:21">
      <c r="A148" s="25">
        <v>11</v>
      </c>
      <c r="B148" s="1">
        <v>7</v>
      </c>
      <c r="C148" s="205">
        <v>2</v>
      </c>
      <c r="D148" s="25" t="s">
        <v>921</v>
      </c>
      <c r="F148" s="355">
        <f>'(3) Eur Russ 1904 HHs '!BR150</f>
        <v>50.194365023880593</v>
      </c>
      <c r="G148" s="355">
        <f>'(3) Eur Russ 1904 HHs '!BS150</f>
        <v>15897.374001785058</v>
      </c>
      <c r="H148" s="355">
        <f>'(3) Eur Russ 1904 HHs '!BT150</f>
        <v>2041.9947391415958</v>
      </c>
      <c r="I148" s="355">
        <f>'(3) Eur Russ 1904 HHs '!BU150</f>
        <v>10146.983399321885</v>
      </c>
      <c r="J148" s="354">
        <f>'(3) Eur Russ 1904 HHs '!BZ150</f>
        <v>8869.7022088264348</v>
      </c>
      <c r="K148" s="354">
        <f t="shared" si="31"/>
        <v>37006.248714098852</v>
      </c>
      <c r="L148" s="354"/>
      <c r="M148" s="354">
        <f>'(8) Gov''t admin'!Y148</f>
        <v>0</v>
      </c>
      <c r="N148" s="355">
        <f>'(6) Clergy'!Q148</f>
        <v>0</v>
      </c>
      <c r="O148" s="355">
        <f>'(8) Gov''t admin'!Z148</f>
        <v>0</v>
      </c>
      <c r="P148" s="355">
        <f>'(8) Gov''t admin'!AB148</f>
        <v>37006.248714098896</v>
      </c>
      <c r="Q148" s="355">
        <f>'(8) Gov''t admin'!AA148</f>
        <v>0</v>
      </c>
      <c r="R148" s="355">
        <f>'(6) Clergy'!R148</f>
        <v>0</v>
      </c>
      <c r="S148" s="355">
        <f t="shared" si="32"/>
        <v>37006.248714098896</v>
      </c>
      <c r="T148" s="350"/>
      <c r="U148" s="355">
        <f t="shared" si="33"/>
        <v>0</v>
      </c>
    </row>
    <row r="149" spans="1:21">
      <c r="A149" s="25">
        <v>17</v>
      </c>
      <c r="B149" s="1">
        <v>7</v>
      </c>
      <c r="C149" s="205">
        <v>2</v>
      </c>
      <c r="D149" s="25" t="s">
        <v>823</v>
      </c>
      <c r="F149" s="355">
        <f>'(3) Eur Russ 1904 HHs '!BR151</f>
        <v>46.185685974827656</v>
      </c>
      <c r="G149" s="355">
        <f>'(3) Eur Russ 1904 HHs '!BS151</f>
        <v>16639.797693801222</v>
      </c>
      <c r="H149" s="355">
        <f>'(3) Eur Russ 1904 HHs '!BT151</f>
        <v>7385.5837393560796</v>
      </c>
      <c r="I149" s="355">
        <f>'(3) Eur Russ 1904 HHs '!BU151</f>
        <v>16287.084662720412</v>
      </c>
      <c r="J149" s="354">
        <f>'(3) Eur Russ 1904 HHs '!BZ151</f>
        <v>10180.830811948574</v>
      </c>
      <c r="K149" s="354">
        <f t="shared" si="31"/>
        <v>50539.482593801113</v>
      </c>
      <c r="L149" s="354"/>
      <c r="M149" s="354">
        <f>'(8) Gov''t admin'!Y149</f>
        <v>1121.0832966600628</v>
      </c>
      <c r="N149" s="355">
        <f>'(6) Clergy'!Q149</f>
        <v>0</v>
      </c>
      <c r="O149" s="355">
        <f>'(8) Gov''t admin'!Z149</f>
        <v>0</v>
      </c>
      <c r="P149" s="355">
        <f>'(8) Gov''t admin'!AB149</f>
        <v>48117.830111618641</v>
      </c>
      <c r="Q149" s="355">
        <f>'(8) Gov''t admin'!AA149</f>
        <v>1300.5691855224127</v>
      </c>
      <c r="R149" s="355">
        <f>'(6) Clergy'!R149</f>
        <v>0</v>
      </c>
      <c r="S149" s="355">
        <f t="shared" si="32"/>
        <v>50539.48259380112</v>
      </c>
      <c r="T149" s="350"/>
      <c r="U149" s="355">
        <f t="shared" si="33"/>
        <v>0</v>
      </c>
    </row>
    <row r="150" spans="1:21">
      <c r="A150" s="25">
        <v>22</v>
      </c>
      <c r="B150" s="1">
        <v>7</v>
      </c>
      <c r="C150" s="205">
        <v>2</v>
      </c>
      <c r="D150" s="221" t="s">
        <v>927</v>
      </c>
      <c r="F150" s="355">
        <f>'(3) Eur Russ 1904 HHs '!BR152</f>
        <v>27.54389529830059</v>
      </c>
      <c r="G150" s="355">
        <f>'(3) Eur Russ 1904 HHs '!BS152</f>
        <v>20520.362973496281</v>
      </c>
      <c r="H150" s="355">
        <f>'(3) Eur Russ 1904 HHs '!BT152</f>
        <v>2806.632056264792</v>
      </c>
      <c r="I150" s="355">
        <f>'(3) Eur Russ 1904 HHs '!BU152</f>
        <v>17212.436015379513</v>
      </c>
      <c r="J150" s="354">
        <f>'(3) Eur Russ 1904 HHs '!BZ152</f>
        <v>5529.5255556837074</v>
      </c>
      <c r="K150" s="354">
        <f t="shared" si="31"/>
        <v>46096.500496122593</v>
      </c>
      <c r="L150" s="354"/>
      <c r="M150" s="354">
        <f>'(8) Gov''t admin'!Y150</f>
        <v>0</v>
      </c>
      <c r="N150" s="355">
        <f>'(6) Clergy'!Q150</f>
        <v>0</v>
      </c>
      <c r="O150" s="355">
        <f>'(8) Gov''t admin'!Z150</f>
        <v>28.908886186821007</v>
      </c>
      <c r="P150" s="355">
        <f>'(8) Gov''t admin'!AB150</f>
        <v>46067.591609935858</v>
      </c>
      <c r="Q150" s="355">
        <f>'(8) Gov''t admin'!AA150</f>
        <v>0</v>
      </c>
      <c r="R150" s="355">
        <f>'(6) Clergy'!R150</f>
        <v>0</v>
      </c>
      <c r="S150" s="355">
        <f t="shared" si="32"/>
        <v>46096.50049612268</v>
      </c>
      <c r="T150" s="350"/>
      <c r="U150" s="355">
        <f t="shared" si="33"/>
        <v>-8.7311491370201111E-11</v>
      </c>
    </row>
    <row r="151" spans="1:21">
      <c r="A151" s="25">
        <v>23</v>
      </c>
      <c r="B151" s="1">
        <v>7</v>
      </c>
      <c r="C151" s="205">
        <v>2</v>
      </c>
      <c r="D151" s="221" t="s">
        <v>928</v>
      </c>
      <c r="F151" s="355">
        <f>'(3) Eur Russ 1904 HHs '!BR153</f>
        <v>1.4710502589113688</v>
      </c>
      <c r="G151" s="355">
        <f>'(3) Eur Russ 1904 HHs '!BS153</f>
        <v>8418.6706876497738</v>
      </c>
      <c r="H151" s="355">
        <f>'(3) Eur Russ 1904 HHs '!BT153</f>
        <v>1466.6534954095755</v>
      </c>
      <c r="I151" s="355">
        <f>'(3) Eur Russ 1904 HHs '!BU153</f>
        <v>8190.6969990962707</v>
      </c>
      <c r="J151" s="354">
        <f>'(3) Eur Russ 1904 HHs '!BZ153</f>
        <v>2236.638714236673</v>
      </c>
      <c r="K151" s="354">
        <f t="shared" si="31"/>
        <v>20314.130946651203</v>
      </c>
      <c r="L151" s="354"/>
      <c r="M151" s="354">
        <f>'(8) Gov''t admin'!Y151</f>
        <v>0</v>
      </c>
      <c r="N151" s="355">
        <f>'(6) Clergy'!Q151</f>
        <v>0</v>
      </c>
      <c r="O151" s="355">
        <f>'(8) Gov''t admin'!Z151</f>
        <v>10.415402312294304</v>
      </c>
      <c r="P151" s="355">
        <f>'(8) Gov''t admin'!AB151</f>
        <v>20293.247165506207</v>
      </c>
      <c r="Q151" s="355">
        <f>'(8) Gov''t admin'!AA151</f>
        <v>0</v>
      </c>
      <c r="R151" s="355">
        <f>'(6) Clergy'!R151</f>
        <v>0</v>
      </c>
      <c r="S151" s="355">
        <f t="shared" si="32"/>
        <v>20303.662567818501</v>
      </c>
      <c r="T151" s="350"/>
      <c r="U151" s="355">
        <f t="shared" si="33"/>
        <v>10.468378832702001</v>
      </c>
    </row>
    <row r="152" spans="1:21">
      <c r="A152" s="25">
        <v>8</v>
      </c>
      <c r="B152" s="1">
        <v>8</v>
      </c>
      <c r="C152" s="205">
        <v>2</v>
      </c>
      <c r="D152" s="25" t="s">
        <v>886</v>
      </c>
      <c r="F152" s="355">
        <f>'(3) Eur Russ 1904 HHs '!BR154</f>
        <v>104.39461754773269</v>
      </c>
      <c r="G152" s="355">
        <f>'(3) Eur Russ 1904 HHs '!BS154</f>
        <v>33029.305977301425</v>
      </c>
      <c r="H152" s="355">
        <f>'(3) Eur Russ 1904 HHs '!BT154</f>
        <v>5899.6092052783879</v>
      </c>
      <c r="I152" s="355">
        <f>'(3) Eur Russ 1904 HHs '!BU154</f>
        <v>30746.675685477814</v>
      </c>
      <c r="J152" s="354">
        <f>'(3) Eur Russ 1904 HHs '!BZ154</f>
        <v>12959.544838057598</v>
      </c>
      <c r="K152" s="354">
        <f t="shared" si="31"/>
        <v>82739.530323662955</v>
      </c>
      <c r="L152" s="354"/>
      <c r="M152" s="354">
        <f>'(8) Gov''t admin'!Y152</f>
        <v>0</v>
      </c>
      <c r="N152" s="355">
        <f>'(6) Clergy'!Q152</f>
        <v>0</v>
      </c>
      <c r="O152" s="355">
        <f>'(8) Gov''t admin'!Z152</f>
        <v>226.74149267268524</v>
      </c>
      <c r="P152" s="355">
        <f>'(8) Gov''t admin'!AB152</f>
        <v>82512.788830990146</v>
      </c>
      <c r="Q152" s="355">
        <f>'(8) Gov''t admin'!AA152</f>
        <v>0</v>
      </c>
      <c r="R152" s="355">
        <f>'(6) Clergy'!R152</f>
        <v>0</v>
      </c>
      <c r="S152" s="355">
        <f t="shared" si="32"/>
        <v>82739.530323662839</v>
      </c>
      <c r="T152" s="350"/>
      <c r="U152" s="355">
        <f t="shared" si="33"/>
        <v>1.1641532182693481E-10</v>
      </c>
    </row>
    <row r="153" spans="1:21">
      <c r="A153" s="25">
        <v>16</v>
      </c>
      <c r="B153" s="1">
        <v>8</v>
      </c>
      <c r="C153" s="205">
        <v>2</v>
      </c>
      <c r="D153" s="25" t="s">
        <v>926</v>
      </c>
      <c r="F153" s="355">
        <f>'(3) Eur Russ 1904 HHs '!BR155</f>
        <v>132.67497850079317</v>
      </c>
      <c r="G153" s="355">
        <f>'(3) Eur Russ 1904 HHs '!BS155</f>
        <v>41242.13371289213</v>
      </c>
      <c r="H153" s="355">
        <f>'(3) Eur Russ 1904 HHs '!BT155</f>
        <v>7201.8536656760589</v>
      </c>
      <c r="I153" s="355">
        <f>'(3) Eur Russ 1904 HHs '!BU155</f>
        <v>40955.956555982273</v>
      </c>
      <c r="J153" s="354">
        <f>'(3) Eur Russ 1904 HHs '!BZ155</f>
        <v>11054.297778344713</v>
      </c>
      <c r="K153" s="354">
        <f t="shared" si="31"/>
        <v>100586.91669139598</v>
      </c>
      <c r="L153" s="354"/>
      <c r="M153" s="354">
        <f>'(8) Gov''t admin'!Y153</f>
        <v>0</v>
      </c>
      <c r="N153" s="355">
        <f>'(6) Clergy'!Q153</f>
        <v>0</v>
      </c>
      <c r="O153" s="355">
        <f>'(8) Gov''t admin'!Z153</f>
        <v>989.42900918277917</v>
      </c>
      <c r="P153" s="355">
        <f>'(8) Gov''t admin'!AB153</f>
        <v>86939.784631492599</v>
      </c>
      <c r="Q153" s="355">
        <f>'(8) Gov''t admin'!AA153</f>
        <v>12657.703050720271</v>
      </c>
      <c r="R153" s="355">
        <f>'(6) Clergy'!R153</f>
        <v>0</v>
      </c>
      <c r="S153" s="355">
        <f t="shared" si="32"/>
        <v>100586.91669139566</v>
      </c>
      <c r="T153" s="350"/>
      <c r="U153" s="355">
        <f t="shared" si="33"/>
        <v>3.2014213502407074E-10</v>
      </c>
    </row>
    <row r="154" spans="1:21">
      <c r="A154" s="25">
        <v>32</v>
      </c>
      <c r="B154" s="1">
        <v>8</v>
      </c>
      <c r="C154" s="205">
        <v>2</v>
      </c>
      <c r="D154" s="221" t="s">
        <v>348</v>
      </c>
      <c r="F154" s="355">
        <f>'(3) Eur Russ 1904 HHs '!BR156</f>
        <v>293.30474905308267</v>
      </c>
      <c r="G154" s="355">
        <f>'(3) Eur Russ 1904 HHs '!BS156</f>
        <v>33895.463636719112</v>
      </c>
      <c r="H154" s="355">
        <f>'(3) Eur Russ 1904 HHs '!BT156</f>
        <v>4906.0502617852126</v>
      </c>
      <c r="I154" s="355">
        <f>'(3) Eur Russ 1904 HHs '!BU156</f>
        <v>37252.475608820227</v>
      </c>
      <c r="J154" s="354">
        <f>'(3) Eur Russ 1904 HHs '!BZ156</f>
        <v>12224.526453209925</v>
      </c>
      <c r="K154" s="354">
        <f t="shared" si="31"/>
        <v>88571.820709587555</v>
      </c>
      <c r="L154" s="354"/>
      <c r="M154" s="354">
        <f>'(8) Gov''t admin'!Y154</f>
        <v>0</v>
      </c>
      <c r="N154" s="355">
        <f>'(6) Clergy'!Q154</f>
        <v>0</v>
      </c>
      <c r="O154" s="355">
        <f>'(8) Gov''t admin'!Z154</f>
        <v>1263.3835173397583</v>
      </c>
      <c r="P154" s="355">
        <f>'(8) Gov''t admin'!AB154</f>
        <v>72772.01949460186</v>
      </c>
      <c r="Q154" s="355">
        <f>'(8) Gov''t admin'!AA154</f>
        <v>14536.417697645968</v>
      </c>
      <c r="R154" s="355">
        <f>'(6) Clergy'!R154</f>
        <v>0</v>
      </c>
      <c r="S154" s="355">
        <f t="shared" si="32"/>
        <v>88571.820709587584</v>
      </c>
      <c r="T154" s="350"/>
      <c r="U154" s="355">
        <f t="shared" si="33"/>
        <v>0</v>
      </c>
    </row>
    <row r="155" spans="1:21">
      <c r="A155" s="25">
        <v>2</v>
      </c>
      <c r="B155" s="1">
        <v>9</v>
      </c>
      <c r="C155" s="205">
        <v>2</v>
      </c>
      <c r="D155" s="25" t="s">
        <v>832</v>
      </c>
      <c r="F155" s="355">
        <f>'(3) Eur Russ 1904 HHs '!BR157</f>
        <v>165.99735738060031</v>
      </c>
      <c r="G155" s="355">
        <f>'(3) Eur Russ 1904 HHs '!BS157</f>
        <v>559.40207357396775</v>
      </c>
      <c r="H155" s="355">
        <f>'(3) Eur Russ 1904 HHs '!BT157</f>
        <v>0</v>
      </c>
      <c r="I155" s="355">
        <f>'(3) Eur Russ 1904 HHs '!BU157</f>
        <v>89.358681984796021</v>
      </c>
      <c r="J155" s="354">
        <f>'(3) Eur Russ 1904 HHs '!BZ157</f>
        <v>-310.06499216826342</v>
      </c>
      <c r="K155" s="354">
        <f t="shared" si="31"/>
        <v>504.69312077110067</v>
      </c>
      <c r="L155" s="354"/>
      <c r="M155" s="354">
        <f>'(8) Gov''t admin'!Y155</f>
        <v>3.6276923174596742E-2</v>
      </c>
      <c r="N155" s="355">
        <f>'(6) Clergy'!Q155</f>
        <v>0</v>
      </c>
      <c r="O155" s="355">
        <f>'(8) Gov''t admin'!Z155</f>
        <v>81.128461615952688</v>
      </c>
      <c r="P155" s="355">
        <f>'(8) Gov''t admin'!AB155</f>
        <v>3.211869142978685E-2</v>
      </c>
      <c r="Q155" s="355">
        <f>'(8) Gov''t admin'!AA155</f>
        <v>0</v>
      </c>
      <c r="R155" s="355">
        <f>'(6) Clergy'!R155</f>
        <v>2370.6235839448732</v>
      </c>
      <c r="S155" s="355">
        <f t="shared" si="32"/>
        <v>2451.8204411754305</v>
      </c>
      <c r="T155" s="350"/>
      <c r="U155" s="355">
        <f t="shared" si="33"/>
        <v>-1947.1273204043298</v>
      </c>
    </row>
    <row r="156" spans="1:21">
      <c r="A156" s="25">
        <v>3</v>
      </c>
      <c r="B156" s="1">
        <v>9</v>
      </c>
      <c r="C156" s="205">
        <v>2</v>
      </c>
      <c r="D156" s="25" t="s">
        <v>833</v>
      </c>
      <c r="F156" s="355">
        <f>'(3) Eur Russ 1904 HHs '!BR158</f>
        <v>61.898489667384837</v>
      </c>
      <c r="G156" s="355">
        <f>'(3) Eur Russ 1904 HHs '!BS158</f>
        <v>15752.019316781032</v>
      </c>
      <c r="H156" s="355">
        <f>'(3) Eur Russ 1904 HHs '!BT158</f>
        <v>1787.7602689114792</v>
      </c>
      <c r="I156" s="355">
        <f>'(3) Eur Russ 1904 HHs '!BU158</f>
        <v>17826.669479086275</v>
      </c>
      <c r="J156" s="354">
        <f>'(3) Eur Russ 1904 HHs '!BZ158</f>
        <v>4920.4556206541019</v>
      </c>
      <c r="K156" s="354">
        <f t="shared" si="31"/>
        <v>40348.803175100271</v>
      </c>
      <c r="L156" s="354"/>
      <c r="M156" s="354">
        <f>'(8) Gov''t admin'!Y156</f>
        <v>0</v>
      </c>
      <c r="N156" s="355">
        <f>'(6) Clergy'!Q156</f>
        <v>0</v>
      </c>
      <c r="O156" s="355">
        <f>'(8) Gov''t admin'!Z156</f>
        <v>3157.8544998019843</v>
      </c>
      <c r="P156" s="355">
        <f>'(8) Gov''t admin'!AB156</f>
        <v>37190.948675298197</v>
      </c>
      <c r="Q156" s="355">
        <f>'(8) Gov''t admin'!AA156</f>
        <v>0</v>
      </c>
      <c r="R156" s="355">
        <f>'(6) Clergy'!R156</f>
        <v>0</v>
      </c>
      <c r="S156" s="355">
        <f t="shared" si="32"/>
        <v>40348.803175100184</v>
      </c>
      <c r="T156" s="350"/>
      <c r="U156" s="355">
        <f t="shared" si="33"/>
        <v>8.7311491370201111E-11</v>
      </c>
    </row>
    <row r="157" spans="1:21">
      <c r="A157" s="25">
        <v>12</v>
      </c>
      <c r="B157" s="1">
        <v>9</v>
      </c>
      <c r="C157" s="205">
        <v>2</v>
      </c>
      <c r="D157" s="25" t="s">
        <v>922</v>
      </c>
      <c r="F157" s="355">
        <f>'(3) Eur Russ 1904 HHs '!BR159</f>
        <v>5790.2271591728404</v>
      </c>
      <c r="G157" s="355">
        <f>'(3) Eur Russ 1904 HHs '!BS159</f>
        <v>22587.199876441322</v>
      </c>
      <c r="H157" s="355">
        <f>'(3) Eur Russ 1904 HHs '!BT159</f>
        <v>6177.1302405269289</v>
      </c>
      <c r="I157" s="355">
        <f>'(3) Eur Russ 1904 HHs '!BU159</f>
        <v>15994.40780954724</v>
      </c>
      <c r="J157" s="354">
        <f>'(3) Eur Russ 1904 HHs '!BZ159</f>
        <v>6107.0413313267636</v>
      </c>
      <c r="K157" s="354">
        <f t="shared" si="31"/>
        <v>56656.006417015102</v>
      </c>
      <c r="L157" s="354"/>
      <c r="M157" s="354">
        <f>'(8) Gov''t admin'!Y157</f>
        <v>0</v>
      </c>
      <c r="N157" s="355">
        <f>'(6) Clergy'!Q157</f>
        <v>0</v>
      </c>
      <c r="O157" s="355">
        <f>'(8) Gov''t admin'!Z157</f>
        <v>325.31360478657302</v>
      </c>
      <c r="P157" s="355">
        <f>'(8) Gov''t admin'!AB157</f>
        <v>26518.561747016283</v>
      </c>
      <c r="Q157" s="355">
        <f>'(8) Gov''t admin'!AA157</f>
        <v>10090.346648457929</v>
      </c>
      <c r="R157" s="355">
        <f>'(6) Clergy'!R157</f>
        <v>19721.784416754392</v>
      </c>
      <c r="S157" s="355">
        <f t="shared" si="32"/>
        <v>56656.006417015175</v>
      </c>
      <c r="T157" s="350"/>
      <c r="U157" s="355">
        <f t="shared" si="33"/>
        <v>-7.2759576141834259E-11</v>
      </c>
    </row>
    <row r="158" spans="1:21">
      <c r="A158" s="25">
        <v>13</v>
      </c>
      <c r="B158" s="1">
        <v>9</v>
      </c>
      <c r="C158" s="205">
        <v>2</v>
      </c>
      <c r="D158" s="25" t="s">
        <v>923</v>
      </c>
      <c r="F158" s="355">
        <f>'(3) Eur Russ 1904 HHs '!BR160</f>
        <v>9392.7214073794185</v>
      </c>
      <c r="G158" s="355">
        <f>'(3) Eur Russ 1904 HHs '!BS160</f>
        <v>20390.184177467847</v>
      </c>
      <c r="H158" s="355">
        <f>'(3) Eur Russ 1904 HHs '!BT160</f>
        <v>3574.1567953177992</v>
      </c>
      <c r="I158" s="355">
        <f>'(3) Eur Russ 1904 HHs '!BU160</f>
        <v>14239.922753258152</v>
      </c>
      <c r="J158" s="354">
        <f>'(3) Eur Russ 1904 HHs '!BZ160</f>
        <v>3631.8367533601122</v>
      </c>
      <c r="K158" s="354">
        <f t="shared" si="31"/>
        <v>51228.821886783327</v>
      </c>
      <c r="L158" s="354"/>
      <c r="M158" s="354">
        <f>'(8) Gov''t admin'!Y158</f>
        <v>0</v>
      </c>
      <c r="N158" s="355">
        <f>'(6) Clergy'!Q158</f>
        <v>0</v>
      </c>
      <c r="O158" s="355">
        <f>'(8) Gov''t admin'!Z158</f>
        <v>1064.327510976846</v>
      </c>
      <c r="P158" s="355">
        <f>'(8) Gov''t admin'!AB158</f>
        <v>16500.817248862728</v>
      </c>
      <c r="Q158" s="355">
        <f>'(8) Gov''t admin'!AA158</f>
        <v>33592.911973209411</v>
      </c>
      <c r="R158" s="355">
        <f>'(6) Clergy'!R158</f>
        <v>70.765153734254227</v>
      </c>
      <c r="S158" s="355">
        <f t="shared" si="32"/>
        <v>51228.82188678324</v>
      </c>
      <c r="T158" s="350"/>
      <c r="U158" s="355">
        <f t="shared" si="33"/>
        <v>8.7311491370201111E-11</v>
      </c>
    </row>
    <row r="159" spans="1:21">
      <c r="A159" s="25">
        <v>41</v>
      </c>
      <c r="B159" s="1">
        <v>9</v>
      </c>
      <c r="C159" s="205">
        <v>2</v>
      </c>
      <c r="D159" s="221" t="s">
        <v>213</v>
      </c>
      <c r="F159" s="355">
        <f>'(3) Eur Russ 1904 HHs '!BR161</f>
        <v>476.04964438763369</v>
      </c>
      <c r="G159" s="355">
        <f>'(3) Eur Russ 1904 HHs '!BS161</f>
        <v>11566.945155878924</v>
      </c>
      <c r="H159" s="355">
        <f>'(3) Eur Russ 1904 HHs '!BT161</f>
        <v>3047.8344624830265</v>
      </c>
      <c r="I159" s="355">
        <f>'(3) Eur Russ 1904 HHs '!BU161</f>
        <v>9548.8821247844971</v>
      </c>
      <c r="J159" s="354">
        <f>'(3) Eur Russ 1904 HHs '!BZ161</f>
        <v>4250.0355991679826</v>
      </c>
      <c r="K159" s="354">
        <f t="shared" si="31"/>
        <v>28889.746986702063</v>
      </c>
      <c r="L159" s="354"/>
      <c r="M159" s="354">
        <f>'(8) Gov''t admin'!Y159</f>
        <v>0</v>
      </c>
      <c r="N159" s="355">
        <f>'(6) Clergy'!Q159</f>
        <v>0</v>
      </c>
      <c r="O159" s="355">
        <f>'(8) Gov''t admin'!Z159</f>
        <v>534.92523915654124</v>
      </c>
      <c r="P159" s="355">
        <f>'(8) Gov''t admin'!AB159</f>
        <v>19165.99325793434</v>
      </c>
      <c r="Q159" s="355">
        <f>'(8) Gov''t admin'!AA159</f>
        <v>9188.82848961122</v>
      </c>
      <c r="R159" s="355">
        <f>'(6) Clergy'!R159</f>
        <v>0</v>
      </c>
      <c r="S159" s="355">
        <f t="shared" si="32"/>
        <v>28889.746986702103</v>
      </c>
      <c r="T159" s="350"/>
      <c r="U159" s="355">
        <f t="shared" si="33"/>
        <v>-4.0017766878008842E-11</v>
      </c>
    </row>
    <row r="160" spans="1:21">
      <c r="A160" s="25">
        <v>47</v>
      </c>
      <c r="B160" s="1">
        <v>9</v>
      </c>
      <c r="C160" s="205">
        <v>2</v>
      </c>
      <c r="D160" s="221" t="s">
        <v>436</v>
      </c>
      <c r="F160" s="355">
        <f>'(3) Eur Russ 1904 HHs '!BR162</f>
        <v>629.15147172533716</v>
      </c>
      <c r="G160" s="355">
        <f>'(3) Eur Russ 1904 HHs '!BS162</f>
        <v>15661.508377695252</v>
      </c>
      <c r="H160" s="355">
        <f>'(3) Eur Russ 1904 HHs '!BT162</f>
        <v>2949.8041506923819</v>
      </c>
      <c r="I160" s="355">
        <f>'(3) Eur Russ 1904 HHs '!BU162</f>
        <v>16411.394312512395</v>
      </c>
      <c r="J160" s="354">
        <f>'(3) Eur Russ 1904 HHs '!BZ162</f>
        <v>5740.0993860544404</v>
      </c>
      <c r="K160" s="354">
        <f t="shared" si="31"/>
        <v>41391.957698679806</v>
      </c>
      <c r="L160" s="354"/>
      <c r="M160" s="354">
        <f>'(8) Gov''t admin'!Y160</f>
        <v>0</v>
      </c>
      <c r="N160" s="355">
        <f>'(6) Clergy'!Q160</f>
        <v>0</v>
      </c>
      <c r="O160" s="355">
        <f>'(8) Gov''t admin'!Z160</f>
        <v>768.90145494043691</v>
      </c>
      <c r="P160" s="355">
        <f>'(8) Gov''t admin'!AB160</f>
        <v>40623.056243739367</v>
      </c>
      <c r="Q160" s="355">
        <f>'(8) Gov''t admin'!AA160</f>
        <v>0</v>
      </c>
      <c r="R160" s="355">
        <f>'(6) Clergy'!R160</f>
        <v>0</v>
      </c>
      <c r="S160" s="355">
        <f t="shared" si="32"/>
        <v>41391.957698679806</v>
      </c>
      <c r="T160" s="350"/>
      <c r="U160" s="355">
        <f t="shared" si="33"/>
        <v>0</v>
      </c>
    </row>
    <row r="161" spans="1:21">
      <c r="A161" s="52">
        <v>0</v>
      </c>
      <c r="B161" s="11">
        <v>10</v>
      </c>
      <c r="C161" s="206">
        <v>2</v>
      </c>
      <c r="D161" s="52" t="s">
        <v>95</v>
      </c>
      <c r="F161" s="356">
        <f>SUM(F111:F160)</f>
        <v>75595.604324337182</v>
      </c>
      <c r="G161" s="356">
        <f t="shared" ref="G161:K161" si="34">SUM(G111:G160)</f>
        <v>868519.79522876325</v>
      </c>
      <c r="H161" s="356">
        <f t="shared" si="34"/>
        <v>184594.36931388138</v>
      </c>
      <c r="I161" s="356">
        <f t="shared" si="34"/>
        <v>492148.6323616156</v>
      </c>
      <c r="J161" s="356">
        <f t="shared" si="34"/>
        <v>283507.61688494741</v>
      </c>
      <c r="K161" s="356">
        <f t="shared" si="34"/>
        <v>1904366.0181135442</v>
      </c>
      <c r="L161" s="356"/>
      <c r="M161" s="356">
        <f>SUM(M111:M160)</f>
        <v>2716.6570852739737</v>
      </c>
      <c r="N161" s="356">
        <f t="shared" ref="N161" si="35">SUM(N111:N160)</f>
        <v>257.56408651921481</v>
      </c>
      <c r="O161" s="356">
        <f t="shared" ref="O161" si="36">SUM(O111:O160)</f>
        <v>23980.836280332896</v>
      </c>
      <c r="P161" s="356">
        <f t="shared" ref="P161" si="37">SUM(P111:P160)</f>
        <v>825910.5290738215</v>
      </c>
      <c r="Q161" s="356">
        <f t="shared" ref="Q161:U161" si="38">SUM(Q111:Q160)</f>
        <v>1024381.2575066584</v>
      </c>
      <c r="R161" s="356">
        <f t="shared" si="38"/>
        <v>29710.873311011197</v>
      </c>
      <c r="S161" s="356">
        <f t="shared" si="38"/>
        <v>1906957.7173436172</v>
      </c>
      <c r="T161" s="350"/>
      <c r="U161" s="356">
        <f t="shared" si="38"/>
        <v>-2591.6992300726715</v>
      </c>
    </row>
    <row r="162" spans="1:21">
      <c r="F162" s="355"/>
      <c r="G162" s="355"/>
      <c r="H162" s="355"/>
      <c r="I162" s="355"/>
      <c r="J162" s="355"/>
      <c r="K162" s="355"/>
      <c r="L162" s="355"/>
      <c r="M162" s="355" t="s">
        <v>1134</v>
      </c>
      <c r="N162" s="355"/>
      <c r="O162" s="355"/>
      <c r="P162" s="355"/>
      <c r="Q162" s="355"/>
      <c r="R162" s="355"/>
      <c r="S162" s="355"/>
      <c r="T162" s="355"/>
    </row>
    <row r="163" spans="1:21">
      <c r="F163" s="355"/>
      <c r="G163" s="355"/>
      <c r="H163" s="355"/>
      <c r="I163" s="355"/>
      <c r="J163" s="355"/>
      <c r="K163" s="355"/>
      <c r="L163" s="355"/>
      <c r="M163" s="360">
        <f>M161/'(3) Eur Russ 1904 HHs '!CQ61</f>
        <v>1.0258600348836938E-2</v>
      </c>
      <c r="N163" s="360">
        <f>N161/'(3) Eur Russ 1904 HHs '!CR61</f>
        <v>2.6101517642681746E-3</v>
      </c>
      <c r="O163" s="360">
        <f>O161/'(3) Eur Russ 1904 HHs '!CS61</f>
        <v>0.22633492986806872</v>
      </c>
      <c r="P163" s="360">
        <f>P161/'(3) Eur Russ 1904 HHs '!CT61</f>
        <v>0.42346135527048906</v>
      </c>
      <c r="Q163" s="360">
        <f>Q161/'(3) Eur Russ 1904 HHs '!CU61</f>
        <v>6.6366368941895779E-2</v>
      </c>
      <c r="R163" s="360">
        <f>R161/'(3) Eur Russ 1904 HHs '!CW61</f>
        <v>6.9121624686635325E-2</v>
      </c>
      <c r="S163" s="355"/>
      <c r="T163" s="355"/>
    </row>
    <row r="164" spans="1:21"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</row>
    <row r="165" spans="1:21"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355"/>
    </row>
  </sheetData>
  <phoneticPr fontId="11" type="noConversion"/>
  <pageMargins left="0.75" right="0.75" top="1" bottom="1" header="0.5" footer="0.5"/>
  <colBreaks count="1" manualBreakCount="1">
    <brk id="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Y160"/>
  <sheetViews>
    <sheetView topLeftCell="B1" workbookViewId="0">
      <pane xSplit="8380" ySplit="5360" topLeftCell="V151" activePane="bottomLeft"/>
      <selection activeCell="F7" sqref="F7:AB7"/>
      <selection pane="topRight" activeCell="F8" sqref="F8:AB57"/>
      <selection pane="bottomLeft" activeCell="F160" sqref="F160:AD160"/>
      <selection pane="bottomRight" activeCell="AE52" sqref="AE52"/>
    </sheetView>
  </sheetViews>
  <sheetFormatPr baseColWidth="10" defaultRowHeight="15"/>
  <cols>
    <col min="1" max="7" width="10.83203125" style="1"/>
    <col min="8" max="8" width="13" style="1" customWidth="1"/>
    <col min="9" max="9" width="12.33203125" style="1" customWidth="1"/>
    <col min="10" max="10" width="10.83203125" style="1"/>
    <col min="11" max="11" width="12.5" style="1" customWidth="1"/>
    <col min="12" max="13" width="10.83203125" style="1"/>
    <col min="14" max="14" width="13.5" style="1" customWidth="1"/>
    <col min="15" max="15" width="12.6640625" style="1" customWidth="1"/>
    <col min="16" max="16" width="9.83203125" style="1" customWidth="1"/>
    <col min="17" max="17" width="10.83203125" style="1"/>
    <col min="18" max="18" width="12.83203125" style="1" customWidth="1"/>
    <col min="19" max="20" width="10.83203125" style="1"/>
    <col min="21" max="21" width="10" style="1" customWidth="1"/>
    <col min="22" max="22" width="12.5" style="1" customWidth="1"/>
    <col min="23" max="25" width="10.83203125" style="1"/>
    <col min="26" max="26" width="13.6640625" style="1" customWidth="1"/>
    <col min="27" max="27" width="10.83203125" style="1"/>
    <col min="28" max="28" width="13.6640625" style="1" customWidth="1"/>
    <col min="29" max="30" width="10.83203125" style="1"/>
    <col min="31" max="31" width="11.1640625" style="1" bestFit="1" customWidth="1"/>
    <col min="32" max="34" width="10.83203125" style="1"/>
    <col min="35" max="35" width="12.1640625" style="1" customWidth="1"/>
    <col min="36" max="36" width="10.83203125" style="1"/>
    <col min="37" max="37" width="12.83203125" style="1" customWidth="1"/>
    <col min="38" max="38" width="4.83203125" style="1" customWidth="1"/>
    <col min="39" max="41" width="10.83203125" style="1"/>
    <col min="42" max="42" width="12.33203125" style="1" customWidth="1"/>
    <col min="43" max="43" width="10.83203125" style="1"/>
    <col min="44" max="44" width="12" style="1" customWidth="1"/>
    <col min="45" max="45" width="4.83203125" style="1" customWidth="1"/>
    <col min="46" max="48" width="10.83203125" style="1"/>
    <col min="49" max="49" width="12.83203125" style="1" customWidth="1"/>
    <col min="50" max="50" width="10.83203125" style="1"/>
    <col min="51" max="51" width="12" style="1" customWidth="1"/>
    <col min="52" max="16384" width="10.83203125" style="1"/>
  </cols>
  <sheetData>
    <row r="1" spans="1:51">
      <c r="B1" s="361" t="s">
        <v>120</v>
      </c>
      <c r="C1" s="118" t="s">
        <v>121</v>
      </c>
      <c r="M1" s="1" t="s">
        <v>63</v>
      </c>
      <c r="W1" s="1" t="s">
        <v>48</v>
      </c>
    </row>
    <row r="4" spans="1:51" s="23" customFormat="1">
      <c r="E4" s="23" t="s">
        <v>218</v>
      </c>
      <c r="F4" s="364" t="s">
        <v>224</v>
      </c>
      <c r="G4" s="365" t="s">
        <v>224</v>
      </c>
      <c r="H4" s="365" t="s">
        <v>224</v>
      </c>
      <c r="I4" s="366" t="s">
        <v>224</v>
      </c>
      <c r="J4" s="23" t="s">
        <v>56</v>
      </c>
      <c r="K4" s="23" t="s">
        <v>56</v>
      </c>
      <c r="L4" s="23" t="s">
        <v>56</v>
      </c>
      <c r="M4" s="364" t="s">
        <v>61</v>
      </c>
      <c r="N4" s="365" t="s">
        <v>61</v>
      </c>
      <c r="O4" s="366" t="s">
        <v>61</v>
      </c>
      <c r="P4" s="367" t="s">
        <v>65</v>
      </c>
      <c r="S4" s="368" t="s">
        <v>66</v>
      </c>
      <c r="T4" s="365"/>
      <c r="U4" s="365"/>
      <c r="V4" s="366"/>
      <c r="W4" s="367" t="s">
        <v>67</v>
      </c>
    </row>
    <row r="5" spans="1:51" s="23" customFormat="1" ht="17">
      <c r="A5" s="23" t="s">
        <v>803</v>
      </c>
      <c r="C5" s="23" t="s">
        <v>734</v>
      </c>
      <c r="D5" s="53"/>
      <c r="E5" s="23" t="s">
        <v>220</v>
      </c>
      <c r="F5" s="23">
        <v>1</v>
      </c>
      <c r="G5" s="23">
        <v>1</v>
      </c>
      <c r="H5" s="23">
        <v>1</v>
      </c>
      <c r="I5" s="23">
        <v>1</v>
      </c>
      <c r="J5" s="23">
        <v>2</v>
      </c>
      <c r="K5" s="23">
        <v>2</v>
      </c>
      <c r="L5" s="23">
        <v>2</v>
      </c>
      <c r="M5" s="23">
        <v>3</v>
      </c>
      <c r="N5" s="23">
        <v>3</v>
      </c>
      <c r="O5" s="23">
        <v>3</v>
      </c>
      <c r="P5" s="23">
        <v>4</v>
      </c>
      <c r="Q5" s="23">
        <v>4</v>
      </c>
      <c r="R5" s="23">
        <v>4</v>
      </c>
      <c r="S5" s="23">
        <v>5</v>
      </c>
      <c r="T5" s="23">
        <v>5</v>
      </c>
      <c r="U5" s="23">
        <v>5</v>
      </c>
      <c r="V5" s="23">
        <v>5</v>
      </c>
      <c r="W5" s="23">
        <v>6</v>
      </c>
      <c r="X5" s="23">
        <v>6</v>
      </c>
      <c r="Y5" s="23">
        <v>6</v>
      </c>
      <c r="Z5" s="23">
        <v>6</v>
      </c>
      <c r="AA5" s="23">
        <v>6</v>
      </c>
      <c r="AB5" s="23">
        <v>6</v>
      </c>
      <c r="AF5" s="399" t="s">
        <v>23</v>
      </c>
    </row>
    <row r="6" spans="1:51" s="23" customFormat="1">
      <c r="A6" s="23" t="s">
        <v>804</v>
      </c>
      <c r="C6" s="336" t="s">
        <v>805</v>
      </c>
      <c r="D6" s="53"/>
      <c r="E6" s="23" t="s">
        <v>221</v>
      </c>
      <c r="F6" s="23">
        <v>5</v>
      </c>
      <c r="G6" s="23">
        <v>1</v>
      </c>
      <c r="H6" s="23">
        <v>6</v>
      </c>
      <c r="I6" s="23">
        <v>4</v>
      </c>
      <c r="J6" s="23">
        <v>5</v>
      </c>
      <c r="K6" s="23">
        <v>6</v>
      </c>
      <c r="L6" s="23">
        <v>4</v>
      </c>
      <c r="M6" s="23">
        <v>2</v>
      </c>
      <c r="N6" s="23">
        <v>6</v>
      </c>
      <c r="O6" s="23">
        <v>4</v>
      </c>
      <c r="P6" s="23">
        <v>1</v>
      </c>
      <c r="Q6" s="23">
        <v>3</v>
      </c>
      <c r="R6" s="23">
        <v>4</v>
      </c>
      <c r="S6" s="23">
        <v>1</v>
      </c>
      <c r="T6" s="23">
        <v>3</v>
      </c>
      <c r="U6" s="23">
        <v>5</v>
      </c>
      <c r="V6" s="23">
        <v>4</v>
      </c>
      <c r="W6" s="23">
        <v>1</v>
      </c>
      <c r="X6" s="23">
        <v>2</v>
      </c>
      <c r="Y6" s="23">
        <v>3</v>
      </c>
      <c r="Z6" s="23">
        <v>4</v>
      </c>
      <c r="AA6" s="23">
        <v>5</v>
      </c>
      <c r="AB6" s="23">
        <v>6</v>
      </c>
      <c r="AF6" s="398" t="s">
        <v>21</v>
      </c>
      <c r="AM6" s="398" t="s">
        <v>22</v>
      </c>
      <c r="AT6" s="398" t="s">
        <v>24</v>
      </c>
    </row>
    <row r="7" spans="1:51" s="23" customFormat="1">
      <c r="A7" s="135" t="s">
        <v>739</v>
      </c>
      <c r="B7" s="135" t="s">
        <v>740</v>
      </c>
      <c r="C7" s="362" t="s">
        <v>963</v>
      </c>
      <c r="D7" s="135"/>
      <c r="E7" s="23" t="s">
        <v>119</v>
      </c>
      <c r="F7" s="354" t="s">
        <v>222</v>
      </c>
      <c r="G7" s="354" t="s">
        <v>73</v>
      </c>
      <c r="H7" s="354" t="s">
        <v>223</v>
      </c>
      <c r="I7" s="23" t="s">
        <v>64</v>
      </c>
      <c r="J7" s="354" t="s">
        <v>222</v>
      </c>
      <c r="K7" s="354" t="s">
        <v>223</v>
      </c>
      <c r="L7" s="23" t="s">
        <v>55</v>
      </c>
      <c r="M7" s="23" t="s">
        <v>62</v>
      </c>
      <c r="N7" s="354" t="s">
        <v>223</v>
      </c>
      <c r="O7" s="23" t="s">
        <v>64</v>
      </c>
      <c r="P7" s="354" t="str">
        <f>'(7) Free professions'!L8</f>
        <v>Nobility</v>
      </c>
      <c r="Q7" s="354" t="str">
        <f>'(7) Free professions'!M8</f>
        <v>Merchants</v>
      </c>
      <c r="R7" s="23" t="s">
        <v>64</v>
      </c>
      <c r="S7" s="354" t="str">
        <f>'(8) Gov''t admin'!M8</f>
        <v>Nobility</v>
      </c>
      <c r="T7" s="354" t="str">
        <f>'(8) Gov''t admin'!N8</f>
        <v>Merchants</v>
      </c>
      <c r="U7" s="354" t="str">
        <f>'(8) Gov''t admin'!O8</f>
        <v>Peasants</v>
      </c>
      <c r="V7" s="354" t="s">
        <v>68</v>
      </c>
      <c r="W7" s="354" t="str">
        <f>'(9) Industry &amp; commerce'!M8</f>
        <v>Nobility</v>
      </c>
      <c r="X7" s="354" t="str">
        <f>'(9) Industry &amp; commerce'!N8</f>
        <v>Clergy</v>
      </c>
      <c r="Y7" s="354" t="s">
        <v>17</v>
      </c>
      <c r="Z7" s="354" t="s">
        <v>68</v>
      </c>
      <c r="AA7" s="354" t="str">
        <f>'(9) Industry &amp; commerce'!Q8</f>
        <v>Peasants</v>
      </c>
      <c r="AB7" s="354" t="s">
        <v>223</v>
      </c>
      <c r="AD7" s="23" t="s">
        <v>18</v>
      </c>
      <c r="AF7" s="23" t="s">
        <v>869</v>
      </c>
      <c r="AG7" s="23" t="s">
        <v>943</v>
      </c>
      <c r="AH7" s="23" t="s">
        <v>999</v>
      </c>
      <c r="AI7" s="23" t="s">
        <v>19</v>
      </c>
      <c r="AJ7" s="23" t="s">
        <v>672</v>
      </c>
      <c r="AK7" s="23" t="s">
        <v>20</v>
      </c>
      <c r="AM7" s="23" t="s">
        <v>869</v>
      </c>
      <c r="AN7" s="23" t="s">
        <v>943</v>
      </c>
      <c r="AO7" s="23" t="s">
        <v>999</v>
      </c>
      <c r="AP7" s="23" t="s">
        <v>19</v>
      </c>
      <c r="AQ7" s="23" t="s">
        <v>672</v>
      </c>
      <c r="AR7" s="23" t="s">
        <v>20</v>
      </c>
      <c r="AT7" s="23" t="s">
        <v>869</v>
      </c>
      <c r="AU7" s="23" t="s">
        <v>943</v>
      </c>
      <c r="AV7" s="23" t="s">
        <v>999</v>
      </c>
      <c r="AW7" s="23" t="s">
        <v>19</v>
      </c>
      <c r="AX7" s="23" t="s">
        <v>672</v>
      </c>
      <c r="AY7" s="23" t="s">
        <v>20</v>
      </c>
    </row>
    <row r="8" spans="1:51">
      <c r="A8" s="25">
        <v>1</v>
      </c>
      <c r="B8" s="1">
        <v>1</v>
      </c>
      <c r="C8" s="122">
        <v>0</v>
      </c>
      <c r="D8" s="25" t="s">
        <v>123</v>
      </c>
      <c r="F8" s="355">
        <f>'(4) Agric &amp; 3 estates'!L10</f>
        <v>57943.838502150611</v>
      </c>
      <c r="G8" s="355">
        <f>'(4) Agric &amp; 3 estates'!M10</f>
        <v>223.54205687248066</v>
      </c>
      <c r="H8" s="355">
        <f>'(4) Agric &amp; 3 estates'!N10</f>
        <v>1344.0274594227053</v>
      </c>
      <c r="I8" s="355">
        <f>'(4) Agric &amp; 3 estates'!R10</f>
        <v>0</v>
      </c>
      <c r="J8" s="355">
        <f>'(5) Servants'!K9</f>
        <v>2217.9556006372695</v>
      </c>
      <c r="K8" s="355">
        <f>'(5) Servants'!L9</f>
        <v>0</v>
      </c>
      <c r="L8" s="355">
        <f>'(5) Servants'!M9</f>
        <v>0</v>
      </c>
      <c r="M8" s="355">
        <f>'(6) Clergy'!K9</f>
        <v>813.99717329785312</v>
      </c>
      <c r="N8" s="355">
        <f>'(6) Clergy'!L9</f>
        <v>0</v>
      </c>
      <c r="O8" s="355">
        <f>'(6) Clergy'!O9</f>
        <v>0</v>
      </c>
      <c r="P8" s="354">
        <f>'(7) Free professions'!L9</f>
        <v>152.71186493085577</v>
      </c>
      <c r="Q8" s="354">
        <f>'(7) Free professions'!M9</f>
        <v>46.724323224143141</v>
      </c>
      <c r="R8" s="354">
        <f>'(7) Free professions'!N9</f>
        <v>166.48914663027446</v>
      </c>
      <c r="S8" s="354">
        <f>'(8) Gov''t admin'!M9</f>
        <v>61.035182964190533</v>
      </c>
      <c r="T8" s="354">
        <f>'(8) Gov''t admin'!N9</f>
        <v>104.55009565293527</v>
      </c>
      <c r="U8" s="354">
        <f>'(8) Gov''t admin'!O9</f>
        <v>418.20038261174108</v>
      </c>
      <c r="V8" s="354">
        <f>'(8) Gov''t admin'!P9</f>
        <v>461.71529530048576</v>
      </c>
      <c r="W8" s="354">
        <f>'(9) Industry &amp; commerce'!M9</f>
        <v>511.12806848136256</v>
      </c>
      <c r="X8" s="354">
        <f>'(9) Industry &amp; commerce'!N9</f>
        <v>55.762361178974515</v>
      </c>
      <c r="Y8" s="354">
        <f>'(9) Industry &amp; commerce'!O9</f>
        <v>233.60926015553164</v>
      </c>
      <c r="Z8" s="354">
        <f>'(9) Industry &amp; commerce'!P9</f>
        <v>3585.2589916893917</v>
      </c>
      <c r="AA8" s="354">
        <f>'(9) Industry &amp; commerce'!Q9</f>
        <v>5888.9427826957026</v>
      </c>
      <c r="AB8" s="354">
        <f>'(9) Industry &amp; commerce'!R9</f>
        <v>449.15120420010999</v>
      </c>
      <c r="AD8" s="355">
        <f>SUM(F8:AB8)</f>
        <v>74678.639752096613</v>
      </c>
      <c r="AF8" s="355">
        <f>G8+P8+S8+W8</f>
        <v>948.41717324888953</v>
      </c>
      <c r="AG8" s="355">
        <f>M8+X8</f>
        <v>869.75953447682764</v>
      </c>
      <c r="AH8" s="355">
        <f>Q8+T8+Y8</f>
        <v>384.88367903261008</v>
      </c>
      <c r="AI8" s="355">
        <f>I8+L8+O8+R8+V8+Z8</f>
        <v>4213.4634336201516</v>
      </c>
      <c r="AJ8" s="355">
        <f>F8+J8+U8+AA8</f>
        <v>66468.937268095324</v>
      </c>
      <c r="AK8" s="355">
        <f>H8+K8+N8+AB8</f>
        <v>1793.1786636228153</v>
      </c>
      <c r="AM8" s="355">
        <f>'(3) Eur Russ 1904 HHs '!CQ11</f>
        <v>948.41717324888953</v>
      </c>
      <c r="AN8" s="355">
        <f>'(3) Eur Russ 1904 HHs '!CR11</f>
        <v>869.75953447682764</v>
      </c>
      <c r="AO8" s="355">
        <f>'(3) Eur Russ 1904 HHs '!CS11</f>
        <v>384.88367903261008</v>
      </c>
      <c r="AP8" s="355">
        <f>'(3) Eur Russ 1904 HHs '!CT11</f>
        <v>4213.4634336201516</v>
      </c>
      <c r="AQ8" s="355">
        <f>'(3) Eur Russ 1904 HHs '!CU11</f>
        <v>66468.937268095324</v>
      </c>
      <c r="AR8" s="355">
        <f>'(3) Eur Russ 1904 HHs '!CW11</f>
        <v>1793.1786636228153</v>
      </c>
      <c r="AT8" s="355">
        <f>AF8-AM8</f>
        <v>0</v>
      </c>
      <c r="AU8" s="355">
        <f t="shared" ref="AU8:AY8" si="0">AG8-AN8</f>
        <v>0</v>
      </c>
      <c r="AV8" s="355">
        <f t="shared" si="0"/>
        <v>0</v>
      </c>
      <c r="AW8" s="355">
        <f t="shared" si="0"/>
        <v>0</v>
      </c>
      <c r="AX8" s="355">
        <f t="shared" si="0"/>
        <v>0</v>
      </c>
      <c r="AY8" s="355">
        <f t="shared" si="0"/>
        <v>0</v>
      </c>
    </row>
    <row r="9" spans="1:51">
      <c r="A9" s="25">
        <v>7</v>
      </c>
      <c r="B9" s="1">
        <v>1</v>
      </c>
      <c r="C9" s="122">
        <v>0</v>
      </c>
      <c r="D9" s="25" t="s">
        <v>1072</v>
      </c>
      <c r="F9" s="355">
        <f>'(4) Agric &amp; 3 estates'!L11</f>
        <v>246997.6015635136</v>
      </c>
      <c r="G9" s="355">
        <f>'(4) Agric &amp; 3 estates'!M11</f>
        <v>386.25543106303951</v>
      </c>
      <c r="H9" s="355">
        <f>'(4) Agric &amp; 3 estates'!N11</f>
        <v>354.16268602072432</v>
      </c>
      <c r="I9" s="355">
        <f>'(4) Agric &amp; 3 estates'!R11</f>
        <v>0</v>
      </c>
      <c r="J9" s="355">
        <f>'(5) Servants'!K10</f>
        <v>3529.2672809255946</v>
      </c>
      <c r="K9" s="355">
        <f>'(5) Servants'!L10</f>
        <v>0</v>
      </c>
      <c r="L9" s="355">
        <f>'(5) Servants'!M10</f>
        <v>0</v>
      </c>
      <c r="M9" s="355">
        <f>'(6) Clergy'!K10</f>
        <v>2371.2264543718838</v>
      </c>
      <c r="N9" s="355">
        <f>'(6) Clergy'!L10</f>
        <v>0</v>
      </c>
      <c r="O9" s="355">
        <f>'(6) Clergy'!O10</f>
        <v>0</v>
      </c>
      <c r="P9" s="354">
        <f>'(7) Free professions'!L10</f>
        <v>316.22816119105568</v>
      </c>
      <c r="Q9" s="354">
        <f>'(7) Free professions'!M10</f>
        <v>142.37178659819222</v>
      </c>
      <c r="R9" s="354">
        <f>'(7) Free professions'!N10</f>
        <v>534.00647497107536</v>
      </c>
      <c r="S9" s="354">
        <f>'(8) Gov''t admin'!M10</f>
        <v>101.19602693124011</v>
      </c>
      <c r="T9" s="354">
        <f>'(8) Gov''t admin'!N10</f>
        <v>176.46336404627976</v>
      </c>
      <c r="U9" s="354">
        <f>'(8) Gov''t admin'!O10</f>
        <v>705.85345618511906</v>
      </c>
      <c r="V9" s="354">
        <f>'(8) Gov''t admin'!P10</f>
        <v>781.12079330015854</v>
      </c>
      <c r="W9" s="354">
        <f>'(9) Industry &amp; commerce'!M10</f>
        <v>821.95534768030325</v>
      </c>
      <c r="X9" s="354">
        <f>'(9) Industry &amp; commerce'!N10</f>
        <v>312.88983145784334</v>
      </c>
      <c r="Y9" s="354">
        <f>'(9) Industry &amp; commerce'!O10</f>
        <v>599.91266086561154</v>
      </c>
      <c r="Z9" s="354">
        <f>'(9) Industry &amp; commerce'!P10</f>
        <v>5650.9990592151953</v>
      </c>
      <c r="AA9" s="354">
        <f>'(9) Industry &amp; commerce'!Q10</f>
        <v>11757.657174037273</v>
      </c>
      <c r="AB9" s="354">
        <f>'(9) Industry &amp; commerce'!R10</f>
        <v>184.83876993788647</v>
      </c>
      <c r="AD9" s="355">
        <f t="shared" ref="AD9:AD72" si="1">SUM(F9:AB9)</f>
        <v>275724.00632231199</v>
      </c>
      <c r="AF9" s="355">
        <f t="shared" ref="AF9:AF58" si="2">G9+P9+S9+W9</f>
        <v>1625.6349668656385</v>
      </c>
      <c r="AG9" s="355">
        <f t="shared" ref="AG9:AG58" si="3">M9+X9</f>
        <v>2684.1162858297271</v>
      </c>
      <c r="AH9" s="355">
        <f t="shared" ref="AH9:AH58" si="4">Q9+T9+Y9</f>
        <v>918.74781151008347</v>
      </c>
      <c r="AI9" s="355">
        <f t="shared" ref="AI9:AI58" si="5">I9+L9+O9+R9+V9+Z9</f>
        <v>6966.1263274864286</v>
      </c>
      <c r="AJ9" s="355">
        <f t="shared" ref="AJ9:AJ58" si="6">F9+J9+U9+AA9</f>
        <v>262990.37947466155</v>
      </c>
      <c r="AK9" s="355">
        <f t="shared" ref="AK9:AK58" si="7">H9+K9+N9+AB9</f>
        <v>539.00145595861079</v>
      </c>
      <c r="AM9" s="355">
        <f>'(3) Eur Russ 1904 HHs '!CQ12</f>
        <v>1625.6349668656385</v>
      </c>
      <c r="AN9" s="355">
        <f>'(3) Eur Russ 1904 HHs '!CR12</f>
        <v>2684.1162858297271</v>
      </c>
      <c r="AO9" s="355">
        <f>'(3) Eur Russ 1904 HHs '!CS12</f>
        <v>918.74781151008347</v>
      </c>
      <c r="AP9" s="355">
        <f>'(3) Eur Russ 1904 HHs '!CT12</f>
        <v>6966.1263274864295</v>
      </c>
      <c r="AQ9" s="355">
        <f>'(3) Eur Russ 1904 HHs '!CU12</f>
        <v>262990.3794746616</v>
      </c>
      <c r="AR9" s="355">
        <f>'(3) Eur Russ 1904 HHs '!CW12</f>
        <v>539.00145595861079</v>
      </c>
      <c r="AT9" s="355">
        <f t="shared" ref="AT9:AT58" si="8">AF9-AM9</f>
        <v>0</v>
      </c>
      <c r="AU9" s="355">
        <f t="shared" ref="AU9:AU58" si="9">AG9-AN9</f>
        <v>0</v>
      </c>
      <c r="AV9" s="355">
        <f t="shared" ref="AV9:AV58" si="10">AH9-AO9</f>
        <v>0</v>
      </c>
      <c r="AW9" s="355">
        <f t="shared" ref="AW9:AW58" si="11">AI9-AP9</f>
        <v>0</v>
      </c>
      <c r="AX9" s="355">
        <f t="shared" ref="AX9:AX58" si="12">AJ9-AQ9</f>
        <v>0</v>
      </c>
      <c r="AY9" s="355">
        <f t="shared" ref="AY9:AY58" si="13">AK9-AR9</f>
        <v>0</v>
      </c>
    </row>
    <row r="10" spans="1:51">
      <c r="A10" s="25">
        <v>26</v>
      </c>
      <c r="B10" s="1">
        <v>1</v>
      </c>
      <c r="C10" s="122">
        <v>0</v>
      </c>
      <c r="D10" s="221" t="s">
        <v>1073</v>
      </c>
      <c r="F10" s="355">
        <f>'(4) Agric &amp; 3 estates'!L12</f>
        <v>228214.64951007205</v>
      </c>
      <c r="G10" s="355">
        <f>'(4) Agric &amp; 3 estates'!M12</f>
        <v>1268.6480777055961</v>
      </c>
      <c r="H10" s="355">
        <f>'(4) Agric &amp; 3 estates'!N12</f>
        <v>2332.1136255302181</v>
      </c>
      <c r="I10" s="355">
        <f>'(4) Agric &amp; 3 estates'!R12</f>
        <v>0</v>
      </c>
      <c r="J10" s="355">
        <f>'(5) Servants'!K11</f>
        <v>8792.9983563668484</v>
      </c>
      <c r="K10" s="355">
        <f>'(5) Servants'!L11</f>
        <v>0</v>
      </c>
      <c r="L10" s="355">
        <f>'(5) Servants'!M11</f>
        <v>0</v>
      </c>
      <c r="M10" s="355">
        <f>'(6) Clergy'!K11</f>
        <v>2454.6699669703539</v>
      </c>
      <c r="N10" s="355">
        <f>'(6) Clergy'!L11</f>
        <v>200.35875751703861</v>
      </c>
      <c r="O10" s="355">
        <f>'(6) Clergy'!O11</f>
        <v>0</v>
      </c>
      <c r="P10" s="354">
        <f>'(7) Free professions'!L11</f>
        <v>547.31677829792784</v>
      </c>
      <c r="Q10" s="354">
        <f>'(7) Free professions'!M11</f>
        <v>210.01596115328906</v>
      </c>
      <c r="R10" s="354">
        <f>'(7) Free professions'!N11</f>
        <v>641.55336269805457</v>
      </c>
      <c r="S10" s="354">
        <f>'(8) Gov''t admin'!M11</f>
        <v>113.62719236567676</v>
      </c>
      <c r="T10" s="354">
        <f>'(8) Gov''t admin'!N11</f>
        <v>194.13113254316426</v>
      </c>
      <c r="U10" s="354">
        <f>'(8) Gov''t admin'!O11</f>
        <v>776.52453017265702</v>
      </c>
      <c r="V10" s="354">
        <f>'(8) Gov''t admin'!P11</f>
        <v>857.02847035014429</v>
      </c>
      <c r="W10" s="354">
        <f>'(9) Industry &amp; commerce'!M11</f>
        <v>1073.0893316301217</v>
      </c>
      <c r="X10" s="354">
        <f>'(9) Industry &amp; commerce'!N11</f>
        <v>5.2398935813230878</v>
      </c>
      <c r="Y10" s="354">
        <f>'(9) Industry &amp; commerce'!O11</f>
        <v>1009.063707420212</v>
      </c>
      <c r="Z10" s="354">
        <f>'(9) Industry &amp; commerce'!P11</f>
        <v>12506.761148374428</v>
      </c>
      <c r="AA10" s="354">
        <f>'(9) Industry &amp; commerce'!Q11</f>
        <v>23837.547457932254</v>
      </c>
      <c r="AB10" s="354">
        <f>'(9) Industry &amp; commerce'!R11</f>
        <v>451.6223616189219</v>
      </c>
      <c r="AD10" s="355">
        <f t="shared" si="1"/>
        <v>285486.95962230029</v>
      </c>
      <c r="AF10" s="355">
        <f t="shared" si="2"/>
        <v>3002.6813799993224</v>
      </c>
      <c r="AG10" s="355">
        <f t="shared" si="3"/>
        <v>2459.909860551677</v>
      </c>
      <c r="AH10" s="355">
        <f t="shared" si="4"/>
        <v>1413.2108011166654</v>
      </c>
      <c r="AI10" s="355">
        <f t="shared" si="5"/>
        <v>14005.342981422626</v>
      </c>
      <c r="AJ10" s="355">
        <f t="shared" si="6"/>
        <v>261621.71985454383</v>
      </c>
      <c r="AK10" s="355">
        <f t="shared" si="7"/>
        <v>2984.0947446661785</v>
      </c>
      <c r="AM10" s="355">
        <f>'(3) Eur Russ 1904 HHs '!CQ13</f>
        <v>3002.6813799993224</v>
      </c>
      <c r="AN10" s="355">
        <f>'(3) Eur Russ 1904 HHs '!CR13</f>
        <v>2459.909860551677</v>
      </c>
      <c r="AO10" s="355">
        <f>'(3) Eur Russ 1904 HHs '!CS13</f>
        <v>1413.2108011166654</v>
      </c>
      <c r="AP10" s="355">
        <f>'(3) Eur Russ 1904 HHs '!CT13</f>
        <v>14005.342981422627</v>
      </c>
      <c r="AQ10" s="355">
        <f>'(3) Eur Russ 1904 HHs '!CU13</f>
        <v>261621.7198545438</v>
      </c>
      <c r="AR10" s="355">
        <f>'(3) Eur Russ 1904 HHs '!CW13</f>
        <v>2984.0947446661785</v>
      </c>
      <c r="AT10" s="355">
        <f t="shared" si="8"/>
        <v>0</v>
      </c>
      <c r="AU10" s="355">
        <f t="shared" si="9"/>
        <v>0</v>
      </c>
      <c r="AV10" s="355">
        <f t="shared" si="10"/>
        <v>0</v>
      </c>
      <c r="AW10" s="355">
        <f t="shared" si="11"/>
        <v>0</v>
      </c>
      <c r="AX10" s="355">
        <f t="shared" si="12"/>
        <v>0</v>
      </c>
      <c r="AY10" s="355">
        <f t="shared" si="13"/>
        <v>0</v>
      </c>
    </row>
    <row r="11" spans="1:51">
      <c r="A11" s="25">
        <v>27</v>
      </c>
      <c r="B11" s="1">
        <v>1</v>
      </c>
      <c r="C11" s="122">
        <v>0</v>
      </c>
      <c r="D11" s="221" t="s">
        <v>1074</v>
      </c>
      <c r="F11" s="355">
        <f>'(4) Agric &amp; 3 estates'!L13</f>
        <v>61584.778569361661</v>
      </c>
      <c r="G11" s="355">
        <f>'(4) Agric &amp; 3 estates'!M13</f>
        <v>319.57892681244135</v>
      </c>
      <c r="H11" s="355">
        <f>'(4) Agric &amp; 3 estates'!N13</f>
        <v>687.38625300131673</v>
      </c>
      <c r="I11" s="355">
        <f>'(4) Agric &amp; 3 estates'!R13</f>
        <v>0</v>
      </c>
      <c r="J11" s="355">
        <f>'(5) Servants'!K12</f>
        <v>1789.8270582392583</v>
      </c>
      <c r="K11" s="355">
        <f>'(5) Servants'!L12</f>
        <v>0</v>
      </c>
      <c r="L11" s="355">
        <f>'(5) Servants'!M12</f>
        <v>0</v>
      </c>
      <c r="M11" s="355">
        <f>'(6) Clergy'!K12</f>
        <v>730.8460487810305</v>
      </c>
      <c r="N11" s="355">
        <f>'(6) Clergy'!L12</f>
        <v>0</v>
      </c>
      <c r="O11" s="355">
        <f>'(6) Clergy'!O12</f>
        <v>0</v>
      </c>
      <c r="P11" s="354">
        <f>'(7) Free professions'!L12</f>
        <v>187.97657734098615</v>
      </c>
      <c r="Q11" s="354">
        <f>'(7) Free professions'!M12</f>
        <v>70.915082114599016</v>
      </c>
      <c r="R11" s="354">
        <f>'(7) Free professions'!N12</f>
        <v>248.22600704553798</v>
      </c>
      <c r="S11" s="354">
        <f>'(8) Gov''t admin'!M12</f>
        <v>61.997958482014042</v>
      </c>
      <c r="T11" s="354">
        <f>'(8) Gov''t admin'!N12</f>
        <v>93.220159283294691</v>
      </c>
      <c r="U11" s="354">
        <f>'(8) Gov''t admin'!O12</f>
        <v>372.88063713317877</v>
      </c>
      <c r="V11" s="354">
        <f>'(8) Gov''t admin'!P12</f>
        <v>404.10283793445944</v>
      </c>
      <c r="W11" s="354">
        <f>'(9) Industry &amp; commerce'!M12</f>
        <v>464.64463791627418</v>
      </c>
      <c r="X11" s="354">
        <f>'(9) Industry &amp; commerce'!N12</f>
        <v>65.793676198410026</v>
      </c>
      <c r="Y11" s="354">
        <f>'(9) Industry &amp; commerce'!O12</f>
        <v>142.84752151834829</v>
      </c>
      <c r="Z11" s="354">
        <f>'(9) Industry &amp; commerce'!P12</f>
        <v>2332.5102274044102</v>
      </c>
      <c r="AA11" s="354">
        <f>'(9) Industry &amp; commerce'!Q12</f>
        <v>4748.3754974699077</v>
      </c>
      <c r="AB11" s="354">
        <f>'(9) Industry &amp; commerce'!R12</f>
        <v>270.21975059864826</v>
      </c>
      <c r="AD11" s="355">
        <f t="shared" si="1"/>
        <v>74576.127426635794</v>
      </c>
      <c r="AF11" s="355">
        <f t="shared" si="2"/>
        <v>1034.1981005517157</v>
      </c>
      <c r="AG11" s="355">
        <f t="shared" si="3"/>
        <v>796.63972497944053</v>
      </c>
      <c r="AH11" s="355">
        <f t="shared" si="4"/>
        <v>306.982762916242</v>
      </c>
      <c r="AI11" s="355">
        <f t="shared" si="5"/>
        <v>2984.8390723844077</v>
      </c>
      <c r="AJ11" s="355">
        <f t="shared" si="6"/>
        <v>68495.861762204004</v>
      </c>
      <c r="AK11" s="355">
        <f t="shared" si="7"/>
        <v>957.60600359996499</v>
      </c>
      <c r="AM11" s="355">
        <f>'(3) Eur Russ 1904 HHs '!CQ14</f>
        <v>1034.1981005517157</v>
      </c>
      <c r="AN11" s="355">
        <f>'(3) Eur Russ 1904 HHs '!CR14</f>
        <v>796.63972497944053</v>
      </c>
      <c r="AO11" s="355">
        <f>'(3) Eur Russ 1904 HHs '!CS14</f>
        <v>306.982762916242</v>
      </c>
      <c r="AP11" s="355">
        <f>'(3) Eur Russ 1904 HHs '!CT14</f>
        <v>2984.8390723844077</v>
      </c>
      <c r="AQ11" s="355">
        <f>'(3) Eur Russ 1904 HHs '!CU14</f>
        <v>68495.861762204004</v>
      </c>
      <c r="AR11" s="355">
        <f>'(3) Eur Russ 1904 HHs '!CW14</f>
        <v>957.60600359996499</v>
      </c>
      <c r="AT11" s="355">
        <f t="shared" si="8"/>
        <v>0</v>
      </c>
      <c r="AU11" s="355">
        <f t="shared" si="9"/>
        <v>0</v>
      </c>
      <c r="AV11" s="355">
        <f t="shared" si="10"/>
        <v>0</v>
      </c>
      <c r="AW11" s="355">
        <f t="shared" si="11"/>
        <v>0</v>
      </c>
      <c r="AX11" s="355">
        <f t="shared" si="12"/>
        <v>0</v>
      </c>
      <c r="AY11" s="355">
        <f t="shared" si="13"/>
        <v>0</v>
      </c>
    </row>
    <row r="12" spans="1:51">
      <c r="A12" s="25">
        <v>34</v>
      </c>
      <c r="B12" s="1">
        <v>1</v>
      </c>
      <c r="C12" s="122">
        <v>0</v>
      </c>
      <c r="D12" s="221" t="s">
        <v>1075</v>
      </c>
      <c r="F12" s="355">
        <f>'(4) Agric &amp; 3 estates'!L14</f>
        <v>177459.03446025177</v>
      </c>
      <c r="G12" s="355">
        <f>'(4) Agric &amp; 3 estates'!M14</f>
        <v>494.45573164618582</v>
      </c>
      <c r="H12" s="355">
        <f>'(4) Agric &amp; 3 estates'!N14</f>
        <v>697.92741035720474</v>
      </c>
      <c r="I12" s="355">
        <f>'(4) Agric &amp; 3 estates'!R14</f>
        <v>0</v>
      </c>
      <c r="J12" s="355">
        <f>'(5) Servants'!K13</f>
        <v>4805.562260600952</v>
      </c>
      <c r="K12" s="355">
        <f>'(5) Servants'!L13</f>
        <v>0</v>
      </c>
      <c r="L12" s="355">
        <f>'(5) Servants'!M13</f>
        <v>0</v>
      </c>
      <c r="M12" s="355">
        <f>'(6) Clergy'!K13</f>
        <v>1183.7841485909748</v>
      </c>
      <c r="N12" s="355">
        <f>'(6) Clergy'!L13</f>
        <v>12.450233876214952</v>
      </c>
      <c r="O12" s="355">
        <f>'(6) Clergy'!O13</f>
        <v>0</v>
      </c>
      <c r="P12" s="354">
        <f>'(7) Free professions'!L13</f>
        <v>412.44979098736457</v>
      </c>
      <c r="Q12" s="354">
        <f>'(7) Free professions'!M13</f>
        <v>59.536210419529993</v>
      </c>
      <c r="R12" s="354">
        <f>'(7) Free professions'!N13</f>
        <v>332.37849714862955</v>
      </c>
      <c r="S12" s="354">
        <f>'(8) Gov''t admin'!M13</f>
        <v>85.366279901669884</v>
      </c>
      <c r="T12" s="354">
        <f>'(8) Gov''t admin'!N13</f>
        <v>117.56096517349968</v>
      </c>
      <c r="U12" s="354">
        <f>'(8) Gov''t admin'!O13</f>
        <v>470.24386069399873</v>
      </c>
      <c r="V12" s="354">
        <f>'(8) Gov''t admin'!P13</f>
        <v>502.4385459658285</v>
      </c>
      <c r="W12" s="354">
        <f>'(9) Industry &amp; commerce'!M13</f>
        <v>836.41559608791204</v>
      </c>
      <c r="X12" s="354">
        <f>'(9) Industry &amp; commerce'!N13</f>
        <v>32.216707271678729</v>
      </c>
      <c r="Y12" s="354">
        <f>'(9) Industry &amp; commerce'!O13</f>
        <v>759.02317498341847</v>
      </c>
      <c r="Z12" s="354">
        <f>'(9) Industry &amp; commerce'!P13</f>
        <v>11874.47768117227</v>
      </c>
      <c r="AA12" s="354">
        <f>'(9) Industry &amp; commerce'!Q13</f>
        <v>5802.0767627413861</v>
      </c>
      <c r="AB12" s="354">
        <f>'(9) Industry &amp; commerce'!R13</f>
        <v>309.90900405877522</v>
      </c>
      <c r="AD12" s="355">
        <f t="shared" si="1"/>
        <v>206247.30732192923</v>
      </c>
      <c r="AF12" s="355">
        <f t="shared" si="2"/>
        <v>1828.6873986231324</v>
      </c>
      <c r="AG12" s="355">
        <f t="shared" si="3"/>
        <v>1216.0008558626537</v>
      </c>
      <c r="AH12" s="355">
        <f t="shared" si="4"/>
        <v>936.12035057644812</v>
      </c>
      <c r="AI12" s="355">
        <f t="shared" si="5"/>
        <v>12709.294724286727</v>
      </c>
      <c r="AJ12" s="355">
        <f t="shared" si="6"/>
        <v>188536.91734428809</v>
      </c>
      <c r="AK12" s="355">
        <f t="shared" si="7"/>
        <v>1020.286648292195</v>
      </c>
      <c r="AM12" s="355">
        <f>'(3) Eur Russ 1904 HHs '!CQ15</f>
        <v>1828.6873986231324</v>
      </c>
      <c r="AN12" s="355">
        <f>'(3) Eur Russ 1904 HHs '!CR15</f>
        <v>1216.0008558626537</v>
      </c>
      <c r="AO12" s="355">
        <f>'(3) Eur Russ 1904 HHs '!CS15</f>
        <v>936.12035057644823</v>
      </c>
      <c r="AP12" s="355">
        <f>'(3) Eur Russ 1904 HHs '!CT15</f>
        <v>12709.294724286727</v>
      </c>
      <c r="AQ12" s="355">
        <f>'(3) Eur Russ 1904 HHs '!CU15</f>
        <v>188536.91734428811</v>
      </c>
      <c r="AR12" s="355">
        <f>'(3) Eur Russ 1904 HHs '!CW15</f>
        <v>1020.2866482921949</v>
      </c>
      <c r="AT12" s="355">
        <f t="shared" si="8"/>
        <v>0</v>
      </c>
      <c r="AU12" s="355">
        <f t="shared" si="9"/>
        <v>0</v>
      </c>
      <c r="AV12" s="355">
        <f t="shared" si="10"/>
        <v>0</v>
      </c>
      <c r="AW12" s="355">
        <f t="shared" si="11"/>
        <v>0</v>
      </c>
      <c r="AX12" s="355">
        <f t="shared" si="12"/>
        <v>0</v>
      </c>
      <c r="AY12" s="355">
        <f t="shared" si="13"/>
        <v>0</v>
      </c>
    </row>
    <row r="13" spans="1:51">
      <c r="A13" s="25">
        <v>37</v>
      </c>
      <c r="B13" s="1">
        <v>1</v>
      </c>
      <c r="C13" s="122">
        <v>0</v>
      </c>
      <c r="D13" s="221" t="s">
        <v>636</v>
      </c>
      <c r="F13" s="355">
        <f>'(4) Agric &amp; 3 estates'!L15</f>
        <v>86024.13981852401</v>
      </c>
      <c r="G13" s="355">
        <f>'(4) Agric &amp; 3 estates'!M15</f>
        <v>2341.759303643802</v>
      </c>
      <c r="H13" s="355">
        <f>'(4) Agric &amp; 3 estates'!N15</f>
        <v>4796.496591739312</v>
      </c>
      <c r="I13" s="355">
        <f>'(4) Agric &amp; 3 estates'!R15</f>
        <v>0</v>
      </c>
      <c r="J13" s="355">
        <f>'(5) Servants'!K14</f>
        <v>51228.253225105705</v>
      </c>
      <c r="K13" s="355">
        <f>'(5) Servants'!L14</f>
        <v>0</v>
      </c>
      <c r="L13" s="355">
        <f>'(5) Servants'!M14</f>
        <v>0</v>
      </c>
      <c r="M13" s="355">
        <f>'(6) Clergy'!K14</f>
        <v>2049.3998639734414</v>
      </c>
      <c r="N13" s="355">
        <f>'(6) Clergy'!L14</f>
        <v>458.53477915628355</v>
      </c>
      <c r="O13" s="355">
        <f>'(6) Clergy'!O14</f>
        <v>0</v>
      </c>
      <c r="P13" s="354">
        <f>'(7) Free professions'!L14</f>
        <v>6549.7307798128695</v>
      </c>
      <c r="Q13" s="354">
        <f>'(7) Free professions'!M14</f>
        <v>392.11754159714383</v>
      </c>
      <c r="R13" s="354">
        <f>'(7) Free professions'!N14</f>
        <v>3311.1786019732717</v>
      </c>
      <c r="S13" s="354">
        <f>'(8) Gov''t admin'!M14</f>
        <v>4755.2500216394856</v>
      </c>
      <c r="T13" s="354">
        <f>'(8) Gov''t admin'!N14</f>
        <v>2482.5305412742891</v>
      </c>
      <c r="U13" s="354">
        <f>'(8) Gov''t admin'!O14</f>
        <v>839.24424363637081</v>
      </c>
      <c r="V13" s="354">
        <f>'(8) Gov''t admin'!P14</f>
        <v>5384.6832043667637</v>
      </c>
      <c r="W13" s="354">
        <f>'(9) Industry &amp; commerce'!M14</f>
        <v>12775.954409021548</v>
      </c>
      <c r="X13" s="354">
        <f>'(9) Industry &amp; commerce'!N14</f>
        <v>0</v>
      </c>
      <c r="Y13" s="354">
        <f>'(9) Industry &amp; commerce'!O14</f>
        <v>5354.5585113470761</v>
      </c>
      <c r="Z13" s="354">
        <f>'(9) Industry &amp; commerce'!P14</f>
        <v>51651.071134350306</v>
      </c>
      <c r="AA13" s="354">
        <f>'(9) Industry &amp; commerce'!Q14</f>
        <v>114397.35965549867</v>
      </c>
      <c r="AB13" s="354">
        <f>'(9) Industry &amp; commerce'!R14</f>
        <v>14021.655880652137</v>
      </c>
      <c r="AD13" s="355">
        <f t="shared" si="1"/>
        <v>368813.91810731252</v>
      </c>
      <c r="AF13" s="355">
        <f t="shared" si="2"/>
        <v>26422.694514117706</v>
      </c>
      <c r="AG13" s="355">
        <f t="shared" si="3"/>
        <v>2049.3998639734414</v>
      </c>
      <c r="AH13" s="355">
        <f t="shared" si="4"/>
        <v>8229.2065942185091</v>
      </c>
      <c r="AI13" s="355">
        <f t="shared" si="5"/>
        <v>60346.932940690342</v>
      </c>
      <c r="AJ13" s="355">
        <f t="shared" si="6"/>
        <v>252488.99694276476</v>
      </c>
      <c r="AK13" s="355">
        <f t="shared" si="7"/>
        <v>19276.687251547733</v>
      </c>
      <c r="AM13" s="355">
        <f>'(3) Eur Russ 1904 HHs '!CQ16</f>
        <v>26422.694514117706</v>
      </c>
      <c r="AN13" s="355">
        <f>'(3) Eur Russ 1904 HHs '!CR16</f>
        <v>2049.3998639734414</v>
      </c>
      <c r="AO13" s="355">
        <f>'(3) Eur Russ 1904 HHs '!CS16</f>
        <v>8229.2065942185091</v>
      </c>
      <c r="AP13" s="355">
        <f>'(3) Eur Russ 1904 HHs '!CT16</f>
        <v>60346.932940690349</v>
      </c>
      <c r="AQ13" s="355">
        <f>'(3) Eur Russ 1904 HHs '!CU16</f>
        <v>252488.99694276476</v>
      </c>
      <c r="AR13" s="355">
        <f>'(3) Eur Russ 1904 HHs '!CW16</f>
        <v>19276.687251547733</v>
      </c>
      <c r="AT13" s="355">
        <f t="shared" si="8"/>
        <v>0</v>
      </c>
      <c r="AU13" s="355">
        <f t="shared" si="9"/>
        <v>0</v>
      </c>
      <c r="AV13" s="355">
        <f t="shared" si="10"/>
        <v>0</v>
      </c>
      <c r="AW13" s="355">
        <f t="shared" si="11"/>
        <v>0</v>
      </c>
      <c r="AX13" s="355">
        <f t="shared" si="12"/>
        <v>0</v>
      </c>
      <c r="AY13" s="355">
        <f t="shared" si="13"/>
        <v>0</v>
      </c>
    </row>
    <row r="14" spans="1:51">
      <c r="A14" s="25">
        <v>10</v>
      </c>
      <c r="B14" s="1">
        <v>2</v>
      </c>
      <c r="C14" s="122">
        <v>0</v>
      </c>
      <c r="D14" s="25" t="s">
        <v>219</v>
      </c>
      <c r="F14" s="355">
        <f>'(4) Agric &amp; 3 estates'!L16</f>
        <v>514481.39930374909</v>
      </c>
      <c r="G14" s="355">
        <f>'(4) Agric &amp; 3 estates'!M16</f>
        <v>683.59940709182604</v>
      </c>
      <c r="H14" s="355">
        <f>'(4) Agric &amp; 3 estates'!N16</f>
        <v>244.1261970513554</v>
      </c>
      <c r="I14" s="355">
        <f>'(4) Agric &amp; 3 estates'!R16</f>
        <v>0</v>
      </c>
      <c r="J14" s="355">
        <f>'(5) Servants'!K15</f>
        <v>6874.4323990180646</v>
      </c>
      <c r="K14" s="355">
        <f>'(5) Servants'!L15</f>
        <v>0</v>
      </c>
      <c r="L14" s="355">
        <f>'(5) Servants'!M15</f>
        <v>0</v>
      </c>
      <c r="M14" s="355">
        <f>'(6) Clergy'!K15</f>
        <v>2551.8721942641614</v>
      </c>
      <c r="N14" s="355">
        <f>'(6) Clergy'!L15</f>
        <v>19.104444986218653</v>
      </c>
      <c r="O14" s="355">
        <f>'(6) Clergy'!O15</f>
        <v>28.598637689224404</v>
      </c>
      <c r="P14" s="354">
        <f>'(7) Free professions'!L15</f>
        <v>445.8472874435223</v>
      </c>
      <c r="Q14" s="354">
        <f>'(7) Free professions'!M15</f>
        <v>264.25293450035338</v>
      </c>
      <c r="R14" s="354">
        <f>'(7) Free professions'!N15</f>
        <v>907.41328370743418</v>
      </c>
      <c r="S14" s="354">
        <f>'(8) Gov''t admin'!M15</f>
        <v>123.02538798417216</v>
      </c>
      <c r="T14" s="354">
        <f>'(8) Gov''t admin'!N15</f>
        <v>323.50270113026198</v>
      </c>
      <c r="U14" s="354">
        <f>'(8) Gov''t admin'!O15</f>
        <v>1294.0108045210479</v>
      </c>
      <c r="V14" s="354">
        <f>'(8) Gov''t admin'!P15</f>
        <v>1494.4881176671374</v>
      </c>
      <c r="W14" s="354">
        <f>'(9) Industry &amp; commerce'!M15</f>
        <v>654.8852503435802</v>
      </c>
      <c r="X14" s="354">
        <f>'(9) Industry &amp; commerce'!N15</f>
        <v>99.787165663035466</v>
      </c>
      <c r="Y14" s="354">
        <f>'(9) Industry &amp; commerce'!O15</f>
        <v>672.12564449580566</v>
      </c>
      <c r="Z14" s="354">
        <f>'(9) Industry &amp; commerce'!P15</f>
        <v>7654.8400782326207</v>
      </c>
      <c r="AA14" s="354">
        <f>'(9) Industry &amp; commerce'!Q15</f>
        <v>38694.741007362929</v>
      </c>
      <c r="AB14" s="354">
        <f>'(9) Industry &amp; commerce'!R15</f>
        <v>171.34262856579056</v>
      </c>
      <c r="AD14" s="355">
        <f t="shared" si="1"/>
        <v>577683.39487546764</v>
      </c>
      <c r="AF14" s="355">
        <f t="shared" si="2"/>
        <v>1907.3573328631005</v>
      </c>
      <c r="AG14" s="355">
        <f t="shared" si="3"/>
        <v>2651.6593599271969</v>
      </c>
      <c r="AH14" s="355">
        <f t="shared" si="4"/>
        <v>1259.8812801264212</v>
      </c>
      <c r="AI14" s="355">
        <f t="shared" si="5"/>
        <v>10085.340117296417</v>
      </c>
      <c r="AJ14" s="355">
        <f t="shared" si="6"/>
        <v>561344.58351465117</v>
      </c>
      <c r="AK14" s="355">
        <f t="shared" si="7"/>
        <v>434.57327060336462</v>
      </c>
      <c r="AM14" s="355">
        <f>'(3) Eur Russ 1904 HHs '!CQ17</f>
        <v>1907.3573328631007</v>
      </c>
      <c r="AN14" s="355">
        <f>'(3) Eur Russ 1904 HHs '!CR17</f>
        <v>2651.6593599271969</v>
      </c>
      <c r="AO14" s="355">
        <f>'(3) Eur Russ 1904 HHs '!CS17</f>
        <v>1259.881280126421</v>
      </c>
      <c r="AP14" s="355">
        <f>'(3) Eur Russ 1904 HHs '!CT17</f>
        <v>10085.340117296417</v>
      </c>
      <c r="AQ14" s="355">
        <f>'(3) Eur Russ 1904 HHs '!CU17</f>
        <v>561344.58351465117</v>
      </c>
      <c r="AR14" s="355">
        <f>'(3) Eur Russ 1904 HHs '!CW17</f>
        <v>434.57327060336462</v>
      </c>
      <c r="AT14" s="355">
        <f t="shared" si="8"/>
        <v>0</v>
      </c>
      <c r="AU14" s="355">
        <f t="shared" si="9"/>
        <v>0</v>
      </c>
      <c r="AV14" s="355">
        <f t="shared" si="10"/>
        <v>0</v>
      </c>
      <c r="AW14" s="355">
        <f t="shared" si="11"/>
        <v>0</v>
      </c>
      <c r="AX14" s="355">
        <f t="shared" si="12"/>
        <v>0</v>
      </c>
      <c r="AY14" s="355">
        <f t="shared" si="13"/>
        <v>0</v>
      </c>
    </row>
    <row r="15" spans="1:51">
      <c r="A15" s="25">
        <v>14</v>
      </c>
      <c r="B15" s="1">
        <v>2</v>
      </c>
      <c r="C15" s="122">
        <v>0</v>
      </c>
      <c r="D15" s="25" t="s">
        <v>846</v>
      </c>
      <c r="F15" s="355">
        <f>'(4) Agric &amp; 3 estates'!L17</f>
        <v>383006.39431100769</v>
      </c>
      <c r="G15" s="355">
        <f>'(4) Agric &amp; 3 estates'!M17</f>
        <v>916.25772335801537</v>
      </c>
      <c r="H15" s="355">
        <f>'(4) Agric &amp; 3 estates'!N17</f>
        <v>309.4795587303613</v>
      </c>
      <c r="I15" s="355">
        <f>'(4) Agric &amp; 3 estates'!R17</f>
        <v>0</v>
      </c>
      <c r="J15" s="355">
        <f>'(5) Servants'!K16</f>
        <v>10537.917844970445</v>
      </c>
      <c r="K15" s="355">
        <f>'(5) Servants'!L16</f>
        <v>0</v>
      </c>
      <c r="L15" s="355">
        <f>'(5) Servants'!M16</f>
        <v>0</v>
      </c>
      <c r="M15" s="355">
        <f>'(6) Clergy'!K16</f>
        <v>1974.3800194485884</v>
      </c>
      <c r="N15" s="355">
        <f>'(6) Clergy'!L16</f>
        <v>72.524306545495847</v>
      </c>
      <c r="O15" s="355">
        <f>'(6) Clergy'!O16</f>
        <v>1168.0536606070687</v>
      </c>
      <c r="P15" s="354">
        <f>'(7) Free professions'!L16</f>
        <v>865.48214036898344</v>
      </c>
      <c r="Q15" s="354">
        <f>'(7) Free professions'!M16</f>
        <v>236.31741588971647</v>
      </c>
      <c r="R15" s="354">
        <f>'(7) Free professions'!N16</f>
        <v>996.85357388371926</v>
      </c>
      <c r="S15" s="354">
        <f>'(8) Gov''t admin'!M16</f>
        <v>157.97672481131119</v>
      </c>
      <c r="T15" s="354">
        <f>'(8) Gov''t admin'!N16</f>
        <v>348.28711521512491</v>
      </c>
      <c r="U15" s="354">
        <f>'(8) Gov''t admin'!O16</f>
        <v>1393.1484608604997</v>
      </c>
      <c r="V15" s="354">
        <f>'(8) Gov''t admin'!P16</f>
        <v>1583.4588512643134</v>
      </c>
      <c r="W15" s="354">
        <f>'(9) Industry &amp; commerce'!M16</f>
        <v>1287.8331619459946</v>
      </c>
      <c r="X15" s="354">
        <f>'(9) Industry &amp; commerce'!N16</f>
        <v>0</v>
      </c>
      <c r="Y15" s="354">
        <f>'(9) Industry &amp; commerce'!O16</f>
        <v>880.85527912142925</v>
      </c>
      <c r="Z15" s="354">
        <f>'(9) Industry &amp; commerce'!P16</f>
        <v>14435.965997932728</v>
      </c>
      <c r="AA15" s="354">
        <f>'(9) Industry &amp; commerce'!Q16</f>
        <v>25841.018545742907</v>
      </c>
      <c r="AB15" s="354">
        <f>'(9) Industry &amp; commerce'!R16</f>
        <v>509.73789178911807</v>
      </c>
      <c r="AD15" s="355">
        <f t="shared" si="1"/>
        <v>446521.94258349342</v>
      </c>
      <c r="AF15" s="355">
        <f t="shared" si="2"/>
        <v>3227.5497504843047</v>
      </c>
      <c r="AG15" s="355">
        <f t="shared" si="3"/>
        <v>1974.3800194485884</v>
      </c>
      <c r="AH15" s="355">
        <f t="shared" si="4"/>
        <v>1465.4598102262707</v>
      </c>
      <c r="AI15" s="355">
        <f t="shared" si="5"/>
        <v>18184.33208368783</v>
      </c>
      <c r="AJ15" s="355">
        <f t="shared" si="6"/>
        <v>420778.4791625815</v>
      </c>
      <c r="AK15" s="355">
        <f t="shared" si="7"/>
        <v>891.74175706497522</v>
      </c>
      <c r="AM15" s="355">
        <f>'(3) Eur Russ 1904 HHs '!CQ18</f>
        <v>3227.5497504843047</v>
      </c>
      <c r="AN15" s="355">
        <f>'(3) Eur Russ 1904 HHs '!CR18</f>
        <v>1974.3800194485887</v>
      </c>
      <c r="AO15" s="355">
        <f>'(3) Eur Russ 1904 HHs '!CS18</f>
        <v>1465.4598102262707</v>
      </c>
      <c r="AP15" s="355">
        <f>'(3) Eur Russ 1904 HHs '!CT18</f>
        <v>18184.33208368783</v>
      </c>
      <c r="AQ15" s="355">
        <f>'(3) Eur Russ 1904 HHs '!CU18</f>
        <v>420778.47916258156</v>
      </c>
      <c r="AR15" s="355">
        <f>'(3) Eur Russ 1904 HHs '!CW18</f>
        <v>891.74175706497522</v>
      </c>
      <c r="AT15" s="355">
        <f t="shared" si="8"/>
        <v>0</v>
      </c>
      <c r="AU15" s="355">
        <f t="shared" si="9"/>
        <v>0</v>
      </c>
      <c r="AV15" s="355">
        <f t="shared" si="10"/>
        <v>0</v>
      </c>
      <c r="AW15" s="355">
        <f t="shared" si="11"/>
        <v>0</v>
      </c>
      <c r="AX15" s="355">
        <f t="shared" si="12"/>
        <v>0</v>
      </c>
      <c r="AY15" s="355">
        <f t="shared" si="13"/>
        <v>0</v>
      </c>
    </row>
    <row r="16" spans="1:51">
      <c r="A16" s="25">
        <v>28</v>
      </c>
      <c r="B16" s="1">
        <v>2</v>
      </c>
      <c r="C16" s="122">
        <v>0</v>
      </c>
      <c r="D16" s="221" t="s">
        <v>551</v>
      </c>
      <c r="F16" s="355">
        <f>'(4) Agric &amp; 3 estates'!L18</f>
        <v>115180.91860081496</v>
      </c>
      <c r="G16" s="355">
        <f>'(4) Agric &amp; 3 estates'!M18</f>
        <v>-0.20051086965044868</v>
      </c>
      <c r="H16" s="355">
        <f>'(4) Agric &amp; 3 estates'!N18</f>
        <v>40374.975441227791</v>
      </c>
      <c r="I16" s="355">
        <f>'(4) Agric &amp; 3 estates'!R18</f>
        <v>0</v>
      </c>
      <c r="J16" s="355">
        <f>'(5) Servants'!K17</f>
        <v>3750.4603708398035</v>
      </c>
      <c r="K16" s="355">
        <f>'(5) Servants'!L17</f>
        <v>2141.9828202543486</v>
      </c>
      <c r="L16" s="355">
        <f>'(5) Servants'!M17</f>
        <v>791.12843210834035</v>
      </c>
      <c r="M16" s="355">
        <f>'(6) Clergy'!K17</f>
        <v>722.38623778179203</v>
      </c>
      <c r="N16" s="355">
        <f>'(6) Clergy'!L17</f>
        <v>220.61639097628074</v>
      </c>
      <c r="O16" s="355">
        <f>'(6) Clergy'!O17</f>
        <v>101.92154832078302</v>
      </c>
      <c r="P16" s="354">
        <f>'(7) Free professions'!L17</f>
        <v>391.25988920120335</v>
      </c>
      <c r="Q16" s="354">
        <f>'(7) Free professions'!M17</f>
        <v>42.626789470675419</v>
      </c>
      <c r="R16" s="354">
        <f>'(7) Free professions'!N17</f>
        <v>295.58869023222792</v>
      </c>
      <c r="S16" s="354">
        <f>'(8) Gov''t admin'!M17</f>
        <v>115.76600512524533</v>
      </c>
      <c r="T16" s="354">
        <f>'(8) Gov''t admin'!N17</f>
        <v>136.03729852536043</v>
      </c>
      <c r="U16" s="354">
        <f>'(8) Gov''t admin'!O17</f>
        <v>81.08517360046045</v>
      </c>
      <c r="V16" s="354">
        <f>'(8) Gov''t admin'!P17</f>
        <v>1027.4845080025382</v>
      </c>
      <c r="W16" s="354">
        <f>'(9) Industry &amp; commerce'!M17</f>
        <v>977.2514089842191</v>
      </c>
      <c r="X16" s="354">
        <f>'(9) Industry &amp; commerce'!N17</f>
        <v>0</v>
      </c>
      <c r="Y16" s="354">
        <f>'(9) Industry &amp; commerce'!O17</f>
        <v>595.71720220668681</v>
      </c>
      <c r="Z16" s="354">
        <f>'(9) Industry &amp; commerce'!P17</f>
        <v>19340.877701824313</v>
      </c>
      <c r="AA16" s="354">
        <f>'(9) Industry &amp; commerce'!Q17</f>
        <v>7492.2376610171432</v>
      </c>
      <c r="AB16" s="354">
        <f>'(9) Industry &amp; commerce'!R17</f>
        <v>3375.3834495735528</v>
      </c>
      <c r="AD16" s="355">
        <f t="shared" si="1"/>
        <v>197155.50510921807</v>
      </c>
      <c r="AF16" s="355">
        <f t="shared" si="2"/>
        <v>1484.0767924410175</v>
      </c>
      <c r="AG16" s="355">
        <f t="shared" si="3"/>
        <v>722.38623778179203</v>
      </c>
      <c r="AH16" s="355">
        <f t="shared" si="4"/>
        <v>774.38129020272265</v>
      </c>
      <c r="AI16" s="355">
        <f t="shared" si="5"/>
        <v>21557.000880488202</v>
      </c>
      <c r="AJ16" s="355">
        <f t="shared" si="6"/>
        <v>126504.70180627237</v>
      </c>
      <c r="AK16" s="355">
        <f t="shared" si="7"/>
        <v>46112.958102031975</v>
      </c>
      <c r="AM16" s="355">
        <f>'(3) Eur Russ 1904 HHs '!CQ19</f>
        <v>1484.0767924410172</v>
      </c>
      <c r="AN16" s="355">
        <f>'(3) Eur Russ 1904 HHs '!CR19</f>
        <v>722.38623778179203</v>
      </c>
      <c r="AO16" s="355">
        <f>'(3) Eur Russ 1904 HHs '!CS19</f>
        <v>774.38129020272265</v>
      </c>
      <c r="AP16" s="355">
        <f>'(3) Eur Russ 1904 HHs '!CT19</f>
        <v>21557.000880488202</v>
      </c>
      <c r="AQ16" s="355">
        <f>'(3) Eur Russ 1904 HHs '!CU19</f>
        <v>126504.70180627237</v>
      </c>
      <c r="AR16" s="355">
        <f>'(3) Eur Russ 1904 HHs '!CW19</f>
        <v>46112.958102031975</v>
      </c>
      <c r="AT16" s="355">
        <f t="shared" si="8"/>
        <v>0</v>
      </c>
      <c r="AU16" s="355">
        <f t="shared" si="9"/>
        <v>0</v>
      </c>
      <c r="AV16" s="355">
        <f t="shared" si="10"/>
        <v>0</v>
      </c>
      <c r="AW16" s="355">
        <f t="shared" si="11"/>
        <v>0</v>
      </c>
      <c r="AX16" s="355">
        <f t="shared" si="12"/>
        <v>0</v>
      </c>
      <c r="AY16" s="355">
        <f t="shared" si="13"/>
        <v>0</v>
      </c>
    </row>
    <row r="17" spans="1:51">
      <c r="A17" s="25">
        <v>31</v>
      </c>
      <c r="B17" s="1">
        <v>2</v>
      </c>
      <c r="C17" s="122">
        <v>0</v>
      </c>
      <c r="D17" s="221" t="s">
        <v>971</v>
      </c>
      <c r="F17" s="355">
        <f>'(4) Agric &amp; 3 estates'!L19</f>
        <v>467673.76378380641</v>
      </c>
      <c r="G17" s="355">
        <f>'(4) Agric &amp; 3 estates'!M19</f>
        <v>1394.6721309680909</v>
      </c>
      <c r="H17" s="355">
        <f>'(4) Agric &amp; 3 estates'!N19</f>
        <v>1063.4130738322519</v>
      </c>
      <c r="I17" s="355">
        <f>'(4) Agric &amp; 3 estates'!R19</f>
        <v>0</v>
      </c>
      <c r="J17" s="355">
        <f>'(5) Servants'!K18</f>
        <v>22599.343444485072</v>
      </c>
      <c r="K17" s="355">
        <f>'(5) Servants'!L18</f>
        <v>0</v>
      </c>
      <c r="L17" s="355">
        <f>'(5) Servants'!M18</f>
        <v>0</v>
      </c>
      <c r="M17" s="355">
        <f>'(6) Clergy'!K18</f>
        <v>2689.298492270183</v>
      </c>
      <c r="N17" s="355">
        <f>'(6) Clergy'!L18</f>
        <v>369.43260257024849</v>
      </c>
      <c r="O17" s="355">
        <f>'(6) Clergy'!O18</f>
        <v>85.525384392273736</v>
      </c>
      <c r="P17" s="354">
        <f>'(7) Free professions'!L18</f>
        <v>1054.0303845549493</v>
      </c>
      <c r="Q17" s="354">
        <f>'(7) Free professions'!M18</f>
        <v>480.26740900743016</v>
      </c>
      <c r="R17" s="354">
        <f>'(7) Free professions'!N18</f>
        <v>1282.431969083586</v>
      </c>
      <c r="S17" s="354">
        <f>'(8) Gov''t admin'!M18</f>
        <v>178.19579522574065</v>
      </c>
      <c r="T17" s="354">
        <f>'(8) Gov''t admin'!N18</f>
        <v>484.73954054837549</v>
      </c>
      <c r="U17" s="354">
        <f>'(8) Gov''t admin'!O18</f>
        <v>1938.9581621935019</v>
      </c>
      <c r="V17" s="354">
        <f>'(8) Gov''t admin'!P18</f>
        <v>2245.5019075161367</v>
      </c>
      <c r="W17" s="354">
        <f>'(9) Industry &amp; commerce'!M18</f>
        <v>1197.5803553105493</v>
      </c>
      <c r="X17" s="354">
        <f>'(9) Industry &amp; commerce'!N18</f>
        <v>0</v>
      </c>
      <c r="Y17" s="354">
        <f>'(9) Industry &amp; commerce'!O18</f>
        <v>1120.4955743855962</v>
      </c>
      <c r="Z17" s="354">
        <f>'(9) Industry &amp; commerce'!P18</f>
        <v>17659.629056493144</v>
      </c>
      <c r="AA17" s="354">
        <f>'(9) Industry &amp; commerce'!Q18</f>
        <v>131090.45051510909</v>
      </c>
      <c r="AB17" s="354">
        <f>'(9) Industry &amp; commerce'!R18</f>
        <v>445.70359172765984</v>
      </c>
      <c r="AD17" s="355">
        <f t="shared" si="1"/>
        <v>655053.43317348021</v>
      </c>
      <c r="AF17" s="355">
        <f t="shared" si="2"/>
        <v>3824.4786660593304</v>
      </c>
      <c r="AG17" s="355">
        <f t="shared" si="3"/>
        <v>2689.298492270183</v>
      </c>
      <c r="AH17" s="355">
        <f t="shared" si="4"/>
        <v>2085.5025239414017</v>
      </c>
      <c r="AI17" s="355">
        <f t="shared" si="5"/>
        <v>21273.088317485141</v>
      </c>
      <c r="AJ17" s="355">
        <f t="shared" si="6"/>
        <v>623302.51590559399</v>
      </c>
      <c r="AK17" s="355">
        <f t="shared" si="7"/>
        <v>1878.5492681301603</v>
      </c>
      <c r="AM17" s="355">
        <f>'(3) Eur Russ 1904 HHs '!CQ20</f>
        <v>3824.47866605933</v>
      </c>
      <c r="AN17" s="355">
        <f>'(3) Eur Russ 1904 HHs '!CR20</f>
        <v>2689.298492270183</v>
      </c>
      <c r="AO17" s="355">
        <f>'(3) Eur Russ 1904 HHs '!CS20</f>
        <v>2085.5025239414017</v>
      </c>
      <c r="AP17" s="355">
        <f>'(3) Eur Russ 1904 HHs '!CT20</f>
        <v>21273.088317485141</v>
      </c>
      <c r="AQ17" s="355">
        <f>'(3) Eur Russ 1904 HHs '!CU20</f>
        <v>623302.5159055941</v>
      </c>
      <c r="AR17" s="355">
        <f>'(3) Eur Russ 1904 HHs '!CW20</f>
        <v>1878.5492681301603</v>
      </c>
      <c r="AT17" s="355">
        <f t="shared" si="8"/>
        <v>0</v>
      </c>
      <c r="AU17" s="355">
        <f t="shared" si="9"/>
        <v>0</v>
      </c>
      <c r="AV17" s="355">
        <f t="shared" si="10"/>
        <v>0</v>
      </c>
      <c r="AW17" s="355">
        <f t="shared" si="11"/>
        <v>0</v>
      </c>
      <c r="AX17" s="355">
        <f t="shared" si="12"/>
        <v>0</v>
      </c>
      <c r="AY17" s="355">
        <f t="shared" si="13"/>
        <v>0</v>
      </c>
    </row>
    <row r="18" spans="1:51">
      <c r="A18" s="25">
        <v>36</v>
      </c>
      <c r="B18" s="1">
        <v>2</v>
      </c>
      <c r="C18" s="122">
        <v>0</v>
      </c>
      <c r="D18" s="221" t="s">
        <v>635</v>
      </c>
      <c r="F18" s="355">
        <f>'(4) Agric &amp; 3 estates'!L20</f>
        <v>455692.16204262967</v>
      </c>
      <c r="G18" s="355">
        <f>'(4) Agric &amp; 3 estates'!M20</f>
        <v>951.71954668420324</v>
      </c>
      <c r="H18" s="355">
        <f>'(4) Agric &amp; 3 estates'!N20</f>
        <v>1908.2379055515855</v>
      </c>
      <c r="I18" s="355">
        <f>'(4) Agric &amp; 3 estates'!R20</f>
        <v>0</v>
      </c>
      <c r="J18" s="355">
        <f>'(5) Servants'!K19</f>
        <v>14184.773088223541</v>
      </c>
      <c r="K18" s="355">
        <f>'(5) Servants'!L19</f>
        <v>0</v>
      </c>
      <c r="L18" s="355">
        <f>'(5) Servants'!M19</f>
        <v>0</v>
      </c>
      <c r="M18" s="355">
        <f>'(6) Clergy'!K19</f>
        <v>2061.8502105875359</v>
      </c>
      <c r="N18" s="355">
        <f>'(6) Clergy'!L19</f>
        <v>139.68192255437549</v>
      </c>
      <c r="O18" s="355">
        <f>'(6) Clergy'!O19</f>
        <v>571.43102696193887</v>
      </c>
      <c r="P18" s="354">
        <f>'(7) Free professions'!L19</f>
        <v>480.38761318046562</v>
      </c>
      <c r="Q18" s="354">
        <f>'(7) Free professions'!M19</f>
        <v>265.83937864924428</v>
      </c>
      <c r="R18" s="354">
        <f>'(7) Free professions'!N19</f>
        <v>906.8856613091242</v>
      </c>
      <c r="S18" s="354">
        <f>'(8) Gov''t admin'!M19</f>
        <v>126.78310949329776</v>
      </c>
      <c r="T18" s="354">
        <f>'(8) Gov''t admin'!N19</f>
        <v>357.28563793645759</v>
      </c>
      <c r="U18" s="354">
        <f>'(8) Gov''t admin'!O19</f>
        <v>1429.1425517458304</v>
      </c>
      <c r="V18" s="354">
        <f>'(8) Gov''t admin'!P19</f>
        <v>1659.6450801889901</v>
      </c>
      <c r="W18" s="354">
        <f>'(9) Industry &amp; commerce'!M19</f>
        <v>715.57976459998929</v>
      </c>
      <c r="X18" s="354">
        <f>'(9) Industry &amp; commerce'!N19</f>
        <v>0</v>
      </c>
      <c r="Y18" s="354">
        <f>'(9) Industry &amp; commerce'!O19</f>
        <v>880.52547539945544</v>
      </c>
      <c r="Z18" s="354">
        <f>'(9) Industry &amp; commerce'!P19</f>
        <v>27389.554439341209</v>
      </c>
      <c r="AA18" s="354">
        <f>'(9) Industry &amp; commerce'!Q19</f>
        <v>23123.199456392518</v>
      </c>
      <c r="AB18" s="354">
        <f>'(9) Industry &amp; commerce'!R19</f>
        <v>417.46226238787733</v>
      </c>
      <c r="AD18" s="355">
        <f t="shared" si="1"/>
        <v>533262.14617381722</v>
      </c>
      <c r="AF18" s="355">
        <f t="shared" si="2"/>
        <v>2274.4700339579558</v>
      </c>
      <c r="AG18" s="355">
        <f t="shared" si="3"/>
        <v>2061.8502105875359</v>
      </c>
      <c r="AH18" s="355">
        <f t="shared" si="4"/>
        <v>1503.6504919851573</v>
      </c>
      <c r="AI18" s="355">
        <f t="shared" si="5"/>
        <v>30527.516207801262</v>
      </c>
      <c r="AJ18" s="355">
        <f t="shared" si="6"/>
        <v>494429.27713899151</v>
      </c>
      <c r="AK18" s="355">
        <f t="shared" si="7"/>
        <v>2465.3820904938384</v>
      </c>
      <c r="AM18" s="355">
        <f>'(3) Eur Russ 1904 HHs '!CQ21</f>
        <v>2274.4700339579558</v>
      </c>
      <c r="AN18" s="355">
        <f>'(3) Eur Russ 1904 HHs '!CR21</f>
        <v>2061.8502105875359</v>
      </c>
      <c r="AO18" s="355">
        <f>'(3) Eur Russ 1904 HHs '!CS21</f>
        <v>1503.6504919851573</v>
      </c>
      <c r="AP18" s="355">
        <f>'(3) Eur Russ 1904 HHs '!CT21</f>
        <v>30527.516207801262</v>
      </c>
      <c r="AQ18" s="355">
        <f>'(3) Eur Russ 1904 HHs '!CU21</f>
        <v>494429.27713899151</v>
      </c>
      <c r="AR18" s="355">
        <f>'(3) Eur Russ 1904 HHs '!CW21</f>
        <v>2465.3820904938384</v>
      </c>
      <c r="AT18" s="355">
        <f t="shared" si="8"/>
        <v>0</v>
      </c>
      <c r="AU18" s="355">
        <f t="shared" si="9"/>
        <v>0</v>
      </c>
      <c r="AV18" s="355">
        <f t="shared" si="10"/>
        <v>0</v>
      </c>
      <c r="AW18" s="355">
        <f t="shared" si="11"/>
        <v>0</v>
      </c>
      <c r="AX18" s="355">
        <f t="shared" si="12"/>
        <v>0</v>
      </c>
      <c r="AY18" s="355">
        <f t="shared" si="13"/>
        <v>0</v>
      </c>
    </row>
    <row r="19" spans="1:51">
      <c r="A19" s="25">
        <v>45</v>
      </c>
      <c r="B19" s="1">
        <v>2</v>
      </c>
      <c r="C19" s="122">
        <v>0</v>
      </c>
      <c r="D19" s="221" t="s">
        <v>797</v>
      </c>
      <c r="F19" s="355">
        <f>'(4) Agric &amp; 3 estates'!L21</f>
        <v>393518.21751279093</v>
      </c>
      <c r="G19" s="355">
        <f>'(4) Agric &amp; 3 estates'!M21</f>
        <v>1634.6331759440634</v>
      </c>
      <c r="H19" s="355">
        <f>'(4) Agric &amp; 3 estates'!N21</f>
        <v>304.78243635476809</v>
      </c>
      <c r="I19" s="355">
        <f>'(4) Agric &amp; 3 estates'!R21</f>
        <v>0</v>
      </c>
      <c r="J19" s="355">
        <f>'(5) Servants'!K20</f>
        <v>10273.988399387319</v>
      </c>
      <c r="K19" s="355">
        <f>'(5) Servants'!L20</f>
        <v>0</v>
      </c>
      <c r="L19" s="355">
        <f>'(5) Servants'!M20</f>
        <v>0</v>
      </c>
      <c r="M19" s="355">
        <f>'(6) Clergy'!K20</f>
        <v>915.97318168191214</v>
      </c>
      <c r="N19" s="355">
        <f>'(6) Clergy'!L20</f>
        <v>80.422327807136298</v>
      </c>
      <c r="O19" s="355">
        <f>'(6) Clergy'!O20</f>
        <v>1685.7519045102963</v>
      </c>
      <c r="P19" s="354">
        <f>'(7) Free professions'!L20</f>
        <v>482.86678624096498</v>
      </c>
      <c r="Q19" s="354">
        <f>'(7) Free professions'!M20</f>
        <v>140.60797698351294</v>
      </c>
      <c r="R19" s="354">
        <f>'(7) Free professions'!N20</f>
        <v>467.56825263966209</v>
      </c>
      <c r="S19" s="354">
        <f>'(8) Gov''t admin'!M20</f>
        <v>130.42367522761057</v>
      </c>
      <c r="T19" s="354">
        <f>'(8) Gov''t admin'!N20</f>
        <v>231.84664087112975</v>
      </c>
      <c r="U19" s="354">
        <f>'(8) Gov''t admin'!O20</f>
        <v>927.386563484519</v>
      </c>
      <c r="V19" s="354">
        <f>'(8) Gov''t admin'!P20</f>
        <v>1028.8095291280383</v>
      </c>
      <c r="W19" s="354">
        <f>'(9) Industry &amp; commerce'!M20</f>
        <v>1026.4838819211195</v>
      </c>
      <c r="X19" s="354">
        <f>'(9) Industry &amp; commerce'!N20</f>
        <v>0</v>
      </c>
      <c r="Y19" s="354">
        <f>'(9) Industry &amp; commerce'!O20</f>
        <v>404.6532215524021</v>
      </c>
      <c r="Z19" s="354">
        <f>'(9) Industry &amp; commerce'!P20</f>
        <v>14970.736927194423</v>
      </c>
      <c r="AA19" s="354">
        <f>'(9) Industry &amp; commerce'!Q20</f>
        <v>26008.000715402941</v>
      </c>
      <c r="AB19" s="354">
        <f>'(9) Industry &amp; commerce'!R20</f>
        <v>368.1035009357368</v>
      </c>
      <c r="AD19" s="355">
        <f t="shared" si="1"/>
        <v>454601.25661005842</v>
      </c>
      <c r="AF19" s="355">
        <f t="shared" si="2"/>
        <v>3274.4075193337585</v>
      </c>
      <c r="AG19" s="355">
        <f t="shared" si="3"/>
        <v>915.97318168191214</v>
      </c>
      <c r="AH19" s="355">
        <f t="shared" si="4"/>
        <v>777.10783940704482</v>
      </c>
      <c r="AI19" s="355">
        <f t="shared" si="5"/>
        <v>18152.866613472419</v>
      </c>
      <c r="AJ19" s="355">
        <f t="shared" si="6"/>
        <v>430727.59319106571</v>
      </c>
      <c r="AK19" s="355">
        <f t="shared" si="7"/>
        <v>753.3082650976412</v>
      </c>
      <c r="AM19" s="355">
        <f>'(3) Eur Russ 1904 HHs '!CQ22</f>
        <v>3274.4075193337585</v>
      </c>
      <c r="AN19" s="355">
        <f>'(3) Eur Russ 1904 HHs '!CR22</f>
        <v>915.97318168191214</v>
      </c>
      <c r="AO19" s="355">
        <f>'(3) Eur Russ 1904 HHs '!CS22</f>
        <v>777.10783940704482</v>
      </c>
      <c r="AP19" s="355">
        <f>'(3) Eur Russ 1904 HHs '!CT22</f>
        <v>18152.866613472419</v>
      </c>
      <c r="AQ19" s="355">
        <f>'(3) Eur Russ 1904 HHs '!CU22</f>
        <v>430727.59319106571</v>
      </c>
      <c r="AR19" s="355">
        <f>'(3) Eur Russ 1904 HHs '!CW22</f>
        <v>753.3082650976412</v>
      </c>
      <c r="AT19" s="355">
        <f t="shared" si="8"/>
        <v>0</v>
      </c>
      <c r="AU19" s="355">
        <f t="shared" si="9"/>
        <v>0</v>
      </c>
      <c r="AV19" s="355">
        <f t="shared" si="10"/>
        <v>0</v>
      </c>
      <c r="AW19" s="355">
        <f t="shared" si="11"/>
        <v>0</v>
      </c>
      <c r="AX19" s="355">
        <f t="shared" si="12"/>
        <v>0</v>
      </c>
      <c r="AY19" s="355">
        <f t="shared" si="13"/>
        <v>0</v>
      </c>
    </row>
    <row r="20" spans="1:51">
      <c r="A20" s="25">
        <v>6</v>
      </c>
      <c r="B20" s="1">
        <v>3</v>
      </c>
      <c r="C20" s="122">
        <v>0</v>
      </c>
      <c r="D20" s="25" t="s">
        <v>798</v>
      </c>
      <c r="F20" s="355">
        <f>'(4) Agric &amp; 3 estates'!L22</f>
        <v>191356.065622761</v>
      </c>
      <c r="G20" s="355">
        <f>'(4) Agric &amp; 3 estates'!M22</f>
        <v>505.79526904983783</v>
      </c>
      <c r="H20" s="355">
        <f>'(4) Agric &amp; 3 estates'!N22</f>
        <v>377.17781331511162</v>
      </c>
      <c r="I20" s="355">
        <f>'(4) Agric &amp; 3 estates'!R22</f>
        <v>0</v>
      </c>
      <c r="J20" s="355">
        <f>'(5) Servants'!K21</f>
        <v>12394.01209758699</v>
      </c>
      <c r="K20" s="355">
        <f>'(5) Servants'!L21</f>
        <v>0</v>
      </c>
      <c r="L20" s="355">
        <f>'(5) Servants'!M21</f>
        <v>0</v>
      </c>
      <c r="M20" s="355">
        <f>'(6) Clergy'!K21</f>
        <v>3419.173909651915</v>
      </c>
      <c r="N20" s="355">
        <f>'(6) Clergy'!L21</f>
        <v>140.80828859115752</v>
      </c>
      <c r="O20" s="355">
        <f>'(6) Clergy'!O21</f>
        <v>0</v>
      </c>
      <c r="P20" s="354">
        <f>'(7) Free professions'!L21</f>
        <v>816.52876289506139</v>
      </c>
      <c r="Q20" s="354">
        <f>'(7) Free professions'!M21</f>
        <v>269.63958594085557</v>
      </c>
      <c r="R20" s="354">
        <f>'(7) Free professions'!N21</f>
        <v>825.67394281314034</v>
      </c>
      <c r="S20" s="354">
        <f>'(8) Gov''t admin'!M21</f>
        <v>142.08559624203781</v>
      </c>
      <c r="T20" s="354">
        <f>'(8) Gov''t admin'!N21</f>
        <v>309.85030243967481</v>
      </c>
      <c r="U20" s="354">
        <f>'(8) Gov''t admin'!O21</f>
        <v>1239.4012097586992</v>
      </c>
      <c r="V20" s="354">
        <f>'(8) Gov''t admin'!P21</f>
        <v>1407.165915956336</v>
      </c>
      <c r="W20" s="354">
        <f>'(9) Industry &amp; commerce'!M21</f>
        <v>769.51445271526825</v>
      </c>
      <c r="X20" s="354">
        <f>'(9) Industry &amp; commerce'!N21</f>
        <v>0</v>
      </c>
      <c r="Y20" s="354">
        <f>'(9) Industry &amp; commerce'!O21</f>
        <v>2061.9861519853366</v>
      </c>
      <c r="Z20" s="354">
        <f>'(9) Industry &amp; commerce'!P21</f>
        <v>20523.521899159357</v>
      </c>
      <c r="AA20" s="354">
        <f>'(9) Industry &amp; commerce'!Q21</f>
        <v>92657.417330569951</v>
      </c>
      <c r="AB20" s="354">
        <f>'(9) Industry &amp; commerce'!R21</f>
        <v>412.16316737125544</v>
      </c>
      <c r="AD20" s="355">
        <f t="shared" si="1"/>
        <v>329627.98131880298</v>
      </c>
      <c r="AF20" s="355">
        <f t="shared" si="2"/>
        <v>2233.9240809022053</v>
      </c>
      <c r="AG20" s="355">
        <f t="shared" si="3"/>
        <v>3419.173909651915</v>
      </c>
      <c r="AH20" s="355">
        <f t="shared" si="4"/>
        <v>2641.476040365867</v>
      </c>
      <c r="AI20" s="355">
        <f t="shared" si="5"/>
        <v>22756.361757928833</v>
      </c>
      <c r="AJ20" s="355">
        <f t="shared" si="6"/>
        <v>297646.89626067667</v>
      </c>
      <c r="AK20" s="355">
        <f t="shared" si="7"/>
        <v>930.14926927752458</v>
      </c>
      <c r="AM20" s="355">
        <f>'(3) Eur Russ 1904 HHs '!CQ23</f>
        <v>2233.9240809022053</v>
      </c>
      <c r="AN20" s="355">
        <f>'(3) Eur Russ 1904 HHs '!CR23</f>
        <v>3419.173909651915</v>
      </c>
      <c r="AO20" s="355">
        <f>'(3) Eur Russ 1904 HHs '!CS23</f>
        <v>2641.476040365867</v>
      </c>
      <c r="AP20" s="355">
        <f>'(3) Eur Russ 1904 HHs '!CT23</f>
        <v>22756.361757928833</v>
      </c>
      <c r="AQ20" s="355">
        <f>'(3) Eur Russ 1904 HHs '!CU23</f>
        <v>297646.89626067667</v>
      </c>
      <c r="AR20" s="355">
        <f>'(3) Eur Russ 1904 HHs '!CW23</f>
        <v>930.14926927752458</v>
      </c>
      <c r="AT20" s="355">
        <f t="shared" si="8"/>
        <v>0</v>
      </c>
      <c r="AU20" s="355">
        <f t="shared" si="9"/>
        <v>0</v>
      </c>
      <c r="AV20" s="355">
        <f t="shared" si="10"/>
        <v>0</v>
      </c>
      <c r="AW20" s="355">
        <f t="shared" si="11"/>
        <v>0</v>
      </c>
      <c r="AX20" s="355">
        <f t="shared" si="12"/>
        <v>0</v>
      </c>
      <c r="AY20" s="355">
        <f t="shared" si="13"/>
        <v>0</v>
      </c>
    </row>
    <row r="21" spans="1:51">
      <c r="A21" s="25">
        <v>15</v>
      </c>
      <c r="B21" s="1">
        <v>3</v>
      </c>
      <c r="C21" s="122">
        <v>0</v>
      </c>
      <c r="D21" s="25" t="s">
        <v>490</v>
      </c>
      <c r="F21" s="355">
        <f>'(4) Agric &amp; 3 estates'!L23</f>
        <v>168309.7753498019</v>
      </c>
      <c r="G21" s="355">
        <f>'(4) Agric &amp; 3 estates'!M23</f>
        <v>509.2868993718472</v>
      </c>
      <c r="H21" s="355">
        <f>'(4) Agric &amp; 3 estates'!N23</f>
        <v>831.17943366640463</v>
      </c>
      <c r="I21" s="355">
        <f>'(4) Agric &amp; 3 estates'!R23</f>
        <v>0</v>
      </c>
      <c r="J21" s="355">
        <f>'(5) Servants'!K22</f>
        <v>6011.9201010214965</v>
      </c>
      <c r="K21" s="355">
        <f>'(5) Servants'!L22</f>
        <v>0</v>
      </c>
      <c r="L21" s="355">
        <f>'(5) Servants'!M22</f>
        <v>0</v>
      </c>
      <c r="M21" s="355">
        <f>'(6) Clergy'!K22</f>
        <v>1728.4026240171968</v>
      </c>
      <c r="N21" s="355">
        <f>'(6) Clergy'!L22</f>
        <v>126.95858942107714</v>
      </c>
      <c r="O21" s="355">
        <f>'(6) Clergy'!O22</f>
        <v>141.29838215645702</v>
      </c>
      <c r="P21" s="354">
        <f>'(7) Free professions'!L22</f>
        <v>411.77209845783267</v>
      </c>
      <c r="Q21" s="354">
        <f>'(7) Free professions'!M22</f>
        <v>116.59019311790362</v>
      </c>
      <c r="R21" s="354">
        <f>'(7) Free professions'!N22</f>
        <v>415.11422062836726</v>
      </c>
      <c r="S21" s="354">
        <f>'(8) Gov''t admin'!M22</f>
        <v>95.423147946497807</v>
      </c>
      <c r="T21" s="354">
        <f>'(8) Gov''t admin'!N22</f>
        <v>164.55985677978549</v>
      </c>
      <c r="U21" s="354">
        <f>'(8) Gov''t admin'!O22</f>
        <v>658.23942711914196</v>
      </c>
      <c r="V21" s="354">
        <f>'(8) Gov''t admin'!P22</f>
        <v>727.37613595242942</v>
      </c>
      <c r="W21" s="354">
        <f>'(9) Industry &amp; commerce'!M22</f>
        <v>1062.7116024966745</v>
      </c>
      <c r="X21" s="354">
        <f>'(9) Industry &amp; commerce'!N22</f>
        <v>54.26148954622488</v>
      </c>
      <c r="Y21" s="354">
        <f>'(9) Industry &amp; commerce'!O22</f>
        <v>1050.6185773146194</v>
      </c>
      <c r="Z21" s="354">
        <f>'(9) Industry &amp; commerce'!P22</f>
        <v>13699.964102798322</v>
      </c>
      <c r="AA21" s="354">
        <f>'(9) Industry &amp; commerce'!Q22</f>
        <v>23118.905267234935</v>
      </c>
      <c r="AB21" s="354">
        <f>'(9) Industry &amp; commerce'!R22</f>
        <v>178.78487419818583</v>
      </c>
      <c r="AD21" s="355">
        <f t="shared" si="1"/>
        <v>219413.14237304733</v>
      </c>
      <c r="AF21" s="355">
        <f t="shared" si="2"/>
        <v>2079.1937482728522</v>
      </c>
      <c r="AG21" s="355">
        <f t="shared" si="3"/>
        <v>1782.6641135634218</v>
      </c>
      <c r="AH21" s="355">
        <f t="shared" si="4"/>
        <v>1331.7686272123085</v>
      </c>
      <c r="AI21" s="355">
        <f t="shared" si="5"/>
        <v>14983.752841535575</v>
      </c>
      <c r="AJ21" s="355">
        <f t="shared" si="6"/>
        <v>198098.8401451775</v>
      </c>
      <c r="AK21" s="355">
        <f t="shared" si="7"/>
        <v>1136.9228972856677</v>
      </c>
      <c r="AM21" s="355">
        <f>'(3) Eur Russ 1904 HHs '!CQ24</f>
        <v>2079.1937482728522</v>
      </c>
      <c r="AN21" s="355">
        <f>'(3) Eur Russ 1904 HHs '!CR24</f>
        <v>1782.6641135634218</v>
      </c>
      <c r="AO21" s="355">
        <f>'(3) Eur Russ 1904 HHs '!CS24</f>
        <v>1331.7686272123085</v>
      </c>
      <c r="AP21" s="355">
        <f>'(3) Eur Russ 1904 HHs '!CT24</f>
        <v>14983.752841535575</v>
      </c>
      <c r="AQ21" s="355">
        <f>'(3) Eur Russ 1904 HHs '!CU24</f>
        <v>198098.84014517747</v>
      </c>
      <c r="AR21" s="355">
        <f>'(3) Eur Russ 1904 HHs '!CW24</f>
        <v>1136.9228972856677</v>
      </c>
      <c r="AT21" s="355">
        <f t="shared" si="8"/>
        <v>0</v>
      </c>
      <c r="AU21" s="355">
        <f t="shared" si="9"/>
        <v>0</v>
      </c>
      <c r="AV21" s="355">
        <f t="shared" si="10"/>
        <v>0</v>
      </c>
      <c r="AW21" s="355">
        <f t="shared" si="11"/>
        <v>0</v>
      </c>
      <c r="AX21" s="355">
        <f t="shared" si="12"/>
        <v>0</v>
      </c>
      <c r="AY21" s="355">
        <f t="shared" si="13"/>
        <v>0</v>
      </c>
    </row>
    <row r="22" spans="1:51">
      <c r="A22" s="25">
        <v>18</v>
      </c>
      <c r="B22" s="1">
        <v>3</v>
      </c>
      <c r="C22" s="122">
        <v>0</v>
      </c>
      <c r="D22" s="25" t="s">
        <v>782</v>
      </c>
      <c r="F22" s="355">
        <f>'(4) Agric &amp; 3 estates'!L24</f>
        <v>242197.31141802215</v>
      </c>
      <c r="G22" s="355">
        <f>'(4) Agric &amp; 3 estates'!M24</f>
        <v>791.29612679338197</v>
      </c>
      <c r="H22" s="355">
        <f>'(4) Agric &amp; 3 estates'!N24</f>
        <v>387.17436454502257</v>
      </c>
      <c r="I22" s="355">
        <f>'(4) Agric &amp; 3 estates'!R24</f>
        <v>0</v>
      </c>
      <c r="J22" s="355">
        <f>'(5) Servants'!K23</f>
        <v>6737.4697395318162</v>
      </c>
      <c r="K22" s="355">
        <f>'(5) Servants'!L23</f>
        <v>0</v>
      </c>
      <c r="L22" s="355">
        <f>'(5) Servants'!M23</f>
        <v>0</v>
      </c>
      <c r="M22" s="355">
        <f>'(6) Clergy'!K23</f>
        <v>3247.4362818180093</v>
      </c>
      <c r="N22" s="355">
        <f>'(6) Clergy'!L23</f>
        <v>51.495407739750192</v>
      </c>
      <c r="O22" s="355">
        <f>'(6) Clergy'!O23</f>
        <v>69.803180208148603</v>
      </c>
      <c r="P22" s="354">
        <f>'(7) Free professions'!L23</f>
        <v>534.61037465647541</v>
      </c>
      <c r="Q22" s="354">
        <f>'(7) Free professions'!M23</f>
        <v>152.90380238105567</v>
      </c>
      <c r="R22" s="354">
        <f>'(7) Free professions'!N23</f>
        <v>537.48032105916229</v>
      </c>
      <c r="S22" s="354">
        <f>'(8) Gov''t admin'!M23</f>
        <v>125.25641782822943</v>
      </c>
      <c r="T22" s="354">
        <f>'(8) Gov''t admin'!N23</f>
        <v>244.99889961933869</v>
      </c>
      <c r="U22" s="354">
        <f>'(8) Gov''t admin'!O23</f>
        <v>979.99559847735475</v>
      </c>
      <c r="V22" s="354">
        <f>'(8) Gov''t admin'!P23</f>
        <v>1099.7380802684638</v>
      </c>
      <c r="W22" s="354">
        <f>'(9) Industry &amp; commerce'!M23</f>
        <v>995.92922147122965</v>
      </c>
      <c r="X22" s="354">
        <f>'(9) Industry &amp; commerce'!N23</f>
        <v>135.17236171528793</v>
      </c>
      <c r="Y22" s="354">
        <f>'(9) Industry &amp; commerce'!O23</f>
        <v>1719.539653840618</v>
      </c>
      <c r="Z22" s="354">
        <f>'(9) Industry &amp; commerce'!P23</f>
        <v>15568.349363548343</v>
      </c>
      <c r="AA22" s="354">
        <f>'(9) Industry &amp; commerce'!Q23</f>
        <v>30464.619536921968</v>
      </c>
      <c r="AB22" s="354">
        <f>'(9) Industry &amp; commerce'!R23</f>
        <v>208.04437372756567</v>
      </c>
      <c r="AD22" s="355">
        <f t="shared" si="1"/>
        <v>306248.62452417333</v>
      </c>
      <c r="AF22" s="355">
        <f t="shared" si="2"/>
        <v>2447.0921407493165</v>
      </c>
      <c r="AG22" s="355">
        <f t="shared" si="3"/>
        <v>3382.6086435332973</v>
      </c>
      <c r="AH22" s="355">
        <f t="shared" si="4"/>
        <v>2117.4423558410126</v>
      </c>
      <c r="AI22" s="355">
        <f t="shared" si="5"/>
        <v>17275.370945084116</v>
      </c>
      <c r="AJ22" s="355">
        <f t="shared" si="6"/>
        <v>280379.39629295329</v>
      </c>
      <c r="AK22" s="355">
        <f t="shared" si="7"/>
        <v>646.71414601233846</v>
      </c>
      <c r="AM22" s="355">
        <f>'(3) Eur Russ 1904 HHs '!CQ25</f>
        <v>2447.0921407493165</v>
      </c>
      <c r="AN22" s="355">
        <f>'(3) Eur Russ 1904 HHs '!CR25</f>
        <v>3382.6086435332973</v>
      </c>
      <c r="AO22" s="355">
        <f>'(3) Eur Russ 1904 HHs '!CS25</f>
        <v>2117.4423558410126</v>
      </c>
      <c r="AP22" s="355">
        <f>'(3) Eur Russ 1904 HHs '!CT25</f>
        <v>17275.370945084116</v>
      </c>
      <c r="AQ22" s="355">
        <f>'(3) Eur Russ 1904 HHs '!CU25</f>
        <v>280379.39629295329</v>
      </c>
      <c r="AR22" s="355">
        <f>'(3) Eur Russ 1904 HHs '!CW25</f>
        <v>646.71414601233846</v>
      </c>
      <c r="AT22" s="355">
        <f t="shared" si="8"/>
        <v>0</v>
      </c>
      <c r="AU22" s="355">
        <f t="shared" si="9"/>
        <v>0</v>
      </c>
      <c r="AV22" s="355">
        <f t="shared" si="10"/>
        <v>0</v>
      </c>
      <c r="AW22" s="355">
        <f t="shared" si="11"/>
        <v>0</v>
      </c>
      <c r="AX22" s="355">
        <f t="shared" si="12"/>
        <v>0</v>
      </c>
      <c r="AY22" s="355">
        <f t="shared" si="13"/>
        <v>0</v>
      </c>
    </row>
    <row r="23" spans="1:51">
      <c r="A23" s="25">
        <v>24</v>
      </c>
      <c r="B23" s="1">
        <v>3</v>
      </c>
      <c r="C23" s="122">
        <v>0</v>
      </c>
      <c r="D23" s="221" t="s">
        <v>988</v>
      </c>
      <c r="F23" s="355">
        <f>'(4) Agric &amp; 3 estates'!L25</f>
        <v>110399.08761149585</v>
      </c>
      <c r="G23" s="355">
        <f>'(4) Agric &amp; 3 estates'!M25</f>
        <v>2071.0202412614399</v>
      </c>
      <c r="H23" s="355">
        <f>'(4) Agric &amp; 3 estates'!N25</f>
        <v>1998.2329610246275</v>
      </c>
      <c r="I23" s="355">
        <f>'(4) Agric &amp; 3 estates'!R25</f>
        <v>0</v>
      </c>
      <c r="J23" s="355">
        <f>'(5) Servants'!K24</f>
        <v>41740.517249055658</v>
      </c>
      <c r="K23" s="355">
        <f>'(5) Servants'!L24</f>
        <v>0</v>
      </c>
      <c r="L23" s="355">
        <f>'(5) Servants'!M24</f>
        <v>0</v>
      </c>
      <c r="M23" s="355">
        <f>'(6) Clergy'!K24</f>
        <v>4501.6386364693808</v>
      </c>
      <c r="N23" s="355">
        <f>'(6) Clergy'!L24</f>
        <v>1121.2235691556186</v>
      </c>
      <c r="O23" s="355">
        <f>'(6) Clergy'!O24</f>
        <v>0</v>
      </c>
      <c r="P23" s="354">
        <f>'(7) Free professions'!L24</f>
        <v>4607.1045082259898</v>
      </c>
      <c r="Q23" s="354">
        <f>'(7) Free professions'!M24</f>
        <v>819.54111507374159</v>
      </c>
      <c r="R23" s="354">
        <f>'(7) Free professions'!N24</f>
        <v>3028.1690800488068</v>
      </c>
      <c r="S23" s="354">
        <f>'(8) Gov''t admin'!M24</f>
        <v>591.01617343795613</v>
      </c>
      <c r="T23" s="354">
        <f>'(8) Gov''t admin'!N24</f>
        <v>591.01617343795613</v>
      </c>
      <c r="U23" s="354">
        <f>'(8) Gov''t admin'!O24</f>
        <v>2364.0646937518245</v>
      </c>
      <c r="V23" s="354">
        <f>'(8) Gov''t admin'!P24</f>
        <v>2364.0646937518241</v>
      </c>
      <c r="W23" s="354">
        <f>'(9) Industry &amp; commerce'!M24</f>
        <v>5767.8639372439757</v>
      </c>
      <c r="X23" s="354">
        <f>'(9) Industry &amp; commerce'!N24</f>
        <v>0</v>
      </c>
      <c r="Y23" s="354">
        <f>'(9) Industry &amp; commerce'!O24</f>
        <v>7009.1398378484901</v>
      </c>
      <c r="Z23" s="354">
        <f>'(9) Industry &amp; commerce'!P24</f>
        <v>51563.567476305383</v>
      </c>
      <c r="AA23" s="354">
        <f>'(9) Industry &amp; commerce'!Q24</f>
        <v>165279.50731118576</v>
      </c>
      <c r="AB23" s="354">
        <f>'(9) Industry &amp; commerce'!R24</f>
        <v>4611.1229520285669</v>
      </c>
      <c r="AD23" s="355">
        <f t="shared" si="1"/>
        <v>410427.89822080283</v>
      </c>
      <c r="AF23" s="355">
        <f t="shared" si="2"/>
        <v>13037.004860169362</v>
      </c>
      <c r="AG23" s="355">
        <f t="shared" si="3"/>
        <v>4501.6386364693808</v>
      </c>
      <c r="AH23" s="355">
        <f t="shared" si="4"/>
        <v>8419.6971263601881</v>
      </c>
      <c r="AI23" s="355">
        <f t="shared" si="5"/>
        <v>56955.801250106015</v>
      </c>
      <c r="AJ23" s="355">
        <f t="shared" si="6"/>
        <v>319783.17686548911</v>
      </c>
      <c r="AK23" s="355">
        <f t="shared" si="7"/>
        <v>7730.5794822088128</v>
      </c>
      <c r="AM23" s="355">
        <f>'(3) Eur Russ 1904 HHs '!CQ26</f>
        <v>13037.004860169362</v>
      </c>
      <c r="AN23" s="355">
        <f>'(3) Eur Russ 1904 HHs '!CR26</f>
        <v>4501.6386364693808</v>
      </c>
      <c r="AO23" s="355">
        <f>'(3) Eur Russ 1904 HHs '!CS26</f>
        <v>8419.6971263601881</v>
      </c>
      <c r="AP23" s="355">
        <f>'(3) Eur Russ 1904 HHs '!CT26</f>
        <v>56955.801250106008</v>
      </c>
      <c r="AQ23" s="355">
        <f>'(3) Eur Russ 1904 HHs '!CU26</f>
        <v>319783.17686548911</v>
      </c>
      <c r="AR23" s="355">
        <f>'(3) Eur Russ 1904 HHs '!CW26</f>
        <v>7730.5794822088119</v>
      </c>
      <c r="AT23" s="355">
        <f t="shared" si="8"/>
        <v>0</v>
      </c>
      <c r="AU23" s="355">
        <f t="shared" si="9"/>
        <v>0</v>
      </c>
      <c r="AV23" s="355">
        <f t="shared" si="10"/>
        <v>0</v>
      </c>
      <c r="AW23" s="355">
        <f t="shared" si="11"/>
        <v>0</v>
      </c>
      <c r="AX23" s="355">
        <f t="shared" si="12"/>
        <v>0</v>
      </c>
      <c r="AY23" s="355">
        <f t="shared" si="13"/>
        <v>0</v>
      </c>
    </row>
    <row r="24" spans="1:51">
      <c r="A24" s="25">
        <v>25</v>
      </c>
      <c r="B24" s="1">
        <v>3</v>
      </c>
      <c r="C24" s="122">
        <v>0</v>
      </c>
      <c r="D24" s="221" t="s">
        <v>558</v>
      </c>
      <c r="F24" s="355">
        <f>'(4) Agric &amp; 3 estates'!L26</f>
        <v>239453.74724238392</v>
      </c>
      <c r="G24" s="355">
        <f>'(4) Agric &amp; 3 estates'!M26</f>
        <v>695.00726414634732</v>
      </c>
      <c r="H24" s="355">
        <f>'(4) Agric &amp; 3 estates'!N26</f>
        <v>414.15068221711226</v>
      </c>
      <c r="I24" s="355">
        <f>'(4) Agric &amp; 3 estates'!R26</f>
        <v>0</v>
      </c>
      <c r="J24" s="355">
        <f>'(5) Servants'!K25</f>
        <v>11850.219227307249</v>
      </c>
      <c r="K24" s="355">
        <f>'(5) Servants'!L25</f>
        <v>0</v>
      </c>
      <c r="L24" s="355">
        <f>'(5) Servants'!M25</f>
        <v>0</v>
      </c>
      <c r="M24" s="355">
        <f>'(6) Clergy'!K25</f>
        <v>2929.1048803618428</v>
      </c>
      <c r="N24" s="355">
        <f>'(6) Clergy'!L25</f>
        <v>272.95262647191771</v>
      </c>
      <c r="O24" s="355">
        <f>'(6) Clergy'!O25</f>
        <v>563.75560038632784</v>
      </c>
      <c r="P24" s="354">
        <f>'(7) Free professions'!L25</f>
        <v>815.54090613781705</v>
      </c>
      <c r="Q24" s="354">
        <f>'(7) Free professions'!M25</f>
        <v>206.04205387721953</v>
      </c>
      <c r="R24" s="354">
        <f>'(7) Free professions'!N25</f>
        <v>671.30550102885582</v>
      </c>
      <c r="S24" s="354">
        <f>'(8) Gov''t admin'!M25</f>
        <v>143.9748195092298</v>
      </c>
      <c r="T24" s="354">
        <f>'(8) Gov''t admin'!N25</f>
        <v>345.48744102936593</v>
      </c>
      <c r="U24" s="354">
        <f>'(8) Gov''t admin'!O25</f>
        <v>1381.9497641174637</v>
      </c>
      <c r="V24" s="354">
        <f>'(8) Gov''t admin'!P25</f>
        <v>1583.4623856375995</v>
      </c>
      <c r="W24" s="354">
        <f>'(9) Industry &amp; commerce'!M25</f>
        <v>1123.9409652685058</v>
      </c>
      <c r="X24" s="354">
        <f>'(9) Industry &amp; commerce'!N25</f>
        <v>0</v>
      </c>
      <c r="Y24" s="354">
        <f>'(9) Industry &amp; commerce'!O25</f>
        <v>1381.732047148254</v>
      </c>
      <c r="Z24" s="354">
        <f>'(9) Industry &amp; commerce'!P25</f>
        <v>12738.694618959562</v>
      </c>
      <c r="AA24" s="354">
        <f>'(9) Industry &amp; commerce'!Q25</f>
        <v>68634.883502937984</v>
      </c>
      <c r="AB24" s="354">
        <f>'(9) Industry &amp; commerce'!R25</f>
        <v>281.48950043925726</v>
      </c>
      <c r="AD24" s="355">
        <f t="shared" si="1"/>
        <v>345487.44102936587</v>
      </c>
      <c r="AF24" s="355">
        <f t="shared" si="2"/>
        <v>2778.4639550618999</v>
      </c>
      <c r="AG24" s="355">
        <f t="shared" si="3"/>
        <v>2929.1048803618428</v>
      </c>
      <c r="AH24" s="355">
        <f t="shared" si="4"/>
        <v>1933.2615420548395</v>
      </c>
      <c r="AI24" s="355">
        <f t="shared" si="5"/>
        <v>15557.218106012344</v>
      </c>
      <c r="AJ24" s="355">
        <f t="shared" si="6"/>
        <v>321320.79973674659</v>
      </c>
      <c r="AK24" s="355">
        <f t="shared" si="7"/>
        <v>968.59280912828717</v>
      </c>
      <c r="AM24" s="355">
        <f>'(3) Eur Russ 1904 HHs '!CQ27</f>
        <v>2778.4639550618999</v>
      </c>
      <c r="AN24" s="355">
        <f>'(3) Eur Russ 1904 HHs '!CR27</f>
        <v>2929.1048803618428</v>
      </c>
      <c r="AO24" s="355">
        <f>'(3) Eur Russ 1904 HHs '!CS27</f>
        <v>1933.2615420548395</v>
      </c>
      <c r="AP24" s="355">
        <f>'(3) Eur Russ 1904 HHs '!CT27</f>
        <v>15557.218106012344</v>
      </c>
      <c r="AQ24" s="355">
        <f>'(3) Eur Russ 1904 HHs '!CU27</f>
        <v>321320.79973674665</v>
      </c>
      <c r="AR24" s="355">
        <f>'(3) Eur Russ 1904 HHs '!CW27</f>
        <v>968.59280912828729</v>
      </c>
      <c r="AT24" s="355">
        <f t="shared" si="8"/>
        <v>0</v>
      </c>
      <c r="AU24" s="355">
        <f t="shared" si="9"/>
        <v>0</v>
      </c>
      <c r="AV24" s="355">
        <f t="shared" si="10"/>
        <v>0</v>
      </c>
      <c r="AW24" s="355">
        <f t="shared" si="11"/>
        <v>0</v>
      </c>
      <c r="AX24" s="355">
        <f t="shared" si="12"/>
        <v>0</v>
      </c>
      <c r="AY24" s="355">
        <f t="shared" si="13"/>
        <v>0</v>
      </c>
    </row>
    <row r="25" spans="1:51">
      <c r="A25" s="25">
        <v>40</v>
      </c>
      <c r="B25" s="1">
        <v>3</v>
      </c>
      <c r="C25" s="122">
        <v>0</v>
      </c>
      <c r="D25" s="221" t="s">
        <v>989</v>
      </c>
      <c r="F25" s="355">
        <f>'(4) Agric &amp; 3 estates'!L27</f>
        <v>229740.67469886734</v>
      </c>
      <c r="G25" s="355">
        <f>'(4) Agric &amp; 3 estates'!M27</f>
        <v>2400.9259927417693</v>
      </c>
      <c r="H25" s="355">
        <f>'(4) Agric &amp; 3 estates'!N27</f>
        <v>636.04853195757858</v>
      </c>
      <c r="I25" s="355">
        <f>'(4) Agric &amp; 3 estates'!R27</f>
        <v>0</v>
      </c>
      <c r="J25" s="355">
        <f>'(5) Servants'!K26</f>
        <v>8196.9851325582222</v>
      </c>
      <c r="K25" s="355">
        <f>'(5) Servants'!L26</f>
        <v>0</v>
      </c>
      <c r="L25" s="355">
        <f>'(5) Servants'!M26</f>
        <v>0</v>
      </c>
      <c r="M25" s="355">
        <f>'(6) Clergy'!K26</f>
        <v>2063.1867340452673</v>
      </c>
      <c r="N25" s="355">
        <f>'(6) Clergy'!L26</f>
        <v>0</v>
      </c>
      <c r="O25" s="355">
        <f>'(6) Clergy'!O26</f>
        <v>0</v>
      </c>
      <c r="P25" s="354">
        <f>'(7) Free professions'!L26</f>
        <v>591.56739946110179</v>
      </c>
      <c r="Q25" s="354">
        <f>'(7) Free professions'!M26</f>
        <v>142.58194612170024</v>
      </c>
      <c r="R25" s="354">
        <f>'(7) Free professions'!N26</f>
        <v>436.84853049694402</v>
      </c>
      <c r="S25" s="354">
        <f>'(8) Gov''t admin'!M26</f>
        <v>110.38800359441582</v>
      </c>
      <c r="T25" s="354">
        <f>'(8) Gov''t admin'!N26</f>
        <v>167.28541086853519</v>
      </c>
      <c r="U25" s="354">
        <f>'(8) Gov''t admin'!O26</f>
        <v>669.14164347414078</v>
      </c>
      <c r="V25" s="354">
        <f>'(8) Gov''t admin'!P26</f>
        <v>726.03905074826002</v>
      </c>
      <c r="W25" s="354">
        <f>'(9) Industry &amp; commerce'!M26</f>
        <v>1400.3858558085205</v>
      </c>
      <c r="X25" s="354">
        <f>'(9) Industry &amp; commerce'!N26</f>
        <v>63.234273339468473</v>
      </c>
      <c r="Y25" s="354">
        <f>'(9) Industry &amp; commerce'!O26</f>
        <v>1340.0145318307586</v>
      </c>
      <c r="Z25" s="354">
        <f>'(9) Industry &amp; commerce'!P26</f>
        <v>14780.608774476575</v>
      </c>
      <c r="AA25" s="354">
        <f>'(9) Industry &amp; commerce'!Q26</f>
        <v>15124.779656249892</v>
      </c>
      <c r="AB25" s="354">
        <f>'(9) Industry &amp; commerce'!R26</f>
        <v>218.32194758477991</v>
      </c>
      <c r="AD25" s="355">
        <f t="shared" si="1"/>
        <v>278809.01811422536</v>
      </c>
      <c r="AF25" s="355">
        <f t="shared" si="2"/>
        <v>4503.2672516058074</v>
      </c>
      <c r="AG25" s="355">
        <f t="shared" si="3"/>
        <v>2126.4210073847357</v>
      </c>
      <c r="AH25" s="355">
        <f t="shared" si="4"/>
        <v>1649.8818888209939</v>
      </c>
      <c r="AI25" s="355">
        <f t="shared" si="5"/>
        <v>15943.49635572178</v>
      </c>
      <c r="AJ25" s="355">
        <f t="shared" si="6"/>
        <v>253731.58113114958</v>
      </c>
      <c r="AK25" s="355">
        <f t="shared" si="7"/>
        <v>854.37047954235845</v>
      </c>
      <c r="AM25" s="355">
        <f>'(3) Eur Russ 1904 HHs '!CQ28</f>
        <v>4503.2672516058074</v>
      </c>
      <c r="AN25" s="355">
        <f>'(3) Eur Russ 1904 HHs '!CR28</f>
        <v>2126.4210073847357</v>
      </c>
      <c r="AO25" s="355">
        <f>'(3) Eur Russ 1904 HHs '!CS28</f>
        <v>1649.8818888209942</v>
      </c>
      <c r="AP25" s="355">
        <f>'(3) Eur Russ 1904 HHs '!CT28</f>
        <v>15943.496355721778</v>
      </c>
      <c r="AQ25" s="355">
        <f>'(3) Eur Russ 1904 HHs '!CU28</f>
        <v>253731.58113114961</v>
      </c>
      <c r="AR25" s="355">
        <f>'(3) Eur Russ 1904 HHs '!CW28</f>
        <v>854.37047954235845</v>
      </c>
      <c r="AT25" s="355">
        <f t="shared" si="8"/>
        <v>0</v>
      </c>
      <c r="AU25" s="355">
        <f t="shared" si="9"/>
        <v>0</v>
      </c>
      <c r="AV25" s="355">
        <f t="shared" si="10"/>
        <v>0</v>
      </c>
      <c r="AW25" s="355">
        <f t="shared" si="11"/>
        <v>0</v>
      </c>
      <c r="AX25" s="355">
        <f t="shared" si="12"/>
        <v>0</v>
      </c>
      <c r="AY25" s="355">
        <f t="shared" si="13"/>
        <v>0</v>
      </c>
    </row>
    <row r="26" spans="1:51">
      <c r="A26" s="25">
        <v>43</v>
      </c>
      <c r="B26" s="1">
        <v>3</v>
      </c>
      <c r="C26" s="122">
        <v>0</v>
      </c>
      <c r="D26" s="221" t="s">
        <v>742</v>
      </c>
      <c r="F26" s="355">
        <f>'(4) Agric &amp; 3 estates'!L28</f>
        <v>303957.18968197325</v>
      </c>
      <c r="G26" s="355">
        <f>'(4) Agric &amp; 3 estates'!M28</f>
        <v>926.45868070087636</v>
      </c>
      <c r="H26" s="355">
        <f>'(4) Agric &amp; 3 estates'!N28</f>
        <v>408.07622013668316</v>
      </c>
      <c r="I26" s="355">
        <f>'(4) Agric &amp; 3 estates'!R28</f>
        <v>0</v>
      </c>
      <c r="J26" s="355">
        <f>'(5) Servants'!K27</f>
        <v>10668.999513081681</v>
      </c>
      <c r="K26" s="355">
        <f>'(5) Servants'!L27</f>
        <v>0</v>
      </c>
      <c r="L26" s="355">
        <f>'(5) Servants'!M27</f>
        <v>0</v>
      </c>
      <c r="M26" s="355">
        <f>'(6) Clergy'!K27</f>
        <v>3733.0242166552171</v>
      </c>
      <c r="N26" s="355">
        <f>'(6) Clergy'!L27</f>
        <v>104.33128077144806</v>
      </c>
      <c r="O26" s="355">
        <f>'(6) Clergy'!O27</f>
        <v>45.707929595996688</v>
      </c>
      <c r="P26" s="354">
        <f>'(7) Free professions'!L27</f>
        <v>566.44344738804807</v>
      </c>
      <c r="Q26" s="354">
        <f>'(7) Free professions'!M27</f>
        <v>250.55424106266446</v>
      </c>
      <c r="R26" s="354">
        <f>'(7) Free professions'!N27</f>
        <v>841.78668814149216</v>
      </c>
      <c r="S26" s="354">
        <f>'(8) Gov''t admin'!M27</f>
        <v>126.50242815373772</v>
      </c>
      <c r="T26" s="354">
        <f>'(8) Gov''t admin'!N27</f>
        <v>229.96783402755565</v>
      </c>
      <c r="U26" s="354">
        <f>'(8) Gov''t admin'!O27</f>
        <v>919.87133611022261</v>
      </c>
      <c r="V26" s="354">
        <f>'(8) Gov''t admin'!P27</f>
        <v>1023.3367419840404</v>
      </c>
      <c r="W26" s="354">
        <f>'(9) Industry &amp; commerce'!M27</f>
        <v>1019.3692121579294</v>
      </c>
      <c r="X26" s="354">
        <f>'(9) Industry &amp; commerce'!N27</f>
        <v>0</v>
      </c>
      <c r="Y26" s="354">
        <f>'(9) Industry &amp; commerce'!O27</f>
        <v>1426.6914617898003</v>
      </c>
      <c r="Z26" s="354">
        <f>'(9) Industry &amp; commerce'!P27</f>
        <v>16163.160075364036</v>
      </c>
      <c r="AA26" s="354">
        <f>'(9) Industry &amp; commerce'!Q27</f>
        <v>34333.221743655129</v>
      </c>
      <c r="AB26" s="354">
        <f>'(9) Industry &amp; commerce'!R27</f>
        <v>251.75649275128256</v>
      </c>
      <c r="AD26" s="355">
        <f t="shared" si="1"/>
        <v>376996.44922550116</v>
      </c>
      <c r="AF26" s="355">
        <f t="shared" si="2"/>
        <v>2638.7737684005915</v>
      </c>
      <c r="AG26" s="355">
        <f t="shared" si="3"/>
        <v>3733.0242166552171</v>
      </c>
      <c r="AH26" s="355">
        <f t="shared" si="4"/>
        <v>1907.2135368800205</v>
      </c>
      <c r="AI26" s="355">
        <f t="shared" si="5"/>
        <v>18073.991435085565</v>
      </c>
      <c r="AJ26" s="355">
        <f t="shared" si="6"/>
        <v>349879.28227482026</v>
      </c>
      <c r="AK26" s="355">
        <f t="shared" si="7"/>
        <v>764.16399365941379</v>
      </c>
      <c r="AM26" s="355">
        <f>'(3) Eur Russ 1904 HHs '!CQ29</f>
        <v>2638.7737684005915</v>
      </c>
      <c r="AN26" s="355">
        <f>'(3) Eur Russ 1904 HHs '!CR29</f>
        <v>3733.0242166552175</v>
      </c>
      <c r="AO26" s="355">
        <f>'(3) Eur Russ 1904 HHs '!CS29</f>
        <v>1907.2135368800205</v>
      </c>
      <c r="AP26" s="355">
        <f>'(3) Eur Russ 1904 HHs '!CT29</f>
        <v>18073.991435085565</v>
      </c>
      <c r="AQ26" s="355">
        <f>'(3) Eur Russ 1904 HHs '!CU29</f>
        <v>349879.28227482032</v>
      </c>
      <c r="AR26" s="355">
        <f>'(3) Eur Russ 1904 HHs '!CW29</f>
        <v>764.16399365941379</v>
      </c>
      <c r="AT26" s="355">
        <f t="shared" si="8"/>
        <v>0</v>
      </c>
      <c r="AU26" s="355">
        <f t="shared" si="9"/>
        <v>0</v>
      </c>
      <c r="AV26" s="355">
        <f t="shared" si="10"/>
        <v>0</v>
      </c>
      <c r="AW26" s="355">
        <f t="shared" si="11"/>
        <v>0</v>
      </c>
      <c r="AX26" s="355">
        <f t="shared" si="12"/>
        <v>0</v>
      </c>
      <c r="AY26" s="355">
        <f t="shared" si="13"/>
        <v>0</v>
      </c>
    </row>
    <row r="27" spans="1:51">
      <c r="A27" s="25">
        <v>50</v>
      </c>
      <c r="B27" s="1">
        <v>3</v>
      </c>
      <c r="C27" s="122">
        <v>0</v>
      </c>
      <c r="D27" s="221" t="s">
        <v>799</v>
      </c>
      <c r="F27" s="355">
        <f>'(4) Agric &amp; 3 estates'!L29</f>
        <v>179313.30973125057</v>
      </c>
      <c r="G27" s="355">
        <f>'(4) Agric &amp; 3 estates'!M29</f>
        <v>713.22721319900347</v>
      </c>
      <c r="H27" s="355">
        <f>'(4) Agric &amp; 3 estates'!N29</f>
        <v>375.59913425975509</v>
      </c>
      <c r="I27" s="355">
        <f>'(4) Agric &amp; 3 estates'!R29</f>
        <v>0</v>
      </c>
      <c r="J27" s="355">
        <f>'(5) Servants'!K28</f>
        <v>9210.7596241119791</v>
      </c>
      <c r="K27" s="355">
        <f>'(5) Servants'!L28</f>
        <v>0</v>
      </c>
      <c r="L27" s="355">
        <f>'(5) Servants'!M28</f>
        <v>0</v>
      </c>
      <c r="M27" s="355">
        <f>'(6) Clergy'!K28</f>
        <v>3329.1184886992887</v>
      </c>
      <c r="N27" s="355">
        <f>'(6) Clergy'!L28</f>
        <v>13.495891018767907</v>
      </c>
      <c r="O27" s="355">
        <f>'(6) Clergy'!O28</f>
        <v>0</v>
      </c>
      <c r="P27" s="354">
        <f>'(7) Free professions'!L28</f>
        <v>631.7170919102615</v>
      </c>
      <c r="Q27" s="354">
        <f>'(7) Free professions'!M28</f>
        <v>175.34206450291376</v>
      </c>
      <c r="R27" s="354">
        <f>'(7) Free professions'!N28</f>
        <v>653.78712805619739</v>
      </c>
      <c r="S27" s="354">
        <f>'(8) Gov''t admin'!M28</f>
        <v>131.04718887897874</v>
      </c>
      <c r="T27" s="354">
        <f>'(8) Gov''t admin'!N28</f>
        <v>215.41292669294143</v>
      </c>
      <c r="U27" s="354">
        <f>'(8) Gov''t admin'!O28</f>
        <v>861.6517067717657</v>
      </c>
      <c r="V27" s="354">
        <f>'(8) Gov''t admin'!P28</f>
        <v>946.01744458572853</v>
      </c>
      <c r="W27" s="354">
        <f>'(9) Industry &amp; commerce'!M28</f>
        <v>1132.5493001551165</v>
      </c>
      <c r="X27" s="354">
        <f>'(9) Industry &amp; commerce'!N28</f>
        <v>90.156876707906235</v>
      </c>
      <c r="Y27" s="354">
        <f>'(9) Industry &amp; commerce'!O28</f>
        <v>1984.5956141204781</v>
      </c>
      <c r="Z27" s="354">
        <f>'(9) Industry &amp; commerce'!P28</f>
        <v>18737.892768070014</v>
      </c>
      <c r="AA27" s="354">
        <f>'(9) Industry &amp; commerce'!Q28</f>
        <v>28625.612242809621</v>
      </c>
      <c r="AB27" s="354">
        <f>'(9) Industry &amp; commerce'!R28</f>
        <v>459.77272849914704</v>
      </c>
      <c r="AD27" s="355">
        <f t="shared" si="1"/>
        <v>247601.06516430047</v>
      </c>
      <c r="AF27" s="355">
        <f t="shared" si="2"/>
        <v>2608.54079414336</v>
      </c>
      <c r="AG27" s="355">
        <f t="shared" si="3"/>
        <v>3419.2753654071948</v>
      </c>
      <c r="AH27" s="355">
        <f t="shared" si="4"/>
        <v>2375.3506053163333</v>
      </c>
      <c r="AI27" s="355">
        <f t="shared" si="5"/>
        <v>20337.69734071194</v>
      </c>
      <c r="AJ27" s="355">
        <f t="shared" si="6"/>
        <v>218011.33330494395</v>
      </c>
      <c r="AK27" s="355">
        <f t="shared" si="7"/>
        <v>848.86775377767003</v>
      </c>
      <c r="AM27" s="355">
        <f>'(3) Eur Russ 1904 HHs '!CQ30</f>
        <v>2608.54079414336</v>
      </c>
      <c r="AN27" s="355">
        <f>'(3) Eur Russ 1904 HHs '!CR30</f>
        <v>3419.2753654071948</v>
      </c>
      <c r="AO27" s="355">
        <f>'(3) Eur Russ 1904 HHs '!CS30</f>
        <v>2375.3506053163333</v>
      </c>
      <c r="AP27" s="355">
        <f>'(3) Eur Russ 1904 HHs '!CT30</f>
        <v>20337.69734071194</v>
      </c>
      <c r="AQ27" s="355">
        <f>'(3) Eur Russ 1904 HHs '!CU30</f>
        <v>218011.33330494395</v>
      </c>
      <c r="AR27" s="355">
        <f>'(3) Eur Russ 1904 HHs '!CW30</f>
        <v>848.86775377767003</v>
      </c>
      <c r="AT27" s="355">
        <f t="shared" si="8"/>
        <v>0</v>
      </c>
      <c r="AU27" s="355">
        <f t="shared" si="9"/>
        <v>0</v>
      </c>
      <c r="AV27" s="355">
        <f t="shared" si="10"/>
        <v>0</v>
      </c>
      <c r="AW27" s="355">
        <f t="shared" si="11"/>
        <v>0</v>
      </c>
      <c r="AX27" s="355">
        <f t="shared" si="12"/>
        <v>0</v>
      </c>
      <c r="AY27" s="355">
        <f t="shared" si="13"/>
        <v>0</v>
      </c>
    </row>
    <row r="28" spans="1:51">
      <c r="A28" s="25">
        <v>9</v>
      </c>
      <c r="B28" s="1">
        <v>4</v>
      </c>
      <c r="C28" s="122">
        <v>0</v>
      </c>
      <c r="D28" s="25" t="s">
        <v>800</v>
      </c>
      <c r="F28" s="355">
        <f>'(4) Agric &amp; 3 estates'!L30</f>
        <v>400473.98127326183</v>
      </c>
      <c r="G28" s="355">
        <f>'(4) Agric &amp; 3 estates'!M30</f>
        <v>699.12644298427881</v>
      </c>
      <c r="H28" s="355">
        <f>'(4) Agric &amp; 3 estates'!N30</f>
        <v>287.12209283689896</v>
      </c>
      <c r="I28" s="355">
        <f>'(4) Agric &amp; 3 estates'!R30</f>
        <v>0</v>
      </c>
      <c r="J28" s="355">
        <f>'(5) Servants'!K29</f>
        <v>12255.449072485799</v>
      </c>
      <c r="K28" s="355">
        <f>'(5) Servants'!L29</f>
        <v>0</v>
      </c>
      <c r="L28" s="355">
        <f>'(5) Servants'!M29</f>
        <v>0</v>
      </c>
      <c r="M28" s="355">
        <f>'(6) Clergy'!K29</f>
        <v>2920.6341567848522</v>
      </c>
      <c r="N28" s="355">
        <f>'(6) Clergy'!L29</f>
        <v>161.76914598814449</v>
      </c>
      <c r="O28" s="355">
        <f>'(6) Clergy'!O29</f>
        <v>122.86799310790559</v>
      </c>
      <c r="P28" s="354">
        <f>'(7) Free professions'!L29</f>
        <v>700.40297564566561</v>
      </c>
      <c r="Q28" s="354">
        <f>'(7) Free professions'!M29</f>
        <v>208.27825294573597</v>
      </c>
      <c r="R28" s="354">
        <f>'(7) Free professions'!N29</f>
        <v>835.36344710850085</v>
      </c>
      <c r="S28" s="354">
        <f>'(8) Gov''t admin'!M29</f>
        <v>133.4094954601787</v>
      </c>
      <c r="T28" s="354">
        <f>'(8) Gov''t admin'!N29</f>
        <v>254.53624996701291</v>
      </c>
      <c r="U28" s="354">
        <f>'(8) Gov''t admin'!O29</f>
        <v>1018.1449998680516</v>
      </c>
      <c r="V28" s="354">
        <f>'(8) Gov''t admin'!P29</f>
        <v>1139.2717543748856</v>
      </c>
      <c r="W28" s="354">
        <f>'(9) Industry &amp; commerce'!M29</f>
        <v>1365.7215860701044</v>
      </c>
      <c r="X28" s="354">
        <f>'(9) Industry &amp; commerce'!N29</f>
        <v>0</v>
      </c>
      <c r="Y28" s="354">
        <f>'(9) Industry &amp; commerce'!O29</f>
        <v>1405.8773973254551</v>
      </c>
      <c r="Z28" s="354">
        <f>'(9) Industry &amp; commerce'!P29</f>
        <v>12166.565651083465</v>
      </c>
      <c r="AA28" s="354">
        <f>'(9) Industry &amp; commerce'!Q29</f>
        <v>35125.626746490452</v>
      </c>
      <c r="AB28" s="354">
        <f>'(9) Industry &amp; commerce'!R29</f>
        <v>89.277131049237425</v>
      </c>
      <c r="AD28" s="355">
        <f t="shared" si="1"/>
        <v>471363.42586483847</v>
      </c>
      <c r="AF28" s="355">
        <f t="shared" si="2"/>
        <v>2898.6605001602275</v>
      </c>
      <c r="AG28" s="355">
        <f t="shared" si="3"/>
        <v>2920.6341567848522</v>
      </c>
      <c r="AH28" s="355">
        <f t="shared" si="4"/>
        <v>1868.691900238204</v>
      </c>
      <c r="AI28" s="355">
        <f t="shared" si="5"/>
        <v>14264.068845674758</v>
      </c>
      <c r="AJ28" s="355">
        <f t="shared" si="6"/>
        <v>448873.2020921061</v>
      </c>
      <c r="AK28" s="355">
        <f t="shared" si="7"/>
        <v>538.16836987428087</v>
      </c>
      <c r="AM28" s="355">
        <f>'(3) Eur Russ 1904 HHs '!CQ31</f>
        <v>2898.6605001602275</v>
      </c>
      <c r="AN28" s="355">
        <f>'(3) Eur Russ 1904 HHs '!CR31</f>
        <v>2920.6341567848522</v>
      </c>
      <c r="AO28" s="355">
        <f>'(3) Eur Russ 1904 HHs '!CS31</f>
        <v>1868.691900238204</v>
      </c>
      <c r="AP28" s="355">
        <f>'(3) Eur Russ 1904 HHs '!CT31</f>
        <v>14264.068845674758</v>
      </c>
      <c r="AQ28" s="355">
        <f>'(3) Eur Russ 1904 HHs '!CU31</f>
        <v>448873.20209210616</v>
      </c>
      <c r="AR28" s="355">
        <f>'(3) Eur Russ 1904 HHs '!CW31</f>
        <v>538.16836987428087</v>
      </c>
      <c r="AT28" s="355">
        <f t="shared" si="8"/>
        <v>0</v>
      </c>
      <c r="AU28" s="355">
        <f t="shared" si="9"/>
        <v>0</v>
      </c>
      <c r="AV28" s="355">
        <f t="shared" si="10"/>
        <v>0</v>
      </c>
      <c r="AW28" s="355">
        <f t="shared" si="11"/>
        <v>0</v>
      </c>
      <c r="AX28" s="355">
        <f t="shared" si="12"/>
        <v>0</v>
      </c>
      <c r="AY28" s="355">
        <f t="shared" si="13"/>
        <v>0</v>
      </c>
    </row>
    <row r="29" spans="1:51">
      <c r="A29" s="25">
        <v>20</v>
      </c>
      <c r="B29" s="1">
        <v>4</v>
      </c>
      <c r="C29" s="122">
        <v>0</v>
      </c>
      <c r="D29" s="222" t="s">
        <v>1037</v>
      </c>
      <c r="F29" s="355">
        <f>'(4) Agric &amp; 3 estates'!L31</f>
        <v>344423.36573048722</v>
      </c>
      <c r="G29" s="355">
        <f>'(4) Agric &amp; 3 estates'!M31</f>
        <v>1671.6915819069652</v>
      </c>
      <c r="H29" s="355">
        <f>'(4) Agric &amp; 3 estates'!N31</f>
        <v>279.33175571633529</v>
      </c>
      <c r="I29" s="355">
        <f>'(4) Agric &amp; 3 estates'!R31</f>
        <v>0</v>
      </c>
      <c r="J29" s="355">
        <f>'(5) Servants'!K30</f>
        <v>12461.616315621988</v>
      </c>
      <c r="K29" s="355">
        <f>'(5) Servants'!L30</f>
        <v>0</v>
      </c>
      <c r="L29" s="355">
        <f>'(5) Servants'!M30</f>
        <v>0</v>
      </c>
      <c r="M29" s="355">
        <f>'(6) Clergy'!K30</f>
        <v>2530.5546886481739</v>
      </c>
      <c r="N29" s="355">
        <f>'(6) Clergy'!L30</f>
        <v>37.946484696129517</v>
      </c>
      <c r="O29" s="355">
        <f>'(6) Clergy'!O30</f>
        <v>233.27162244990228</v>
      </c>
      <c r="P29" s="354">
        <f>'(7) Free professions'!L30</f>
        <v>787.0348829538159</v>
      </c>
      <c r="Q29" s="354">
        <f>'(7) Free professions'!M30</f>
        <v>172.873316262385</v>
      </c>
      <c r="R29" s="354">
        <f>'(7) Free professions'!N30</f>
        <v>629.1569685476768</v>
      </c>
      <c r="S29" s="354">
        <f>'(8) Gov''t admin'!M30</f>
        <v>141.21797936038914</v>
      </c>
      <c r="T29" s="354">
        <f>'(8) Gov''t admin'!N30</f>
        <v>229.99627428161389</v>
      </c>
      <c r="U29" s="354">
        <f>'(8) Gov''t admin'!O30</f>
        <v>919.98509712645557</v>
      </c>
      <c r="V29" s="354">
        <f>'(8) Gov''t admin'!P30</f>
        <v>1008.7633920476802</v>
      </c>
      <c r="W29" s="354">
        <f>'(9) Industry &amp; commerce'!M30</f>
        <v>1514.5879178831824</v>
      </c>
      <c r="X29" s="354">
        <f>'(9) Industry &amp; commerce'!N30</f>
        <v>0</v>
      </c>
      <c r="Y29" s="354">
        <f>'(9) Industry &amp; commerce'!O30</f>
        <v>1914.8066823529662</v>
      </c>
      <c r="Z29" s="354">
        <f>'(9) Industry &amp; commerce'!P30</f>
        <v>15826.464810773557</v>
      </c>
      <c r="AA29" s="354">
        <f>'(9) Industry &amp; commerce'!Q30</f>
        <v>33191.129512118627</v>
      </c>
      <c r="AB29" s="354">
        <f>'(9) Industry &amp; commerce'!R30</f>
        <v>201.24913515386015</v>
      </c>
      <c r="AD29" s="355">
        <f t="shared" si="1"/>
        <v>418175.0441483889</v>
      </c>
      <c r="AF29" s="355">
        <f t="shared" si="2"/>
        <v>4114.5323621043526</v>
      </c>
      <c r="AG29" s="355">
        <f t="shared" si="3"/>
        <v>2530.5546886481739</v>
      </c>
      <c r="AH29" s="355">
        <f t="shared" si="4"/>
        <v>2317.6762728969652</v>
      </c>
      <c r="AI29" s="355">
        <f t="shared" si="5"/>
        <v>17697.656793818816</v>
      </c>
      <c r="AJ29" s="355">
        <f t="shared" si="6"/>
        <v>390996.09665535431</v>
      </c>
      <c r="AK29" s="355">
        <f t="shared" si="7"/>
        <v>518.52737556632496</v>
      </c>
      <c r="AM29" s="355">
        <f>'(3) Eur Russ 1904 HHs '!CQ32</f>
        <v>4114.5323621043526</v>
      </c>
      <c r="AN29" s="355">
        <f>'(3) Eur Russ 1904 HHs '!CR32</f>
        <v>2530.5546886481739</v>
      </c>
      <c r="AO29" s="355">
        <f>'(3) Eur Russ 1904 HHs '!CS32</f>
        <v>2317.6762728969652</v>
      </c>
      <c r="AP29" s="355">
        <f>'(3) Eur Russ 1904 HHs '!CT32</f>
        <v>17697.656793818816</v>
      </c>
      <c r="AQ29" s="355">
        <f>'(3) Eur Russ 1904 HHs '!CU32</f>
        <v>390996.09665535425</v>
      </c>
      <c r="AR29" s="355">
        <f>'(3) Eur Russ 1904 HHs '!CW32</f>
        <v>518.52737556632496</v>
      </c>
      <c r="AT29" s="355">
        <f t="shared" si="8"/>
        <v>0</v>
      </c>
      <c r="AU29" s="355">
        <f t="shared" si="9"/>
        <v>0</v>
      </c>
      <c r="AV29" s="355">
        <f t="shared" si="10"/>
        <v>0</v>
      </c>
      <c r="AW29" s="355">
        <f t="shared" si="11"/>
        <v>0</v>
      </c>
      <c r="AX29" s="355">
        <f t="shared" si="12"/>
        <v>0</v>
      </c>
      <c r="AY29" s="355">
        <f t="shared" si="13"/>
        <v>0</v>
      </c>
    </row>
    <row r="30" spans="1:51">
      <c r="A30" s="25">
        <v>29</v>
      </c>
      <c r="B30" s="1">
        <v>4</v>
      </c>
      <c r="C30" s="122">
        <v>0</v>
      </c>
      <c r="D30" s="221" t="s">
        <v>552</v>
      </c>
      <c r="F30" s="355">
        <f>'(4) Agric &amp; 3 estates'!L32</f>
        <v>297616.47693232965</v>
      </c>
      <c r="G30" s="355">
        <f>'(4) Agric &amp; 3 estates'!M32</f>
        <v>745.21725605214112</v>
      </c>
      <c r="H30" s="355">
        <f>'(4) Agric &amp; 3 estates'!N32</f>
        <v>566.39256879286779</v>
      </c>
      <c r="I30" s="355">
        <f>'(4) Agric &amp; 3 estates'!R32</f>
        <v>0</v>
      </c>
      <c r="J30" s="355">
        <f>'(5) Servants'!K31</f>
        <v>11915.15813346472</v>
      </c>
      <c r="K30" s="355">
        <f>'(5) Servants'!L31</f>
        <v>0</v>
      </c>
      <c r="L30" s="355">
        <f>'(5) Servants'!M31</f>
        <v>0</v>
      </c>
      <c r="M30" s="355">
        <f>'(6) Clergy'!K31</f>
        <v>2533.3731110243675</v>
      </c>
      <c r="N30" s="355">
        <f>'(6) Clergy'!L31</f>
        <v>280.47913919730274</v>
      </c>
      <c r="O30" s="355">
        <f>'(6) Clergy'!O31</f>
        <v>108.73370704326078</v>
      </c>
      <c r="P30" s="354">
        <f>'(7) Free professions'!L31</f>
        <v>826.96542628466943</v>
      </c>
      <c r="Q30" s="354">
        <f>'(7) Free professions'!M31</f>
        <v>148.78868130409069</v>
      </c>
      <c r="R30" s="354">
        <f>'(7) Free professions'!N31</f>
        <v>710.35317544870009</v>
      </c>
      <c r="S30" s="354">
        <f>'(8) Gov''t admin'!M31</f>
        <v>152.54444856113184</v>
      </c>
      <c r="T30" s="354">
        <f>'(8) Gov''t admin'!N31</f>
        <v>236.05501962524446</v>
      </c>
      <c r="U30" s="354">
        <f>'(8) Gov''t admin'!O31</f>
        <v>944.22007850097782</v>
      </c>
      <c r="V30" s="354">
        <f>'(8) Gov''t admin'!P31</f>
        <v>1027.7306495650905</v>
      </c>
      <c r="W30" s="354">
        <f>'(9) Industry &amp; commerce'!M31</f>
        <v>1554.0483222982375</v>
      </c>
      <c r="X30" s="354">
        <f>'(9) Industry &amp; commerce'!N31</f>
        <v>0</v>
      </c>
      <c r="Y30" s="354">
        <f>'(9) Industry &amp; commerce'!O31</f>
        <v>2511.650521419956</v>
      </c>
      <c r="Z30" s="354">
        <f>'(9) Industry &amp; commerce'!P31</f>
        <v>24816.699565778355</v>
      </c>
      <c r="AA30" s="354">
        <f>'(9) Industry &amp; commerce'!Q31</f>
        <v>27881.538626163354</v>
      </c>
      <c r="AB30" s="354">
        <f>'(9) Industry &amp; commerce'!R31</f>
        <v>114.08197880374269</v>
      </c>
      <c r="AD30" s="355">
        <f t="shared" si="1"/>
        <v>374690.50734165788</v>
      </c>
      <c r="AF30" s="355">
        <f t="shared" si="2"/>
        <v>3278.77545319618</v>
      </c>
      <c r="AG30" s="355">
        <f t="shared" si="3"/>
        <v>2533.3731110243675</v>
      </c>
      <c r="AH30" s="355">
        <f t="shared" si="4"/>
        <v>2896.4942223492912</v>
      </c>
      <c r="AI30" s="355">
        <f t="shared" si="5"/>
        <v>26663.517097835407</v>
      </c>
      <c r="AJ30" s="355">
        <f t="shared" si="6"/>
        <v>338357.39377045864</v>
      </c>
      <c r="AK30" s="355">
        <f t="shared" si="7"/>
        <v>960.95368679391322</v>
      </c>
      <c r="AM30" s="355">
        <f>'(3) Eur Russ 1904 HHs '!CQ33</f>
        <v>3278.77545319618</v>
      </c>
      <c r="AN30" s="355">
        <f>'(3) Eur Russ 1904 HHs '!CR33</f>
        <v>2533.3731110243675</v>
      </c>
      <c r="AO30" s="355">
        <f>'(3) Eur Russ 1904 HHs '!CS33</f>
        <v>2896.4942223492912</v>
      </c>
      <c r="AP30" s="355">
        <f>'(3) Eur Russ 1904 HHs '!CT33</f>
        <v>26663.517097835407</v>
      </c>
      <c r="AQ30" s="355">
        <f>'(3) Eur Russ 1904 HHs '!CU33</f>
        <v>338357.3937704587</v>
      </c>
      <c r="AR30" s="355">
        <f>'(3) Eur Russ 1904 HHs '!CW33</f>
        <v>960.95368679391322</v>
      </c>
      <c r="AT30" s="355">
        <f t="shared" si="8"/>
        <v>0</v>
      </c>
      <c r="AU30" s="355">
        <f t="shared" si="9"/>
        <v>0</v>
      </c>
      <c r="AV30" s="355">
        <f t="shared" si="10"/>
        <v>0</v>
      </c>
      <c r="AW30" s="355">
        <f t="shared" si="11"/>
        <v>0</v>
      </c>
      <c r="AX30" s="355">
        <f t="shared" si="12"/>
        <v>0</v>
      </c>
      <c r="AY30" s="355">
        <f t="shared" si="13"/>
        <v>0</v>
      </c>
    </row>
    <row r="31" spans="1:51">
      <c r="A31" s="25">
        <v>30</v>
      </c>
      <c r="B31" s="1">
        <v>4</v>
      </c>
      <c r="C31" s="122">
        <v>0</v>
      </c>
      <c r="D31" s="221" t="s">
        <v>801</v>
      </c>
      <c r="F31" s="355">
        <f>'(4) Agric &amp; 3 estates'!L33</f>
        <v>241013.63173470119</v>
      </c>
      <c r="G31" s="355">
        <f>'(4) Agric &amp; 3 estates'!M33</f>
        <v>617.53006984334672</v>
      </c>
      <c r="H31" s="355">
        <f>'(4) Agric &amp; 3 estates'!N33</f>
        <v>268.1392700431893</v>
      </c>
      <c r="I31" s="355">
        <f>'(4) Agric &amp; 3 estates'!R33</f>
        <v>0</v>
      </c>
      <c r="J31" s="355">
        <f>'(5) Servants'!K32</f>
        <v>7394.4250240977708</v>
      </c>
      <c r="K31" s="355">
        <f>'(5) Servants'!L32</f>
        <v>0</v>
      </c>
      <c r="L31" s="355">
        <f>'(5) Servants'!M32</f>
        <v>0</v>
      </c>
      <c r="M31" s="355">
        <f>'(6) Clergy'!K32</f>
        <v>2008.7528172280381</v>
      </c>
      <c r="N31" s="355">
        <f>'(6) Clergy'!L32</f>
        <v>56.0431699268795</v>
      </c>
      <c r="O31" s="355">
        <f>'(6) Clergy'!O32</f>
        <v>305.9356999603973</v>
      </c>
      <c r="P31" s="354">
        <f>'(7) Free professions'!L32</f>
        <v>486.32825820438217</v>
      </c>
      <c r="Q31" s="354">
        <f>'(7) Free professions'!M32</f>
        <v>124.55670031587459</v>
      </c>
      <c r="R31" s="354">
        <f>'(7) Free professions'!N32</f>
        <v>518.03489248703613</v>
      </c>
      <c r="S31" s="354">
        <f>'(8) Gov''t admin'!M32</f>
        <v>131.46091416600609</v>
      </c>
      <c r="T31" s="354">
        <f>'(8) Gov''t admin'!N32</f>
        <v>220.13937094642216</v>
      </c>
      <c r="U31" s="354">
        <f>'(8) Gov''t admin'!O32</f>
        <v>880.55748378568865</v>
      </c>
      <c r="V31" s="354">
        <f>'(8) Gov''t admin'!P32</f>
        <v>969.23594056610455</v>
      </c>
      <c r="W31" s="354">
        <f>'(9) Industry &amp; commerce'!M32</f>
        <v>841.95304336423703</v>
      </c>
      <c r="X31" s="354">
        <f>'(9) Industry &amp; commerce'!N32</f>
        <v>0</v>
      </c>
      <c r="Y31" s="354">
        <f>'(9) Industry &amp; commerce'!O32</f>
        <v>612.46524151395261</v>
      </c>
      <c r="Z31" s="354">
        <f>'(9) Industry &amp; commerce'!P32</f>
        <v>9396.5792492539786</v>
      </c>
      <c r="AA31" s="354">
        <f>'(9) Industry &amp; commerce'!Q32</f>
        <v>16140.259711064426</v>
      </c>
      <c r="AB31" s="354">
        <f>'(9) Industry &amp; commerce'!R32</f>
        <v>243.93416035431426</v>
      </c>
      <c r="AD31" s="355">
        <f t="shared" si="1"/>
        <v>282229.96275182319</v>
      </c>
      <c r="AF31" s="355">
        <f t="shared" si="2"/>
        <v>2077.2722855779721</v>
      </c>
      <c r="AG31" s="355">
        <f t="shared" si="3"/>
        <v>2008.7528172280381</v>
      </c>
      <c r="AH31" s="355">
        <f t="shared" si="4"/>
        <v>957.16131277624936</v>
      </c>
      <c r="AI31" s="355">
        <f t="shared" si="5"/>
        <v>11189.785782267516</v>
      </c>
      <c r="AJ31" s="355">
        <f t="shared" si="6"/>
        <v>265428.87395364908</v>
      </c>
      <c r="AK31" s="355">
        <f t="shared" si="7"/>
        <v>568.11660032438306</v>
      </c>
      <c r="AM31" s="355">
        <f>'(3) Eur Russ 1904 HHs '!CQ34</f>
        <v>2077.2722855779721</v>
      </c>
      <c r="AN31" s="355">
        <f>'(3) Eur Russ 1904 HHs '!CR34</f>
        <v>2008.7528172280381</v>
      </c>
      <c r="AO31" s="355">
        <f>'(3) Eur Russ 1904 HHs '!CS34</f>
        <v>957.16131277624936</v>
      </c>
      <c r="AP31" s="355">
        <f>'(3) Eur Russ 1904 HHs '!CT34</f>
        <v>11189.785782267518</v>
      </c>
      <c r="AQ31" s="355">
        <f>'(3) Eur Russ 1904 HHs '!CU34</f>
        <v>265428.87395364908</v>
      </c>
      <c r="AR31" s="355">
        <f>'(3) Eur Russ 1904 HHs '!CW34</f>
        <v>568.11660032438306</v>
      </c>
      <c r="AT31" s="355">
        <f t="shared" si="8"/>
        <v>0</v>
      </c>
      <c r="AU31" s="355">
        <f t="shared" si="9"/>
        <v>0</v>
      </c>
      <c r="AV31" s="355">
        <f t="shared" si="10"/>
        <v>0</v>
      </c>
      <c r="AW31" s="355">
        <f t="shared" si="11"/>
        <v>0</v>
      </c>
      <c r="AX31" s="355">
        <f t="shared" si="12"/>
        <v>0</v>
      </c>
      <c r="AY31" s="355">
        <f t="shared" si="13"/>
        <v>0</v>
      </c>
    </row>
    <row r="32" spans="1:51">
      <c r="A32" s="25">
        <v>35</v>
      </c>
      <c r="B32" s="1">
        <v>4</v>
      </c>
      <c r="C32" s="122">
        <v>0</v>
      </c>
      <c r="D32" s="221" t="s">
        <v>726</v>
      </c>
      <c r="F32" s="355">
        <f>'(4) Agric &amp; 3 estates'!L34</f>
        <v>254679.11309683902</v>
      </c>
      <c r="G32" s="355">
        <f>'(4) Agric &amp; 3 estates'!M34</f>
        <v>1325.4489440681202</v>
      </c>
      <c r="H32" s="355">
        <f>'(4) Agric &amp; 3 estates'!N34</f>
        <v>202.51900777630428</v>
      </c>
      <c r="I32" s="355">
        <f>'(4) Agric &amp; 3 estates'!R34</f>
        <v>0</v>
      </c>
      <c r="J32" s="355">
        <f>'(5) Servants'!K33</f>
        <v>8920.0432283785576</v>
      </c>
      <c r="K32" s="355">
        <f>'(5) Servants'!L33</f>
        <v>0</v>
      </c>
      <c r="L32" s="355">
        <f>'(5) Servants'!M33</f>
        <v>0</v>
      </c>
      <c r="M32" s="355">
        <f>'(6) Clergy'!K33</f>
        <v>2634.5294741868875</v>
      </c>
      <c r="N32" s="355">
        <f>'(6) Clergy'!L33</f>
        <v>31.439147327819256</v>
      </c>
      <c r="O32" s="355">
        <f>'(6) Clergy'!O33</f>
        <v>166.30787800695177</v>
      </c>
      <c r="P32" s="354">
        <f>'(7) Free professions'!L33</f>
        <v>629.60598670415675</v>
      </c>
      <c r="Q32" s="354">
        <f>'(7) Free professions'!M33</f>
        <v>190.45409527454802</v>
      </c>
      <c r="R32" s="354">
        <f>'(7) Free professions'!N33</f>
        <v>547.2458143420962</v>
      </c>
      <c r="S32" s="354">
        <f>'(8) Gov''t admin'!M33</f>
        <v>100.51722494089616</v>
      </c>
      <c r="T32" s="354">
        <f>'(8) Gov''t admin'!N33</f>
        <v>195.32941376011439</v>
      </c>
      <c r="U32" s="354">
        <f>'(8) Gov''t admin'!O33</f>
        <v>781.31765504045757</v>
      </c>
      <c r="V32" s="354">
        <f>'(8) Gov''t admin'!P33</f>
        <v>876.1298438596757</v>
      </c>
      <c r="W32" s="354">
        <f>'(9) Industry &amp; commerce'!M33</f>
        <v>1154.0426916635022</v>
      </c>
      <c r="X32" s="354">
        <f>'(9) Industry &amp; commerce'!N33</f>
        <v>160.15486303534078</v>
      </c>
      <c r="Y32" s="354">
        <f>'(9) Industry &amp; commerce'!O33</f>
        <v>1275.3836530812709</v>
      </c>
      <c r="Z32" s="354">
        <f>'(9) Industry &amp; commerce'!P33</f>
        <v>12350.861635819649</v>
      </c>
      <c r="AA32" s="354">
        <f>'(9) Industry &amp; commerce'!Q33</f>
        <v>39151.942288862716</v>
      </c>
      <c r="AB32" s="354">
        <f>'(9) Industry &amp; commerce'!R33</f>
        <v>176.63699055589348</v>
      </c>
      <c r="AD32" s="355">
        <f t="shared" si="1"/>
        <v>325549.02293352404</v>
      </c>
      <c r="AF32" s="355">
        <f t="shared" si="2"/>
        <v>3209.6148473766752</v>
      </c>
      <c r="AG32" s="355">
        <f t="shared" si="3"/>
        <v>2794.6843372222284</v>
      </c>
      <c r="AH32" s="355">
        <f t="shared" si="4"/>
        <v>1661.1671621159335</v>
      </c>
      <c r="AI32" s="355">
        <f t="shared" si="5"/>
        <v>13940.545172028373</v>
      </c>
      <c r="AJ32" s="355">
        <f t="shared" si="6"/>
        <v>303532.41626912076</v>
      </c>
      <c r="AK32" s="355">
        <f t="shared" si="7"/>
        <v>410.59514566001701</v>
      </c>
      <c r="AM32" s="355">
        <f>'(3) Eur Russ 1904 HHs '!CQ35</f>
        <v>3209.6148473766752</v>
      </c>
      <c r="AN32" s="355">
        <f>'(3) Eur Russ 1904 HHs '!CR35</f>
        <v>2794.6843372222279</v>
      </c>
      <c r="AO32" s="355">
        <f>'(3) Eur Russ 1904 HHs '!CS35</f>
        <v>1661.1671621159335</v>
      </c>
      <c r="AP32" s="355">
        <f>'(3) Eur Russ 1904 HHs '!CT35</f>
        <v>13940.545172028373</v>
      </c>
      <c r="AQ32" s="355">
        <f>'(3) Eur Russ 1904 HHs '!CU35</f>
        <v>303532.41626912076</v>
      </c>
      <c r="AR32" s="355">
        <f>'(3) Eur Russ 1904 HHs '!CW35</f>
        <v>410.59514566001701</v>
      </c>
      <c r="AT32" s="355">
        <f t="shared" si="8"/>
        <v>0</v>
      </c>
      <c r="AU32" s="355">
        <f t="shared" si="9"/>
        <v>0</v>
      </c>
      <c r="AV32" s="355">
        <f t="shared" si="10"/>
        <v>0</v>
      </c>
      <c r="AW32" s="355">
        <f t="shared" si="11"/>
        <v>0</v>
      </c>
      <c r="AX32" s="355">
        <f t="shared" si="12"/>
        <v>0</v>
      </c>
      <c r="AY32" s="355">
        <f t="shared" si="13"/>
        <v>0</v>
      </c>
    </row>
    <row r="33" spans="1:51">
      <c r="A33" s="25">
        <v>38</v>
      </c>
      <c r="B33" s="1">
        <v>4</v>
      </c>
      <c r="C33" s="122">
        <v>0</v>
      </c>
      <c r="D33" s="221" t="s">
        <v>637</v>
      </c>
      <c r="F33" s="355">
        <f>'(4) Agric &amp; 3 estates'!L35</f>
        <v>363235.57377058116</v>
      </c>
      <c r="G33" s="355">
        <f>'(4) Agric &amp; 3 estates'!M35</f>
        <v>508.33078581984614</v>
      </c>
      <c r="H33" s="355">
        <f>'(4) Agric &amp; 3 estates'!N35</f>
        <v>1531.3883387296496</v>
      </c>
      <c r="I33" s="355">
        <f>'(4) Agric &amp; 3 estates'!R35</f>
        <v>0</v>
      </c>
      <c r="J33" s="355">
        <f>'(5) Servants'!K34</f>
        <v>22198.007196885359</v>
      </c>
      <c r="K33" s="355">
        <f>'(5) Servants'!L34</f>
        <v>0</v>
      </c>
      <c r="L33" s="355">
        <f>'(5) Servants'!M34</f>
        <v>0</v>
      </c>
      <c r="M33" s="355">
        <f>'(6) Clergy'!K34</f>
        <v>1823.1685470993384</v>
      </c>
      <c r="N33" s="355">
        <f>'(6) Clergy'!L34</f>
        <v>183.58868109268712</v>
      </c>
      <c r="O33" s="355">
        <f>'(6) Clergy'!O34</f>
        <v>401.96270168276851</v>
      </c>
      <c r="P33" s="354">
        <f>'(7) Free professions'!L34</f>
        <v>977.51161617274101</v>
      </c>
      <c r="Q33" s="354">
        <f>'(7) Free professions'!M34</f>
        <v>211.21189239721559</v>
      </c>
      <c r="R33" s="354">
        <f>'(7) Free professions'!N34</f>
        <v>983.84740857201496</v>
      </c>
      <c r="S33" s="354">
        <f>'(8) Gov''t admin'!M34</f>
        <v>228.18160043375048</v>
      </c>
      <c r="T33" s="354">
        <f>'(8) Gov''t admin'!N34</f>
        <v>387.28438088182958</v>
      </c>
      <c r="U33" s="354">
        <f>'(8) Gov''t admin'!O34</f>
        <v>1549.1375235273183</v>
      </c>
      <c r="V33" s="354">
        <f>'(8) Gov''t admin'!P34</f>
        <v>1708.2403039753972</v>
      </c>
      <c r="W33" s="354">
        <f>'(9) Industry &amp; commerce'!M34</f>
        <v>1506.9005536476202</v>
      </c>
      <c r="X33" s="354">
        <f>'(9) Industry &amp; commerce'!N34</f>
        <v>0</v>
      </c>
      <c r="Y33" s="354">
        <f>'(9) Industry &amp; commerce'!O34</f>
        <v>1755.505454756722</v>
      </c>
      <c r="Z33" s="354">
        <f>'(9) Industry &amp; commerce'!P34</f>
        <v>37885.32884664031</v>
      </c>
      <c r="AA33" s="354">
        <f>'(9) Industry &amp; commerce'!Q34</f>
        <v>34094.812865441862</v>
      </c>
      <c r="AB33" s="354">
        <f>'(9) Industry &amp; commerce'!R34</f>
        <v>1128.0429973083424</v>
      </c>
      <c r="AD33" s="355">
        <f t="shared" si="1"/>
        <v>472298.02546564589</v>
      </c>
      <c r="AF33" s="355">
        <f t="shared" si="2"/>
        <v>3220.9245560739578</v>
      </c>
      <c r="AG33" s="355">
        <f t="shared" si="3"/>
        <v>1823.1685470993384</v>
      </c>
      <c r="AH33" s="355">
        <f t="shared" si="4"/>
        <v>2354.001728035767</v>
      </c>
      <c r="AI33" s="355">
        <f t="shared" si="5"/>
        <v>40979.37926087049</v>
      </c>
      <c r="AJ33" s="355">
        <f t="shared" si="6"/>
        <v>421077.53135643568</v>
      </c>
      <c r="AK33" s="355">
        <f t="shared" si="7"/>
        <v>2843.0200171306792</v>
      </c>
      <c r="AM33" s="355">
        <f>'(3) Eur Russ 1904 HHs '!CQ36</f>
        <v>3220.9245560739578</v>
      </c>
      <c r="AN33" s="355">
        <f>'(3) Eur Russ 1904 HHs '!CR36</f>
        <v>1823.1685470993384</v>
      </c>
      <c r="AO33" s="355">
        <f>'(3) Eur Russ 1904 HHs '!CS36</f>
        <v>2354.001728035767</v>
      </c>
      <c r="AP33" s="355">
        <f>'(3) Eur Russ 1904 HHs '!CT36</f>
        <v>40979.37926087049</v>
      </c>
      <c r="AQ33" s="355">
        <f>'(3) Eur Russ 1904 HHs '!CU36</f>
        <v>421077.53135643573</v>
      </c>
      <c r="AR33" s="355">
        <f>'(3) Eur Russ 1904 HHs '!CW36</f>
        <v>2843.0200171306792</v>
      </c>
      <c r="AT33" s="355">
        <f t="shared" si="8"/>
        <v>0</v>
      </c>
      <c r="AU33" s="355">
        <f t="shared" si="9"/>
        <v>0</v>
      </c>
      <c r="AV33" s="355">
        <f t="shared" si="10"/>
        <v>0</v>
      </c>
      <c r="AW33" s="355">
        <f t="shared" si="11"/>
        <v>0</v>
      </c>
      <c r="AX33" s="355">
        <f t="shared" si="12"/>
        <v>0</v>
      </c>
      <c r="AY33" s="355">
        <f t="shared" si="13"/>
        <v>0</v>
      </c>
    </row>
    <row r="34" spans="1:51">
      <c r="A34" s="25">
        <v>39</v>
      </c>
      <c r="B34" s="1">
        <v>4</v>
      </c>
      <c r="C34" s="122">
        <v>0</v>
      </c>
      <c r="D34" s="221" t="s">
        <v>638</v>
      </c>
      <c r="F34" s="355">
        <f>'(4) Agric &amp; 3 estates'!L36</f>
        <v>257558.20412917668</v>
      </c>
      <c r="G34" s="355">
        <f>'(4) Agric &amp; 3 estates'!M36</f>
        <v>518.15308811003263</v>
      </c>
      <c r="H34" s="355">
        <f>'(4) Agric &amp; 3 estates'!N36</f>
        <v>257.11584301830015</v>
      </c>
      <c r="I34" s="355">
        <f>'(4) Agric &amp; 3 estates'!R36</f>
        <v>0</v>
      </c>
      <c r="J34" s="355">
        <f>'(5) Servants'!K35</f>
        <v>8521.2037862796387</v>
      </c>
      <c r="K34" s="355">
        <f>'(5) Servants'!L35</f>
        <v>0</v>
      </c>
      <c r="L34" s="355">
        <f>'(5) Servants'!M35</f>
        <v>0</v>
      </c>
      <c r="M34" s="355">
        <f>'(6) Clergy'!K35</f>
        <v>1744.398048186699</v>
      </c>
      <c r="N34" s="355">
        <f>'(6) Clergy'!L35</f>
        <v>29.446289809538996</v>
      </c>
      <c r="O34" s="355">
        <f>'(6) Clergy'!O35</f>
        <v>218.52345375979274</v>
      </c>
      <c r="P34" s="354">
        <f>'(7) Free professions'!L35</f>
        <v>495.74547352298134</v>
      </c>
      <c r="Q34" s="354">
        <f>'(7) Free professions'!M35</f>
        <v>177.40464701623395</v>
      </c>
      <c r="R34" s="354">
        <f>'(7) Free professions'!N35</f>
        <v>675.52961541871332</v>
      </c>
      <c r="S34" s="354">
        <f>'(8) Gov''t admin'!M35</f>
        <v>130.5183517032269</v>
      </c>
      <c r="T34" s="354">
        <f>'(8) Gov''t admin'!N35</f>
        <v>266.67076597349956</v>
      </c>
      <c r="U34" s="354">
        <f>'(8) Gov''t admin'!O35</f>
        <v>1066.6830638939982</v>
      </c>
      <c r="V34" s="354">
        <f>'(8) Gov''t admin'!P35</f>
        <v>1202.8354781642706</v>
      </c>
      <c r="W34" s="354">
        <f>'(9) Industry &amp; commerce'!M35</f>
        <v>669.39593929814055</v>
      </c>
      <c r="X34" s="354">
        <f>'(9) Industry &amp; commerce'!N35</f>
        <v>0</v>
      </c>
      <c r="Y34" s="354">
        <f>'(9) Industry &amp; commerce'!O35</f>
        <v>484.39775170354335</v>
      </c>
      <c r="Z34" s="354">
        <f>'(9) Industry &amp; commerce'!P35</f>
        <v>10639.32372305221</v>
      </c>
      <c r="AA34" s="354">
        <f>'(9) Industry &amp; commerce'!Q35</f>
        <v>21560.713622131978</v>
      </c>
      <c r="AB34" s="354">
        <f>'(9) Industry &amp; commerce'!R35</f>
        <v>301.85873840063562</v>
      </c>
      <c r="AD34" s="355">
        <f t="shared" si="1"/>
        <v>306518.12180862011</v>
      </c>
      <c r="AF34" s="355">
        <f t="shared" si="2"/>
        <v>1813.8128526343814</v>
      </c>
      <c r="AG34" s="355">
        <f t="shared" si="3"/>
        <v>1744.398048186699</v>
      </c>
      <c r="AH34" s="355">
        <f t="shared" si="4"/>
        <v>928.47316469327689</v>
      </c>
      <c r="AI34" s="355">
        <f t="shared" si="5"/>
        <v>12736.212270394986</v>
      </c>
      <c r="AJ34" s="355">
        <f t="shared" si="6"/>
        <v>288706.80460148229</v>
      </c>
      <c r="AK34" s="355">
        <f t="shared" si="7"/>
        <v>588.42087122847477</v>
      </c>
      <c r="AM34" s="355">
        <f>'(3) Eur Russ 1904 HHs '!CQ37</f>
        <v>1813.8128526343814</v>
      </c>
      <c r="AN34" s="355">
        <f>'(3) Eur Russ 1904 HHs '!CR37</f>
        <v>1744.398048186699</v>
      </c>
      <c r="AO34" s="355">
        <f>'(3) Eur Russ 1904 HHs '!CS37</f>
        <v>928.47316469327689</v>
      </c>
      <c r="AP34" s="355">
        <f>'(3) Eur Russ 1904 HHs '!CT37</f>
        <v>12736.212270394986</v>
      </c>
      <c r="AQ34" s="355">
        <f>'(3) Eur Russ 1904 HHs '!CU37</f>
        <v>288706.80460148229</v>
      </c>
      <c r="AR34" s="355">
        <f>'(3) Eur Russ 1904 HHs '!CW37</f>
        <v>588.42087122847477</v>
      </c>
      <c r="AT34" s="355">
        <f t="shared" si="8"/>
        <v>0</v>
      </c>
      <c r="AU34" s="355">
        <f t="shared" si="9"/>
        <v>0</v>
      </c>
      <c r="AV34" s="355">
        <f t="shared" si="10"/>
        <v>0</v>
      </c>
      <c r="AW34" s="355">
        <f t="shared" si="11"/>
        <v>0</v>
      </c>
      <c r="AX34" s="355">
        <f t="shared" si="12"/>
        <v>0</v>
      </c>
      <c r="AY34" s="355">
        <f t="shared" si="13"/>
        <v>0</v>
      </c>
    </row>
    <row r="35" spans="1:51">
      <c r="A35" s="25">
        <v>42</v>
      </c>
      <c r="B35" s="1">
        <v>4</v>
      </c>
      <c r="C35" s="122">
        <v>0</v>
      </c>
      <c r="D35" s="221" t="s">
        <v>576</v>
      </c>
      <c r="F35" s="355">
        <f>'(4) Agric &amp; 3 estates'!L37</f>
        <v>410181.37021627155</v>
      </c>
      <c r="G35" s="355">
        <f>'(4) Agric &amp; 3 estates'!M37</f>
        <v>836.30802186735423</v>
      </c>
      <c r="H35" s="355">
        <f>'(4) Agric &amp; 3 estates'!N37</f>
        <v>225.63699136202425</v>
      </c>
      <c r="I35" s="355">
        <f>'(4) Agric &amp; 3 estates'!R37</f>
        <v>0</v>
      </c>
      <c r="J35" s="355">
        <f>'(5) Servants'!K36</f>
        <v>12577.595146255117</v>
      </c>
      <c r="K35" s="355">
        <f>'(5) Servants'!L36</f>
        <v>0</v>
      </c>
      <c r="L35" s="355">
        <f>'(5) Servants'!M36</f>
        <v>0</v>
      </c>
      <c r="M35" s="355">
        <f>'(6) Clergy'!K36</f>
        <v>3323.1095557335298</v>
      </c>
      <c r="N35" s="355">
        <f>'(6) Clergy'!L36</f>
        <v>81.166081398001694</v>
      </c>
      <c r="O35" s="355">
        <f>'(6) Clergy'!O36</f>
        <v>608.80919552574335</v>
      </c>
      <c r="P35" s="354">
        <f>'(7) Free professions'!L36</f>
        <v>759.93429487967819</v>
      </c>
      <c r="Q35" s="354">
        <f>'(7) Free professions'!M36</f>
        <v>180.18807597548391</v>
      </c>
      <c r="R35" s="354">
        <f>'(7) Free professions'!N36</f>
        <v>772.77969186440578</v>
      </c>
      <c r="S35" s="354">
        <f>'(8) Gov''t admin'!M36</f>
        <v>159.09361771348821</v>
      </c>
      <c r="T35" s="354">
        <f>'(8) Gov''t admin'!N36</f>
        <v>293.64035360906888</v>
      </c>
      <c r="U35" s="354">
        <f>'(8) Gov''t admin'!O36</f>
        <v>1174.5614144362755</v>
      </c>
      <c r="V35" s="354">
        <f>'(8) Gov''t admin'!P36</f>
        <v>1309.108150331856</v>
      </c>
      <c r="W35" s="354">
        <f>'(9) Industry &amp; commerce'!M36</f>
        <v>1363.0080777290445</v>
      </c>
      <c r="X35" s="354">
        <f>'(9) Industry &amp; commerce'!N36</f>
        <v>0</v>
      </c>
      <c r="Y35" s="354">
        <f>'(9) Industry &amp; commerce'!O36</f>
        <v>1963.4832538991286</v>
      </c>
      <c r="Z35" s="354">
        <f>'(9) Industry &amp; commerce'!P36</f>
        <v>18508.645041169802</v>
      </c>
      <c r="AA35" s="354">
        <f>'(9) Industry &amp; commerce'!Q36</f>
        <v>34863.63954131995</v>
      </c>
      <c r="AB35" s="354">
        <f>'(9) Industry &amp; commerce'!R36</f>
        <v>218.51262710654743</v>
      </c>
      <c r="AD35" s="355">
        <f t="shared" si="1"/>
        <v>489400.58934844792</v>
      </c>
      <c r="AF35" s="355">
        <f t="shared" si="2"/>
        <v>3118.3440121895651</v>
      </c>
      <c r="AG35" s="355">
        <f t="shared" si="3"/>
        <v>3323.1095557335298</v>
      </c>
      <c r="AH35" s="355">
        <f t="shared" si="4"/>
        <v>2437.3116834836815</v>
      </c>
      <c r="AI35" s="355">
        <f t="shared" si="5"/>
        <v>21199.342078891808</v>
      </c>
      <c r="AJ35" s="355">
        <f t="shared" si="6"/>
        <v>458797.16631828283</v>
      </c>
      <c r="AK35" s="355">
        <f t="shared" si="7"/>
        <v>525.31569986657337</v>
      </c>
      <c r="AM35" s="355">
        <f>'(3) Eur Russ 1904 HHs '!CQ38</f>
        <v>3118.3440121895651</v>
      </c>
      <c r="AN35" s="355">
        <f>'(3) Eur Russ 1904 HHs '!CR38</f>
        <v>3323.1095557335298</v>
      </c>
      <c r="AO35" s="355">
        <f>'(3) Eur Russ 1904 HHs '!CS38</f>
        <v>2437.3116834836815</v>
      </c>
      <c r="AP35" s="355">
        <f>'(3) Eur Russ 1904 HHs '!CT38</f>
        <v>21199.342078891805</v>
      </c>
      <c r="AQ35" s="355">
        <f>'(3) Eur Russ 1904 HHs '!CU38</f>
        <v>458797.16631828289</v>
      </c>
      <c r="AR35" s="355">
        <f>'(3) Eur Russ 1904 HHs '!CW38</f>
        <v>525.31569986657337</v>
      </c>
      <c r="AT35" s="355">
        <f t="shared" si="8"/>
        <v>0</v>
      </c>
      <c r="AU35" s="355">
        <f t="shared" si="9"/>
        <v>0</v>
      </c>
      <c r="AV35" s="355">
        <f t="shared" si="10"/>
        <v>0</v>
      </c>
      <c r="AW35" s="355">
        <f t="shared" si="11"/>
        <v>0</v>
      </c>
      <c r="AX35" s="355">
        <f t="shared" si="12"/>
        <v>0</v>
      </c>
      <c r="AY35" s="355">
        <f t="shared" si="13"/>
        <v>0</v>
      </c>
    </row>
    <row r="36" spans="1:51">
      <c r="A36" s="25">
        <v>44</v>
      </c>
      <c r="B36" s="1">
        <v>4</v>
      </c>
      <c r="C36" s="122">
        <v>0</v>
      </c>
      <c r="D36" s="221" t="s">
        <v>743</v>
      </c>
      <c r="F36" s="355">
        <f>'(4) Agric &amp; 3 estates'!L38</f>
        <v>207139.62394364525</v>
      </c>
      <c r="G36" s="355">
        <f>'(4) Agric &amp; 3 estates'!M38</f>
        <v>1021.4876754859506</v>
      </c>
      <c r="H36" s="355">
        <f>'(4) Agric &amp; 3 estates'!N38</f>
        <v>711.32224578814237</v>
      </c>
      <c r="I36" s="355">
        <f>'(4) Agric &amp; 3 estates'!R38</f>
        <v>0</v>
      </c>
      <c r="J36" s="355">
        <f>'(5) Servants'!K37</f>
        <v>9909.5198823810733</v>
      </c>
      <c r="K36" s="355">
        <f>'(5) Servants'!L37</f>
        <v>0</v>
      </c>
      <c r="L36" s="355">
        <f>'(5) Servants'!M37</f>
        <v>0</v>
      </c>
      <c r="M36" s="355">
        <f>'(6) Clergy'!K37</f>
        <v>2009.5374357814053</v>
      </c>
      <c r="N36" s="355">
        <f>'(6) Clergy'!L37</f>
        <v>147.88294279098375</v>
      </c>
      <c r="O36" s="355">
        <f>'(6) Clergy'!O37</f>
        <v>106.85163756307111</v>
      </c>
      <c r="P36" s="354">
        <f>'(7) Free professions'!L37</f>
        <v>552.92945907974331</v>
      </c>
      <c r="Q36" s="354">
        <f>'(7) Free professions'!M37</f>
        <v>180.41037471651799</v>
      </c>
      <c r="R36" s="354">
        <f>'(7) Free professions'!N37</f>
        <v>625.223375885015</v>
      </c>
      <c r="S36" s="354">
        <f>'(8) Gov''t admin'!M37</f>
        <v>104.50463022113546</v>
      </c>
      <c r="T36" s="354">
        <f>'(8) Gov''t admin'!N37</f>
        <v>178.47791186008925</v>
      </c>
      <c r="U36" s="354">
        <f>'(8) Gov''t admin'!O37</f>
        <v>713.911647440357</v>
      </c>
      <c r="V36" s="354">
        <f>'(8) Gov''t admin'!P37</f>
        <v>787.88492907931072</v>
      </c>
      <c r="W36" s="354">
        <f>'(9) Industry &amp; commerce'!M37</f>
        <v>1022.5436244617068</v>
      </c>
      <c r="X36" s="354">
        <f>'(9) Industry &amp; commerce'!N37</f>
        <v>0</v>
      </c>
      <c r="Y36" s="354">
        <f>'(9) Industry &amp; commerce'!O37</f>
        <v>1799.6566878684548</v>
      </c>
      <c r="Z36" s="354">
        <f>'(9) Industry &amp; commerce'!P37</f>
        <v>17694.130534223012</v>
      </c>
      <c r="AA36" s="354">
        <f>'(9) Industry &amp; commerce'!Q37</f>
        <v>21407.180766471163</v>
      </c>
      <c r="AB36" s="354">
        <f>'(9) Industry &amp; commerce'!R37</f>
        <v>271.86337001767356</v>
      </c>
      <c r="AD36" s="355">
        <f t="shared" si="1"/>
        <v>266384.94307476009</v>
      </c>
      <c r="AF36" s="355">
        <f t="shared" si="2"/>
        <v>2701.4653892485362</v>
      </c>
      <c r="AG36" s="355">
        <f t="shared" si="3"/>
        <v>2009.5374357814053</v>
      </c>
      <c r="AH36" s="355">
        <f t="shared" si="4"/>
        <v>2158.5449744450621</v>
      </c>
      <c r="AI36" s="355">
        <f t="shared" si="5"/>
        <v>19214.090476750407</v>
      </c>
      <c r="AJ36" s="355">
        <f t="shared" si="6"/>
        <v>239170.23623993786</v>
      </c>
      <c r="AK36" s="355">
        <f t="shared" si="7"/>
        <v>1131.0685585967997</v>
      </c>
      <c r="AM36" s="355">
        <f>'(3) Eur Russ 1904 HHs '!CQ39</f>
        <v>2701.4653892485362</v>
      </c>
      <c r="AN36" s="355">
        <f>'(3) Eur Russ 1904 HHs '!CR39</f>
        <v>2009.5374357814053</v>
      </c>
      <c r="AO36" s="355">
        <f>'(3) Eur Russ 1904 HHs '!CS39</f>
        <v>2158.5449744450621</v>
      </c>
      <c r="AP36" s="355">
        <f>'(3) Eur Russ 1904 HHs '!CT39</f>
        <v>19214.090476750411</v>
      </c>
      <c r="AQ36" s="355">
        <f>'(3) Eur Russ 1904 HHs '!CU39</f>
        <v>239170.23623993783</v>
      </c>
      <c r="AR36" s="355">
        <f>'(3) Eur Russ 1904 HHs '!CW39</f>
        <v>1131.0685585967997</v>
      </c>
      <c r="AT36" s="355">
        <f t="shared" si="8"/>
        <v>0</v>
      </c>
      <c r="AU36" s="355">
        <f t="shared" si="9"/>
        <v>0</v>
      </c>
      <c r="AV36" s="355">
        <f t="shared" si="10"/>
        <v>0</v>
      </c>
      <c r="AW36" s="355">
        <f t="shared" si="11"/>
        <v>0</v>
      </c>
      <c r="AX36" s="355">
        <f t="shared" si="12"/>
        <v>0</v>
      </c>
      <c r="AY36" s="355">
        <f t="shared" si="13"/>
        <v>0</v>
      </c>
    </row>
    <row r="37" spans="1:51">
      <c r="A37" s="25">
        <v>33</v>
      </c>
      <c r="B37" s="1">
        <v>5</v>
      </c>
      <c r="C37" s="122">
        <v>0</v>
      </c>
      <c r="D37" s="221" t="s">
        <v>973</v>
      </c>
      <c r="F37" s="355">
        <f>'(4) Agric &amp; 3 estates'!L39</f>
        <v>454518.00731115096</v>
      </c>
      <c r="G37" s="355">
        <f>'(4) Agric &amp; 3 estates'!M39</f>
        <v>4728.5759709469248</v>
      </c>
      <c r="H37" s="355">
        <f>'(4) Agric &amp; 3 estates'!N39</f>
        <v>455.19326866647879</v>
      </c>
      <c r="I37" s="355">
        <f>'(4) Agric &amp; 3 estates'!R39</f>
        <v>0</v>
      </c>
      <c r="J37" s="355">
        <f>'(5) Servants'!K38</f>
        <v>21968.348591446898</v>
      </c>
      <c r="K37" s="355">
        <f>'(5) Servants'!L38</f>
        <v>0</v>
      </c>
      <c r="L37" s="355">
        <f>'(5) Servants'!M38</f>
        <v>0</v>
      </c>
      <c r="M37" s="355">
        <f>'(6) Clergy'!K38</f>
        <v>3124.2764526489909</v>
      </c>
      <c r="N37" s="355">
        <f>'(6) Clergy'!L38</f>
        <v>30.153088686974115</v>
      </c>
      <c r="O37" s="355">
        <f>'(6) Clergy'!O38</f>
        <v>0</v>
      </c>
      <c r="P37" s="354">
        <f>'(7) Free professions'!L38</f>
        <v>1595.4444748728952</v>
      </c>
      <c r="Q37" s="354">
        <f>'(7) Free professions'!M38</f>
        <v>282.43276290453252</v>
      </c>
      <c r="R37" s="354">
        <f>'(7) Free professions'!N38</f>
        <v>1051.2359077488256</v>
      </c>
      <c r="S37" s="354">
        <f>'(8) Gov''t admin'!M38</f>
        <v>180.47694654467711</v>
      </c>
      <c r="T37" s="354">
        <f>'(8) Gov''t admin'!N38</f>
        <v>281.64549476213972</v>
      </c>
      <c r="U37" s="354">
        <f>'(8) Gov''t admin'!O38</f>
        <v>1126.5819790485589</v>
      </c>
      <c r="V37" s="354">
        <f>'(8) Gov''t admin'!P38</f>
        <v>1227.7505272660212</v>
      </c>
      <c r="W37" s="354">
        <f>'(9) Industry &amp; commerce'!M38</f>
        <v>1814.6433959444139</v>
      </c>
      <c r="X37" s="354">
        <f>'(9) Industry &amp; commerce'!N38</f>
        <v>152.89324175600359</v>
      </c>
      <c r="Y37" s="354">
        <f>'(9) Industry &amp; commerce'!O38</f>
        <v>2254.2511831691518</v>
      </c>
      <c r="Z37" s="354">
        <f>'(9) Industry &amp; commerce'!P38</f>
        <v>46855.039109467485</v>
      </c>
      <c r="AA37" s="354">
        <f>'(9) Industry &amp; commerce'!Q38</f>
        <v>21118.23445363357</v>
      </c>
      <c r="AB37" s="354">
        <f>'(9) Industry &amp; commerce'!R38</f>
        <v>525.80536361404734</v>
      </c>
      <c r="AD37" s="355">
        <f t="shared" si="1"/>
        <v>563290.98952427949</v>
      </c>
      <c r="AF37" s="355">
        <f t="shared" si="2"/>
        <v>8319.1407883089123</v>
      </c>
      <c r="AG37" s="355">
        <f t="shared" si="3"/>
        <v>3277.1696944049945</v>
      </c>
      <c r="AH37" s="355">
        <f t="shared" si="4"/>
        <v>2818.3294408358242</v>
      </c>
      <c r="AI37" s="355">
        <f t="shared" si="5"/>
        <v>49134.025544482334</v>
      </c>
      <c r="AJ37" s="355">
        <f t="shared" si="6"/>
        <v>498731.17233527993</v>
      </c>
      <c r="AK37" s="355">
        <f t="shared" si="7"/>
        <v>1011.1517209675003</v>
      </c>
      <c r="AM37" s="355">
        <f>'(3) Eur Russ 1904 HHs '!CQ40</f>
        <v>8319.1407883089105</v>
      </c>
      <c r="AN37" s="355">
        <f>'(3) Eur Russ 1904 HHs '!CR40</f>
        <v>3277.1696944049945</v>
      </c>
      <c r="AO37" s="355">
        <f>'(3) Eur Russ 1904 HHs '!CS40</f>
        <v>2818.3294408358238</v>
      </c>
      <c r="AP37" s="355">
        <f>'(3) Eur Russ 1904 HHs '!CT40</f>
        <v>49134.025544482334</v>
      </c>
      <c r="AQ37" s="355">
        <f>'(3) Eur Russ 1904 HHs '!CU40</f>
        <v>498731.17233527999</v>
      </c>
      <c r="AR37" s="355">
        <f>'(3) Eur Russ 1904 HHs '!CW40</f>
        <v>1011.1517209675003</v>
      </c>
      <c r="AT37" s="355">
        <f t="shared" si="8"/>
        <v>0</v>
      </c>
      <c r="AU37" s="355">
        <f t="shared" si="9"/>
        <v>0</v>
      </c>
      <c r="AV37" s="355">
        <f t="shared" si="10"/>
        <v>0</v>
      </c>
      <c r="AW37" s="355">
        <f t="shared" si="11"/>
        <v>0</v>
      </c>
      <c r="AX37" s="355">
        <f t="shared" si="12"/>
        <v>0</v>
      </c>
      <c r="AY37" s="355">
        <f t="shared" si="13"/>
        <v>0</v>
      </c>
    </row>
    <row r="38" spans="1:51">
      <c r="A38" s="25">
        <v>46</v>
      </c>
      <c r="B38" s="1">
        <v>5</v>
      </c>
      <c r="C38" s="122">
        <v>0</v>
      </c>
      <c r="D38" s="221" t="s">
        <v>864</v>
      </c>
      <c r="F38" s="355">
        <f>'(4) Agric &amp; 3 estates'!L40</f>
        <v>362355.71034005302</v>
      </c>
      <c r="G38" s="355">
        <f>'(4) Agric &amp; 3 estates'!M40</f>
        <v>1350.0329888472727</v>
      </c>
      <c r="H38" s="355">
        <f>'(4) Agric &amp; 3 estates'!N40</f>
        <v>1127.131673616582</v>
      </c>
      <c r="I38" s="355">
        <f>'(4) Agric &amp; 3 estates'!R40</f>
        <v>0</v>
      </c>
      <c r="J38" s="355">
        <f>'(5) Servants'!K39</f>
        <v>20420.616333940648</v>
      </c>
      <c r="K38" s="355">
        <f>'(5) Servants'!L39</f>
        <v>0</v>
      </c>
      <c r="L38" s="355">
        <f>'(5) Servants'!M39</f>
        <v>0</v>
      </c>
      <c r="M38" s="355">
        <f>'(6) Clergy'!K39</f>
        <v>1981.3104623245122</v>
      </c>
      <c r="N38" s="355">
        <f>'(6) Clergy'!L39</f>
        <v>99.184230743913986</v>
      </c>
      <c r="O38" s="355">
        <f>'(6) Clergy'!O39</f>
        <v>286.44038200196724</v>
      </c>
      <c r="P38" s="354">
        <f>'(7) Free professions'!L39</f>
        <v>1625.7630501544193</v>
      </c>
      <c r="Q38" s="354">
        <f>'(7) Free professions'!M39</f>
        <v>192.76375539398612</v>
      </c>
      <c r="R38" s="354">
        <f>'(7) Free professions'!N39</f>
        <v>1105.3341695385509</v>
      </c>
      <c r="S38" s="354">
        <f>'(8) Gov''t admin'!M39</f>
        <v>201.82555814165738</v>
      </c>
      <c r="T38" s="354">
        <f>'(8) Gov''t admin'!N39</f>
        <v>324.87344167632853</v>
      </c>
      <c r="U38" s="354">
        <f>'(8) Gov''t admin'!O39</f>
        <v>1299.4937667053141</v>
      </c>
      <c r="V38" s="354">
        <f>'(8) Gov''t admin'!P39</f>
        <v>1422.5416502399851</v>
      </c>
      <c r="W38" s="354">
        <f>'(9) Industry &amp; commerce'!M39</f>
        <v>2797.9957709096016</v>
      </c>
      <c r="X38" s="354">
        <f>'(9) Industry &amp; commerce'!N39</f>
        <v>51.777428744422764</v>
      </c>
      <c r="Y38" s="354">
        <f>'(9) Industry &amp; commerce'!O39</f>
        <v>2464.9574861364199</v>
      </c>
      <c r="Z38" s="354">
        <f>'(9) Industry &amp; commerce'!P39</f>
        <v>26337.348595705364</v>
      </c>
      <c r="AA38" s="354">
        <f>'(9) Industry &amp; commerce'!Q39</f>
        <v>37492.346480749809</v>
      </c>
      <c r="AB38" s="354">
        <f>'(9) Industry &amp; commerce'!R39</f>
        <v>1167.4691148455086</v>
      </c>
      <c r="AD38" s="355">
        <f t="shared" si="1"/>
        <v>464104.91668046929</v>
      </c>
      <c r="AF38" s="355">
        <f t="shared" si="2"/>
        <v>5975.617368052951</v>
      </c>
      <c r="AG38" s="355">
        <f t="shared" si="3"/>
        <v>2033.0878910689348</v>
      </c>
      <c r="AH38" s="355">
        <f t="shared" si="4"/>
        <v>2982.5946832067348</v>
      </c>
      <c r="AI38" s="355">
        <f t="shared" si="5"/>
        <v>29151.664797485868</v>
      </c>
      <c r="AJ38" s="355">
        <f t="shared" si="6"/>
        <v>421568.16692144878</v>
      </c>
      <c r="AK38" s="355">
        <f t="shared" si="7"/>
        <v>2393.7850192060046</v>
      </c>
      <c r="AM38" s="355">
        <f>'(3) Eur Russ 1904 HHs '!CQ41</f>
        <v>5975.617368052951</v>
      </c>
      <c r="AN38" s="355">
        <f>'(3) Eur Russ 1904 HHs '!CR41</f>
        <v>2033.0878910689348</v>
      </c>
      <c r="AO38" s="355">
        <f>'(3) Eur Russ 1904 HHs '!CS41</f>
        <v>2982.5946832067348</v>
      </c>
      <c r="AP38" s="355">
        <f>'(3) Eur Russ 1904 HHs '!CT41</f>
        <v>29151.664797485864</v>
      </c>
      <c r="AQ38" s="355">
        <f>'(3) Eur Russ 1904 HHs '!CU41</f>
        <v>421568.16692144878</v>
      </c>
      <c r="AR38" s="355">
        <f>'(3) Eur Russ 1904 HHs '!CW41</f>
        <v>2393.7850192060046</v>
      </c>
      <c r="AT38" s="355">
        <f t="shared" si="8"/>
        <v>0</v>
      </c>
      <c r="AU38" s="355">
        <f t="shared" si="9"/>
        <v>0</v>
      </c>
      <c r="AV38" s="355">
        <f t="shared" si="10"/>
        <v>0</v>
      </c>
      <c r="AW38" s="355">
        <f t="shared" si="11"/>
        <v>0</v>
      </c>
      <c r="AX38" s="355">
        <f t="shared" si="12"/>
        <v>0</v>
      </c>
      <c r="AY38" s="355">
        <f t="shared" si="13"/>
        <v>0</v>
      </c>
    </row>
    <row r="39" spans="1:51">
      <c r="A39" s="25">
        <v>48</v>
      </c>
      <c r="B39" s="1">
        <v>5</v>
      </c>
      <c r="C39" s="122">
        <v>0</v>
      </c>
      <c r="D39" s="221" t="s">
        <v>628</v>
      </c>
      <c r="F39" s="355">
        <f>'(4) Agric &amp; 3 estates'!L41</f>
        <v>363263.8073109368</v>
      </c>
      <c r="G39" s="355">
        <f>'(4) Agric &amp; 3 estates'!M41</f>
        <v>2923.3909733730807</v>
      </c>
      <c r="H39" s="355">
        <f>'(4) Agric &amp; 3 estates'!N41</f>
        <v>612.16212348458669</v>
      </c>
      <c r="I39" s="355">
        <f>'(4) Agric &amp; 3 estates'!R41</f>
        <v>0</v>
      </c>
      <c r="J39" s="355">
        <f>'(5) Servants'!K40</f>
        <v>14510.13065135436</v>
      </c>
      <c r="K39" s="355">
        <f>'(5) Servants'!L40</f>
        <v>0</v>
      </c>
      <c r="L39" s="355">
        <f>'(5) Servants'!M40</f>
        <v>0</v>
      </c>
      <c r="M39" s="355">
        <f>'(6) Clergy'!K40</f>
        <v>2294.1183679940691</v>
      </c>
      <c r="N39" s="355">
        <f>'(6) Clergy'!L40</f>
        <v>156.35297904333322</v>
      </c>
      <c r="O39" s="355">
        <f>'(6) Clergy'!O40</f>
        <v>339.93839360766731</v>
      </c>
      <c r="P39" s="354">
        <f>'(7) Free professions'!L40</f>
        <v>1091.9661305995896</v>
      </c>
      <c r="Q39" s="354">
        <f>'(7) Free professions'!M40</f>
        <v>318.85440626101024</v>
      </c>
      <c r="R39" s="354">
        <f>'(7) Free professions'!N40</f>
        <v>1100.5482297199635</v>
      </c>
      <c r="S39" s="354">
        <f>'(8) Gov''t admin'!M40</f>
        <v>156.33554174402369</v>
      </c>
      <c r="T39" s="354">
        <f>'(8) Gov''t admin'!N40</f>
        <v>255.78755955913141</v>
      </c>
      <c r="U39" s="354">
        <f>'(8) Gov''t admin'!O40</f>
        <v>1023.1502382365256</v>
      </c>
      <c r="V39" s="354">
        <f>'(8) Gov''t admin'!P40</f>
        <v>1122.602256051633</v>
      </c>
      <c r="W39" s="354">
        <f>'(9) Industry &amp; commerce'!M40</f>
        <v>1468.5800211786498</v>
      </c>
      <c r="X39" s="354">
        <f>'(9) Industry &amp; commerce'!N40</f>
        <v>0</v>
      </c>
      <c r="Y39" s="354">
        <f>'(9) Industry &amp; commerce'!O40</f>
        <v>2508.8069390223504</v>
      </c>
      <c r="Z39" s="354">
        <f>'(9) Industry &amp; commerce'!P40</f>
        <v>51142.758455342067</v>
      </c>
      <c r="AA39" s="354">
        <f>'(9) Industry &amp; commerce'!Q40</f>
        <v>20547.291167632004</v>
      </c>
      <c r="AB39" s="354">
        <f>'(9) Industry &amp; commerce'!R40</f>
        <v>231.70836237077361</v>
      </c>
      <c r="AD39" s="355">
        <f t="shared" si="1"/>
        <v>465068.29010751162</v>
      </c>
      <c r="AF39" s="355">
        <f t="shared" si="2"/>
        <v>5640.2726668953437</v>
      </c>
      <c r="AG39" s="355">
        <f t="shared" si="3"/>
        <v>2294.1183679940691</v>
      </c>
      <c r="AH39" s="355">
        <f t="shared" si="4"/>
        <v>3083.4489048424921</v>
      </c>
      <c r="AI39" s="355">
        <f t="shared" si="5"/>
        <v>53705.847334721329</v>
      </c>
      <c r="AJ39" s="355">
        <f t="shared" si="6"/>
        <v>399344.37936815969</v>
      </c>
      <c r="AK39" s="355">
        <f t="shared" si="7"/>
        <v>1000.2234648986935</v>
      </c>
      <c r="AM39" s="355">
        <f>'(3) Eur Russ 1904 HHs '!CQ42</f>
        <v>5640.2726668953437</v>
      </c>
      <c r="AN39" s="355">
        <f>'(3) Eur Russ 1904 HHs '!CR42</f>
        <v>2294.1183679940691</v>
      </c>
      <c r="AO39" s="355">
        <f>'(3) Eur Russ 1904 HHs '!CS42</f>
        <v>3083.4489048424921</v>
      </c>
      <c r="AP39" s="355">
        <f>'(3) Eur Russ 1904 HHs '!CT42</f>
        <v>53705.847334721329</v>
      </c>
      <c r="AQ39" s="355">
        <f>'(3) Eur Russ 1904 HHs '!CU42</f>
        <v>399344.37936815969</v>
      </c>
      <c r="AR39" s="355">
        <f>'(3) Eur Russ 1904 HHs '!CW42</f>
        <v>1000.2234648986935</v>
      </c>
      <c r="AT39" s="355">
        <f t="shared" si="8"/>
        <v>0</v>
      </c>
      <c r="AU39" s="355">
        <f t="shared" si="9"/>
        <v>0</v>
      </c>
      <c r="AV39" s="355">
        <f t="shared" si="10"/>
        <v>0</v>
      </c>
      <c r="AW39" s="355">
        <f t="shared" si="11"/>
        <v>0</v>
      </c>
      <c r="AX39" s="355">
        <f t="shared" si="12"/>
        <v>0</v>
      </c>
      <c r="AY39" s="355">
        <f t="shared" si="13"/>
        <v>0</v>
      </c>
    </row>
    <row r="40" spans="1:51">
      <c r="A40" s="25">
        <v>19</v>
      </c>
      <c r="B40" s="1">
        <v>6</v>
      </c>
      <c r="C40" s="122">
        <v>0</v>
      </c>
      <c r="D40" s="221" t="s">
        <v>783</v>
      </c>
      <c r="F40" s="355">
        <f>'(4) Agric &amp; 3 estates'!L42</f>
        <v>79590.369544473739</v>
      </c>
      <c r="G40" s="355">
        <f>'(4) Agric &amp; 3 estates'!M42</f>
        <v>482.54093845361609</v>
      </c>
      <c r="H40" s="355">
        <f>'(4) Agric &amp; 3 estates'!N42</f>
        <v>200.85563321030094</v>
      </c>
      <c r="I40" s="355">
        <f>'(4) Agric &amp; 3 estates'!R42</f>
        <v>0</v>
      </c>
      <c r="J40" s="355">
        <f>'(5) Servants'!K41</f>
        <v>12887.989972774392</v>
      </c>
      <c r="K40" s="355">
        <f>'(5) Servants'!L41</f>
        <v>0</v>
      </c>
      <c r="L40" s="355">
        <f>'(5) Servants'!M41</f>
        <v>0</v>
      </c>
      <c r="M40" s="355">
        <f>'(6) Clergy'!K41</f>
        <v>161.66587467683112</v>
      </c>
      <c r="N40" s="355">
        <f>'(6) Clergy'!L41</f>
        <v>191.36100894016624</v>
      </c>
      <c r="O40" s="355">
        <f>'(6) Clergy'!O41</f>
        <v>110.66799371033551</v>
      </c>
      <c r="P40" s="354">
        <f>'(7) Free professions'!L41</f>
        <v>753.01297312341421</v>
      </c>
      <c r="Q40" s="354">
        <f>'(7) Free professions'!M41</f>
        <v>29.077152726309748</v>
      </c>
      <c r="R40" s="354">
        <f>'(7) Free professions'!N41</f>
        <v>649.90876001409765</v>
      </c>
      <c r="S40" s="354">
        <f>'(8) Gov''t admin'!M41</f>
        <v>118.23976235975343</v>
      </c>
      <c r="T40" s="354">
        <f>'(8) Gov''t admin'!N41</f>
        <v>118.23976235975343</v>
      </c>
      <c r="U40" s="354">
        <f>'(8) Gov''t admin'!O41</f>
        <v>698.26993291645397</v>
      </c>
      <c r="V40" s="354">
        <f>'(8) Gov''t admin'!P41</f>
        <v>810.92537465517398</v>
      </c>
      <c r="W40" s="354">
        <f>'(9) Industry &amp; commerce'!M41</f>
        <v>857.12373857101795</v>
      </c>
      <c r="X40" s="354">
        <f>'(9) Industry &amp; commerce'!N41</f>
        <v>0</v>
      </c>
      <c r="Y40" s="354">
        <f>'(9) Industry &amp; commerce'!O41</f>
        <v>340.91807314321522</v>
      </c>
      <c r="Z40" s="354">
        <f>'(9) Industry &amp; commerce'!P41</f>
        <v>19575.770159134387</v>
      </c>
      <c r="AA40" s="354">
        <f>'(9) Industry &amp; commerce'!Q41</f>
        <v>18021.36772601827</v>
      </c>
      <c r="AB40" s="354">
        <f>'(9) Industry &amp; commerce'!R41</f>
        <v>782.54189148367732</v>
      </c>
      <c r="AD40" s="355">
        <f t="shared" si="1"/>
        <v>136380.84627274491</v>
      </c>
      <c r="AF40" s="355">
        <f t="shared" si="2"/>
        <v>2210.9174125078016</v>
      </c>
      <c r="AG40" s="355">
        <f t="shared" si="3"/>
        <v>161.66587467683112</v>
      </c>
      <c r="AH40" s="355">
        <f t="shared" si="4"/>
        <v>488.23498822927843</v>
      </c>
      <c r="AI40" s="355">
        <f t="shared" si="5"/>
        <v>21147.272287513995</v>
      </c>
      <c r="AJ40" s="355">
        <f t="shared" si="6"/>
        <v>111197.99717618286</v>
      </c>
      <c r="AK40" s="355">
        <f t="shared" si="7"/>
        <v>1174.7585336341444</v>
      </c>
      <c r="AM40" s="355">
        <f>'(3) Eur Russ 1904 HHs '!CQ43</f>
        <v>2210.9174125078016</v>
      </c>
      <c r="AN40" s="355">
        <f>'(3) Eur Russ 1904 HHs '!CR43</f>
        <v>161.66587467683112</v>
      </c>
      <c r="AO40" s="355">
        <f>'(3) Eur Russ 1904 HHs '!CS43</f>
        <v>488.23498822927843</v>
      </c>
      <c r="AP40" s="355">
        <f>'(3) Eur Russ 1904 HHs '!CT43</f>
        <v>21147.272287513995</v>
      </c>
      <c r="AQ40" s="355">
        <f>'(3) Eur Russ 1904 HHs '!CU43</f>
        <v>111197.99717618286</v>
      </c>
      <c r="AR40" s="355">
        <f>'(3) Eur Russ 1904 HHs '!CW43</f>
        <v>1174.7585336341444</v>
      </c>
      <c r="AT40" s="355">
        <f t="shared" si="8"/>
        <v>0</v>
      </c>
      <c r="AU40" s="355">
        <f t="shared" si="9"/>
        <v>0</v>
      </c>
      <c r="AV40" s="355">
        <f t="shared" si="10"/>
        <v>0</v>
      </c>
      <c r="AW40" s="355">
        <f t="shared" si="11"/>
        <v>0</v>
      </c>
      <c r="AX40" s="355">
        <f t="shared" si="12"/>
        <v>0</v>
      </c>
      <c r="AY40" s="355">
        <f t="shared" si="13"/>
        <v>0</v>
      </c>
    </row>
    <row r="41" spans="1:51">
      <c r="A41" s="25">
        <v>21</v>
      </c>
      <c r="B41" s="1">
        <v>6</v>
      </c>
      <c r="C41" s="122">
        <v>0</v>
      </c>
      <c r="D41" s="221" t="s">
        <v>827</v>
      </c>
      <c r="F41" s="355">
        <f>'(4) Agric &amp; 3 estates'!L43</f>
        <v>149873.19980615249</v>
      </c>
      <c r="G41" s="355">
        <f>'(4) Agric &amp; 3 estates'!M43</f>
        <v>250.78915997957802</v>
      </c>
      <c r="H41" s="355">
        <f>'(4) Agric &amp; 3 estates'!N43</f>
        <v>253.0442316029843</v>
      </c>
      <c r="I41" s="355">
        <f>'(4) Agric &amp; 3 estates'!R43</f>
        <v>0</v>
      </c>
      <c r="J41" s="355">
        <f>'(5) Servants'!K42</f>
        <v>24284.152398622675</v>
      </c>
      <c r="K41" s="355">
        <f>'(5) Servants'!L42</f>
        <v>0</v>
      </c>
      <c r="L41" s="355">
        <f>'(5) Servants'!M42</f>
        <v>0</v>
      </c>
      <c r="M41" s="355">
        <f>'(6) Clergy'!K42</f>
        <v>530.573902405524</v>
      </c>
      <c r="N41" s="355">
        <f>'(6) Clergy'!L42</f>
        <v>155.03805251005681</v>
      </c>
      <c r="O41" s="355">
        <f>'(6) Clergy'!O42</f>
        <v>156.45596942144707</v>
      </c>
      <c r="P41" s="354">
        <f>'(7) Free professions'!L42</f>
        <v>1832.2090885585133</v>
      </c>
      <c r="Q41" s="354">
        <f>'(7) Free professions'!M42</f>
        <v>29.822789068363818</v>
      </c>
      <c r="R41" s="354">
        <f>'(7) Free professions'!N42</f>
        <v>1669.2207083025942</v>
      </c>
      <c r="S41" s="354">
        <f>'(8) Gov''t admin'!M42</f>
        <v>210.83550181291363</v>
      </c>
      <c r="T41" s="354">
        <f>'(8) Gov''t admin'!N42</f>
        <v>210.83550181291363</v>
      </c>
      <c r="U41" s="354">
        <f>'(8) Gov''t admin'!O42</f>
        <v>1173.4623977857939</v>
      </c>
      <c r="V41" s="354">
        <f>'(8) Gov''t admin'!P42</f>
        <v>1338.5225930528634</v>
      </c>
      <c r="W41" s="354">
        <f>'(9) Industry &amp; commerce'!M42</f>
        <v>1812.9922200022336</v>
      </c>
      <c r="X41" s="354">
        <f>'(9) Industry &amp; commerce'!N42</f>
        <v>0</v>
      </c>
      <c r="Y41" s="354">
        <f>'(9) Industry &amp; commerce'!O42</f>
        <v>1929.5102201004975</v>
      </c>
      <c r="Z41" s="354">
        <f>'(9) Industry &amp; commerce'!P42</f>
        <v>29047.36462924389</v>
      </c>
      <c r="AA41" s="354">
        <f>'(9) Industry &amp; commerce'!Q42</f>
        <v>54060.449815195039</v>
      </c>
      <c r="AB41" s="354">
        <f>'(9) Industry &amp; commerce'!R42</f>
        <v>2816.3353166366837</v>
      </c>
      <c r="AD41" s="355">
        <f t="shared" si="1"/>
        <v>271634.81430226704</v>
      </c>
      <c r="AF41" s="355">
        <f t="shared" si="2"/>
        <v>4106.8259703532385</v>
      </c>
      <c r="AG41" s="355">
        <f t="shared" si="3"/>
        <v>530.573902405524</v>
      </c>
      <c r="AH41" s="355">
        <f t="shared" si="4"/>
        <v>2170.1685109817749</v>
      </c>
      <c r="AI41" s="355">
        <f t="shared" si="5"/>
        <v>32211.563900020796</v>
      </c>
      <c r="AJ41" s="355">
        <f t="shared" si="6"/>
        <v>229391.264417756</v>
      </c>
      <c r="AK41" s="355">
        <f t="shared" si="7"/>
        <v>3224.4176007497249</v>
      </c>
      <c r="AM41" s="355">
        <f>'(3) Eur Russ 1904 HHs '!CQ44</f>
        <v>4106.8259703532385</v>
      </c>
      <c r="AN41" s="355">
        <f>'(3) Eur Russ 1904 HHs '!CR44</f>
        <v>530.573902405524</v>
      </c>
      <c r="AO41" s="355">
        <f>'(3) Eur Russ 1904 HHs '!CS44</f>
        <v>2170.1685109817749</v>
      </c>
      <c r="AP41" s="355">
        <f>'(3) Eur Russ 1904 HHs '!CT44</f>
        <v>32211.563900020792</v>
      </c>
      <c r="AQ41" s="355">
        <f>'(3) Eur Russ 1904 HHs '!CU44</f>
        <v>229391.264417756</v>
      </c>
      <c r="AR41" s="355">
        <f>'(3) Eur Russ 1904 HHs '!CW44</f>
        <v>3224.4176007497249</v>
      </c>
      <c r="AT41" s="355">
        <f t="shared" si="8"/>
        <v>0</v>
      </c>
      <c r="AU41" s="355">
        <f t="shared" si="9"/>
        <v>0</v>
      </c>
      <c r="AV41" s="355">
        <f t="shared" si="10"/>
        <v>0</v>
      </c>
      <c r="AW41" s="355">
        <f t="shared" si="11"/>
        <v>0</v>
      </c>
      <c r="AX41" s="355">
        <f t="shared" si="12"/>
        <v>0</v>
      </c>
      <c r="AY41" s="355">
        <f t="shared" si="13"/>
        <v>0</v>
      </c>
    </row>
    <row r="42" spans="1:51">
      <c r="A42" s="25">
        <v>49</v>
      </c>
      <c r="B42" s="1">
        <v>6</v>
      </c>
      <c r="C42" s="122">
        <v>0</v>
      </c>
      <c r="D42" s="221" t="s">
        <v>802</v>
      </c>
      <c r="F42" s="355">
        <f>'(4) Agric &amp; 3 estates'!L44</f>
        <v>55513.65698857604</v>
      </c>
      <c r="G42" s="355">
        <f>'(4) Agric &amp; 3 estates'!M44</f>
        <v>216.55406181554042</v>
      </c>
      <c r="H42" s="355">
        <f>'(4) Agric &amp; 3 estates'!N44</f>
        <v>194.46984694056522</v>
      </c>
      <c r="I42" s="355">
        <f>'(4) Agric &amp; 3 estates'!R44</f>
        <v>0</v>
      </c>
      <c r="J42" s="355">
        <f>'(5) Servants'!K43</f>
        <v>9543.3659441716063</v>
      </c>
      <c r="K42" s="355">
        <f>'(5) Servants'!L43</f>
        <v>0</v>
      </c>
      <c r="L42" s="355">
        <f>'(5) Servants'!M43</f>
        <v>0</v>
      </c>
      <c r="M42" s="355">
        <f>'(6) Clergy'!K43</f>
        <v>141.57137374554159</v>
      </c>
      <c r="N42" s="355">
        <f>'(6) Clergy'!L43</f>
        <v>100.58203299300573</v>
      </c>
      <c r="O42" s="355">
        <f>'(6) Clergy'!O43</f>
        <v>63.902060858792851</v>
      </c>
      <c r="P42" s="354">
        <f>'(7) Free professions'!L43</f>
        <v>448.61147944276524</v>
      </c>
      <c r="Q42" s="354">
        <f>'(7) Free professions'!M43</f>
        <v>64.159815244940148</v>
      </c>
      <c r="R42" s="354">
        <f>'(7) Free professions'!N43</f>
        <v>461.04155675837694</v>
      </c>
      <c r="S42" s="354">
        <f>'(8) Gov''t admin'!M43</f>
        <v>81.168759667034038</v>
      </c>
      <c r="T42" s="354">
        <f>'(8) Gov''t admin'!N43</f>
        <v>81.168759667034038</v>
      </c>
      <c r="U42" s="354">
        <f>'(8) Gov''t admin'!O43</f>
        <v>437.75206274528659</v>
      </c>
      <c r="V42" s="354">
        <f>'(8) Gov''t admin'!P43</f>
        <v>494.2905747838617</v>
      </c>
      <c r="W42" s="354">
        <f>'(9) Industry &amp; commerce'!M43</f>
        <v>578.144551227394</v>
      </c>
      <c r="X42" s="354">
        <f>'(9) Industry &amp; commerce'!N43</f>
        <v>0</v>
      </c>
      <c r="Y42" s="354">
        <f>'(9) Industry &amp; commerce'!O43</f>
        <v>262.98124428746883</v>
      </c>
      <c r="Z42" s="354">
        <f>'(9) Industry &amp; commerce'!P43</f>
        <v>6085.8510378950541</v>
      </c>
      <c r="AA42" s="354">
        <f>'(9) Industry &amp; commerce'!Q43</f>
        <v>17186.278018897283</v>
      </c>
      <c r="AB42" s="354">
        <f>'(9) Industry &amp; commerce'!R43</f>
        <v>788.53092038547925</v>
      </c>
      <c r="AD42" s="355">
        <f t="shared" si="1"/>
        <v>92744.081090103107</v>
      </c>
      <c r="AF42" s="355">
        <f t="shared" si="2"/>
        <v>1324.4788521527337</v>
      </c>
      <c r="AG42" s="355">
        <f t="shared" si="3"/>
        <v>141.57137374554159</v>
      </c>
      <c r="AH42" s="355">
        <f t="shared" si="4"/>
        <v>408.30981919944304</v>
      </c>
      <c r="AI42" s="355">
        <f t="shared" si="5"/>
        <v>7105.0852302960857</v>
      </c>
      <c r="AJ42" s="355">
        <f t="shared" si="6"/>
        <v>82681.053014390214</v>
      </c>
      <c r="AK42" s="355">
        <f t="shared" si="7"/>
        <v>1083.5828003190502</v>
      </c>
      <c r="AM42" s="355">
        <f>'(3) Eur Russ 1904 HHs '!CQ45</f>
        <v>1324.4788521527337</v>
      </c>
      <c r="AN42" s="355">
        <f>'(3) Eur Russ 1904 HHs '!CR45</f>
        <v>141.57137374554159</v>
      </c>
      <c r="AO42" s="355">
        <f>'(3) Eur Russ 1904 HHs '!CS45</f>
        <v>408.30981919944298</v>
      </c>
      <c r="AP42" s="355">
        <f>'(3) Eur Russ 1904 HHs '!CT45</f>
        <v>7105.0852302960857</v>
      </c>
      <c r="AQ42" s="355">
        <f>'(3) Eur Russ 1904 HHs '!CU45</f>
        <v>82681.053014390214</v>
      </c>
      <c r="AR42" s="355">
        <f>'(3) Eur Russ 1904 HHs '!CW45</f>
        <v>1083.5828003190502</v>
      </c>
      <c r="AT42" s="355">
        <f t="shared" si="8"/>
        <v>0</v>
      </c>
      <c r="AU42" s="355">
        <f t="shared" si="9"/>
        <v>0</v>
      </c>
      <c r="AV42" s="355">
        <f t="shared" si="10"/>
        <v>0</v>
      </c>
      <c r="AW42" s="355">
        <f t="shared" si="11"/>
        <v>0</v>
      </c>
      <c r="AX42" s="355">
        <f t="shared" si="12"/>
        <v>0</v>
      </c>
      <c r="AY42" s="355">
        <f t="shared" si="13"/>
        <v>0</v>
      </c>
    </row>
    <row r="43" spans="1:51">
      <c r="A43" s="25">
        <v>4</v>
      </c>
      <c r="B43" s="1">
        <v>7</v>
      </c>
      <c r="C43" s="122">
        <v>0</v>
      </c>
      <c r="D43" s="25" t="s">
        <v>678</v>
      </c>
      <c r="F43" s="355">
        <f>'(4) Agric &amp; 3 estates'!L45</f>
        <v>208276.34397453134</v>
      </c>
      <c r="G43" s="355">
        <f>'(4) Agric &amp; 3 estates'!M45</f>
        <v>9922.6584782446844</v>
      </c>
      <c r="H43" s="355">
        <f>'(4) Agric &amp; 3 estates'!N45</f>
        <v>359.60166275527234</v>
      </c>
      <c r="I43" s="355">
        <f>'(4) Agric &amp; 3 estates'!R45</f>
        <v>0</v>
      </c>
      <c r="J43" s="355">
        <f>'(5) Servants'!K44</f>
        <v>13948.468480095125</v>
      </c>
      <c r="K43" s="355">
        <f>'(5) Servants'!L44</f>
        <v>14.024586635993842</v>
      </c>
      <c r="L43" s="355">
        <f>'(5) Servants'!M44</f>
        <v>1733.9343479438567</v>
      </c>
      <c r="M43" s="355">
        <f>'(6) Clergy'!K44</f>
        <v>425.83849784540445</v>
      </c>
      <c r="N43" s="355">
        <f>'(6) Clergy'!L44</f>
        <v>215.05715863271749</v>
      </c>
      <c r="O43" s="355">
        <f>'(6) Clergy'!O44</f>
        <v>758.97547917600286</v>
      </c>
      <c r="P43" s="354">
        <f>'(7) Free professions'!L44</f>
        <v>1366.2300560107874</v>
      </c>
      <c r="Q43" s="354">
        <f>'(7) Free professions'!M44</f>
        <v>267.24957667358183</v>
      </c>
      <c r="R43" s="354">
        <f>'(7) Free professions'!N44</f>
        <v>1047.1246696320409</v>
      </c>
      <c r="S43" s="354">
        <f>'(8) Gov''t admin'!M44</f>
        <v>125.34896743042206</v>
      </c>
      <c r="T43" s="354">
        <f>'(8) Gov''t admin'!N44</f>
        <v>121.00664291826136</v>
      </c>
      <c r="U43" s="354">
        <f>'(8) Gov''t admin'!O44</f>
        <v>484.02657167304545</v>
      </c>
      <c r="V43" s="354">
        <f>'(8) Gov''t admin'!P44</f>
        <v>1265.1787985915989</v>
      </c>
      <c r="W43" s="354">
        <f>'(9) Industry &amp; commerce'!M44</f>
        <v>3067.8278784464578</v>
      </c>
      <c r="X43" s="354">
        <f>'(9) Industry &amp; commerce'!N44</f>
        <v>0</v>
      </c>
      <c r="Y43" s="354">
        <f>'(9) Industry &amp; commerce'!O44</f>
        <v>487.38004103268531</v>
      </c>
      <c r="Z43" s="354">
        <f>'(9) Industry &amp; commerce'!P44</f>
        <v>52344.184933082724</v>
      </c>
      <c r="AA43" s="354">
        <f>'(9) Industry &amp; commerce'!Q44</f>
        <v>1405.5636184404393</v>
      </c>
      <c r="AB43" s="354">
        <f>'(9) Industry &amp; commerce'!R44</f>
        <v>208.89805980866177</v>
      </c>
      <c r="AD43" s="355">
        <f t="shared" si="1"/>
        <v>297844.92247960105</v>
      </c>
      <c r="AF43" s="355">
        <f t="shared" si="2"/>
        <v>14482.065380132351</v>
      </c>
      <c r="AG43" s="355">
        <f t="shared" si="3"/>
        <v>425.83849784540445</v>
      </c>
      <c r="AH43" s="355">
        <f t="shared" si="4"/>
        <v>875.63626062452852</v>
      </c>
      <c r="AI43" s="355">
        <f t="shared" si="5"/>
        <v>57149.398228426224</v>
      </c>
      <c r="AJ43" s="355">
        <f t="shared" si="6"/>
        <v>224114.40264473995</v>
      </c>
      <c r="AK43" s="355">
        <f t="shared" si="7"/>
        <v>797.58146783264544</v>
      </c>
      <c r="AM43" s="355">
        <f>'(3) Eur Russ 1904 HHs '!CQ46</f>
        <v>14482.065380132351</v>
      </c>
      <c r="AN43" s="355">
        <f>'(3) Eur Russ 1904 HHs '!CR46</f>
        <v>425.83849784540445</v>
      </c>
      <c r="AO43" s="355">
        <f>'(3) Eur Russ 1904 HHs '!CS46</f>
        <v>875.63626062452852</v>
      </c>
      <c r="AP43" s="355">
        <f>'(3) Eur Russ 1904 HHs '!CT46</f>
        <v>57149.398228426231</v>
      </c>
      <c r="AQ43" s="355">
        <f>'(3) Eur Russ 1904 HHs '!CU46</f>
        <v>224114.40264473995</v>
      </c>
      <c r="AR43" s="355">
        <f>'(3) Eur Russ 1904 HHs '!CW46</f>
        <v>797.58146783264544</v>
      </c>
      <c r="AT43" s="355">
        <f t="shared" si="8"/>
        <v>0</v>
      </c>
      <c r="AU43" s="355">
        <f t="shared" si="9"/>
        <v>0</v>
      </c>
      <c r="AV43" s="355">
        <f t="shared" si="10"/>
        <v>0</v>
      </c>
      <c r="AW43" s="355">
        <f t="shared" si="11"/>
        <v>0</v>
      </c>
      <c r="AX43" s="355">
        <f t="shared" si="12"/>
        <v>0</v>
      </c>
      <c r="AY43" s="355">
        <f t="shared" si="13"/>
        <v>0</v>
      </c>
    </row>
    <row r="44" spans="1:51">
      <c r="A44" s="25">
        <v>5</v>
      </c>
      <c r="B44" s="1">
        <v>7</v>
      </c>
      <c r="C44" s="122">
        <v>0</v>
      </c>
      <c r="D44" s="25" t="s">
        <v>679</v>
      </c>
      <c r="F44" s="355">
        <f>'(4) Agric &amp; 3 estates'!L46</f>
        <v>201983.74287559371</v>
      </c>
      <c r="G44" s="355">
        <f>'(4) Agric &amp; 3 estates'!M46</f>
        <v>3457.392283017718</v>
      </c>
      <c r="H44" s="355">
        <f>'(4) Agric &amp; 3 estates'!N46</f>
        <v>297.06509620954131</v>
      </c>
      <c r="I44" s="355">
        <f>'(4) Agric &amp; 3 estates'!R46</f>
        <v>0</v>
      </c>
      <c r="J44" s="355">
        <f>'(5) Servants'!K45</f>
        <v>10594.768468231545</v>
      </c>
      <c r="K44" s="355">
        <f>'(5) Servants'!L45</f>
        <v>0</v>
      </c>
      <c r="L44" s="355">
        <f>'(5) Servants'!M45</f>
        <v>0</v>
      </c>
      <c r="M44" s="355">
        <f>'(6) Clergy'!K45</f>
        <v>785.16741421100937</v>
      </c>
      <c r="N44" s="355">
        <f>'(6) Clergy'!L45</f>
        <v>112.97755730847732</v>
      </c>
      <c r="O44" s="355">
        <f>'(6) Clergy'!O45</f>
        <v>266.72486006618038</v>
      </c>
      <c r="P44" s="354">
        <f>'(7) Free professions'!L45</f>
        <v>1240.7573154632955</v>
      </c>
      <c r="Q44" s="354">
        <f>'(7) Free professions'!M45</f>
        <v>198.9702400856234</v>
      </c>
      <c r="R44" s="354">
        <f>'(7) Free professions'!N45</f>
        <v>945.48209960268525</v>
      </c>
      <c r="S44" s="354">
        <f>'(8) Gov''t admin'!M45</f>
        <v>127.901121877778</v>
      </c>
      <c r="T44" s="354">
        <f>'(8) Gov''t admin'!N45</f>
        <v>196.91847152995803</v>
      </c>
      <c r="U44" s="354">
        <f>'(8) Gov''t admin'!O45</f>
        <v>787.6738861198321</v>
      </c>
      <c r="V44" s="354">
        <f>'(8) Gov''t admin'!P45</f>
        <v>856.69123577201219</v>
      </c>
      <c r="W44" s="354">
        <f>'(9) Industry &amp; commerce'!M45</f>
        <v>1129.1908366206796</v>
      </c>
      <c r="X44" s="354">
        <f>'(9) Industry &amp; commerce'!N45</f>
        <v>0</v>
      </c>
      <c r="Y44" s="354">
        <f>'(9) Industry &amp; commerce'!O45</f>
        <v>1080.3973634438755</v>
      </c>
      <c r="Z44" s="354">
        <f>'(9) Industry &amp; commerce'!P45</f>
        <v>49625.138766657488</v>
      </c>
      <c r="AA44" s="354">
        <f>'(9) Industry &amp; commerce'!Q45</f>
        <v>3494.2238007770393</v>
      </c>
      <c r="AB44" s="354">
        <f>'(9) Industry &amp; commerce'!R45</f>
        <v>168.77620876087539</v>
      </c>
      <c r="AD44" s="355">
        <f t="shared" si="1"/>
        <v>277349.95990134933</v>
      </c>
      <c r="AF44" s="355">
        <f t="shared" si="2"/>
        <v>5955.2415569794712</v>
      </c>
      <c r="AG44" s="355">
        <f t="shared" si="3"/>
        <v>785.16741421100937</v>
      </c>
      <c r="AH44" s="355">
        <f t="shared" si="4"/>
        <v>1476.2860750594568</v>
      </c>
      <c r="AI44" s="355">
        <f t="shared" si="5"/>
        <v>51694.036962098369</v>
      </c>
      <c r="AJ44" s="355">
        <f t="shared" si="6"/>
        <v>216860.40903072213</v>
      </c>
      <c r="AK44" s="355">
        <f t="shared" si="7"/>
        <v>578.81886227889402</v>
      </c>
      <c r="AM44" s="355">
        <f>'(3) Eur Russ 1904 HHs '!CQ47</f>
        <v>5955.2415569794712</v>
      </c>
      <c r="AN44" s="355">
        <f>'(3) Eur Russ 1904 HHs '!CR47</f>
        <v>785.16741421100937</v>
      </c>
      <c r="AO44" s="355">
        <f>'(3) Eur Russ 1904 HHs '!CS47</f>
        <v>1476.2860750594571</v>
      </c>
      <c r="AP44" s="355">
        <f>'(3) Eur Russ 1904 HHs '!CT47</f>
        <v>51694.036962098362</v>
      </c>
      <c r="AQ44" s="355">
        <f>'(3) Eur Russ 1904 HHs '!CU47</f>
        <v>216860.40903072213</v>
      </c>
      <c r="AR44" s="355">
        <f>'(3) Eur Russ 1904 HHs '!CW47</f>
        <v>578.81886227889402</v>
      </c>
      <c r="AT44" s="355">
        <f t="shared" si="8"/>
        <v>0</v>
      </c>
      <c r="AU44" s="355">
        <f t="shared" si="9"/>
        <v>0</v>
      </c>
      <c r="AV44" s="355">
        <f t="shared" si="10"/>
        <v>0</v>
      </c>
      <c r="AW44" s="355">
        <f t="shared" si="11"/>
        <v>0</v>
      </c>
      <c r="AX44" s="355">
        <f t="shared" si="12"/>
        <v>0</v>
      </c>
      <c r="AY44" s="355">
        <f t="shared" si="13"/>
        <v>0</v>
      </c>
    </row>
    <row r="45" spans="1:51">
      <c r="A45" s="25">
        <v>11</v>
      </c>
      <c r="B45" s="1">
        <v>7</v>
      </c>
      <c r="C45" s="122">
        <v>0</v>
      </c>
      <c r="D45" s="25" t="s">
        <v>921</v>
      </c>
      <c r="F45" s="355">
        <f>'(4) Agric &amp; 3 estates'!L47</f>
        <v>201771.19091387946</v>
      </c>
      <c r="G45" s="355">
        <f>'(4) Agric &amp; 3 estates'!M47</f>
        <v>2670.2227191639763</v>
      </c>
      <c r="H45" s="355">
        <f>'(4) Agric &amp; 3 estates'!N47</f>
        <v>662.12497141901451</v>
      </c>
      <c r="I45" s="355">
        <f>'(4) Agric &amp; 3 estates'!R47</f>
        <v>0</v>
      </c>
      <c r="J45" s="355">
        <f>'(5) Servants'!K46</f>
        <v>12224.116210756691</v>
      </c>
      <c r="K45" s="355">
        <f>'(5) Servants'!L46</f>
        <v>27.608813067101778</v>
      </c>
      <c r="L45" s="355">
        <f>'(5) Servants'!M46</f>
        <v>630.46705852785601</v>
      </c>
      <c r="M45" s="355">
        <f>'(6) Clergy'!K46</f>
        <v>616.20672367019165</v>
      </c>
      <c r="N45" s="355">
        <f>'(6) Clergy'!L46</f>
        <v>481.42845764307873</v>
      </c>
      <c r="O45" s="355">
        <f>'(6) Clergy'!O46</f>
        <v>598.17301428498308</v>
      </c>
      <c r="P45" s="354">
        <f>'(7) Free professions'!L46</f>
        <v>1254.7891459026071</v>
      </c>
      <c r="Q45" s="354">
        <f>'(7) Free professions'!M46</f>
        <v>307.75114124352797</v>
      </c>
      <c r="R45" s="354">
        <f>'(7) Free professions'!N46</f>
        <v>1412.5618103946608</v>
      </c>
      <c r="S45" s="354">
        <f>'(8) Gov''t admin'!M46</f>
        <v>110.29597158418365</v>
      </c>
      <c r="T45" s="354">
        <f>'(8) Gov''t admin'!N46</f>
        <v>110.29597158418365</v>
      </c>
      <c r="U45" s="354">
        <f>'(8) Gov''t admin'!O46</f>
        <v>441.18388633673459</v>
      </c>
      <c r="V45" s="354">
        <f>'(8) Gov''t admin'!P46</f>
        <v>1420.795638773455</v>
      </c>
      <c r="W45" s="354">
        <f>'(9) Industry &amp; commerce'!M46</f>
        <v>743.30943567748295</v>
      </c>
      <c r="X45" s="354">
        <f>'(9) Industry &amp; commerce'!N46</f>
        <v>0</v>
      </c>
      <c r="Y45" s="354">
        <f>'(9) Industry &amp; commerce'!O46</f>
        <v>575.00870923879415</v>
      </c>
      <c r="Z45" s="354">
        <f>'(9) Industry &amp; commerce'!P46</f>
        <v>70171.893954237923</v>
      </c>
      <c r="AA45" s="354">
        <f>'(9) Industry &amp; commerce'!Q46</f>
        <v>1241.243181449209</v>
      </c>
      <c r="AB45" s="354">
        <f>'(9) Industry &amp; commerce'!R46</f>
        <v>39.542025244487775</v>
      </c>
      <c r="AD45" s="355">
        <f t="shared" si="1"/>
        <v>297510.20975407958</v>
      </c>
      <c r="AF45" s="355">
        <f t="shared" si="2"/>
        <v>4778.6172723282498</v>
      </c>
      <c r="AG45" s="355">
        <f t="shared" si="3"/>
        <v>616.20672367019165</v>
      </c>
      <c r="AH45" s="355">
        <f t="shared" si="4"/>
        <v>993.0558220665057</v>
      </c>
      <c r="AI45" s="355">
        <f t="shared" si="5"/>
        <v>74233.89147621888</v>
      </c>
      <c r="AJ45" s="355">
        <f t="shared" si="6"/>
        <v>215677.7341924221</v>
      </c>
      <c r="AK45" s="355">
        <f t="shared" si="7"/>
        <v>1210.7042673736828</v>
      </c>
      <c r="AM45" s="355">
        <f>'(3) Eur Russ 1904 HHs '!CQ48</f>
        <v>4778.6172723282498</v>
      </c>
      <c r="AN45" s="355">
        <f>'(3) Eur Russ 1904 HHs '!CR48</f>
        <v>616.20672367019165</v>
      </c>
      <c r="AO45" s="355">
        <f>'(3) Eur Russ 1904 HHs '!CS48</f>
        <v>993.05582206650581</v>
      </c>
      <c r="AP45" s="355">
        <f>'(3) Eur Russ 1904 HHs '!CT48</f>
        <v>74233.891476218894</v>
      </c>
      <c r="AQ45" s="355">
        <f>'(3) Eur Russ 1904 HHs '!CU48</f>
        <v>215677.7341924221</v>
      </c>
      <c r="AR45" s="355">
        <f>'(3) Eur Russ 1904 HHs '!CW48</f>
        <v>1210.7042673736828</v>
      </c>
      <c r="AT45" s="355">
        <f t="shared" si="8"/>
        <v>0</v>
      </c>
      <c r="AU45" s="355">
        <f t="shared" si="9"/>
        <v>0</v>
      </c>
      <c r="AV45" s="355">
        <f t="shared" si="10"/>
        <v>0</v>
      </c>
      <c r="AW45" s="355">
        <f t="shared" si="11"/>
        <v>0</v>
      </c>
      <c r="AX45" s="355">
        <f t="shared" si="12"/>
        <v>0</v>
      </c>
      <c r="AY45" s="355">
        <f t="shared" si="13"/>
        <v>0</v>
      </c>
    </row>
    <row r="46" spans="1:51">
      <c r="A46" s="25">
        <v>17</v>
      </c>
      <c r="B46" s="1">
        <v>7</v>
      </c>
      <c r="C46" s="122">
        <v>0</v>
      </c>
      <c r="D46" s="25" t="s">
        <v>781</v>
      </c>
      <c r="F46" s="355">
        <f>'(4) Agric &amp; 3 estates'!L48</f>
        <v>198099.36201894641</v>
      </c>
      <c r="G46" s="355">
        <f>'(4) Agric &amp; 3 estates'!M48</f>
        <v>16984.733814352327</v>
      </c>
      <c r="H46" s="355">
        <f>'(4) Agric &amp; 3 estates'!N48</f>
        <v>1377.4561580635461</v>
      </c>
      <c r="I46" s="355">
        <f>'(4) Agric &amp; 3 estates'!R48</f>
        <v>0</v>
      </c>
      <c r="J46" s="355">
        <f>'(5) Servants'!K47</f>
        <v>21318.183150664467</v>
      </c>
      <c r="K46" s="355">
        <f>'(5) Servants'!L47</f>
        <v>0</v>
      </c>
      <c r="L46" s="355">
        <f>'(5) Servants'!M47</f>
        <v>0</v>
      </c>
      <c r="M46" s="355">
        <f>'(6) Clergy'!K47</f>
        <v>218.87309047540015</v>
      </c>
      <c r="N46" s="355">
        <f>'(6) Clergy'!L47</f>
        <v>365.8682751874727</v>
      </c>
      <c r="O46" s="355">
        <f>'(6) Clergy'!O47</f>
        <v>1370.4766156110873</v>
      </c>
      <c r="P46" s="354">
        <f>'(7) Free professions'!L47</f>
        <v>1062.1224080046618</v>
      </c>
      <c r="Q46" s="354">
        <f>'(7) Free professions'!M47</f>
        <v>314.40419215803541</v>
      </c>
      <c r="R46" s="354">
        <f>'(7) Free professions'!N47</f>
        <v>925.58489391793296</v>
      </c>
      <c r="S46" s="354">
        <f>'(8) Gov''t admin'!M47</f>
        <v>211.28968507315375</v>
      </c>
      <c r="T46" s="354">
        <f>'(8) Gov''t admin'!N47</f>
        <v>97.656567457442478</v>
      </c>
      <c r="U46" s="354">
        <f>'(8) Gov''t admin'!O47</f>
        <v>845.15874029261499</v>
      </c>
      <c r="V46" s="354">
        <f>'(8) Gov''t admin'!P47</f>
        <v>958.79185790832628</v>
      </c>
      <c r="W46" s="354">
        <f>'(9) Industry &amp; commerce'!M47</f>
        <v>3182.6375348209749</v>
      </c>
      <c r="X46" s="354">
        <f>'(9) Industry &amp; commerce'!N47</f>
        <v>0</v>
      </c>
      <c r="Y46" s="354">
        <f>'(9) Industry &amp; commerce'!O47</f>
        <v>347.46153195960483</v>
      </c>
      <c r="Z46" s="354">
        <f>'(9) Industry &amp; commerce'!P47</f>
        <v>63408.744840362117</v>
      </c>
      <c r="AA46" s="354">
        <f>'(9) Industry &amp; commerce'!Q47</f>
        <v>4137.1362726595489</v>
      </c>
      <c r="AB46" s="354">
        <f>'(9) Industry &amp; commerce'!R47</f>
        <v>131.79726723972277</v>
      </c>
      <c r="AD46" s="355">
        <f t="shared" si="1"/>
        <v>315357.73891515483</v>
      </c>
      <c r="AF46" s="355">
        <f t="shared" si="2"/>
        <v>21440.783442251115</v>
      </c>
      <c r="AG46" s="355">
        <f t="shared" si="3"/>
        <v>218.87309047540015</v>
      </c>
      <c r="AH46" s="355">
        <f t="shared" si="4"/>
        <v>759.5222915750827</v>
      </c>
      <c r="AI46" s="355">
        <f t="shared" si="5"/>
        <v>66663.598207799456</v>
      </c>
      <c r="AJ46" s="355">
        <f t="shared" si="6"/>
        <v>224399.84018256306</v>
      </c>
      <c r="AK46" s="355">
        <f t="shared" si="7"/>
        <v>1875.1217004907417</v>
      </c>
      <c r="AM46" s="355">
        <f>'(3) Eur Russ 1904 HHs '!CQ49</f>
        <v>21440.783442251119</v>
      </c>
      <c r="AN46" s="355">
        <f>'(3) Eur Russ 1904 HHs '!CR49</f>
        <v>218.87309047540018</v>
      </c>
      <c r="AO46" s="355">
        <f>'(3) Eur Russ 1904 HHs '!CS49</f>
        <v>759.5222915750827</v>
      </c>
      <c r="AP46" s="355">
        <f>'(3) Eur Russ 1904 HHs '!CT49</f>
        <v>66663.598207799456</v>
      </c>
      <c r="AQ46" s="355">
        <f>'(3) Eur Russ 1904 HHs '!CU49</f>
        <v>224399.84018256303</v>
      </c>
      <c r="AR46" s="355">
        <f>'(3) Eur Russ 1904 HHs '!CW49</f>
        <v>1875.1217004907417</v>
      </c>
      <c r="AT46" s="355">
        <f t="shared" si="8"/>
        <v>0</v>
      </c>
      <c r="AU46" s="355">
        <f t="shared" si="9"/>
        <v>0</v>
      </c>
      <c r="AV46" s="355">
        <f t="shared" si="10"/>
        <v>0</v>
      </c>
      <c r="AW46" s="355">
        <f t="shared" si="11"/>
        <v>0</v>
      </c>
      <c r="AX46" s="355">
        <f t="shared" si="12"/>
        <v>0</v>
      </c>
      <c r="AY46" s="355">
        <f t="shared" si="13"/>
        <v>0</v>
      </c>
    </row>
    <row r="47" spans="1:51">
      <c r="A47" s="25">
        <v>22</v>
      </c>
      <c r="B47" s="1">
        <v>7</v>
      </c>
      <c r="C47" s="122">
        <v>0</v>
      </c>
      <c r="D47" s="221" t="s">
        <v>556</v>
      </c>
      <c r="F47" s="355">
        <f>'(4) Agric &amp; 3 estates'!L49</f>
        <v>286679.73565531173</v>
      </c>
      <c r="G47" s="355">
        <f>'(4) Agric &amp; 3 estates'!M49</f>
        <v>11638.9318813555</v>
      </c>
      <c r="H47" s="355">
        <f>'(4) Agric &amp; 3 estates'!N49</f>
        <v>1147.5142536641197</v>
      </c>
      <c r="I47" s="355">
        <f>'(4) Agric &amp; 3 estates'!R49</f>
        <v>4180.4894413354341</v>
      </c>
      <c r="J47" s="355">
        <f>'(5) Servants'!K48</f>
        <v>4577.2912569453274</v>
      </c>
      <c r="K47" s="355">
        <f>'(5) Servants'!L48</f>
        <v>290.92971538952372</v>
      </c>
      <c r="L47" s="355">
        <f>'(5) Servants'!M48</f>
        <v>10596.206475769019</v>
      </c>
      <c r="M47" s="355">
        <f>'(6) Clergy'!K48</f>
        <v>1065.367054730704</v>
      </c>
      <c r="N47" s="355">
        <f>'(6) Clergy'!L48</f>
        <v>0</v>
      </c>
      <c r="O47" s="355">
        <f>'(6) Clergy'!O48</f>
        <v>1045.2634631207425</v>
      </c>
      <c r="P47" s="354">
        <f>'(7) Free professions'!L48</f>
        <v>1348.4339943690841</v>
      </c>
      <c r="Q47" s="354">
        <f>'(7) Free professions'!M48</f>
        <v>533.1426410879734</v>
      </c>
      <c r="R47" s="354">
        <f>'(7) Free professions'!N48</f>
        <v>2177.328206564956</v>
      </c>
      <c r="S47" s="354">
        <f>'(8) Gov''t admin'!M48</f>
        <v>127.84250059481158</v>
      </c>
      <c r="T47" s="354">
        <f>'(8) Gov''t admin'!N48</f>
        <v>219.18086146918878</v>
      </c>
      <c r="U47" s="354">
        <f>'(8) Gov''t admin'!O48</f>
        <v>0</v>
      </c>
      <c r="V47" s="354">
        <f>'(8) Gov''t admin'!P48</f>
        <v>1844.7852526278873</v>
      </c>
      <c r="W47" s="354">
        <f>'(9) Industry &amp; commerce'!M48</f>
        <v>1673.3034737015594</v>
      </c>
      <c r="X47" s="354">
        <f>'(9) Industry &amp; commerce'!N48</f>
        <v>0</v>
      </c>
      <c r="Y47" s="354">
        <f>'(9) Industry &amp; commerce'!O48</f>
        <v>746.59899364103057</v>
      </c>
      <c r="Z47" s="354">
        <f>'(9) Industry &amp; commerce'!P48</f>
        <v>75998.139080522757</v>
      </c>
      <c r="AA47" s="354">
        <f>'(9) Industry &amp; commerce'!Q48</f>
        <v>0</v>
      </c>
      <c r="AB47" s="354">
        <f>'(9) Industry &amp; commerce'!R48</f>
        <v>0</v>
      </c>
      <c r="AD47" s="355">
        <f t="shared" si="1"/>
        <v>405890.48420220125</v>
      </c>
      <c r="AF47" s="355">
        <f t="shared" si="2"/>
        <v>14788.511850020956</v>
      </c>
      <c r="AG47" s="355">
        <f t="shared" si="3"/>
        <v>1065.367054730704</v>
      </c>
      <c r="AH47" s="355">
        <f t="shared" si="4"/>
        <v>1498.9224961981927</v>
      </c>
      <c r="AI47" s="355">
        <f t="shared" si="5"/>
        <v>95842.21191994079</v>
      </c>
      <c r="AJ47" s="355">
        <f t="shared" si="6"/>
        <v>291257.02691225708</v>
      </c>
      <c r="AK47" s="355">
        <f t="shared" si="7"/>
        <v>1438.4439690536433</v>
      </c>
      <c r="AM47" s="355">
        <f>'(3) Eur Russ 1904 HHs '!CQ50</f>
        <v>14788.511850020956</v>
      </c>
      <c r="AN47" s="355">
        <f>'(3) Eur Russ 1904 HHs '!CR50</f>
        <v>1065.367054730704</v>
      </c>
      <c r="AO47" s="355">
        <f>'(3) Eur Russ 1904 HHs '!CS50</f>
        <v>1498.9224961981927</v>
      </c>
      <c r="AP47" s="355">
        <f>'(3) Eur Russ 1904 HHs '!CT50</f>
        <v>95842.21191994079</v>
      </c>
      <c r="AQ47" s="355">
        <f>'(3) Eur Russ 1904 HHs '!CU50</f>
        <v>291257.02691225708</v>
      </c>
      <c r="AR47" s="355">
        <f>'(3) Eur Russ 1904 HHs '!CW50</f>
        <v>1438.4439690536433</v>
      </c>
      <c r="AT47" s="355">
        <f t="shared" si="8"/>
        <v>0</v>
      </c>
      <c r="AU47" s="355">
        <f t="shared" si="9"/>
        <v>0</v>
      </c>
      <c r="AV47" s="355">
        <f t="shared" si="10"/>
        <v>0</v>
      </c>
      <c r="AW47" s="355">
        <f t="shared" si="11"/>
        <v>0</v>
      </c>
      <c r="AX47" s="355">
        <f t="shared" si="12"/>
        <v>0</v>
      </c>
      <c r="AY47" s="355">
        <f t="shared" si="13"/>
        <v>0</v>
      </c>
    </row>
    <row r="48" spans="1:51">
      <c r="A48" s="25">
        <v>23</v>
      </c>
      <c r="B48" s="1">
        <v>7</v>
      </c>
      <c r="C48" s="122">
        <v>0</v>
      </c>
      <c r="D48" s="221" t="s">
        <v>564</v>
      </c>
      <c r="F48" s="355">
        <f>'(4) Agric &amp; 3 estates'!L50</f>
        <v>196087.33834793887</v>
      </c>
      <c r="G48" s="355">
        <f>'(4) Agric &amp; 3 estates'!M50</f>
        <v>2375.0662758273447</v>
      </c>
      <c r="H48" s="355">
        <f>'(4) Agric &amp; 3 estates'!N50</f>
        <v>226.11812588118252</v>
      </c>
      <c r="I48" s="355">
        <f>'(4) Agric &amp; 3 estates'!R50</f>
        <v>0</v>
      </c>
      <c r="J48" s="355">
        <f>'(5) Servants'!K49</f>
        <v>3618.4359946556083</v>
      </c>
      <c r="K48" s="355">
        <f>'(5) Servants'!L49</f>
        <v>1.3369998753514665</v>
      </c>
      <c r="L48" s="355">
        <f>'(5) Servants'!M49</f>
        <v>2538.3946502231352</v>
      </c>
      <c r="M48" s="355">
        <f>'(6) Clergy'!K49</f>
        <v>950.26684928218822</v>
      </c>
      <c r="N48" s="355">
        <f>'(6) Clergy'!L49</f>
        <v>106.88929086272083</v>
      </c>
      <c r="O48" s="355">
        <f>'(6) Clergy'!O49</f>
        <v>369.73636290786897</v>
      </c>
      <c r="P48" s="354">
        <f>'(7) Free professions'!L49</f>
        <v>885.5085479497086</v>
      </c>
      <c r="Q48" s="354">
        <f>'(7) Free professions'!M49</f>
        <v>220.71797930245054</v>
      </c>
      <c r="R48" s="354">
        <f>'(7) Free professions'!N49</f>
        <v>1021.595626423036</v>
      </c>
      <c r="S48" s="354">
        <f>'(8) Gov''t admin'!M49</f>
        <v>105.49464418340006</v>
      </c>
      <c r="T48" s="354">
        <f>'(8) Gov''t admin'!N49</f>
        <v>127.66932922051171</v>
      </c>
      <c r="U48" s="354">
        <f>'(8) Gov''t admin'!O49</f>
        <v>421.97857673360022</v>
      </c>
      <c r="V48" s="354">
        <f>'(8) Gov''t admin'!P49</f>
        <v>621.55074206760514</v>
      </c>
      <c r="W48" s="354">
        <f>'(9) Industry &amp; commerce'!M49</f>
        <v>742.05744988746994</v>
      </c>
      <c r="X48" s="354">
        <f>'(9) Industry &amp; commerce'!N49</f>
        <v>0</v>
      </c>
      <c r="Y48" s="354">
        <f>'(9) Industry &amp; commerce'!O49</f>
        <v>597.57566154179926</v>
      </c>
      <c r="Z48" s="354">
        <f>'(9) Industry &amp; commerce'!P49</f>
        <v>38758.213954459148</v>
      </c>
      <c r="AA48" s="354">
        <f>'(9) Industry &amp; commerce'!Q49</f>
        <v>452.757093307177</v>
      </c>
      <c r="AB48" s="354">
        <f>'(9) Industry &amp; commerce'!R49</f>
        <v>103.31557690458916</v>
      </c>
      <c r="AD48" s="355">
        <f t="shared" si="1"/>
        <v>250332.01807943487</v>
      </c>
      <c r="AF48" s="355">
        <f t="shared" si="2"/>
        <v>4108.1269178479233</v>
      </c>
      <c r="AG48" s="355">
        <f t="shared" si="3"/>
        <v>950.26684928218822</v>
      </c>
      <c r="AH48" s="355">
        <f t="shared" si="4"/>
        <v>945.96297006476152</v>
      </c>
      <c r="AI48" s="355">
        <f t="shared" si="5"/>
        <v>43309.491336080791</v>
      </c>
      <c r="AJ48" s="355">
        <f t="shared" si="6"/>
        <v>200580.51001263529</v>
      </c>
      <c r="AK48" s="355">
        <f t="shared" si="7"/>
        <v>437.65999352384404</v>
      </c>
      <c r="AM48" s="355">
        <f>'(3) Eur Russ 1904 HHs '!CQ51</f>
        <v>4108.1269178479233</v>
      </c>
      <c r="AN48" s="355">
        <f>'(3) Eur Russ 1904 HHs '!CR51</f>
        <v>950.26684928218822</v>
      </c>
      <c r="AO48" s="355">
        <f>'(3) Eur Russ 1904 HHs '!CS51</f>
        <v>945.96297006476152</v>
      </c>
      <c r="AP48" s="355">
        <f>'(3) Eur Russ 1904 HHs '!CT51</f>
        <v>43309.491336080791</v>
      </c>
      <c r="AQ48" s="355">
        <f>'(3) Eur Russ 1904 HHs '!CU51</f>
        <v>200580.51001263526</v>
      </c>
      <c r="AR48" s="355">
        <f>'(3) Eur Russ 1904 HHs '!CW51</f>
        <v>437.65999352384398</v>
      </c>
      <c r="AT48" s="355">
        <f t="shared" si="8"/>
        <v>0</v>
      </c>
      <c r="AU48" s="355">
        <f t="shared" si="9"/>
        <v>0</v>
      </c>
      <c r="AV48" s="355">
        <f t="shared" si="10"/>
        <v>0</v>
      </c>
      <c r="AW48" s="355">
        <f t="shared" si="11"/>
        <v>0</v>
      </c>
      <c r="AX48" s="355">
        <f t="shared" si="12"/>
        <v>0</v>
      </c>
      <c r="AY48" s="355">
        <f t="shared" si="13"/>
        <v>0</v>
      </c>
    </row>
    <row r="49" spans="1:51">
      <c r="A49" s="25">
        <v>8</v>
      </c>
      <c r="B49" s="1">
        <v>8</v>
      </c>
      <c r="C49" s="122">
        <v>0</v>
      </c>
      <c r="D49" s="25" t="s">
        <v>886</v>
      </c>
      <c r="F49" s="355">
        <f>'(4) Agric &amp; 3 estates'!L51</f>
        <v>440797.89847484347</v>
      </c>
      <c r="G49" s="355">
        <f>'(4) Agric &amp; 3 estates'!M51</f>
        <v>6368.5467076106734</v>
      </c>
      <c r="H49" s="355">
        <f>'(4) Agric &amp; 3 estates'!N51</f>
        <v>6817.2962977905945</v>
      </c>
      <c r="I49" s="355">
        <f>'(4) Agric &amp; 3 estates'!R51</f>
        <v>0</v>
      </c>
      <c r="J49" s="355">
        <f>'(5) Servants'!K50</f>
        <v>10977.830866392356</v>
      </c>
      <c r="K49" s="355">
        <f>'(5) Servants'!L50</f>
        <v>111.37691690640531</v>
      </c>
      <c r="L49" s="355">
        <f>'(5) Servants'!M50</f>
        <v>14361.02865846615</v>
      </c>
      <c r="M49" s="355">
        <f>'(6) Clergy'!K50</f>
        <v>3031.3285202251973</v>
      </c>
      <c r="N49" s="355">
        <f>'(6) Clergy'!L50</f>
        <v>234.05425766104753</v>
      </c>
      <c r="O49" s="355">
        <f>'(6) Clergy'!O50</f>
        <v>1218.7064999485265</v>
      </c>
      <c r="P49" s="354">
        <f>'(7) Free professions'!L50</f>
        <v>1188.7107917087546</v>
      </c>
      <c r="Q49" s="354">
        <f>'(7) Free professions'!M50</f>
        <v>809.38661445280081</v>
      </c>
      <c r="R49" s="354">
        <f>'(7) Free professions'!N50</f>
        <v>2788.9708769323206</v>
      </c>
      <c r="S49" s="354">
        <f>'(8) Gov''t admin'!M50</f>
        <v>126.39730878322081</v>
      </c>
      <c r="T49" s="354">
        <f>'(8) Gov''t admin'!N50</f>
        <v>309.03858536428828</v>
      </c>
      <c r="U49" s="354">
        <f>'(8) Gov''t admin'!O50</f>
        <v>505.58923513288323</v>
      </c>
      <c r="V49" s="354">
        <f>'(8) Gov''t admin'!P50</f>
        <v>2149.3607243624901</v>
      </c>
      <c r="W49" s="354">
        <f>'(9) Industry &amp; commerce'!M50</f>
        <v>1847.9528371711515</v>
      </c>
      <c r="X49" s="354">
        <f>'(9) Industry &amp; commerce'!N50</f>
        <v>0</v>
      </c>
      <c r="Y49" s="354">
        <f>'(9) Industry &amp; commerce'!O50</f>
        <v>831.92204335287749</v>
      </c>
      <c r="Z49" s="354">
        <f>'(9) Industry &amp; commerce'!P50</f>
        <v>109250.36065141547</v>
      </c>
      <c r="AA49" s="354">
        <f>'(9) Industry &amp; commerce'!Q50</f>
        <v>1974.4591697309595</v>
      </c>
      <c r="AB49" s="354">
        <f>'(9) Industry &amp; commerce'!R50</f>
        <v>257.79447996052545</v>
      </c>
      <c r="AD49" s="355">
        <f t="shared" si="1"/>
        <v>605958.0105182121</v>
      </c>
      <c r="AF49" s="355">
        <f t="shared" si="2"/>
        <v>9531.6076452738016</v>
      </c>
      <c r="AG49" s="355">
        <f t="shared" si="3"/>
        <v>3031.3285202251973</v>
      </c>
      <c r="AH49" s="355">
        <f t="shared" si="4"/>
        <v>1950.3472431699665</v>
      </c>
      <c r="AI49" s="355">
        <f t="shared" si="5"/>
        <v>129768.42741112495</v>
      </c>
      <c r="AJ49" s="355">
        <f t="shared" si="6"/>
        <v>454255.77774609969</v>
      </c>
      <c r="AK49" s="355">
        <f t="shared" si="7"/>
        <v>7420.5219523185733</v>
      </c>
      <c r="AM49" s="355">
        <f>'(3) Eur Russ 1904 HHs '!CQ52</f>
        <v>9531.6076452737998</v>
      </c>
      <c r="AN49" s="355">
        <f>'(3) Eur Russ 1904 HHs '!CR52</f>
        <v>3031.3285202251973</v>
      </c>
      <c r="AO49" s="355">
        <f>'(3) Eur Russ 1904 HHs '!CS52</f>
        <v>1950.3472431699665</v>
      </c>
      <c r="AP49" s="355">
        <f>'(3) Eur Russ 1904 HHs '!CT52</f>
        <v>129768.42741112495</v>
      </c>
      <c r="AQ49" s="355">
        <f>'(3) Eur Russ 1904 HHs '!CU52</f>
        <v>454255.77774609969</v>
      </c>
      <c r="AR49" s="355">
        <f>'(3) Eur Russ 1904 HHs '!CW52</f>
        <v>7420.5219523185724</v>
      </c>
      <c r="AT49" s="355">
        <f t="shared" si="8"/>
        <v>0</v>
      </c>
      <c r="AU49" s="355">
        <f t="shared" si="9"/>
        <v>0</v>
      </c>
      <c r="AV49" s="355">
        <f t="shared" si="10"/>
        <v>0</v>
      </c>
      <c r="AW49" s="355">
        <f t="shared" si="11"/>
        <v>0</v>
      </c>
      <c r="AX49" s="355">
        <f t="shared" si="12"/>
        <v>0</v>
      </c>
      <c r="AY49" s="355">
        <f t="shared" si="13"/>
        <v>0</v>
      </c>
    </row>
    <row r="50" spans="1:51">
      <c r="A50" s="25">
        <v>16</v>
      </c>
      <c r="B50" s="1">
        <v>8</v>
      </c>
      <c r="C50" s="122">
        <v>0</v>
      </c>
      <c r="D50" s="25" t="s">
        <v>891</v>
      </c>
      <c r="F50" s="355">
        <f>'(4) Agric &amp; 3 estates'!L52</f>
        <v>519012.72586266039</v>
      </c>
      <c r="G50" s="355">
        <f>'(4) Agric &amp; 3 estates'!M52</f>
        <v>5314.2764893002677</v>
      </c>
      <c r="H50" s="355">
        <f>'(4) Agric &amp; 3 estates'!N52</f>
        <v>2051.5410339181662</v>
      </c>
      <c r="I50" s="355">
        <f>'(4) Agric &amp; 3 estates'!R52</f>
        <v>0</v>
      </c>
      <c r="J50" s="355">
        <f>'(5) Servants'!K51</f>
        <v>43796.252009776559</v>
      </c>
      <c r="K50" s="355">
        <f>'(5) Servants'!L51</f>
        <v>0</v>
      </c>
      <c r="L50" s="355">
        <f>'(5) Servants'!M51</f>
        <v>0</v>
      </c>
      <c r="M50" s="355">
        <f>'(6) Clergy'!K51</f>
        <v>3469.794838398002</v>
      </c>
      <c r="N50" s="355">
        <f>'(6) Clergy'!L51</f>
        <v>737.74837698156568</v>
      </c>
      <c r="O50" s="355">
        <f>'(6) Clergy'!O51</f>
        <v>1557.091664539741</v>
      </c>
      <c r="P50" s="354">
        <f>'(7) Free professions'!L51</f>
        <v>2699.162740203029</v>
      </c>
      <c r="Q50" s="354">
        <f>'(7) Free professions'!M51</f>
        <v>959.84610664894581</v>
      </c>
      <c r="R50" s="354">
        <f>'(7) Free professions'!N51</f>
        <v>3378.3376299326342</v>
      </c>
      <c r="S50" s="354">
        <f>'(8) Gov''t admin'!M51</f>
        <v>212.34468013253806</v>
      </c>
      <c r="T50" s="354">
        <f>'(8) Gov''t admin'!N51</f>
        <v>419.2461730850406</v>
      </c>
      <c r="U50" s="354">
        <f>'(8) Gov''t admin'!O51</f>
        <v>1676.9846923401624</v>
      </c>
      <c r="V50" s="354">
        <f>'(8) Gov''t admin'!P51</f>
        <v>1883.8861852926648</v>
      </c>
      <c r="W50" s="354">
        <f>'(9) Industry &amp; commerce'!M51</f>
        <v>4505.9820805067848</v>
      </c>
      <c r="X50" s="354">
        <f>'(9) Industry &amp; commerce'!N51</f>
        <v>0</v>
      </c>
      <c r="Y50" s="354">
        <f>'(9) Industry &amp; commerce'!O51</f>
        <v>3502.0946152626202</v>
      </c>
      <c r="Z50" s="354">
        <f>'(9) Industry &amp; commerce'!P51</f>
        <v>134540.32816449419</v>
      </c>
      <c r="AA50" s="354">
        <f>'(9) Industry &amp; commerce'!Q51</f>
        <v>17853.558621454784</v>
      </c>
      <c r="AB50" s="354">
        <f>'(9) Industry &amp; commerce'!R51</f>
        <v>1082.6785440730137</v>
      </c>
      <c r="AD50" s="355">
        <f t="shared" si="1"/>
        <v>748653.88050900109</v>
      </c>
      <c r="AF50" s="355">
        <f t="shared" si="2"/>
        <v>12731.76599014262</v>
      </c>
      <c r="AG50" s="355">
        <f t="shared" si="3"/>
        <v>3469.794838398002</v>
      </c>
      <c r="AH50" s="355">
        <f t="shared" si="4"/>
        <v>4881.1868949966065</v>
      </c>
      <c r="AI50" s="355">
        <f t="shared" si="5"/>
        <v>141359.64364425922</v>
      </c>
      <c r="AJ50" s="355">
        <f t="shared" si="6"/>
        <v>582339.52118623187</v>
      </c>
      <c r="AK50" s="355">
        <f t="shared" si="7"/>
        <v>3871.9679549727457</v>
      </c>
      <c r="AM50" s="355">
        <f>'(3) Eur Russ 1904 HHs '!CQ53</f>
        <v>12731.76599014262</v>
      </c>
      <c r="AN50" s="355">
        <f>'(3) Eur Russ 1904 HHs '!CR53</f>
        <v>3469.794838398002</v>
      </c>
      <c r="AO50" s="355">
        <f>'(3) Eur Russ 1904 HHs '!CS53</f>
        <v>4881.1868949966065</v>
      </c>
      <c r="AP50" s="355">
        <f>'(3) Eur Russ 1904 HHs '!CT53</f>
        <v>141359.64364425922</v>
      </c>
      <c r="AQ50" s="355">
        <f>'(3) Eur Russ 1904 HHs '!CU53</f>
        <v>582339.52118623187</v>
      </c>
      <c r="AR50" s="355">
        <f>'(3) Eur Russ 1904 HHs '!CW53</f>
        <v>3871.9679549727457</v>
      </c>
      <c r="AT50" s="355">
        <f t="shared" si="8"/>
        <v>0</v>
      </c>
      <c r="AU50" s="355">
        <f t="shared" si="9"/>
        <v>0</v>
      </c>
      <c r="AV50" s="355">
        <f t="shared" si="10"/>
        <v>0</v>
      </c>
      <c r="AW50" s="355">
        <f t="shared" si="11"/>
        <v>0</v>
      </c>
      <c r="AX50" s="355">
        <f t="shared" si="12"/>
        <v>0</v>
      </c>
      <c r="AY50" s="355">
        <f t="shared" si="13"/>
        <v>0</v>
      </c>
    </row>
    <row r="51" spans="1:51">
      <c r="A51" s="25">
        <v>32</v>
      </c>
      <c r="B51" s="1">
        <v>8</v>
      </c>
      <c r="C51" s="122">
        <v>0</v>
      </c>
      <c r="D51" s="221" t="s">
        <v>972</v>
      </c>
      <c r="F51" s="355">
        <f>'(4) Agric &amp; 3 estates'!L53</f>
        <v>489404.80954503565</v>
      </c>
      <c r="G51" s="355">
        <f>'(4) Agric &amp; 3 estates'!M53</f>
        <v>6175.7062842061159</v>
      </c>
      <c r="H51" s="355">
        <f>'(4) Agric &amp; 3 estates'!N53</f>
        <v>3477.756779944094</v>
      </c>
      <c r="I51" s="355">
        <f>'(4) Agric &amp; 3 estates'!R53</f>
        <v>0</v>
      </c>
      <c r="J51" s="355">
        <f>'(5) Servants'!K52</f>
        <v>30036.924927686156</v>
      </c>
      <c r="K51" s="355">
        <f>'(5) Servants'!L52</f>
        <v>537.71695803868693</v>
      </c>
      <c r="L51" s="355">
        <f>'(5) Servants'!M52</f>
        <v>2466.3662119245791</v>
      </c>
      <c r="M51" s="355">
        <f>'(6) Clergy'!K52</f>
        <v>3075.2224720218755</v>
      </c>
      <c r="N51" s="355">
        <f>'(6) Clergy'!L52</f>
        <v>317.21593404119085</v>
      </c>
      <c r="O51" s="355">
        <f>'(6) Clergy'!O52</f>
        <v>1573.6449753471675</v>
      </c>
      <c r="P51" s="354">
        <f>'(7) Free professions'!L52</f>
        <v>1444.5445783116329</v>
      </c>
      <c r="Q51" s="354">
        <f>'(7) Free professions'!M52</f>
        <v>844.02381921016854</v>
      </c>
      <c r="R51" s="354">
        <f>'(7) Free professions'!N52</f>
        <v>2346.442758461083</v>
      </c>
      <c r="S51" s="354">
        <f>'(8) Gov''t admin'!M52</f>
        <v>123.3737561559366</v>
      </c>
      <c r="T51" s="354">
        <f>'(8) Gov''t admin'!N52</f>
        <v>324.45078091880197</v>
      </c>
      <c r="U51" s="354">
        <f>'(8) Gov''t admin'!O52</f>
        <v>804.30809905146145</v>
      </c>
      <c r="V51" s="354">
        <f>'(8) Gov''t admin'!P52</f>
        <v>1992.3751730618196</v>
      </c>
      <c r="W51" s="354">
        <f>'(9) Industry &amp; commerce'!M52</f>
        <v>1143.9833146279436</v>
      </c>
      <c r="X51" s="354">
        <f>'(9) Industry &amp; commerce'!N52</f>
        <v>0</v>
      </c>
      <c r="Y51" s="354">
        <f>'(9) Industry &amp; commerce'!O52</f>
        <v>1746.3835098549544</v>
      </c>
      <c r="Z51" s="354">
        <f>'(9) Industry &amp; commerce'!P52</f>
        <v>99772.783279152587</v>
      </c>
      <c r="AA51" s="354">
        <f>'(9) Industry &amp; commerce'!Q52</f>
        <v>14536.417697645968</v>
      </c>
      <c r="AB51" s="354">
        <f>'(9) Industry &amp; commerce'!R52</f>
        <v>0</v>
      </c>
      <c r="AD51" s="355">
        <f t="shared" si="1"/>
        <v>662144.45085469785</v>
      </c>
      <c r="AF51" s="355">
        <f t="shared" si="2"/>
        <v>8887.6079333016296</v>
      </c>
      <c r="AG51" s="355">
        <f t="shared" si="3"/>
        <v>3075.2224720218755</v>
      </c>
      <c r="AH51" s="355">
        <f t="shared" si="4"/>
        <v>2914.8581099839248</v>
      </c>
      <c r="AI51" s="355">
        <f t="shared" si="5"/>
        <v>108151.61239794723</v>
      </c>
      <c r="AJ51" s="355">
        <f t="shared" si="6"/>
        <v>534782.46026941924</v>
      </c>
      <c r="AK51" s="355">
        <f t="shared" si="7"/>
        <v>4332.689672023972</v>
      </c>
      <c r="AM51" s="355">
        <f>'(3) Eur Russ 1904 HHs '!CQ54</f>
        <v>8887.6079333016296</v>
      </c>
      <c r="AN51" s="355">
        <f>'(3) Eur Russ 1904 HHs '!CR54</f>
        <v>3075.2224720218755</v>
      </c>
      <c r="AO51" s="355">
        <f>'(3) Eur Russ 1904 HHs '!CS54</f>
        <v>2914.8581099839248</v>
      </c>
      <c r="AP51" s="355">
        <f>'(3) Eur Russ 1904 HHs '!CT54</f>
        <v>108151.61239794725</v>
      </c>
      <c r="AQ51" s="355">
        <f>'(3) Eur Russ 1904 HHs '!CU54</f>
        <v>534782.46026941924</v>
      </c>
      <c r="AR51" s="355">
        <f>'(3) Eur Russ 1904 HHs '!CW54</f>
        <v>4332.689672023972</v>
      </c>
      <c r="AT51" s="355">
        <f t="shared" si="8"/>
        <v>0</v>
      </c>
      <c r="AU51" s="355">
        <f t="shared" si="9"/>
        <v>0</v>
      </c>
      <c r="AV51" s="355">
        <f t="shared" si="10"/>
        <v>0</v>
      </c>
      <c r="AW51" s="355">
        <f t="shared" si="11"/>
        <v>0</v>
      </c>
      <c r="AX51" s="355">
        <f t="shared" si="12"/>
        <v>0</v>
      </c>
      <c r="AY51" s="355">
        <f t="shared" si="13"/>
        <v>0</v>
      </c>
    </row>
    <row r="52" spans="1:51">
      <c r="A52" s="25">
        <v>2</v>
      </c>
      <c r="B52" s="1">
        <v>9</v>
      </c>
      <c r="C52" s="122">
        <v>0</v>
      </c>
      <c r="D52" s="25" t="s">
        <v>832</v>
      </c>
      <c r="F52" s="355">
        <f>'(4) Agric &amp; 3 estates'!L54</f>
        <v>52158.139571166103</v>
      </c>
      <c r="G52" s="355">
        <f>'(4) Agric &amp; 3 estates'!M54</f>
        <v>0.41536853845431709</v>
      </c>
      <c r="H52" s="355">
        <f>'(4) Agric &amp; 3 estates'!N54</f>
        <v>52279.720945454712</v>
      </c>
      <c r="I52" s="355">
        <f>'(4) Agric &amp; 3 estates'!R54</f>
        <v>0</v>
      </c>
      <c r="J52" s="355">
        <f>'(5) Servants'!K53</f>
        <v>11256.477056095406</v>
      </c>
      <c r="K52" s="355">
        <f>'(5) Servants'!L53</f>
        <v>1837.2769354768016</v>
      </c>
      <c r="L52" s="355">
        <f>'(5) Servants'!M53</f>
        <v>0</v>
      </c>
      <c r="M52" s="355">
        <f>'(6) Clergy'!K53</f>
        <v>395.94481662367986</v>
      </c>
      <c r="N52" s="355">
        <f>'(6) Clergy'!L53</f>
        <v>440.12821963471862</v>
      </c>
      <c r="O52" s="355">
        <f>'(6) Clergy'!O53</f>
        <v>0</v>
      </c>
      <c r="P52" s="354">
        <f>'(7) Free professions'!L53</f>
        <v>426.53895578606432</v>
      </c>
      <c r="Q52" s="354">
        <f>'(7) Free professions'!M53</f>
        <v>0</v>
      </c>
      <c r="R52" s="354">
        <f>'(7) Free professions'!N53</f>
        <v>182.80240962259901</v>
      </c>
      <c r="S52" s="354">
        <f>'(8) Gov''t admin'!M53</f>
        <v>126.11949191016521</v>
      </c>
      <c r="T52" s="354">
        <f>'(8) Gov''t admin'!N53</f>
        <v>126.11949191016521</v>
      </c>
      <c r="U52" s="354">
        <f>'(8) Gov''t admin'!O53</f>
        <v>504.47796764066084</v>
      </c>
      <c r="V52" s="354">
        <f>'(8) Gov''t admin'!P53</f>
        <v>504.47796764066072</v>
      </c>
      <c r="W52" s="354">
        <f>'(9) Industry &amp; commerce'!M53</f>
        <v>323.82251444757429</v>
      </c>
      <c r="X52" s="354">
        <f>'(9) Industry &amp; commerce'!N53</f>
        <v>0</v>
      </c>
      <c r="Y52" s="354">
        <f>'(9) Industry &amp; commerce'!O53</f>
        <v>779.86550932290527</v>
      </c>
      <c r="Z52" s="354">
        <f>'(9) Industry &amp; commerce'!P53</f>
        <v>12063.441823694317</v>
      </c>
      <c r="AA52" s="354">
        <f>'(9) Industry &amp; commerce'!Q53</f>
        <v>4050.820361228949</v>
      </c>
      <c r="AB52" s="354">
        <f>'(9) Industry &amp; commerce'!R53</f>
        <v>4250.7048748905599</v>
      </c>
      <c r="AD52" s="355">
        <f t="shared" si="1"/>
        <v>141707.2942810845</v>
      </c>
      <c r="AF52" s="355">
        <f t="shared" si="2"/>
        <v>876.89633068225817</v>
      </c>
      <c r="AG52" s="355">
        <f t="shared" si="3"/>
        <v>395.94481662367986</v>
      </c>
      <c r="AH52" s="355">
        <f t="shared" si="4"/>
        <v>905.98500123307053</v>
      </c>
      <c r="AI52" s="355">
        <f t="shared" si="5"/>
        <v>12750.722200957576</v>
      </c>
      <c r="AJ52" s="355">
        <f t="shared" si="6"/>
        <v>67969.914956131121</v>
      </c>
      <c r="AK52" s="355">
        <f t="shared" si="7"/>
        <v>58807.830975456789</v>
      </c>
      <c r="AM52" s="355">
        <f>'(3) Eur Russ 1904 HHs '!CQ55</f>
        <v>876.89633068225817</v>
      </c>
      <c r="AN52" s="355">
        <f>'(3) Eur Russ 1904 HHs '!CR55</f>
        <v>395.94481662367986</v>
      </c>
      <c r="AO52" s="355">
        <f>'(3) Eur Russ 1904 HHs '!CS55</f>
        <v>905.98500123307053</v>
      </c>
      <c r="AP52" s="355">
        <f>'(3) Eur Russ 1904 HHs '!CT55</f>
        <v>12750.722200957576</v>
      </c>
      <c r="AQ52" s="355">
        <f>'(3) Eur Russ 1904 HHs '!CU55</f>
        <v>67969.914956131121</v>
      </c>
      <c r="AR52" s="355">
        <f>'(3) Eur Russ 1904 HHs '!CW55</f>
        <v>58807.830975456789</v>
      </c>
      <c r="AT52" s="355">
        <f t="shared" si="8"/>
        <v>0</v>
      </c>
      <c r="AU52" s="355">
        <f t="shared" si="9"/>
        <v>0</v>
      </c>
      <c r="AV52" s="355">
        <f t="shared" si="10"/>
        <v>0</v>
      </c>
      <c r="AW52" s="355">
        <f t="shared" si="11"/>
        <v>0</v>
      </c>
      <c r="AX52" s="355">
        <f t="shared" si="12"/>
        <v>0</v>
      </c>
      <c r="AY52" s="355">
        <f t="shared" si="13"/>
        <v>0</v>
      </c>
    </row>
    <row r="53" spans="1:51">
      <c r="A53" s="25">
        <v>3</v>
      </c>
      <c r="B53" s="1">
        <v>9</v>
      </c>
      <c r="C53" s="122">
        <v>0</v>
      </c>
      <c r="D53" s="25" t="s">
        <v>833</v>
      </c>
      <c r="F53" s="355">
        <f>'(4) Agric &amp; 3 estates'!L55</f>
        <v>316426.47170927969</v>
      </c>
      <c r="G53" s="355">
        <f>'(4) Agric &amp; 3 estates'!M55</f>
        <v>4954.3255624114545</v>
      </c>
      <c r="H53" s="355">
        <f>'(4) Agric &amp; 3 estates'!N55</f>
        <v>6732.0634774788214</v>
      </c>
      <c r="I53" s="355">
        <f>'(4) Agric &amp; 3 estates'!R55</f>
        <v>3847.8775279033835</v>
      </c>
      <c r="J53" s="355">
        <f>'(5) Servants'!K54</f>
        <v>0</v>
      </c>
      <c r="K53" s="355">
        <f>'(5) Servants'!L54</f>
        <v>0</v>
      </c>
      <c r="L53" s="355">
        <f>'(5) Servants'!M54</f>
        <v>19385.208920394554</v>
      </c>
      <c r="M53" s="355">
        <f>'(6) Clergy'!K54</f>
        <v>2473.4237530860823</v>
      </c>
      <c r="N53" s="355">
        <f>'(6) Clergy'!L54</f>
        <v>0</v>
      </c>
      <c r="O53" s="355">
        <f>'(6) Clergy'!O54</f>
        <v>815.92165195824339</v>
      </c>
      <c r="P53" s="354">
        <f>'(7) Free professions'!L54</f>
        <v>0</v>
      </c>
      <c r="Q53" s="354">
        <f>'(7) Free professions'!M54</f>
        <v>397.95027146071709</v>
      </c>
      <c r="R53" s="354">
        <f>'(7) Free professions'!N54</f>
        <v>2891.3951335836086</v>
      </c>
      <c r="S53" s="354">
        <f>'(8) Gov''t admin'!M54</f>
        <v>0</v>
      </c>
      <c r="T53" s="354">
        <f>'(8) Gov''t admin'!N54</f>
        <v>328.93454050443256</v>
      </c>
      <c r="U53" s="354">
        <f>'(8) Gov''t admin'!O54</f>
        <v>0</v>
      </c>
      <c r="V53" s="354">
        <f>'(8) Gov''t admin'!P54</f>
        <v>2960.4108645398928</v>
      </c>
      <c r="W53" s="354">
        <f>'(9) Industry &amp; commerce'!M54</f>
        <v>0</v>
      </c>
      <c r="X53" s="354">
        <f>'(9) Industry &amp; commerce'!N54</f>
        <v>0</v>
      </c>
      <c r="Y53" s="354">
        <f>'(9) Industry &amp; commerce'!O54</f>
        <v>4051.8197327054227</v>
      </c>
      <c r="Z53" s="354">
        <f>'(9) Industry &amp; commerce'!P54</f>
        <v>73313.584193936986</v>
      </c>
      <c r="AA53" s="354">
        <f>'(9) Industry &amp; commerce'!Q54</f>
        <v>0</v>
      </c>
      <c r="AB53" s="354">
        <f>'(9) Industry &amp; commerce'!R54</f>
        <v>0</v>
      </c>
      <c r="AD53" s="355">
        <f t="shared" si="1"/>
        <v>438579.3873392432</v>
      </c>
      <c r="AF53" s="355">
        <f t="shared" si="2"/>
        <v>4954.3255624114545</v>
      </c>
      <c r="AG53" s="355">
        <f t="shared" si="3"/>
        <v>2473.4237530860823</v>
      </c>
      <c r="AH53" s="355">
        <f t="shared" si="4"/>
        <v>4778.7045446705724</v>
      </c>
      <c r="AI53" s="355">
        <f t="shared" si="5"/>
        <v>103214.39829231668</v>
      </c>
      <c r="AJ53" s="355">
        <f t="shared" si="6"/>
        <v>316426.47170927969</v>
      </c>
      <c r="AK53" s="355">
        <f t="shared" si="7"/>
        <v>6732.0634774788214</v>
      </c>
      <c r="AM53" s="355">
        <f>'(3) Eur Russ 1904 HHs '!CQ56</f>
        <v>4954.3255624114545</v>
      </c>
      <c r="AN53" s="355">
        <f>'(3) Eur Russ 1904 HHs '!CR56</f>
        <v>2473.4237530860823</v>
      </c>
      <c r="AO53" s="355">
        <f>'(3) Eur Russ 1904 HHs '!CS56</f>
        <v>4778.7045446705724</v>
      </c>
      <c r="AP53" s="355">
        <f>'(3) Eur Russ 1904 HHs '!CT56</f>
        <v>103214.39829231668</v>
      </c>
      <c r="AQ53" s="355">
        <f>'(3) Eur Russ 1904 HHs '!CU56</f>
        <v>316426.47170927969</v>
      </c>
      <c r="AR53" s="355">
        <f>'(3) Eur Russ 1904 HHs '!CW56</f>
        <v>6732.0634774788214</v>
      </c>
      <c r="AT53" s="355">
        <f t="shared" si="8"/>
        <v>0</v>
      </c>
      <c r="AU53" s="355">
        <f t="shared" si="9"/>
        <v>0</v>
      </c>
      <c r="AV53" s="355">
        <f t="shared" si="10"/>
        <v>0</v>
      </c>
      <c r="AW53" s="355">
        <f t="shared" si="11"/>
        <v>0</v>
      </c>
      <c r="AX53" s="355">
        <f t="shared" si="12"/>
        <v>0</v>
      </c>
      <c r="AY53" s="355">
        <f t="shared" si="13"/>
        <v>0</v>
      </c>
    </row>
    <row r="54" spans="1:51">
      <c r="A54" s="25">
        <v>12</v>
      </c>
      <c r="B54" s="1">
        <v>9</v>
      </c>
      <c r="C54" s="122">
        <v>0</v>
      </c>
      <c r="D54" s="25" t="s">
        <v>922</v>
      </c>
      <c r="F54" s="355">
        <f>'(4) Agric &amp; 3 estates'!L56</f>
        <v>203315.35614841047</v>
      </c>
      <c r="G54" s="355">
        <f>'(4) Agric &amp; 3 estates'!M56</f>
        <v>2617.1004196271097</v>
      </c>
      <c r="H54" s="355">
        <f>'(4) Agric &amp; 3 estates'!N56</f>
        <v>179532.78473701171</v>
      </c>
      <c r="I54" s="355">
        <f>'(4) Agric &amp; 3 estates'!R56</f>
        <v>0</v>
      </c>
      <c r="J54" s="355">
        <f>'(5) Servants'!K55</f>
        <v>22025.12514947318</v>
      </c>
      <c r="K54" s="355">
        <f>'(5) Servants'!L55</f>
        <v>0</v>
      </c>
      <c r="L54" s="355">
        <f>'(5) Servants'!M55</f>
        <v>0</v>
      </c>
      <c r="M54" s="355">
        <f>'(6) Clergy'!K55</f>
        <v>1683.3920700908113</v>
      </c>
      <c r="N54" s="355">
        <f>'(6) Clergy'!L55</f>
        <v>616.21496407692371</v>
      </c>
      <c r="O54" s="355">
        <f>'(6) Clergy'!O55</f>
        <v>0</v>
      </c>
      <c r="P54" s="354">
        <f>'(7) Free professions'!L55</f>
        <v>1360.9661401356568</v>
      </c>
      <c r="Q54" s="354">
        <f>'(7) Free professions'!M55</f>
        <v>296.3685534154082</v>
      </c>
      <c r="R54" s="354">
        <f>'(7) Free professions'!N55</f>
        <v>1051.0913689131555</v>
      </c>
      <c r="S54" s="354">
        <f>'(8) Gov''t admin'!M55</f>
        <v>196.38063313507052</v>
      </c>
      <c r="T54" s="354">
        <f>'(8) Gov''t admin'!N55</f>
        <v>347.4961740520132</v>
      </c>
      <c r="U54" s="354">
        <f>'(8) Gov''t admin'!O55</f>
        <v>1389.9846962080528</v>
      </c>
      <c r="V54" s="354">
        <f>'(8) Gov''t admin'!P55</f>
        <v>1541.1002371249954</v>
      </c>
      <c r="W54" s="354">
        <f>'(9) Industry &amp; commerce'!M55</f>
        <v>2026.6215478320892</v>
      </c>
      <c r="X54" s="354">
        <f>'(9) Industry &amp; commerce'!N55</f>
        <v>0</v>
      </c>
      <c r="Y54" s="354">
        <f>'(9) Industry &amp; commerce'!O55</f>
        <v>1308.1685774384027</v>
      </c>
      <c r="Z54" s="354">
        <f>'(9) Industry &amp; commerce'!P55</f>
        <v>46207.046706608555</v>
      </c>
      <c r="AA54" s="354">
        <f>'(9) Industry &amp; commerce'!Q55</f>
        <v>16924.144651877061</v>
      </c>
      <c r="AB54" s="354">
        <f>'(9) Industry &amp; commerce'!R55</f>
        <v>28584.44259517693</v>
      </c>
      <c r="AD54" s="355">
        <f t="shared" si="1"/>
        <v>511023.78537060757</v>
      </c>
      <c r="AF54" s="355">
        <f t="shared" si="2"/>
        <v>6201.0687407299265</v>
      </c>
      <c r="AG54" s="355">
        <f t="shared" si="3"/>
        <v>1683.3920700908113</v>
      </c>
      <c r="AH54" s="355">
        <f t="shared" si="4"/>
        <v>1952.033304905824</v>
      </c>
      <c r="AI54" s="355">
        <f t="shared" si="5"/>
        <v>48799.238312646703</v>
      </c>
      <c r="AJ54" s="355">
        <f t="shared" si="6"/>
        <v>243654.61064596876</v>
      </c>
      <c r="AK54" s="355">
        <f t="shared" si="7"/>
        <v>208733.44229626557</v>
      </c>
      <c r="AM54" s="355">
        <f>'(3) Eur Russ 1904 HHs '!CQ57</f>
        <v>6201.0687407299265</v>
      </c>
      <c r="AN54" s="355">
        <f>'(3) Eur Russ 1904 HHs '!CR57</f>
        <v>1683.3920700908113</v>
      </c>
      <c r="AO54" s="355">
        <f>'(3) Eur Russ 1904 HHs '!CS57</f>
        <v>1952.0333049058243</v>
      </c>
      <c r="AP54" s="355">
        <f>'(3) Eur Russ 1904 HHs '!CT57</f>
        <v>48799.23831264671</v>
      </c>
      <c r="AQ54" s="355">
        <f>'(3) Eur Russ 1904 HHs '!CU57</f>
        <v>243654.61064596876</v>
      </c>
      <c r="AR54" s="355">
        <f>'(3) Eur Russ 1904 HHs '!CW57</f>
        <v>208733.44229626557</v>
      </c>
      <c r="AT54" s="355">
        <f t="shared" si="8"/>
        <v>0</v>
      </c>
      <c r="AU54" s="355">
        <f t="shared" si="9"/>
        <v>0</v>
      </c>
      <c r="AV54" s="355">
        <f t="shared" si="10"/>
        <v>0</v>
      </c>
      <c r="AW54" s="355">
        <f t="shared" si="11"/>
        <v>0</v>
      </c>
      <c r="AX54" s="355">
        <f t="shared" si="12"/>
        <v>0</v>
      </c>
      <c r="AY54" s="355">
        <f t="shared" si="13"/>
        <v>0</v>
      </c>
    </row>
    <row r="55" spans="1:51">
      <c r="A55" s="25">
        <v>13</v>
      </c>
      <c r="B55" s="1">
        <v>9</v>
      </c>
      <c r="C55" s="122">
        <v>0</v>
      </c>
      <c r="D55" s="25" t="s">
        <v>889</v>
      </c>
      <c r="F55" s="355">
        <f>'(4) Agric &amp; 3 estates'!L57</f>
        <v>315639.55432201916</v>
      </c>
      <c r="G55" s="355">
        <f>'(4) Agric &amp; 3 estates'!M57</f>
        <v>1549.6900412687021</v>
      </c>
      <c r="H55" s="355">
        <f>'(4) Agric &amp; 3 estates'!N57</f>
        <v>2449.6542839318936</v>
      </c>
      <c r="I55" s="355">
        <f>'(4) Agric &amp; 3 estates'!R57</f>
        <v>0</v>
      </c>
      <c r="J55" s="355">
        <f>'(5) Servants'!K56</f>
        <v>19383.828402566403</v>
      </c>
      <c r="K55" s="355">
        <f>'(5) Servants'!L56</f>
        <v>0</v>
      </c>
      <c r="L55" s="355">
        <f>'(5) Servants'!M56</f>
        <v>0</v>
      </c>
      <c r="M55" s="355">
        <f>'(6) Clergy'!K56</f>
        <v>1436.0326298408379</v>
      </c>
      <c r="N55" s="355">
        <f>'(6) Clergy'!L56</f>
        <v>290.81177127866408</v>
      </c>
      <c r="O55" s="355">
        <f>'(6) Clergy'!O56</f>
        <v>0</v>
      </c>
      <c r="P55" s="354">
        <f>'(7) Free professions'!L56</f>
        <v>1086.9797502240426</v>
      </c>
      <c r="Q55" s="354">
        <f>'(7) Free professions'!M56</f>
        <v>330.25941965349512</v>
      </c>
      <c r="R55" s="354">
        <f>'(7) Free professions'!N56</f>
        <v>1129.8563217737267</v>
      </c>
      <c r="S55" s="354">
        <f>'(8) Gov''t admin'!M56</f>
        <v>124.56747380458806</v>
      </c>
      <c r="T55" s="354">
        <f>'(8) Gov''t admin'!N56</f>
        <v>233.12399415113271</v>
      </c>
      <c r="U55" s="354">
        <f>'(8) Gov''t admin'!O56</f>
        <v>932.49597660453082</v>
      </c>
      <c r="V55" s="354">
        <f>'(8) Gov''t admin'!P56</f>
        <v>1041.0524969510752</v>
      </c>
      <c r="W55" s="354">
        <f>'(9) Industry &amp; commerce'!M56</f>
        <v>1395.5931224048497</v>
      </c>
      <c r="X55" s="354">
        <f>'(9) Industry &amp; commerce'!N56</f>
        <v>1.4561805290502434</v>
      </c>
      <c r="Y55" s="354">
        <f>'(9) Industry &amp; commerce'!O56</f>
        <v>2393.9056577136462</v>
      </c>
      <c r="Z55" s="354">
        <f>'(9) Industry &amp; commerce'!P56</f>
        <v>40436.398408446446</v>
      </c>
      <c r="AA55" s="354">
        <f>'(9) Industry &amp; commerce'!Q56</f>
        <v>41131.055278181811</v>
      </c>
      <c r="AB55" s="354">
        <f>'(9) Industry &amp; commerce'!R56</f>
        <v>724.78474853134651</v>
      </c>
      <c r="AD55" s="355">
        <f t="shared" si="1"/>
        <v>431711.10027987533</v>
      </c>
      <c r="AF55" s="355">
        <f t="shared" si="2"/>
        <v>4156.8303877021826</v>
      </c>
      <c r="AG55" s="355">
        <f t="shared" si="3"/>
        <v>1437.4888103698881</v>
      </c>
      <c r="AH55" s="355">
        <f t="shared" si="4"/>
        <v>2957.2890715182739</v>
      </c>
      <c r="AI55" s="355">
        <f t="shared" si="5"/>
        <v>42607.307227171244</v>
      </c>
      <c r="AJ55" s="355">
        <f t="shared" si="6"/>
        <v>377086.93397937191</v>
      </c>
      <c r="AK55" s="355">
        <f t="shared" si="7"/>
        <v>3465.2508037419043</v>
      </c>
      <c r="AM55" s="355">
        <f>'(3) Eur Russ 1904 HHs '!CQ58</f>
        <v>4156.8303877021826</v>
      </c>
      <c r="AN55" s="355">
        <f>'(3) Eur Russ 1904 HHs '!CR58</f>
        <v>1437.4888103698881</v>
      </c>
      <c r="AO55" s="355">
        <f>'(3) Eur Russ 1904 HHs '!CS58</f>
        <v>2957.2890715182739</v>
      </c>
      <c r="AP55" s="355">
        <f>'(3) Eur Russ 1904 HHs '!CT58</f>
        <v>42607.307227171252</v>
      </c>
      <c r="AQ55" s="355">
        <f>'(3) Eur Russ 1904 HHs '!CU58</f>
        <v>377086.93397937191</v>
      </c>
      <c r="AR55" s="355">
        <f>'(3) Eur Russ 1904 HHs '!CW58</f>
        <v>3465.2508037419043</v>
      </c>
      <c r="AT55" s="355">
        <f t="shared" si="8"/>
        <v>0</v>
      </c>
      <c r="AU55" s="355">
        <f t="shared" si="9"/>
        <v>0</v>
      </c>
      <c r="AV55" s="355">
        <f t="shared" si="10"/>
        <v>0</v>
      </c>
      <c r="AW55" s="355">
        <f t="shared" si="11"/>
        <v>0</v>
      </c>
      <c r="AX55" s="355">
        <f t="shared" si="12"/>
        <v>0</v>
      </c>
      <c r="AY55" s="355">
        <f t="shared" si="13"/>
        <v>0</v>
      </c>
    </row>
    <row r="56" spans="1:51">
      <c r="A56" s="25">
        <v>41</v>
      </c>
      <c r="B56" s="1">
        <v>9</v>
      </c>
      <c r="C56" s="122">
        <v>0</v>
      </c>
      <c r="D56" s="221" t="s">
        <v>727</v>
      </c>
      <c r="F56" s="355">
        <f>'(4) Agric &amp; 3 estates'!L58</f>
        <v>171954.63334284004</v>
      </c>
      <c r="G56" s="355">
        <f>'(4) Agric &amp; 3 estates'!M58</f>
        <v>1375.3428086452532</v>
      </c>
      <c r="H56" s="355">
        <f>'(4) Agric &amp; 3 estates'!N58</f>
        <v>3969.661954318261</v>
      </c>
      <c r="I56" s="355">
        <f>'(4) Agric &amp; 3 estates'!R58</f>
        <v>0</v>
      </c>
      <c r="J56" s="355">
        <f>'(5) Servants'!K57</f>
        <v>18112.662615480527</v>
      </c>
      <c r="K56" s="355">
        <f>'(5) Servants'!L57</f>
        <v>0</v>
      </c>
      <c r="L56" s="355">
        <f>'(5) Servants'!M57</f>
        <v>0</v>
      </c>
      <c r="M56" s="355">
        <f>'(6) Clergy'!K57</f>
        <v>856.18574269734484</v>
      </c>
      <c r="N56" s="355">
        <f>'(6) Clergy'!L57</f>
        <v>667.77389443847164</v>
      </c>
      <c r="O56" s="355">
        <f>'(6) Clergy'!O57</f>
        <v>206.04865898822788</v>
      </c>
      <c r="P56" s="354">
        <f>'(7) Free professions'!L57</f>
        <v>993.99890257904121</v>
      </c>
      <c r="Q56" s="354">
        <f>'(7) Free professions'!M57</f>
        <v>333.5299881723717</v>
      </c>
      <c r="R56" s="354">
        <f>'(7) Free professions'!N57</f>
        <v>1188.8468127017425</v>
      </c>
      <c r="S56" s="354">
        <f>'(8) Gov''t admin'!M57</f>
        <v>125.92609146065129</v>
      </c>
      <c r="T56" s="354">
        <f>'(8) Gov''t admin'!N57</f>
        <v>246.39512096312149</v>
      </c>
      <c r="U56" s="354">
        <f>'(8) Gov''t admin'!O57</f>
        <v>985.58048385248594</v>
      </c>
      <c r="V56" s="354">
        <f>'(8) Gov''t admin'!P57</f>
        <v>1106.0495133549559</v>
      </c>
      <c r="W56" s="354">
        <f>'(9) Industry &amp; commerce'!M57</f>
        <v>1625.6126560873668</v>
      </c>
      <c r="X56" s="354">
        <f>'(9) Industry &amp; commerce'!N57</f>
        <v>0</v>
      </c>
      <c r="Y56" s="354">
        <f>'(9) Industry &amp; commerce'!O57</f>
        <v>1719.7727770437566</v>
      </c>
      <c r="Z56" s="354">
        <f>'(9) Industry &amp; commerce'!P57</f>
        <v>41628.016050968632</v>
      </c>
      <c r="AA56" s="354">
        <f>'(9) Industry &amp; commerce'!Q57</f>
        <v>12356.687045821061</v>
      </c>
      <c r="AB56" s="354">
        <f>'(9) Industry &amp; commerce'!R57</f>
        <v>2669.7446492903882</v>
      </c>
      <c r="AD56" s="355">
        <f t="shared" si="1"/>
        <v>262122.46910970373</v>
      </c>
      <c r="AF56" s="355">
        <f t="shared" si="2"/>
        <v>4120.8804587723116</v>
      </c>
      <c r="AG56" s="355">
        <f t="shared" si="3"/>
        <v>856.18574269734484</v>
      </c>
      <c r="AH56" s="355">
        <f t="shared" si="4"/>
        <v>2299.6978861792495</v>
      </c>
      <c r="AI56" s="355">
        <f t="shared" si="5"/>
        <v>44128.961036013556</v>
      </c>
      <c r="AJ56" s="355">
        <f t="shared" si="6"/>
        <v>203409.56348799408</v>
      </c>
      <c r="AK56" s="355">
        <f t="shared" si="7"/>
        <v>7307.1804980471206</v>
      </c>
      <c r="AM56" s="355">
        <f>'(3) Eur Russ 1904 HHs '!CQ59</f>
        <v>4120.8804587723125</v>
      </c>
      <c r="AN56" s="355">
        <f>'(3) Eur Russ 1904 HHs '!CR59</f>
        <v>856.18574269734484</v>
      </c>
      <c r="AO56" s="355">
        <f>'(3) Eur Russ 1904 HHs '!CS59</f>
        <v>2299.69788617925</v>
      </c>
      <c r="AP56" s="355">
        <f>'(3) Eur Russ 1904 HHs '!CT59</f>
        <v>44128.961036013556</v>
      </c>
      <c r="AQ56" s="355">
        <f>'(3) Eur Russ 1904 HHs '!CU59</f>
        <v>203409.56348799411</v>
      </c>
      <c r="AR56" s="355">
        <f>'(3) Eur Russ 1904 HHs '!CW59</f>
        <v>7307.1804980471206</v>
      </c>
      <c r="AT56" s="355">
        <f t="shared" si="8"/>
        <v>0</v>
      </c>
      <c r="AU56" s="355">
        <f t="shared" si="9"/>
        <v>0</v>
      </c>
      <c r="AV56" s="355">
        <f t="shared" si="10"/>
        <v>0</v>
      </c>
      <c r="AW56" s="355">
        <f t="shared" si="11"/>
        <v>0</v>
      </c>
      <c r="AX56" s="355">
        <f t="shared" si="12"/>
        <v>0</v>
      </c>
      <c r="AY56" s="355">
        <f t="shared" si="13"/>
        <v>0</v>
      </c>
    </row>
    <row r="57" spans="1:51">
      <c r="A57" s="25">
        <v>47</v>
      </c>
      <c r="B57" s="1">
        <v>9</v>
      </c>
      <c r="C57" s="122">
        <v>0</v>
      </c>
      <c r="D57" s="221" t="s">
        <v>436</v>
      </c>
      <c r="F57" s="355">
        <f>'(4) Agric &amp; 3 estates'!L59</f>
        <v>367833.79393699544</v>
      </c>
      <c r="G57" s="355">
        <f>'(4) Agric &amp; 3 estates'!M59</f>
        <v>2733.9327589149789</v>
      </c>
      <c r="H57" s="355">
        <f>'(4) Agric &amp; 3 estates'!N59</f>
        <v>3501.7443955480394</v>
      </c>
      <c r="I57" s="355">
        <f>'(4) Agric &amp; 3 estates'!R59</f>
        <v>2842.7267331911717</v>
      </c>
      <c r="J57" s="355">
        <f>'(5) Servants'!K58</f>
        <v>20202.408481902883</v>
      </c>
      <c r="K57" s="355">
        <f>'(5) Servants'!L58</f>
        <v>6671.0262628518758</v>
      </c>
      <c r="L57" s="355">
        <f>'(5) Servants'!M58</f>
        <v>10926.93504165272</v>
      </c>
      <c r="M57" s="355">
        <f>'(6) Clergy'!K58</f>
        <v>1681.6353553813492</v>
      </c>
      <c r="N57" s="355">
        <f>'(6) Clergy'!L58</f>
        <v>630.99763456455094</v>
      </c>
      <c r="O57" s="355">
        <f>'(6) Clergy'!O58</f>
        <v>732.07764634527985</v>
      </c>
      <c r="P57" s="354">
        <f>'(7) Free professions'!L58</f>
        <v>3259.8991464853834</v>
      </c>
      <c r="Q57" s="354">
        <f>'(7) Free professions'!M58</f>
        <v>429.91483609231386</v>
      </c>
      <c r="R57" s="354">
        <f>'(7) Free professions'!N58</f>
        <v>2686.844142484963</v>
      </c>
      <c r="S57" s="354">
        <f>'(8) Gov''t admin'!M58</f>
        <v>357.24922153264487</v>
      </c>
      <c r="T57" s="354">
        <f>'(8) Gov''t admin'!N58</f>
        <v>488.30264921650991</v>
      </c>
      <c r="U57" s="354">
        <f>'(8) Gov''t admin'!O58</f>
        <v>0</v>
      </c>
      <c r="V57" s="354">
        <f>'(8) Gov''t admin'!P58</f>
        <v>4037.4746214159441</v>
      </c>
      <c r="W57" s="354">
        <f>'(9) Industry &amp; commerce'!M58</f>
        <v>4260.5381270011649</v>
      </c>
      <c r="X57" s="354">
        <f>'(9) Industry &amp; commerce'!N58</f>
        <v>0</v>
      </c>
      <c r="Y57" s="354">
        <f>'(9) Industry &amp; commerce'!O58</f>
        <v>3883.3327021134537</v>
      </c>
      <c r="Z57" s="354">
        <f>'(9) Industry &amp; commerce'!P58</f>
        <v>136251.04402931363</v>
      </c>
      <c r="AA57" s="354">
        <f>'(9) Industry &amp; commerce'!Q58</f>
        <v>0</v>
      </c>
      <c r="AB57" s="354">
        <f>'(9) Industry &amp; commerce'!R58</f>
        <v>1061.8272375956121</v>
      </c>
      <c r="AD57" s="355">
        <f t="shared" si="1"/>
        <v>574473.70496059989</v>
      </c>
      <c r="AF57" s="355">
        <f t="shared" si="2"/>
        <v>10611.619253934172</v>
      </c>
      <c r="AG57" s="355">
        <f t="shared" si="3"/>
        <v>1681.6353553813492</v>
      </c>
      <c r="AH57" s="355">
        <f t="shared" si="4"/>
        <v>4801.5501874222773</v>
      </c>
      <c r="AI57" s="355">
        <f t="shared" si="5"/>
        <v>157477.10221440371</v>
      </c>
      <c r="AJ57" s="355">
        <f t="shared" si="6"/>
        <v>388036.20241889835</v>
      </c>
      <c r="AK57" s="355">
        <f t="shared" si="7"/>
        <v>11865.595530560076</v>
      </c>
      <c r="AM57" s="355">
        <f>'(3) Eur Russ 1904 HHs '!CQ60</f>
        <v>10611.619253934172</v>
      </c>
      <c r="AN57" s="355">
        <f>'(3) Eur Russ 1904 HHs '!CR60</f>
        <v>1681.6353553813492</v>
      </c>
      <c r="AO57" s="355">
        <f>'(3) Eur Russ 1904 HHs '!CS60</f>
        <v>4801.5501874222773</v>
      </c>
      <c r="AP57" s="355">
        <f>'(3) Eur Russ 1904 HHs '!CT60</f>
        <v>157477.10221440371</v>
      </c>
      <c r="AQ57" s="355">
        <f>'(3) Eur Russ 1904 HHs '!CU60</f>
        <v>388036.20241889835</v>
      </c>
      <c r="AR57" s="355">
        <f>'(3) Eur Russ 1904 HHs '!CW60</f>
        <v>11865.595530560078</v>
      </c>
      <c r="AT57" s="355">
        <f t="shared" si="8"/>
        <v>0</v>
      </c>
      <c r="AU57" s="355">
        <f t="shared" si="9"/>
        <v>0</v>
      </c>
      <c r="AV57" s="355">
        <f t="shared" si="10"/>
        <v>0</v>
      </c>
      <c r="AW57" s="355">
        <f t="shared" si="11"/>
        <v>0</v>
      </c>
      <c r="AX57" s="355">
        <f t="shared" si="12"/>
        <v>0</v>
      </c>
      <c r="AY57" s="355">
        <f t="shared" si="13"/>
        <v>0</v>
      </c>
    </row>
    <row r="58" spans="1:51" s="11" customFormat="1">
      <c r="A58" s="52">
        <v>0</v>
      </c>
      <c r="B58" s="11">
        <v>10</v>
      </c>
      <c r="C58" s="126">
        <v>0</v>
      </c>
      <c r="D58" s="52" t="s">
        <v>4</v>
      </c>
      <c r="F58" s="356">
        <f>'(4) Agric &amp; 3 estates'!L60</f>
        <v>13263381.24816332</v>
      </c>
      <c r="G58" s="356">
        <f>'(4) Agric &amp; 3 estates'!M60</f>
        <v>115261.45854022319</v>
      </c>
      <c r="H58" s="356">
        <f>'(4) Agric &amp; 3 estates'!N60</f>
        <v>331898.69684491609</v>
      </c>
      <c r="I58" s="356">
        <f>'(4) Agric &amp; 3 estates'!R60</f>
        <v>10871.093702429989</v>
      </c>
      <c r="J58" s="356">
        <f>'(5) Servants'!K59</f>
        <v>699236.0567619378</v>
      </c>
      <c r="K58" s="356">
        <f>'(5) Servants'!L59</f>
        <v>11633.280008496089</v>
      </c>
      <c r="L58" s="356">
        <f>'(5) Servants'!M59</f>
        <v>63429.66979701021</v>
      </c>
      <c r="M58" s="356">
        <f>'(6) Clergy'!K59</f>
        <v>97397.023860786663</v>
      </c>
      <c r="N58" s="356">
        <f>'(6) Clergy'!L59</f>
        <v>10363.989686615565</v>
      </c>
      <c r="O58" s="356">
        <f>'(6) Clergy'!O59</f>
        <v>18205.356835822568</v>
      </c>
      <c r="P58" s="353">
        <f>'(7) Free professions'!L59</f>
        <v>54043.680686016909</v>
      </c>
      <c r="Q58" s="353">
        <f>'(7) Free professions'!M59</f>
        <v>13239.579909150525</v>
      </c>
      <c r="R58" s="353">
        <f>'(7) Free professions'!N59</f>
        <v>55009.827416293272</v>
      </c>
      <c r="S58" s="353">
        <f>'(8) Gov''t admin'!M59</f>
        <v>11907.199016231563</v>
      </c>
      <c r="T58" s="353">
        <f>'(8) Gov''t admin'!N59</f>
        <v>14549.249652182578</v>
      </c>
      <c r="U58" s="353">
        <f>'(8) Gov''t admin'!O59</f>
        <v>44307.66635946311</v>
      </c>
      <c r="V58" s="353">
        <f>'(8) Gov''t admin'!P59</f>
        <v>67937.492317368858</v>
      </c>
      <c r="W58" s="353">
        <f>'(9) Industry &amp; commerce'!M59</f>
        <v>83605.180024722824</v>
      </c>
      <c r="X58" s="353">
        <f>'(9) Industry &amp; commerce'!N59</f>
        <v>1280.7963507249699</v>
      </c>
      <c r="Y58" s="353">
        <f>'(9) Industry &amp; commerce'!O59</f>
        <v>78164.044324776332</v>
      </c>
      <c r="Z58" s="353">
        <f>'(9) Industry &amp; commerce'!P59</f>
        <v>1734926.4914038414</v>
      </c>
      <c r="AA58" s="353">
        <f>'(9) Industry &amp; commerce'!Q59</f>
        <v>1428321.4319577322</v>
      </c>
      <c r="AB58" s="353">
        <f>'(9) Industry &amp; commerce'!R59</f>
        <v>75938.740698209396</v>
      </c>
      <c r="AD58" s="356">
        <f t="shared" si="1"/>
        <v>18284909.254318278</v>
      </c>
      <c r="AE58" s="356"/>
      <c r="AF58" s="356">
        <f t="shared" si="2"/>
        <v>264817.51826719451</v>
      </c>
      <c r="AG58" s="356">
        <f t="shared" si="3"/>
        <v>98677.820211511629</v>
      </c>
      <c r="AH58" s="356">
        <f t="shared" si="4"/>
        <v>105952.87388610943</v>
      </c>
      <c r="AI58" s="356">
        <f t="shared" si="5"/>
        <v>1950379.9314727662</v>
      </c>
      <c r="AJ58" s="356">
        <f t="shared" si="6"/>
        <v>15435246.403242454</v>
      </c>
      <c r="AK58" s="356">
        <f t="shared" si="7"/>
        <v>429834.70723823714</v>
      </c>
      <c r="AM58" s="356">
        <f>'(3) Eur Russ 1904 HHs '!CQ61</f>
        <v>264817.51826719451</v>
      </c>
      <c r="AN58" s="356">
        <f>'(3) Eur Russ 1904 HHs '!CR61</f>
        <v>98677.820211511629</v>
      </c>
      <c r="AO58" s="356">
        <f>'(3) Eur Russ 1904 HHs '!CS61</f>
        <v>105952.87388610939</v>
      </c>
      <c r="AP58" s="356">
        <f>'(3) Eur Russ 1904 HHs '!CT61</f>
        <v>1950379.9314727669</v>
      </c>
      <c r="AQ58" s="356">
        <f>'(3) Eur Russ 1904 HHs '!CU61</f>
        <v>15435246.403242454</v>
      </c>
      <c r="AR58" s="356">
        <f>'(3) Eur Russ 1904 HHs '!CW61</f>
        <v>429834.70723823708</v>
      </c>
      <c r="AT58" s="356">
        <f t="shared" si="8"/>
        <v>0</v>
      </c>
      <c r="AU58" s="356">
        <f t="shared" si="9"/>
        <v>0</v>
      </c>
      <c r="AV58" s="356">
        <f t="shared" si="10"/>
        <v>0</v>
      </c>
      <c r="AW58" s="356">
        <f t="shared" si="11"/>
        <v>0</v>
      </c>
      <c r="AX58" s="356">
        <f t="shared" si="12"/>
        <v>0</v>
      </c>
      <c r="AY58" s="356">
        <f t="shared" si="13"/>
        <v>0</v>
      </c>
    </row>
    <row r="59" spans="1:51">
      <c r="A59" s="25">
        <v>1</v>
      </c>
      <c r="B59" s="1">
        <v>1</v>
      </c>
      <c r="C59" s="203">
        <v>1</v>
      </c>
      <c r="D59" s="25" t="s">
        <v>123</v>
      </c>
      <c r="F59" s="355">
        <f>'(4) Agric &amp; 3 estates'!L61</f>
        <v>912.34219211608399</v>
      </c>
      <c r="G59" s="355">
        <f>'(4) Agric &amp; 3 estates'!M61</f>
        <v>0</v>
      </c>
      <c r="H59" s="355">
        <f>'(4) Agric &amp; 3 estates'!N61</f>
        <v>0</v>
      </c>
      <c r="I59" s="355">
        <f>'(4) Agric &amp; 3 estates'!R61</f>
        <v>0</v>
      </c>
      <c r="J59" s="355">
        <f>'(5) Servants'!K60</f>
        <v>1063.337373353173</v>
      </c>
      <c r="K59" s="355">
        <f>'(5) Servants'!L60</f>
        <v>0</v>
      </c>
      <c r="L59" s="355">
        <f>'(5) Servants'!M60</f>
        <v>0</v>
      </c>
      <c r="M59" s="355">
        <f>'(6) Clergy'!K60</f>
        <v>156.09206499192774</v>
      </c>
      <c r="N59" s="355">
        <f>'(6) Clergy'!L60</f>
        <v>0</v>
      </c>
      <c r="O59" s="355">
        <f>'(6) Clergy'!O60</f>
        <v>0</v>
      </c>
      <c r="P59" s="354">
        <f>'(7) Free professions'!L60</f>
        <v>125.31962932209056</v>
      </c>
      <c r="Q59" s="354">
        <f>'(7) Free professions'!M60</f>
        <v>0</v>
      </c>
      <c r="R59" s="354">
        <f>'(7) Free professions'!N60</f>
        <v>53.708412566610242</v>
      </c>
      <c r="S59" s="354">
        <f>'(8) Gov''t admin'!M60</f>
        <v>61.035182964190533</v>
      </c>
      <c r="T59" s="354">
        <f>'(8) Gov''t admin'!N60</f>
        <v>61.035182964190533</v>
      </c>
      <c r="U59" s="354">
        <f>'(8) Gov''t admin'!O60</f>
        <v>244.14073185676213</v>
      </c>
      <c r="V59" s="354">
        <f>'(8) Gov''t admin'!P60</f>
        <v>244.1407318567621</v>
      </c>
      <c r="W59" s="354">
        <f>'(9) Industry &amp; commerce'!M60</f>
        <v>511.12806848136256</v>
      </c>
      <c r="X59" s="354">
        <f>'(9) Industry &amp; commerce'!N60</f>
        <v>55.754090368676657</v>
      </c>
      <c r="Y59" s="354">
        <f>'(9) Industry &amp; commerce'!O60</f>
        <v>169.7124403216975</v>
      </c>
      <c r="Z59" s="354">
        <f>'(9) Industry &amp; commerce'!P60</f>
        <v>2199.7646271690537</v>
      </c>
      <c r="AA59" s="354">
        <f>'(9) Industry &amp; commerce'!Q60</f>
        <v>229.13623010231098</v>
      </c>
      <c r="AB59" s="354">
        <f>'(9) Industry &amp; commerce'!R60</f>
        <v>284.45773511317907</v>
      </c>
      <c r="AD59" s="355">
        <f t="shared" si="1"/>
        <v>6371.1046935480708</v>
      </c>
      <c r="AF59" s="355">
        <f t="shared" ref="AF59:AF122" si="14">G59+P59+S59+W59</f>
        <v>697.48288076764368</v>
      </c>
      <c r="AG59" s="355">
        <f t="shared" ref="AG59:AG122" si="15">M59+X59</f>
        <v>211.8461553606044</v>
      </c>
      <c r="AH59" s="355">
        <f t="shared" ref="AH59:AH122" si="16">Q59+T59+Y59</f>
        <v>230.74762328588804</v>
      </c>
      <c r="AI59" s="355">
        <f t="shared" ref="AI59:AI122" si="17">I59+L59+O59+R59+V59+Z59</f>
        <v>2497.613771592426</v>
      </c>
      <c r="AJ59" s="355">
        <f t="shared" ref="AJ59:AJ122" si="18">F59+J59+U59+AA59</f>
        <v>2448.95652742833</v>
      </c>
      <c r="AK59" s="355">
        <f t="shared" ref="AK59:AK122" si="19">H59+K59+N59+AB59</f>
        <v>284.45773511317907</v>
      </c>
      <c r="AL59" s="11"/>
      <c r="AM59" s="355">
        <f>'(3) Eur Russ 1904 HHs '!CQ62</f>
        <v>697.48288076764368</v>
      </c>
      <c r="AN59" s="355">
        <f>'(3) Eur Russ 1904 HHs '!CR62</f>
        <v>211.8461553606044</v>
      </c>
      <c r="AO59" s="355">
        <f>'(3) Eur Russ 1904 HHs '!CS62</f>
        <v>230.74762328588804</v>
      </c>
      <c r="AP59" s="355">
        <f>'(3) Eur Russ 1904 HHs '!CT62</f>
        <v>2497.613771592426</v>
      </c>
      <c r="AQ59" s="355">
        <f>'(3) Eur Russ 1904 HHs '!CU62</f>
        <v>2448.95652742833</v>
      </c>
      <c r="AR59" s="355">
        <f>'(3) Eur Russ 1904 HHs '!CW62</f>
        <v>284.45773511317907</v>
      </c>
      <c r="AS59" s="11"/>
      <c r="AT59" s="355">
        <f t="shared" ref="AT59:AT122" si="20">AF59-AM59</f>
        <v>0</v>
      </c>
      <c r="AU59" s="355">
        <f t="shared" ref="AU59:AU122" si="21">AG59-AN59</f>
        <v>0</v>
      </c>
      <c r="AV59" s="355">
        <f t="shared" ref="AV59:AV122" si="22">AH59-AO59</f>
        <v>0</v>
      </c>
      <c r="AW59" s="355">
        <f t="shared" ref="AW59:AW122" si="23">AI59-AP59</f>
        <v>0</v>
      </c>
      <c r="AX59" s="355">
        <f t="shared" ref="AX59:AX122" si="24">AJ59-AQ59</f>
        <v>0</v>
      </c>
      <c r="AY59" s="355">
        <f t="shared" ref="AY59:AY122" si="25">AK59-AR59</f>
        <v>0</v>
      </c>
    </row>
    <row r="60" spans="1:51">
      <c r="A60" s="25">
        <v>7</v>
      </c>
      <c r="B60" s="1">
        <v>1</v>
      </c>
      <c r="C60" s="203">
        <v>1</v>
      </c>
      <c r="D60" s="25" t="s">
        <v>1072</v>
      </c>
      <c r="F60" s="355">
        <f>'(4) Agric &amp; 3 estates'!L62</f>
        <v>1470.3394853772515</v>
      </c>
      <c r="G60" s="355">
        <f>'(4) Agric &amp; 3 estates'!M62</f>
        <v>0</v>
      </c>
      <c r="H60" s="355">
        <f>'(4) Agric &amp; 3 estates'!N62</f>
        <v>0</v>
      </c>
      <c r="I60" s="355">
        <f>'(4) Agric &amp; 3 estates'!R62</f>
        <v>0</v>
      </c>
      <c r="J60" s="355">
        <f>'(5) Servants'!K61</f>
        <v>1439.7808709729281</v>
      </c>
      <c r="K60" s="355">
        <f>'(5) Servants'!L61</f>
        <v>0</v>
      </c>
      <c r="L60" s="355">
        <f>'(5) Servants'!M61</f>
        <v>0</v>
      </c>
      <c r="M60" s="355">
        <f>'(6) Clergy'!K61</f>
        <v>417.24261975133834</v>
      </c>
      <c r="N60" s="355">
        <f>'(6) Clergy'!L61</f>
        <v>0</v>
      </c>
      <c r="O60" s="355">
        <f>'(6) Clergy'!O61</f>
        <v>0</v>
      </c>
      <c r="P60" s="354">
        <f>'(7) Free professions'!L61</f>
        <v>296.18349345728808</v>
      </c>
      <c r="Q60" s="354">
        <f>'(7) Free professions'!M61</f>
        <v>0</v>
      </c>
      <c r="R60" s="354">
        <f>'(7) Free professions'!N61</f>
        <v>126.93578291026633</v>
      </c>
      <c r="S60" s="354">
        <f>'(8) Gov''t admin'!M61</f>
        <v>101.19602693124011</v>
      </c>
      <c r="T60" s="354">
        <f>'(8) Gov''t admin'!N61</f>
        <v>101.19602693124011</v>
      </c>
      <c r="U60" s="354">
        <f>'(8) Gov''t admin'!O61</f>
        <v>404.78410772496045</v>
      </c>
      <c r="V60" s="354">
        <f>'(8) Gov''t admin'!P61</f>
        <v>404.78410772496034</v>
      </c>
      <c r="W60" s="354">
        <f>'(9) Industry &amp; commerce'!M61</f>
        <v>821.95534768030325</v>
      </c>
      <c r="X60" s="354">
        <f>'(9) Industry &amp; commerce'!N61</f>
        <v>214.81847577194469</v>
      </c>
      <c r="Y60" s="354">
        <f>'(9) Industry &amp; commerce'!O61</f>
        <v>430.46681958362058</v>
      </c>
      <c r="Z60" s="354">
        <f>'(9) Industry &amp; commerce'!P61</f>
        <v>3950.5580702073294</v>
      </c>
      <c r="AA60" s="354">
        <f>'(9) Industry &amp; commerce'!Q61</f>
        <v>1406.612447006815</v>
      </c>
      <c r="AB60" s="354">
        <f>'(9) Industry &amp; commerce'!R61</f>
        <v>166.45955040058118</v>
      </c>
      <c r="AD60" s="355">
        <f t="shared" si="1"/>
        <v>11753.313232432067</v>
      </c>
      <c r="AF60" s="355">
        <f t="shared" si="14"/>
        <v>1219.3348680688314</v>
      </c>
      <c r="AG60" s="355">
        <f t="shared" si="15"/>
        <v>632.06109552328303</v>
      </c>
      <c r="AH60" s="355">
        <f t="shared" si="16"/>
        <v>531.66284651486069</v>
      </c>
      <c r="AI60" s="355">
        <f t="shared" si="17"/>
        <v>4482.2779608425562</v>
      </c>
      <c r="AJ60" s="355">
        <f t="shared" si="18"/>
        <v>4721.5169110819552</v>
      </c>
      <c r="AK60" s="355">
        <f t="shared" si="19"/>
        <v>166.45955040058118</v>
      </c>
      <c r="AL60" s="11"/>
      <c r="AM60" s="355">
        <f>'(3) Eur Russ 1904 HHs '!CQ63</f>
        <v>1219.3348680688314</v>
      </c>
      <c r="AN60" s="355">
        <f>'(3) Eur Russ 1904 HHs '!CR63</f>
        <v>632.06109552328303</v>
      </c>
      <c r="AO60" s="355">
        <f>'(3) Eur Russ 1904 HHs '!CS63</f>
        <v>531.66284651486069</v>
      </c>
      <c r="AP60" s="355">
        <f>'(3) Eur Russ 1904 HHs '!CT63</f>
        <v>4482.2779608425562</v>
      </c>
      <c r="AQ60" s="355">
        <f>'(3) Eur Russ 1904 HHs '!CU63</f>
        <v>4721.5169110819552</v>
      </c>
      <c r="AR60" s="355">
        <f>'(3) Eur Russ 1904 HHs '!CW63</f>
        <v>166.45955040058118</v>
      </c>
      <c r="AS60" s="11"/>
      <c r="AT60" s="355">
        <f t="shared" si="20"/>
        <v>0</v>
      </c>
      <c r="AU60" s="355">
        <f t="shared" si="21"/>
        <v>0</v>
      </c>
      <c r="AV60" s="355">
        <f t="shared" si="22"/>
        <v>0</v>
      </c>
      <c r="AW60" s="355">
        <f t="shared" si="23"/>
        <v>0</v>
      </c>
      <c r="AX60" s="355">
        <f t="shared" si="24"/>
        <v>0</v>
      </c>
      <c r="AY60" s="355">
        <f t="shared" si="25"/>
        <v>0</v>
      </c>
    </row>
    <row r="61" spans="1:51">
      <c r="A61" s="25">
        <v>26</v>
      </c>
      <c r="B61" s="1">
        <v>1</v>
      </c>
      <c r="C61" s="203">
        <v>1</v>
      </c>
      <c r="D61" s="221" t="s">
        <v>1073</v>
      </c>
      <c r="F61" s="355">
        <f>'(4) Agric &amp; 3 estates'!L63</f>
        <v>1173.5267408258419</v>
      </c>
      <c r="G61" s="355">
        <f>'(4) Agric &amp; 3 estates'!M63</f>
        <v>0</v>
      </c>
      <c r="H61" s="355">
        <f>'(4) Agric &amp; 3 estates'!N63</f>
        <v>0</v>
      </c>
      <c r="I61" s="355">
        <f>'(4) Agric &amp; 3 estates'!R63</f>
        <v>0</v>
      </c>
      <c r="J61" s="355">
        <f>'(5) Servants'!K62</f>
        <v>2458.8179331589067</v>
      </c>
      <c r="K61" s="355">
        <f>'(5) Servants'!L62</f>
        <v>0</v>
      </c>
      <c r="L61" s="355">
        <f>'(5) Servants'!M62</f>
        <v>0</v>
      </c>
      <c r="M61" s="355">
        <f>'(6) Clergy'!K62</f>
        <v>506.3268333433287</v>
      </c>
      <c r="N61" s="355">
        <f>'(6) Clergy'!L62</f>
        <v>0</v>
      </c>
      <c r="O61" s="355">
        <f>'(6) Clergy'!O62</f>
        <v>0</v>
      </c>
      <c r="P61" s="354">
        <f>'(7) Free professions'!L62</f>
        <v>391.17558027528065</v>
      </c>
      <c r="Q61" s="354">
        <f>'(7) Free professions'!M62</f>
        <v>0</v>
      </c>
      <c r="R61" s="354">
        <f>'(7) Free professions'!N62</f>
        <v>167.64667726083457</v>
      </c>
      <c r="S61" s="354">
        <f>'(8) Gov''t admin'!M62</f>
        <v>113.62719236567676</v>
      </c>
      <c r="T61" s="354">
        <f>'(8) Gov''t admin'!N62</f>
        <v>113.62719236567676</v>
      </c>
      <c r="U61" s="354">
        <f>'(8) Gov''t admin'!O62</f>
        <v>454.50876946270705</v>
      </c>
      <c r="V61" s="354">
        <f>'(8) Gov''t admin'!P62</f>
        <v>454.50876946270694</v>
      </c>
      <c r="W61" s="354">
        <f>'(9) Industry &amp; commerce'!M62</f>
        <v>1073.0893316301217</v>
      </c>
      <c r="X61" s="354">
        <f>'(9) Industry &amp; commerce'!N62</f>
        <v>5.2398935813230878</v>
      </c>
      <c r="Y61" s="354">
        <f>'(9) Industry &amp; commerce'!O62</f>
        <v>659.46861261495496</v>
      </c>
      <c r="Z61" s="354">
        <f>'(9) Industry &amp; commerce'!P62</f>
        <v>6447.2529124548082</v>
      </c>
      <c r="AA61" s="354">
        <f>'(9) Industry &amp; commerce'!Q62</f>
        <v>2550.2394245807818</v>
      </c>
      <c r="AB61" s="354">
        <f>'(9) Industry &amp; commerce'!R62</f>
        <v>364.9519407417539</v>
      </c>
      <c r="AD61" s="355">
        <f t="shared" si="1"/>
        <v>16934.007804124703</v>
      </c>
      <c r="AF61" s="355">
        <f t="shared" si="14"/>
        <v>1577.892104271079</v>
      </c>
      <c r="AG61" s="355">
        <f t="shared" si="15"/>
        <v>511.56672692465179</v>
      </c>
      <c r="AH61" s="355">
        <f t="shared" si="16"/>
        <v>773.09580498063178</v>
      </c>
      <c r="AI61" s="355">
        <f t="shared" si="17"/>
        <v>7069.4083591783492</v>
      </c>
      <c r="AJ61" s="355">
        <f t="shared" si="18"/>
        <v>6637.0928680282377</v>
      </c>
      <c r="AK61" s="355">
        <f t="shared" si="19"/>
        <v>364.9519407417539</v>
      </c>
      <c r="AL61" s="11"/>
      <c r="AM61" s="355">
        <f>'(3) Eur Russ 1904 HHs '!CQ64</f>
        <v>1577.8921042710792</v>
      </c>
      <c r="AN61" s="355">
        <f>'(3) Eur Russ 1904 HHs '!CR64</f>
        <v>511.56672692465179</v>
      </c>
      <c r="AO61" s="355">
        <f>'(3) Eur Russ 1904 HHs '!CS64</f>
        <v>773.09580498063178</v>
      </c>
      <c r="AP61" s="355">
        <f>'(3) Eur Russ 1904 HHs '!CT64</f>
        <v>7069.4083591783501</v>
      </c>
      <c r="AQ61" s="355">
        <f>'(3) Eur Russ 1904 HHs '!CU64</f>
        <v>6637.0928680282377</v>
      </c>
      <c r="AR61" s="355">
        <f>'(3) Eur Russ 1904 HHs '!CW64</f>
        <v>364.9519407417539</v>
      </c>
      <c r="AS61" s="11"/>
      <c r="AT61" s="355">
        <f t="shared" si="20"/>
        <v>0</v>
      </c>
      <c r="AU61" s="355">
        <f t="shared" si="21"/>
        <v>0</v>
      </c>
      <c r="AV61" s="355">
        <f t="shared" si="22"/>
        <v>0</v>
      </c>
      <c r="AW61" s="355">
        <f t="shared" si="23"/>
        <v>0</v>
      </c>
      <c r="AX61" s="355">
        <f t="shared" si="24"/>
        <v>0</v>
      </c>
      <c r="AY61" s="355">
        <f t="shared" si="25"/>
        <v>0</v>
      </c>
    </row>
    <row r="62" spans="1:51">
      <c r="A62" s="25">
        <v>27</v>
      </c>
      <c r="B62" s="1">
        <v>1</v>
      </c>
      <c r="C62" s="203">
        <v>1</v>
      </c>
      <c r="D62" s="221" t="s">
        <v>1074</v>
      </c>
      <c r="F62" s="355">
        <f>'(4) Agric &amp; 3 estates'!L64</f>
        <v>537.01023151498202</v>
      </c>
      <c r="G62" s="355">
        <f>'(4) Agric &amp; 3 estates'!M64</f>
        <v>0</v>
      </c>
      <c r="H62" s="355">
        <f>'(4) Agric &amp; 3 estates'!N64</f>
        <v>0</v>
      </c>
      <c r="I62" s="355">
        <f>'(4) Agric &amp; 3 estates'!R64</f>
        <v>0</v>
      </c>
      <c r="J62" s="355">
        <f>'(5) Servants'!K63</f>
        <v>634.74100350633421</v>
      </c>
      <c r="K62" s="355">
        <f>'(5) Servants'!L63</f>
        <v>0</v>
      </c>
      <c r="L62" s="355">
        <f>'(5) Servants'!M63</f>
        <v>0</v>
      </c>
      <c r="M62" s="355">
        <f>'(6) Clergy'!K63</f>
        <v>134.88882592556419</v>
      </c>
      <c r="N62" s="355">
        <f>'(6) Clergy'!L63</f>
        <v>0</v>
      </c>
      <c r="O62" s="355">
        <f>'(6) Clergy'!O63</f>
        <v>0</v>
      </c>
      <c r="P62" s="354">
        <f>'(7) Free professions'!L63</f>
        <v>156.42013662990897</v>
      </c>
      <c r="Q62" s="354">
        <f>'(7) Free professions'!M63</f>
        <v>0</v>
      </c>
      <c r="R62" s="354">
        <f>'(7) Free professions'!N63</f>
        <v>67.037201412818135</v>
      </c>
      <c r="S62" s="354">
        <f>'(8) Gov''t admin'!M63</f>
        <v>61.997958482014042</v>
      </c>
      <c r="T62" s="354">
        <f>'(8) Gov''t admin'!N63</f>
        <v>61.997958482014042</v>
      </c>
      <c r="U62" s="354">
        <f>'(8) Gov''t admin'!O63</f>
        <v>247.99183392805617</v>
      </c>
      <c r="V62" s="354">
        <f>'(8) Gov''t admin'!P63</f>
        <v>247.99183392805617</v>
      </c>
      <c r="W62" s="354">
        <f>'(9) Industry &amp; commerce'!M63</f>
        <v>464.64463791627418</v>
      </c>
      <c r="X62" s="354">
        <f>'(9) Industry &amp; commerce'!N63</f>
        <v>64.861625655278772</v>
      </c>
      <c r="Y62" s="354">
        <f>'(9) Industry &amp; commerce'!O63</f>
        <v>133.36237328386534</v>
      </c>
      <c r="Z62" s="354">
        <f>'(9) Industry &amp; commerce'!P63</f>
        <v>2074.5930003040753</v>
      </c>
      <c r="AA62" s="354">
        <f>'(9) Industry &amp; commerce'!Q63</f>
        <v>0.26114029066593503</v>
      </c>
      <c r="AB62" s="354">
        <f>'(9) Industry &amp; commerce'!R63</f>
        <v>202.34461328968507</v>
      </c>
      <c r="AD62" s="355">
        <f t="shared" si="1"/>
        <v>5090.1443745495926</v>
      </c>
      <c r="AF62" s="355">
        <f t="shared" si="14"/>
        <v>683.06273302819716</v>
      </c>
      <c r="AG62" s="355">
        <f t="shared" si="15"/>
        <v>199.75045158084296</v>
      </c>
      <c r="AH62" s="355">
        <f t="shared" si="16"/>
        <v>195.36033176587938</v>
      </c>
      <c r="AI62" s="355">
        <f t="shared" si="17"/>
        <v>2389.6220356449494</v>
      </c>
      <c r="AJ62" s="355">
        <f t="shared" si="18"/>
        <v>1420.0042092400383</v>
      </c>
      <c r="AK62" s="355">
        <f t="shared" si="19"/>
        <v>202.34461328968507</v>
      </c>
      <c r="AL62" s="11"/>
      <c r="AM62" s="355">
        <f>'(3) Eur Russ 1904 HHs '!CQ65</f>
        <v>683.06273302819716</v>
      </c>
      <c r="AN62" s="355">
        <f>'(3) Eur Russ 1904 HHs '!CR65</f>
        <v>199.75045158084296</v>
      </c>
      <c r="AO62" s="355">
        <f>'(3) Eur Russ 1904 HHs '!CS65</f>
        <v>195.36033176587938</v>
      </c>
      <c r="AP62" s="355">
        <f>'(3) Eur Russ 1904 HHs '!CT65</f>
        <v>2389.6220356449494</v>
      </c>
      <c r="AQ62" s="355">
        <f>'(3) Eur Russ 1904 HHs '!CU65</f>
        <v>1420.0042092400383</v>
      </c>
      <c r="AR62" s="355">
        <f>'(3) Eur Russ 1904 HHs '!CW65</f>
        <v>202.34461328968507</v>
      </c>
      <c r="AS62" s="11"/>
      <c r="AT62" s="355">
        <f t="shared" si="20"/>
        <v>0</v>
      </c>
      <c r="AU62" s="355">
        <f t="shared" si="21"/>
        <v>0</v>
      </c>
      <c r="AV62" s="355">
        <f t="shared" si="22"/>
        <v>0</v>
      </c>
      <c r="AW62" s="355">
        <f t="shared" si="23"/>
        <v>0</v>
      </c>
      <c r="AX62" s="355">
        <f t="shared" si="24"/>
        <v>0</v>
      </c>
      <c r="AY62" s="355">
        <f t="shared" si="25"/>
        <v>0</v>
      </c>
    </row>
    <row r="63" spans="1:51">
      <c r="A63" s="25">
        <v>34</v>
      </c>
      <c r="B63" s="1">
        <v>1</v>
      </c>
      <c r="C63" s="203">
        <v>1</v>
      </c>
      <c r="D63" s="221" t="s">
        <v>1075</v>
      </c>
      <c r="F63" s="355">
        <f>'(4) Agric &amp; 3 estates'!L65</f>
        <v>857.99611271729134</v>
      </c>
      <c r="G63" s="355">
        <f>'(4) Agric &amp; 3 estates'!M65</f>
        <v>0</v>
      </c>
      <c r="H63" s="355">
        <f>'(4) Agric &amp; 3 estates'!N65</f>
        <v>0</v>
      </c>
      <c r="I63" s="355">
        <f>'(4) Agric &amp; 3 estates'!R65</f>
        <v>0</v>
      </c>
      <c r="J63" s="355">
        <f>'(5) Servants'!K64</f>
        <v>2098.7682689869089</v>
      </c>
      <c r="K63" s="355">
        <f>'(5) Servants'!L64</f>
        <v>0</v>
      </c>
      <c r="L63" s="355">
        <f>'(5) Servants'!M64</f>
        <v>0</v>
      </c>
      <c r="M63" s="355">
        <f>'(6) Clergy'!K64</f>
        <v>306.22083484186152</v>
      </c>
      <c r="N63" s="355">
        <f>'(6) Clergy'!L64</f>
        <v>0</v>
      </c>
      <c r="O63" s="355">
        <f>'(6) Clergy'!O64</f>
        <v>0</v>
      </c>
      <c r="P63" s="354">
        <f>'(7) Free professions'!L64</f>
        <v>396.35375981418292</v>
      </c>
      <c r="Q63" s="354">
        <f>'(7) Free professions'!M64</f>
        <v>0</v>
      </c>
      <c r="R63" s="354">
        <f>'(7) Free professions'!N64</f>
        <v>169.86589706322124</v>
      </c>
      <c r="S63" s="354">
        <f>'(8) Gov''t admin'!M64</f>
        <v>85.366279901669884</v>
      </c>
      <c r="T63" s="354">
        <f>'(8) Gov''t admin'!N64</f>
        <v>85.366279901669884</v>
      </c>
      <c r="U63" s="354">
        <f>'(8) Gov''t admin'!O64</f>
        <v>341.46511960667954</v>
      </c>
      <c r="V63" s="354">
        <f>'(8) Gov''t admin'!P64</f>
        <v>341.46511960667954</v>
      </c>
      <c r="W63" s="354">
        <f>'(9) Industry &amp; commerce'!M64</f>
        <v>836.41559608791204</v>
      </c>
      <c r="X63" s="354">
        <f>'(9) Industry &amp; commerce'!N64</f>
        <v>32.216707271678729</v>
      </c>
      <c r="Y63" s="354">
        <f>'(9) Industry &amp; commerce'!O64</f>
        <v>557.48598263145664</v>
      </c>
      <c r="Z63" s="354">
        <f>'(9) Industry &amp; commerce'!P64</f>
        <v>5147.0024696128557</v>
      </c>
      <c r="AA63" s="354">
        <f>'(9) Industry &amp; commerce'!Q64</f>
        <v>2888.7509863802707</v>
      </c>
      <c r="AB63" s="354">
        <f>'(9) Industry &amp; commerce'!R64</f>
        <v>299.63958755025959</v>
      </c>
      <c r="AD63" s="355">
        <f t="shared" si="1"/>
        <v>14444.379001974597</v>
      </c>
      <c r="AF63" s="355">
        <f t="shared" si="14"/>
        <v>1318.1356358037649</v>
      </c>
      <c r="AG63" s="355">
        <f t="shared" si="15"/>
        <v>338.43754211354025</v>
      </c>
      <c r="AH63" s="355">
        <f t="shared" si="16"/>
        <v>642.85226253312658</v>
      </c>
      <c r="AI63" s="355">
        <f t="shared" si="17"/>
        <v>5658.3334862827569</v>
      </c>
      <c r="AJ63" s="355">
        <f t="shared" si="18"/>
        <v>6186.9804876911503</v>
      </c>
      <c r="AK63" s="355">
        <f t="shared" si="19"/>
        <v>299.63958755025959</v>
      </c>
      <c r="AL63" s="11"/>
      <c r="AM63" s="355">
        <f>'(3) Eur Russ 1904 HHs '!CQ66</f>
        <v>1318.1356358037649</v>
      </c>
      <c r="AN63" s="355">
        <f>'(3) Eur Russ 1904 HHs '!CR66</f>
        <v>338.43754211354025</v>
      </c>
      <c r="AO63" s="355">
        <f>'(3) Eur Russ 1904 HHs '!CS66</f>
        <v>642.85226253312658</v>
      </c>
      <c r="AP63" s="355">
        <f>'(3) Eur Russ 1904 HHs '!CT66</f>
        <v>5658.3334862827569</v>
      </c>
      <c r="AQ63" s="355">
        <f>'(3) Eur Russ 1904 HHs '!CU66</f>
        <v>6186.9804876911503</v>
      </c>
      <c r="AR63" s="355">
        <f>'(3) Eur Russ 1904 HHs '!CW66</f>
        <v>299.63958755025959</v>
      </c>
      <c r="AS63" s="11"/>
      <c r="AT63" s="355">
        <f t="shared" si="20"/>
        <v>0</v>
      </c>
      <c r="AU63" s="355">
        <f t="shared" si="21"/>
        <v>0</v>
      </c>
      <c r="AV63" s="355">
        <f t="shared" si="22"/>
        <v>0</v>
      </c>
      <c r="AW63" s="355">
        <f t="shared" si="23"/>
        <v>0</v>
      </c>
      <c r="AX63" s="355">
        <f t="shared" si="24"/>
        <v>0</v>
      </c>
      <c r="AY63" s="355">
        <f t="shared" si="25"/>
        <v>0</v>
      </c>
    </row>
    <row r="64" spans="1:51">
      <c r="A64" s="25">
        <v>37</v>
      </c>
      <c r="B64" s="1">
        <v>1</v>
      </c>
      <c r="C64" s="203">
        <v>1</v>
      </c>
      <c r="D64" s="221" t="s">
        <v>636</v>
      </c>
      <c r="F64" s="355">
        <f>'(4) Agric &amp; 3 estates'!L66</f>
        <v>3259.4994512113826</v>
      </c>
      <c r="G64" s="355">
        <f>'(4) Agric &amp; 3 estates'!M66</f>
        <v>0</v>
      </c>
      <c r="H64" s="355">
        <f>'(4) Agric &amp; 3 estates'!N66</f>
        <v>0</v>
      </c>
      <c r="I64" s="355">
        <f>'(4) Agric &amp; 3 estates'!R66</f>
        <v>0</v>
      </c>
      <c r="J64" s="355">
        <f>'(5) Servants'!K65</f>
        <v>40900.020511090777</v>
      </c>
      <c r="K64" s="355">
        <f>'(5) Servants'!L65</f>
        <v>0</v>
      </c>
      <c r="L64" s="355">
        <f>'(5) Servants'!M65</f>
        <v>0</v>
      </c>
      <c r="M64" s="355">
        <f>'(6) Clergy'!K65</f>
        <v>1392.6710827530383</v>
      </c>
      <c r="N64" s="355">
        <f>'(6) Clergy'!L65</f>
        <v>237.07864285265305</v>
      </c>
      <c r="O64" s="355">
        <f>'(6) Clergy'!O65</f>
        <v>0</v>
      </c>
      <c r="P64" s="354">
        <f>'(7) Free professions'!L65</f>
        <v>6079.1897298962967</v>
      </c>
      <c r="Q64" s="354">
        <f>'(7) Free professions'!M65</f>
        <v>0</v>
      </c>
      <c r="R64" s="354">
        <f>'(7) Free professions'!N65</f>
        <v>2605.367027098413</v>
      </c>
      <c r="S64" s="354">
        <f>'(8) Gov''t admin'!M65</f>
        <v>4545.4389607303929</v>
      </c>
      <c r="T64" s="354">
        <f>'(8) Gov''t admin'!N65</f>
        <v>2272.7194803651964</v>
      </c>
      <c r="U64" s="354">
        <f>'(8) Gov''t admin'!O65</f>
        <v>0</v>
      </c>
      <c r="V64" s="354">
        <f>'(8) Gov''t admin'!P65</f>
        <v>4545.4389607303929</v>
      </c>
      <c r="W64" s="354">
        <f>'(9) Industry &amp; commerce'!M65</f>
        <v>12383.258600741072</v>
      </c>
      <c r="X64" s="354">
        <f>'(9) Industry &amp; commerce'!N65</f>
        <v>0</v>
      </c>
      <c r="Y64" s="354">
        <f>'(9) Industry &amp; commerce'!O65</f>
        <v>4746.2234363083917</v>
      </c>
      <c r="Z64" s="354">
        <f>'(9) Industry &amp; commerce'!P65</f>
        <v>40601.057386305692</v>
      </c>
      <c r="AA64" s="354">
        <f>'(9) Industry &amp; commerce'!Q65</f>
        <v>87640.176728795923</v>
      </c>
      <c r="AB64" s="354">
        <f>'(9) Industry &amp; commerce'!R65</f>
        <v>12045.247070393163</v>
      </c>
      <c r="AD64" s="355">
        <f t="shared" si="1"/>
        <v>223253.38706927281</v>
      </c>
      <c r="AF64" s="355">
        <f t="shared" si="14"/>
        <v>23007.887291367762</v>
      </c>
      <c r="AG64" s="355">
        <f t="shared" si="15"/>
        <v>1392.6710827530383</v>
      </c>
      <c r="AH64" s="355">
        <f t="shared" si="16"/>
        <v>7018.9429166735881</v>
      </c>
      <c r="AI64" s="355">
        <f t="shared" si="17"/>
        <v>47751.863374134497</v>
      </c>
      <c r="AJ64" s="355">
        <f t="shared" si="18"/>
        <v>131799.6966910981</v>
      </c>
      <c r="AK64" s="355">
        <f t="shared" si="19"/>
        <v>12282.325713245817</v>
      </c>
      <c r="AL64" s="11"/>
      <c r="AM64" s="355">
        <f>'(3) Eur Russ 1904 HHs '!CQ67</f>
        <v>23007.887291367762</v>
      </c>
      <c r="AN64" s="355">
        <f>'(3) Eur Russ 1904 HHs '!CR67</f>
        <v>1392.6710827530383</v>
      </c>
      <c r="AO64" s="355">
        <f>'(3) Eur Russ 1904 HHs '!CS67</f>
        <v>7018.9429166735881</v>
      </c>
      <c r="AP64" s="355">
        <f>'(3) Eur Russ 1904 HHs '!CT67</f>
        <v>47751.863374134504</v>
      </c>
      <c r="AQ64" s="355">
        <f>'(3) Eur Russ 1904 HHs '!CU67</f>
        <v>131799.69669109807</v>
      </c>
      <c r="AR64" s="355">
        <f>'(3) Eur Russ 1904 HHs '!CW67</f>
        <v>12282.325713245817</v>
      </c>
      <c r="AS64" s="11"/>
      <c r="AT64" s="355">
        <f t="shared" si="20"/>
        <v>0</v>
      </c>
      <c r="AU64" s="355">
        <f t="shared" si="21"/>
        <v>0</v>
      </c>
      <c r="AV64" s="355">
        <f t="shared" si="22"/>
        <v>0</v>
      </c>
      <c r="AW64" s="355">
        <f t="shared" si="23"/>
        <v>0</v>
      </c>
      <c r="AX64" s="355">
        <f t="shared" si="24"/>
        <v>0</v>
      </c>
      <c r="AY64" s="355">
        <f t="shared" si="25"/>
        <v>0</v>
      </c>
    </row>
    <row r="65" spans="1:51">
      <c r="A65" s="25">
        <v>10</v>
      </c>
      <c r="B65" s="1">
        <v>2</v>
      </c>
      <c r="C65" s="203">
        <v>1</v>
      </c>
      <c r="D65" s="25" t="s">
        <v>631</v>
      </c>
      <c r="F65" s="355">
        <f>'(4) Agric &amp; 3 estates'!L67</f>
        <v>826.50260653459281</v>
      </c>
      <c r="G65" s="355">
        <f>'(4) Agric &amp; 3 estates'!M67</f>
        <v>0</v>
      </c>
      <c r="H65" s="355">
        <f>'(4) Agric &amp; 3 estates'!N67</f>
        <v>0</v>
      </c>
      <c r="I65" s="355">
        <f>'(4) Agric &amp; 3 estates'!R67</f>
        <v>0</v>
      </c>
      <c r="J65" s="355">
        <f>'(5) Servants'!K66</f>
        <v>1865.1725488462653</v>
      </c>
      <c r="K65" s="355">
        <f>'(5) Servants'!L66</f>
        <v>0</v>
      </c>
      <c r="L65" s="355">
        <f>'(5) Servants'!M66</f>
        <v>0</v>
      </c>
      <c r="M65" s="355">
        <f>'(6) Clergy'!K66</f>
        <v>449.66808478127268</v>
      </c>
      <c r="N65" s="355">
        <f>'(6) Clergy'!L66</f>
        <v>0</v>
      </c>
      <c r="O65" s="355">
        <f>'(6) Clergy'!O66</f>
        <v>0</v>
      </c>
      <c r="P65" s="354">
        <f>'(7) Free professions'!L66</f>
        <v>392.35123735492743</v>
      </c>
      <c r="Q65" s="354">
        <f>'(7) Free professions'!M66</f>
        <v>0</v>
      </c>
      <c r="R65" s="354">
        <f>'(7) Free professions'!N66</f>
        <v>168.15053029496889</v>
      </c>
      <c r="S65" s="354">
        <f>'(8) Gov''t admin'!M66</f>
        <v>123.02538798417216</v>
      </c>
      <c r="T65" s="354">
        <f>'(8) Gov''t admin'!N66</f>
        <v>123.02538798417216</v>
      </c>
      <c r="U65" s="354">
        <f>'(8) Gov''t admin'!O66</f>
        <v>492.10155193668862</v>
      </c>
      <c r="V65" s="354">
        <f>'(8) Gov''t admin'!P66</f>
        <v>492.10155193668857</v>
      </c>
      <c r="W65" s="354">
        <f>'(9) Industry &amp; commerce'!M66</f>
        <v>654.8852503435802</v>
      </c>
      <c r="X65" s="354">
        <f>'(9) Industry &amp; commerce'!N66</f>
        <v>99.787165663035466</v>
      </c>
      <c r="Y65" s="354">
        <f>'(9) Industry &amp; commerce'!O66</f>
        <v>490.00046088454525</v>
      </c>
      <c r="Z65" s="354">
        <f>'(9) Industry &amp; commerce'!P66</f>
        <v>5176.1579371760208</v>
      </c>
      <c r="AA65" s="354">
        <f>'(9) Industry &amp; commerce'!Q66</f>
        <v>4309.1109366595047</v>
      </c>
      <c r="AB65" s="354">
        <f>'(9) Industry &amp; commerce'!R66</f>
        <v>171.34262856579056</v>
      </c>
      <c r="AD65" s="355">
        <f t="shared" si="1"/>
        <v>15833.383266946224</v>
      </c>
      <c r="AF65" s="355">
        <f t="shared" si="14"/>
        <v>1170.2618756826798</v>
      </c>
      <c r="AG65" s="355">
        <f t="shared" si="15"/>
        <v>549.45525044430815</v>
      </c>
      <c r="AH65" s="355">
        <f t="shared" si="16"/>
        <v>613.02584886871739</v>
      </c>
      <c r="AI65" s="355">
        <f t="shared" si="17"/>
        <v>5836.4100194076782</v>
      </c>
      <c r="AJ65" s="355">
        <f t="shared" si="18"/>
        <v>7492.887643977052</v>
      </c>
      <c r="AK65" s="355">
        <f t="shared" si="19"/>
        <v>171.34262856579056</v>
      </c>
      <c r="AL65" s="11"/>
      <c r="AM65" s="355">
        <f>'(3) Eur Russ 1904 HHs '!CQ68</f>
        <v>1170.2618756826798</v>
      </c>
      <c r="AN65" s="355">
        <f>'(3) Eur Russ 1904 HHs '!CR68</f>
        <v>549.45525044430815</v>
      </c>
      <c r="AO65" s="355">
        <f>'(3) Eur Russ 1904 HHs '!CS68</f>
        <v>613.02584886871739</v>
      </c>
      <c r="AP65" s="355">
        <f>'(3) Eur Russ 1904 HHs '!CT68</f>
        <v>5836.4100194076782</v>
      </c>
      <c r="AQ65" s="355">
        <f>'(3) Eur Russ 1904 HHs '!CU68</f>
        <v>7492.8876439770511</v>
      </c>
      <c r="AR65" s="355">
        <f>'(3) Eur Russ 1904 HHs '!CW68</f>
        <v>171.34262856579056</v>
      </c>
      <c r="AS65" s="11"/>
      <c r="AT65" s="355">
        <f t="shared" si="20"/>
        <v>0</v>
      </c>
      <c r="AU65" s="355">
        <f t="shared" si="21"/>
        <v>0</v>
      </c>
      <c r="AV65" s="355">
        <f t="shared" si="22"/>
        <v>0</v>
      </c>
      <c r="AW65" s="355">
        <f t="shared" si="23"/>
        <v>0</v>
      </c>
      <c r="AX65" s="355">
        <f t="shared" si="24"/>
        <v>0</v>
      </c>
      <c r="AY65" s="355">
        <f t="shared" si="25"/>
        <v>0</v>
      </c>
    </row>
    <row r="66" spans="1:51">
      <c r="A66" s="25">
        <v>14</v>
      </c>
      <c r="B66" s="1">
        <v>2</v>
      </c>
      <c r="C66" s="203">
        <v>1</v>
      </c>
      <c r="D66" s="25" t="s">
        <v>846</v>
      </c>
      <c r="F66" s="355">
        <f>'(4) Agric &amp; 3 estates'!L68</f>
        <v>2309.8344423867434</v>
      </c>
      <c r="G66" s="355">
        <f>'(4) Agric &amp; 3 estates'!M68</f>
        <v>0</v>
      </c>
      <c r="H66" s="355">
        <f>'(4) Agric &amp; 3 estates'!N68</f>
        <v>0</v>
      </c>
      <c r="I66" s="355">
        <f>'(4) Agric &amp; 3 estates'!R68</f>
        <v>0</v>
      </c>
      <c r="J66" s="355">
        <f>'(5) Servants'!K67</f>
        <v>4742.3692535589716</v>
      </c>
      <c r="K66" s="355">
        <f>'(5) Servants'!L67</f>
        <v>0</v>
      </c>
      <c r="L66" s="355">
        <f>'(5) Servants'!M67</f>
        <v>0</v>
      </c>
      <c r="M66" s="355">
        <f>'(6) Clergy'!K67</f>
        <v>600.48392110166708</v>
      </c>
      <c r="N66" s="355">
        <f>'(6) Clergy'!L67</f>
        <v>52.895542681037341</v>
      </c>
      <c r="O66" s="355">
        <f>'(6) Clergy'!O67</f>
        <v>0</v>
      </c>
      <c r="P66" s="354">
        <f>'(7) Free professions'!L67</f>
        <v>807.36842660848731</v>
      </c>
      <c r="Q66" s="354">
        <f>'(7) Free professions'!M67</f>
        <v>0</v>
      </c>
      <c r="R66" s="354">
        <f>'(7) Free professions'!N67</f>
        <v>346.01503997506603</v>
      </c>
      <c r="S66" s="354">
        <f>'(8) Gov''t admin'!M67</f>
        <v>157.97672481131119</v>
      </c>
      <c r="T66" s="354">
        <f>'(8) Gov''t admin'!N67</f>
        <v>157.97672481131119</v>
      </c>
      <c r="U66" s="354">
        <f>'(8) Gov''t admin'!O67</f>
        <v>631.90689924524474</v>
      </c>
      <c r="V66" s="354">
        <f>'(8) Gov''t admin'!P67</f>
        <v>631.90689924524463</v>
      </c>
      <c r="W66" s="354">
        <f>'(9) Industry &amp; commerce'!M67</f>
        <v>1287.8331619459946</v>
      </c>
      <c r="X66" s="354">
        <f>'(9) Industry &amp; commerce'!N67</f>
        <v>0</v>
      </c>
      <c r="Y66" s="354">
        <f>'(9) Industry &amp; commerce'!O67</f>
        <v>781.67400226355187</v>
      </c>
      <c r="Z66" s="354">
        <f>'(9) Industry &amp; commerce'!P67</f>
        <v>9405.0119874971479</v>
      </c>
      <c r="AA66" s="354">
        <f>'(9) Industry &amp; commerce'!Q67</f>
        <v>8252.1012784501982</v>
      </c>
      <c r="AB66" s="354">
        <f>'(9) Industry &amp; commerce'!R67</f>
        <v>509.73789178911807</v>
      </c>
      <c r="AD66" s="355">
        <f t="shared" si="1"/>
        <v>30675.092196371093</v>
      </c>
      <c r="AF66" s="355">
        <f t="shared" si="14"/>
        <v>2253.1783133657932</v>
      </c>
      <c r="AG66" s="355">
        <f t="shared" si="15"/>
        <v>600.48392110166708</v>
      </c>
      <c r="AH66" s="355">
        <f t="shared" si="16"/>
        <v>939.65072707486308</v>
      </c>
      <c r="AI66" s="355">
        <f t="shared" si="17"/>
        <v>10382.933926717458</v>
      </c>
      <c r="AJ66" s="355">
        <f t="shared" si="18"/>
        <v>15936.211873641158</v>
      </c>
      <c r="AK66" s="355">
        <f t="shared" si="19"/>
        <v>562.63343447015541</v>
      </c>
      <c r="AL66" s="11"/>
      <c r="AM66" s="355">
        <f>'(3) Eur Russ 1904 HHs '!CQ69</f>
        <v>2253.1783133657932</v>
      </c>
      <c r="AN66" s="355">
        <f>'(3) Eur Russ 1904 HHs '!CR69</f>
        <v>600.48392110166708</v>
      </c>
      <c r="AO66" s="355">
        <f>'(3) Eur Russ 1904 HHs '!CS69</f>
        <v>939.65072707486308</v>
      </c>
      <c r="AP66" s="355">
        <f>'(3) Eur Russ 1904 HHs '!CT69</f>
        <v>10382.933926717458</v>
      </c>
      <c r="AQ66" s="355">
        <f>'(3) Eur Russ 1904 HHs '!CU69</f>
        <v>15936.211873641159</v>
      </c>
      <c r="AR66" s="355">
        <f>'(3) Eur Russ 1904 HHs '!CW69</f>
        <v>562.63343447015541</v>
      </c>
      <c r="AS66" s="11"/>
      <c r="AT66" s="355">
        <f t="shared" si="20"/>
        <v>0</v>
      </c>
      <c r="AU66" s="355">
        <f t="shared" si="21"/>
        <v>0</v>
      </c>
      <c r="AV66" s="355">
        <f t="shared" si="22"/>
        <v>0</v>
      </c>
      <c r="AW66" s="355">
        <f t="shared" si="23"/>
        <v>0</v>
      </c>
      <c r="AX66" s="355">
        <f t="shared" si="24"/>
        <v>0</v>
      </c>
      <c r="AY66" s="355">
        <f t="shared" si="25"/>
        <v>0</v>
      </c>
    </row>
    <row r="67" spans="1:51">
      <c r="A67" s="25">
        <v>28</v>
      </c>
      <c r="B67" s="1">
        <v>2</v>
      </c>
      <c r="C67" s="203">
        <v>1</v>
      </c>
      <c r="D67" s="221" t="s">
        <v>551</v>
      </c>
      <c r="F67" s="355">
        <f>'(4) Agric &amp; 3 estates'!L69</f>
        <v>5252.0312619320866</v>
      </c>
      <c r="G67" s="355">
        <f>'(4) Agric &amp; 3 estates'!M69</f>
        <v>0</v>
      </c>
      <c r="H67" s="355">
        <f>'(4) Agric &amp; 3 estates'!N69</f>
        <v>0</v>
      </c>
      <c r="I67" s="355">
        <f>'(4) Agric &amp; 3 estates'!R69</f>
        <v>0</v>
      </c>
      <c r="J67" s="355">
        <f>'(5) Servants'!K68</f>
        <v>1532.9596316357465</v>
      </c>
      <c r="K67" s="355">
        <f>'(5) Servants'!L68</f>
        <v>2141.9828202543486</v>
      </c>
      <c r="L67" s="355">
        <f>'(5) Servants'!M68</f>
        <v>791.12843210834035</v>
      </c>
      <c r="M67" s="355">
        <f>'(6) Clergy'!K68</f>
        <v>292.47734168924399</v>
      </c>
      <c r="N67" s="355">
        <f>'(6) Clergy'!L68</f>
        <v>0</v>
      </c>
      <c r="O67" s="355">
        <f>'(6) Clergy'!O68</f>
        <v>101.92154832078302</v>
      </c>
      <c r="P67" s="354">
        <f>'(7) Free professions'!L68</f>
        <v>391.27774771498355</v>
      </c>
      <c r="Q67" s="354">
        <f>'(7) Free professions'!M68</f>
        <v>0</v>
      </c>
      <c r="R67" s="354">
        <f>'(7) Free professions'!N68</f>
        <v>167.69046330642152</v>
      </c>
      <c r="S67" s="354">
        <f>'(8) Gov''t admin'!M68</f>
        <v>115.76600512524533</v>
      </c>
      <c r="T67" s="354">
        <f>'(8) Gov''t admin'!N68</f>
        <v>115.76600512524533</v>
      </c>
      <c r="U67" s="354">
        <f>'(8) Gov''t admin'!O68</f>
        <v>0</v>
      </c>
      <c r="V67" s="354">
        <f>'(8) Gov''t admin'!P68</f>
        <v>926.12804100196263</v>
      </c>
      <c r="W67" s="354">
        <f>'(9) Industry &amp; commerce'!M68</f>
        <v>977.2514089842191</v>
      </c>
      <c r="X67" s="354">
        <f>'(9) Industry &amp; commerce'!N68</f>
        <v>0</v>
      </c>
      <c r="Y67" s="354">
        <f>'(9) Industry &amp; commerce'!O68</f>
        <v>435.906132695471</v>
      </c>
      <c r="Z67" s="354">
        <f>'(9) Industry &amp; commerce'!P68</f>
        <v>15038.734024136622</v>
      </c>
      <c r="AA67" s="354">
        <f>'(9) Industry &amp; commerce'!Q68</f>
        <v>0</v>
      </c>
      <c r="AB67" s="354">
        <f>'(9) Industry &amp; commerce'!R68</f>
        <v>0</v>
      </c>
      <c r="AD67" s="355">
        <f t="shared" si="1"/>
        <v>28281.020864030721</v>
      </c>
      <c r="AF67" s="355">
        <f t="shared" si="14"/>
        <v>1484.2951618244479</v>
      </c>
      <c r="AG67" s="355">
        <f t="shared" si="15"/>
        <v>292.47734168924399</v>
      </c>
      <c r="AH67" s="355">
        <f t="shared" si="16"/>
        <v>551.67213782071633</v>
      </c>
      <c r="AI67" s="355">
        <f t="shared" si="17"/>
        <v>17025.60250887413</v>
      </c>
      <c r="AJ67" s="355">
        <f t="shared" si="18"/>
        <v>6784.9908935678332</v>
      </c>
      <c r="AK67" s="355">
        <f t="shared" si="19"/>
        <v>2141.9828202543486</v>
      </c>
      <c r="AL67" s="11"/>
      <c r="AM67" s="355">
        <f>'(3) Eur Russ 1904 HHs '!CQ70</f>
        <v>1484.2951618244479</v>
      </c>
      <c r="AN67" s="355">
        <f>'(3) Eur Russ 1904 HHs '!CR70</f>
        <v>292.47734168924399</v>
      </c>
      <c r="AO67" s="355">
        <f>'(3) Eur Russ 1904 HHs '!CS70</f>
        <v>551.67213782071633</v>
      </c>
      <c r="AP67" s="355">
        <f>'(3) Eur Russ 1904 HHs '!CT70</f>
        <v>17025.60250887413</v>
      </c>
      <c r="AQ67" s="355">
        <f>'(3) Eur Russ 1904 HHs '!CU70</f>
        <v>6784.9908935678332</v>
      </c>
      <c r="AR67" s="355">
        <f>'(3) Eur Russ 1904 HHs '!CW70</f>
        <v>2141.9828202543486</v>
      </c>
      <c r="AS67" s="11"/>
      <c r="AT67" s="355">
        <f t="shared" si="20"/>
        <v>0</v>
      </c>
      <c r="AU67" s="355">
        <f t="shared" si="21"/>
        <v>0</v>
      </c>
      <c r="AV67" s="355">
        <f t="shared" si="22"/>
        <v>0</v>
      </c>
      <c r="AW67" s="355">
        <f t="shared" si="23"/>
        <v>0</v>
      </c>
      <c r="AX67" s="355">
        <f t="shared" si="24"/>
        <v>0</v>
      </c>
      <c r="AY67" s="355">
        <f t="shared" si="25"/>
        <v>0</v>
      </c>
    </row>
    <row r="68" spans="1:51">
      <c r="A68" s="25">
        <v>31</v>
      </c>
      <c r="B68" s="1">
        <v>2</v>
      </c>
      <c r="C68" s="203">
        <v>1</v>
      </c>
      <c r="D68" s="221" t="s">
        <v>971</v>
      </c>
      <c r="F68" s="355">
        <f>'(4) Agric &amp; 3 estates'!L70</f>
        <v>2774.3618556161723</v>
      </c>
      <c r="G68" s="355">
        <f>'(4) Agric &amp; 3 estates'!M70</f>
        <v>0</v>
      </c>
      <c r="H68" s="355">
        <f>'(4) Agric &amp; 3 estates'!N70</f>
        <v>0</v>
      </c>
      <c r="I68" s="355">
        <f>'(4) Agric &amp; 3 estates'!R70</f>
        <v>0</v>
      </c>
      <c r="J68" s="355">
        <f>'(5) Servants'!K69</f>
        <v>4624.9766816908514</v>
      </c>
      <c r="K68" s="355">
        <f>'(5) Servants'!L69</f>
        <v>0</v>
      </c>
      <c r="L68" s="355">
        <f>'(5) Servants'!M69</f>
        <v>0</v>
      </c>
      <c r="M68" s="355">
        <f>'(6) Clergy'!K69</f>
        <v>536.66215393110315</v>
      </c>
      <c r="N68" s="355">
        <f>'(6) Clergy'!L69</f>
        <v>43.800506524024058</v>
      </c>
      <c r="O68" s="355">
        <f>'(6) Clergy'!O69</f>
        <v>0</v>
      </c>
      <c r="P68" s="354">
        <f>'(7) Free professions'!L69</f>
        <v>626.96208863137122</v>
      </c>
      <c r="Q68" s="354">
        <f>'(7) Free professions'!M69</f>
        <v>0</v>
      </c>
      <c r="R68" s="354">
        <f>'(7) Free professions'!N69</f>
        <v>268.69803798487339</v>
      </c>
      <c r="S68" s="354">
        <f>'(8) Gov''t admin'!M69</f>
        <v>178.19579522574065</v>
      </c>
      <c r="T68" s="354">
        <f>'(8) Gov''t admin'!N69</f>
        <v>178.19579522574065</v>
      </c>
      <c r="U68" s="354">
        <f>'(8) Gov''t admin'!O69</f>
        <v>712.78318090296261</v>
      </c>
      <c r="V68" s="354">
        <f>'(8) Gov''t admin'!P69</f>
        <v>712.78318090296261</v>
      </c>
      <c r="W68" s="354">
        <f>'(9) Industry &amp; commerce'!M69</f>
        <v>1197.5803553105493</v>
      </c>
      <c r="X68" s="354">
        <f>'(9) Industry &amp; commerce'!N69</f>
        <v>0</v>
      </c>
      <c r="Y68" s="354">
        <f>'(9) Industry &amp; commerce'!O69</f>
        <v>802.37853596808759</v>
      </c>
      <c r="Z68" s="354">
        <f>'(9) Industry &amp; commerce'!P69</f>
        <v>10172.356031605652</v>
      </c>
      <c r="AA68" s="354">
        <f>'(9) Industry &amp; commerce'!Q69</f>
        <v>7932.2321256945652</v>
      </c>
      <c r="AB68" s="354">
        <f>'(9) Industry &amp; commerce'!R69</f>
        <v>445.70359172765984</v>
      </c>
      <c r="AD68" s="355">
        <f t="shared" si="1"/>
        <v>31207.669916942315</v>
      </c>
      <c r="AF68" s="355">
        <f t="shared" si="14"/>
        <v>2002.738239167661</v>
      </c>
      <c r="AG68" s="355">
        <f t="shared" si="15"/>
        <v>536.66215393110315</v>
      </c>
      <c r="AH68" s="355">
        <f t="shared" si="16"/>
        <v>980.57433119382824</v>
      </c>
      <c r="AI68" s="355">
        <f t="shared" si="17"/>
        <v>11153.837250493489</v>
      </c>
      <c r="AJ68" s="355">
        <f t="shared" si="18"/>
        <v>16044.353843904551</v>
      </c>
      <c r="AK68" s="355">
        <f t="shared" si="19"/>
        <v>489.5040982516839</v>
      </c>
      <c r="AL68" s="11"/>
      <c r="AM68" s="355">
        <f>'(3) Eur Russ 1904 HHs '!CQ71</f>
        <v>2002.738239167661</v>
      </c>
      <c r="AN68" s="355">
        <f>'(3) Eur Russ 1904 HHs '!CR71</f>
        <v>536.66215393110315</v>
      </c>
      <c r="AO68" s="355">
        <f>'(3) Eur Russ 1904 HHs '!CS71</f>
        <v>980.57433119382824</v>
      </c>
      <c r="AP68" s="355">
        <f>'(3) Eur Russ 1904 HHs '!CT71</f>
        <v>11153.837250493489</v>
      </c>
      <c r="AQ68" s="355">
        <f>'(3) Eur Russ 1904 HHs '!CU71</f>
        <v>16044.353843904551</v>
      </c>
      <c r="AR68" s="355">
        <f>'(3) Eur Russ 1904 HHs '!CW71</f>
        <v>489.5040982516839</v>
      </c>
      <c r="AS68" s="11"/>
      <c r="AT68" s="355">
        <f t="shared" si="20"/>
        <v>0</v>
      </c>
      <c r="AU68" s="355">
        <f t="shared" si="21"/>
        <v>0</v>
      </c>
      <c r="AV68" s="355">
        <f t="shared" si="22"/>
        <v>0</v>
      </c>
      <c r="AW68" s="355">
        <f t="shared" si="23"/>
        <v>0</v>
      </c>
      <c r="AX68" s="355">
        <f t="shared" si="24"/>
        <v>0</v>
      </c>
      <c r="AY68" s="355">
        <f t="shared" si="25"/>
        <v>0</v>
      </c>
    </row>
    <row r="69" spans="1:51">
      <c r="A69" s="25">
        <v>36</v>
      </c>
      <c r="B69" s="1">
        <v>2</v>
      </c>
      <c r="C69" s="203">
        <v>1</v>
      </c>
      <c r="D69" s="221" t="s">
        <v>635</v>
      </c>
      <c r="F69" s="355">
        <f>'(4) Agric &amp; 3 estates'!L71</f>
        <v>4475.8711239094564</v>
      </c>
      <c r="G69" s="355">
        <f>'(4) Agric &amp; 3 estates'!M71</f>
        <v>0</v>
      </c>
      <c r="H69" s="355">
        <f>'(4) Agric &amp; 3 estates'!N71</f>
        <v>0</v>
      </c>
      <c r="I69" s="355">
        <f>'(4) Agric &amp; 3 estates'!R71</f>
        <v>0</v>
      </c>
      <c r="J69" s="355">
        <f>'(5) Servants'!K70</f>
        <v>4618.3240559243977</v>
      </c>
      <c r="K69" s="355">
        <f>'(5) Servants'!L70</f>
        <v>0</v>
      </c>
      <c r="L69" s="355">
        <f>'(5) Servants'!M70</f>
        <v>0</v>
      </c>
      <c r="M69" s="355">
        <f>'(6) Clergy'!K70</f>
        <v>474.41861117276255</v>
      </c>
      <c r="N69" s="355">
        <f>'(6) Clergy'!L70</f>
        <v>4.2232403974401791</v>
      </c>
      <c r="O69" s="355">
        <f>'(6) Clergy'!O70</f>
        <v>0</v>
      </c>
      <c r="P69" s="354">
        <f>'(7) Free professions'!L70</f>
        <v>412.8285969792999</v>
      </c>
      <c r="Q69" s="354">
        <f>'(7) Free professions'!M70</f>
        <v>0</v>
      </c>
      <c r="R69" s="354">
        <f>'(7) Free professions'!N70</f>
        <v>176.92654156255711</v>
      </c>
      <c r="S69" s="354">
        <f>'(8) Gov''t admin'!M70</f>
        <v>126.78310949329776</v>
      </c>
      <c r="T69" s="354">
        <f>'(8) Gov''t admin'!N70</f>
        <v>126.78310949329776</v>
      </c>
      <c r="U69" s="354">
        <f>'(8) Gov''t admin'!O70</f>
        <v>507.13243797319103</v>
      </c>
      <c r="V69" s="354">
        <f>'(8) Gov''t admin'!P70</f>
        <v>507.13243797319092</v>
      </c>
      <c r="W69" s="354">
        <f>'(9) Industry &amp; commerce'!M70</f>
        <v>715.57976459998929</v>
      </c>
      <c r="X69" s="354">
        <f>'(9) Industry &amp; commerce'!N70</f>
        <v>0</v>
      </c>
      <c r="Y69" s="354">
        <f>'(9) Industry &amp; commerce'!O70</f>
        <v>560.36157837167525</v>
      </c>
      <c r="Z69" s="354">
        <f>'(9) Industry &amp; commerce'!P70</f>
        <v>13785.260250447902</v>
      </c>
      <c r="AA69" s="354">
        <f>'(9) Industry &amp; commerce'!Q70</f>
        <v>1581.4992823019252</v>
      </c>
      <c r="AB69" s="354">
        <f>'(9) Industry &amp; commerce'!R70</f>
        <v>417.46226238787733</v>
      </c>
      <c r="AD69" s="355">
        <f t="shared" si="1"/>
        <v>28490.586402988258</v>
      </c>
      <c r="AF69" s="355">
        <f t="shared" si="14"/>
        <v>1255.1914710725869</v>
      </c>
      <c r="AG69" s="355">
        <f t="shared" si="15"/>
        <v>474.41861117276255</v>
      </c>
      <c r="AH69" s="355">
        <f t="shared" si="16"/>
        <v>687.14468786497298</v>
      </c>
      <c r="AI69" s="355">
        <f t="shared" si="17"/>
        <v>14469.31922998365</v>
      </c>
      <c r="AJ69" s="355">
        <f t="shared" si="18"/>
        <v>11182.82690010897</v>
      </c>
      <c r="AK69" s="355">
        <f t="shared" si="19"/>
        <v>421.68550278531751</v>
      </c>
      <c r="AL69" s="11"/>
      <c r="AM69" s="355">
        <f>'(3) Eur Russ 1904 HHs '!CQ72</f>
        <v>1255.1914710725869</v>
      </c>
      <c r="AN69" s="355">
        <f>'(3) Eur Russ 1904 HHs '!CR72</f>
        <v>474.41861117276255</v>
      </c>
      <c r="AO69" s="355">
        <f>'(3) Eur Russ 1904 HHs '!CS72</f>
        <v>687.14468786497298</v>
      </c>
      <c r="AP69" s="355">
        <f>'(3) Eur Russ 1904 HHs '!CT72</f>
        <v>14469.31922998365</v>
      </c>
      <c r="AQ69" s="355">
        <f>'(3) Eur Russ 1904 HHs '!CU72</f>
        <v>11182.82690010897</v>
      </c>
      <c r="AR69" s="355">
        <f>'(3) Eur Russ 1904 HHs '!CW72</f>
        <v>421.68550278531751</v>
      </c>
      <c r="AS69" s="11"/>
      <c r="AT69" s="355">
        <f t="shared" si="20"/>
        <v>0</v>
      </c>
      <c r="AU69" s="355">
        <f t="shared" si="21"/>
        <v>0</v>
      </c>
      <c r="AV69" s="355">
        <f t="shared" si="22"/>
        <v>0</v>
      </c>
      <c r="AW69" s="355">
        <f t="shared" si="23"/>
        <v>0</v>
      </c>
      <c r="AX69" s="355">
        <f t="shared" si="24"/>
        <v>0</v>
      </c>
      <c r="AY69" s="355">
        <f t="shared" si="25"/>
        <v>0</v>
      </c>
    </row>
    <row r="70" spans="1:51">
      <c r="A70" s="25">
        <v>45</v>
      </c>
      <c r="B70" s="1">
        <v>2</v>
      </c>
      <c r="C70" s="203">
        <v>1</v>
      </c>
      <c r="D70" s="221" t="s">
        <v>863</v>
      </c>
      <c r="F70" s="355">
        <f>'(4) Agric &amp; 3 estates'!L72</f>
        <v>2200.8995194659283</v>
      </c>
      <c r="G70" s="355">
        <f>'(4) Agric &amp; 3 estates'!M72</f>
        <v>0</v>
      </c>
      <c r="H70" s="355">
        <f>'(4) Agric &amp; 3 estates'!N72</f>
        <v>0</v>
      </c>
      <c r="I70" s="355">
        <f>'(4) Agric &amp; 3 estates'!R72</f>
        <v>0</v>
      </c>
      <c r="J70" s="355">
        <f>'(5) Servants'!K71</f>
        <v>4658.6941568044222</v>
      </c>
      <c r="K70" s="355">
        <f>'(5) Servants'!L71</f>
        <v>0</v>
      </c>
      <c r="L70" s="355">
        <f>'(5) Servants'!M71</f>
        <v>0</v>
      </c>
      <c r="M70" s="355">
        <f>'(6) Clergy'!K71</f>
        <v>353.13113227219674</v>
      </c>
      <c r="N70" s="355">
        <f>'(6) Clergy'!L71</f>
        <v>59.38314354240481</v>
      </c>
      <c r="O70" s="355">
        <f>'(6) Clergy'!O71</f>
        <v>0</v>
      </c>
      <c r="P70" s="354">
        <f>'(7) Free professions'!L71</f>
        <v>370.02777555106172</v>
      </c>
      <c r="Q70" s="354">
        <f>'(7) Free professions'!M71</f>
        <v>0</v>
      </c>
      <c r="R70" s="354">
        <f>'(7) Free professions'!N71</f>
        <v>158.58333237902647</v>
      </c>
      <c r="S70" s="354">
        <f>'(8) Gov''t admin'!M71</f>
        <v>130.42367522761057</v>
      </c>
      <c r="T70" s="354">
        <f>'(8) Gov''t admin'!N71</f>
        <v>130.42367522761057</v>
      </c>
      <c r="U70" s="354">
        <f>'(8) Gov''t admin'!O71</f>
        <v>521.69470091044229</v>
      </c>
      <c r="V70" s="354">
        <f>'(8) Gov''t admin'!P71</f>
        <v>521.69470091044241</v>
      </c>
      <c r="W70" s="354">
        <f>'(9) Industry &amp; commerce'!M71</f>
        <v>1026.4838819211195</v>
      </c>
      <c r="X70" s="354">
        <f>'(9) Industry &amp; commerce'!N71</f>
        <v>0</v>
      </c>
      <c r="Y70" s="354">
        <f>'(9) Industry &amp; commerce'!O71</f>
        <v>336.65785500725713</v>
      </c>
      <c r="Z70" s="354">
        <f>'(9) Industry &amp; commerce'!P71</f>
        <v>8848.9678731040003</v>
      </c>
      <c r="AA70" s="354">
        <f>'(9) Industry &amp; commerce'!Q71</f>
        <v>5016.2847183336489</v>
      </c>
      <c r="AB70" s="354">
        <f>'(9) Industry &amp; commerce'!R71</f>
        <v>368.1035009357368</v>
      </c>
      <c r="AD70" s="355">
        <f t="shared" si="1"/>
        <v>24701.453641592907</v>
      </c>
      <c r="AF70" s="355">
        <f t="shared" si="14"/>
        <v>1526.9353326997918</v>
      </c>
      <c r="AG70" s="355">
        <f t="shared" si="15"/>
        <v>353.13113227219674</v>
      </c>
      <c r="AH70" s="355">
        <f t="shared" si="16"/>
        <v>467.08153023486773</v>
      </c>
      <c r="AI70" s="355">
        <f t="shared" si="17"/>
        <v>9529.2459063934693</v>
      </c>
      <c r="AJ70" s="355">
        <f t="shared" si="18"/>
        <v>12397.573095514443</v>
      </c>
      <c r="AK70" s="355">
        <f t="shared" si="19"/>
        <v>427.48664447814161</v>
      </c>
      <c r="AL70" s="11"/>
      <c r="AM70" s="355">
        <f>'(3) Eur Russ 1904 HHs '!CQ73</f>
        <v>1526.9353326997918</v>
      </c>
      <c r="AN70" s="355">
        <f>'(3) Eur Russ 1904 HHs '!CR73</f>
        <v>353.13113227219674</v>
      </c>
      <c r="AO70" s="355">
        <f>'(3) Eur Russ 1904 HHs '!CS73</f>
        <v>467.08153023486773</v>
      </c>
      <c r="AP70" s="355">
        <f>'(3) Eur Russ 1904 HHs '!CT73</f>
        <v>9529.2459063934693</v>
      </c>
      <c r="AQ70" s="355">
        <f>'(3) Eur Russ 1904 HHs '!CU73</f>
        <v>12397.573095514443</v>
      </c>
      <c r="AR70" s="355">
        <f>'(3) Eur Russ 1904 HHs '!CW73</f>
        <v>427.48664447814161</v>
      </c>
      <c r="AS70" s="11"/>
      <c r="AT70" s="355">
        <f t="shared" si="20"/>
        <v>0</v>
      </c>
      <c r="AU70" s="355">
        <f t="shared" si="21"/>
        <v>0</v>
      </c>
      <c r="AV70" s="355">
        <f t="shared" si="22"/>
        <v>0</v>
      </c>
      <c r="AW70" s="355">
        <f t="shared" si="23"/>
        <v>0</v>
      </c>
      <c r="AX70" s="355">
        <f t="shared" si="24"/>
        <v>0</v>
      </c>
      <c r="AY70" s="355">
        <f t="shared" si="25"/>
        <v>0</v>
      </c>
    </row>
    <row r="71" spans="1:51">
      <c r="A71" s="25">
        <v>6</v>
      </c>
      <c r="B71" s="1">
        <v>3</v>
      </c>
      <c r="C71" s="203">
        <v>1</v>
      </c>
      <c r="D71" s="25" t="s">
        <v>798</v>
      </c>
      <c r="F71" s="355">
        <f>'(4) Agric &amp; 3 estates'!L73</f>
        <v>1260.6090493654481</v>
      </c>
      <c r="G71" s="355">
        <f>'(4) Agric &amp; 3 estates'!M73</f>
        <v>0</v>
      </c>
      <c r="H71" s="355">
        <f>'(4) Agric &amp; 3 estates'!N73</f>
        <v>0</v>
      </c>
      <c r="I71" s="355">
        <f>'(4) Agric &amp; 3 estates'!R73</f>
        <v>0</v>
      </c>
      <c r="J71" s="355">
        <f>'(5) Servants'!K72</f>
        <v>3728.4115104113675</v>
      </c>
      <c r="K71" s="355">
        <f>'(5) Servants'!L72</f>
        <v>0</v>
      </c>
      <c r="L71" s="355">
        <f>'(5) Servants'!M72</f>
        <v>0</v>
      </c>
      <c r="M71" s="355">
        <f>'(6) Clergy'!K72</f>
        <v>802.37320664706226</v>
      </c>
      <c r="N71" s="355">
        <f>'(6) Clergy'!L72</f>
        <v>20.227613701577752</v>
      </c>
      <c r="O71" s="355">
        <f>'(6) Clergy'!O72</f>
        <v>0</v>
      </c>
      <c r="P71" s="354">
        <f>'(7) Free professions'!L72</f>
        <v>583.2987635199446</v>
      </c>
      <c r="Q71" s="354">
        <f>'(7) Free professions'!M72</f>
        <v>0</v>
      </c>
      <c r="R71" s="354">
        <f>'(7) Free professions'!N72</f>
        <v>249.98518436569054</v>
      </c>
      <c r="S71" s="354">
        <f>'(8) Gov''t admin'!M72</f>
        <v>142.08559624203781</v>
      </c>
      <c r="T71" s="354">
        <f>'(8) Gov''t admin'!N72</f>
        <v>142.08559624203781</v>
      </c>
      <c r="U71" s="354">
        <f>'(8) Gov''t admin'!O72</f>
        <v>568.34238496815124</v>
      </c>
      <c r="V71" s="354">
        <f>'(8) Gov''t admin'!P72</f>
        <v>568.34238496815124</v>
      </c>
      <c r="W71" s="354">
        <f>'(9) Industry &amp; commerce'!M72</f>
        <v>769.51445271526825</v>
      </c>
      <c r="X71" s="354">
        <f>'(9) Industry &amp; commerce'!N72</f>
        <v>0</v>
      </c>
      <c r="Y71" s="354">
        <f>'(9) Industry &amp; commerce'!O72</f>
        <v>1372.9893061811692</v>
      </c>
      <c r="Z71" s="354">
        <f>'(9) Industry &amp; commerce'!P72</f>
        <v>10705.208840169624</v>
      </c>
      <c r="AA71" s="354">
        <f>'(9) Industry &amp; commerce'!Q72</f>
        <v>14338.129898444517</v>
      </c>
      <c r="AB71" s="354">
        <f>'(9) Industry &amp; commerce'!R72</f>
        <v>358.82133537569564</v>
      </c>
      <c r="AD71" s="355">
        <f t="shared" si="1"/>
        <v>35610.425123317742</v>
      </c>
      <c r="AF71" s="355">
        <f t="shared" si="14"/>
        <v>1494.8988124772507</v>
      </c>
      <c r="AG71" s="355">
        <f t="shared" si="15"/>
        <v>802.37320664706226</v>
      </c>
      <c r="AH71" s="355">
        <f t="shared" si="16"/>
        <v>1515.074902423207</v>
      </c>
      <c r="AI71" s="355">
        <f t="shared" si="17"/>
        <v>11523.536409503466</v>
      </c>
      <c r="AJ71" s="355">
        <f t="shared" si="18"/>
        <v>19895.492843189484</v>
      </c>
      <c r="AK71" s="355">
        <f t="shared" si="19"/>
        <v>379.04894907727339</v>
      </c>
      <c r="AL71" s="11"/>
      <c r="AM71" s="355">
        <f>'(3) Eur Russ 1904 HHs '!CQ74</f>
        <v>1494.8988124772507</v>
      </c>
      <c r="AN71" s="355">
        <f>'(3) Eur Russ 1904 HHs '!CR74</f>
        <v>802.37320664706226</v>
      </c>
      <c r="AO71" s="355">
        <f>'(3) Eur Russ 1904 HHs '!CS74</f>
        <v>1515.074902423207</v>
      </c>
      <c r="AP71" s="355">
        <f>'(3) Eur Russ 1904 HHs '!CT74</f>
        <v>11523.536409503466</v>
      </c>
      <c r="AQ71" s="355">
        <f>'(3) Eur Russ 1904 HHs '!CU74</f>
        <v>19895.492843189484</v>
      </c>
      <c r="AR71" s="355">
        <f>'(3) Eur Russ 1904 HHs '!CW74</f>
        <v>379.04894907727339</v>
      </c>
      <c r="AS71" s="11"/>
      <c r="AT71" s="355">
        <f t="shared" si="20"/>
        <v>0</v>
      </c>
      <c r="AU71" s="355">
        <f t="shared" si="21"/>
        <v>0</v>
      </c>
      <c r="AV71" s="355">
        <f t="shared" si="22"/>
        <v>0</v>
      </c>
      <c r="AW71" s="355">
        <f t="shared" si="23"/>
        <v>0</v>
      </c>
      <c r="AX71" s="355">
        <f t="shared" si="24"/>
        <v>0</v>
      </c>
      <c r="AY71" s="355">
        <f t="shared" si="25"/>
        <v>0</v>
      </c>
    </row>
    <row r="72" spans="1:51">
      <c r="A72" s="25">
        <v>15</v>
      </c>
      <c r="B72" s="1">
        <v>3</v>
      </c>
      <c r="C72" s="203">
        <v>1</v>
      </c>
      <c r="D72" s="25" t="s">
        <v>925</v>
      </c>
      <c r="F72" s="355">
        <f>'(4) Agric &amp; 3 estates'!L74</f>
        <v>1251.5386754923127</v>
      </c>
      <c r="G72" s="355">
        <f>'(4) Agric &amp; 3 estates'!M74</f>
        <v>0</v>
      </c>
      <c r="H72" s="355">
        <f>'(4) Agric &amp; 3 estates'!N74</f>
        <v>0</v>
      </c>
      <c r="I72" s="355">
        <f>'(4) Agric &amp; 3 estates'!R74</f>
        <v>0</v>
      </c>
      <c r="J72" s="355">
        <f>'(5) Servants'!K73</f>
        <v>1687.7079151731327</v>
      </c>
      <c r="K72" s="355">
        <f>'(5) Servants'!L73</f>
        <v>0</v>
      </c>
      <c r="L72" s="355">
        <f>'(5) Servants'!M73</f>
        <v>0</v>
      </c>
      <c r="M72" s="355">
        <f>'(6) Clergy'!K73</f>
        <v>395.22273962915148</v>
      </c>
      <c r="N72" s="355">
        <f>'(6) Clergy'!L73</f>
        <v>0</v>
      </c>
      <c r="O72" s="355">
        <f>'(6) Clergy'!O73</f>
        <v>0</v>
      </c>
      <c r="P72" s="354">
        <f>'(7) Free professions'!L73</f>
        <v>333.98101781274232</v>
      </c>
      <c r="Q72" s="354">
        <f>'(7) Free professions'!M73</f>
        <v>0</v>
      </c>
      <c r="R72" s="354">
        <f>'(7) Free professions'!N73</f>
        <v>143.13472191974671</v>
      </c>
      <c r="S72" s="354">
        <f>'(8) Gov''t admin'!M73</f>
        <v>95.423147946497807</v>
      </c>
      <c r="T72" s="354">
        <f>'(8) Gov''t admin'!N73</f>
        <v>95.423147946497807</v>
      </c>
      <c r="U72" s="354">
        <f>'(8) Gov''t admin'!O73</f>
        <v>381.69259178599123</v>
      </c>
      <c r="V72" s="354">
        <f>'(8) Gov''t admin'!P73</f>
        <v>381.69259178599123</v>
      </c>
      <c r="W72" s="354">
        <f>'(9) Industry &amp; commerce'!M73</f>
        <v>1062.7116024966745</v>
      </c>
      <c r="X72" s="354">
        <f>'(9) Industry &amp; commerce'!N73</f>
        <v>54.26148954622488</v>
      </c>
      <c r="Y72" s="354">
        <f>'(9) Industry &amp; commerce'!O73</f>
        <v>680.43221521449061</v>
      </c>
      <c r="Z72" s="354">
        <f>'(9) Industry &amp; commerce'!P73</f>
        <v>8858.4829019183799</v>
      </c>
      <c r="AA72" s="354">
        <f>'(9) Industry &amp; commerce'!Q73</f>
        <v>2202.3364765552142</v>
      </c>
      <c r="AB72" s="354">
        <f>'(9) Industry &amp; commerce'!R73</f>
        <v>178.78487419818583</v>
      </c>
      <c r="AD72" s="355">
        <f t="shared" si="1"/>
        <v>17802.826109421236</v>
      </c>
      <c r="AF72" s="355">
        <f t="shared" si="14"/>
        <v>1492.1157682559146</v>
      </c>
      <c r="AG72" s="355">
        <f t="shared" si="15"/>
        <v>449.48422917537636</v>
      </c>
      <c r="AH72" s="355">
        <f t="shared" si="16"/>
        <v>775.85536316098842</v>
      </c>
      <c r="AI72" s="355">
        <f t="shared" si="17"/>
        <v>9383.3102156241184</v>
      </c>
      <c r="AJ72" s="355">
        <f t="shared" si="18"/>
        <v>5523.275659006651</v>
      </c>
      <c r="AK72" s="355">
        <f t="shared" si="19"/>
        <v>178.78487419818583</v>
      </c>
      <c r="AL72" s="11"/>
      <c r="AM72" s="355">
        <f>'(3) Eur Russ 1904 HHs '!CQ75</f>
        <v>1492.1157682559146</v>
      </c>
      <c r="AN72" s="355">
        <f>'(3) Eur Russ 1904 HHs '!CR75</f>
        <v>449.48422917537636</v>
      </c>
      <c r="AO72" s="355">
        <f>'(3) Eur Russ 1904 HHs '!CS75</f>
        <v>775.85536316098842</v>
      </c>
      <c r="AP72" s="355">
        <f>'(3) Eur Russ 1904 HHs '!CT75</f>
        <v>9383.3102156241184</v>
      </c>
      <c r="AQ72" s="355">
        <f>'(3) Eur Russ 1904 HHs '!CU75</f>
        <v>5523.275659006651</v>
      </c>
      <c r="AR72" s="355">
        <f>'(3) Eur Russ 1904 HHs '!CW75</f>
        <v>178.78487419818583</v>
      </c>
      <c r="AS72" s="11"/>
      <c r="AT72" s="355">
        <f t="shared" si="20"/>
        <v>0</v>
      </c>
      <c r="AU72" s="355">
        <f t="shared" si="21"/>
        <v>0</v>
      </c>
      <c r="AV72" s="355">
        <f t="shared" si="22"/>
        <v>0</v>
      </c>
      <c r="AW72" s="355">
        <f t="shared" si="23"/>
        <v>0</v>
      </c>
      <c r="AX72" s="355">
        <f t="shared" si="24"/>
        <v>0</v>
      </c>
      <c r="AY72" s="355">
        <f t="shared" si="25"/>
        <v>0</v>
      </c>
    </row>
    <row r="73" spans="1:51">
      <c r="A73" s="25">
        <v>18</v>
      </c>
      <c r="B73" s="1">
        <v>3</v>
      </c>
      <c r="C73" s="203">
        <v>1</v>
      </c>
      <c r="D73" s="25" t="s">
        <v>782</v>
      </c>
      <c r="F73" s="355">
        <f>'(4) Agric &amp; 3 estates'!L75</f>
        <v>1292.2651031089918</v>
      </c>
      <c r="G73" s="355">
        <f>'(4) Agric &amp; 3 estates'!M75</f>
        <v>0</v>
      </c>
      <c r="H73" s="355">
        <f>'(4) Agric &amp; 3 estates'!N75</f>
        <v>0</v>
      </c>
      <c r="I73" s="355">
        <f>'(4) Agric &amp; 3 estates'!R75</f>
        <v>0</v>
      </c>
      <c r="J73" s="355">
        <f>'(5) Servants'!K74</f>
        <v>2191.4910504336817</v>
      </c>
      <c r="K73" s="355">
        <f>'(5) Servants'!L74</f>
        <v>0</v>
      </c>
      <c r="L73" s="355">
        <f>'(5) Servants'!M74</f>
        <v>0</v>
      </c>
      <c r="M73" s="355">
        <f>'(6) Clergy'!K74</f>
        <v>533.97743891907646</v>
      </c>
      <c r="N73" s="355">
        <f>'(6) Clergy'!L74</f>
        <v>0</v>
      </c>
      <c r="O73" s="355">
        <f>'(6) Clergy'!O74</f>
        <v>0</v>
      </c>
      <c r="P73" s="354">
        <f>'(7) Free professions'!L74</f>
        <v>429.36550200072946</v>
      </c>
      <c r="Q73" s="354">
        <f>'(7) Free professions'!M74</f>
        <v>0</v>
      </c>
      <c r="R73" s="354">
        <f>'(7) Free professions'!N74</f>
        <v>184.01378657174121</v>
      </c>
      <c r="S73" s="354">
        <f>'(8) Gov''t admin'!M74</f>
        <v>125.25641782822943</v>
      </c>
      <c r="T73" s="354">
        <f>'(8) Gov''t admin'!N74</f>
        <v>125.25641782822943</v>
      </c>
      <c r="U73" s="354">
        <f>'(8) Gov''t admin'!O74</f>
        <v>501.02567131291772</v>
      </c>
      <c r="V73" s="354">
        <f>'(8) Gov''t admin'!P74</f>
        <v>501.02567131291767</v>
      </c>
      <c r="W73" s="354">
        <f>'(9) Industry &amp; commerce'!M74</f>
        <v>995.92922147122965</v>
      </c>
      <c r="X73" s="354">
        <f>'(9) Industry &amp; commerce'!N74</f>
        <v>135.17236171528793</v>
      </c>
      <c r="Y73" s="354">
        <f>'(9) Industry &amp; commerce'!O74</f>
        <v>1023.7206997652626</v>
      </c>
      <c r="Z73" s="354">
        <f>'(9) Industry &amp; commerce'!P74</f>
        <v>8155.4790964881167</v>
      </c>
      <c r="AA73" s="354">
        <f>'(9) Industry &amp; commerce'!Q74</f>
        <v>3448.4396008645917</v>
      </c>
      <c r="AB73" s="354">
        <f>'(9) Industry &amp; commerce'!R74</f>
        <v>208.04437372756567</v>
      </c>
      <c r="AD73" s="355">
        <f t="shared" ref="AD73:AD136" si="26">SUM(F73:AB73)</f>
        <v>19850.46241334857</v>
      </c>
      <c r="AF73" s="355">
        <f t="shared" si="14"/>
        <v>1550.5511413001886</v>
      </c>
      <c r="AG73" s="355">
        <f t="shared" si="15"/>
        <v>669.1498006343644</v>
      </c>
      <c r="AH73" s="355">
        <f t="shared" si="16"/>
        <v>1148.977117593492</v>
      </c>
      <c r="AI73" s="355">
        <f t="shared" si="17"/>
        <v>8840.5185543727748</v>
      </c>
      <c r="AJ73" s="355">
        <f t="shared" si="18"/>
        <v>7433.2214257201831</v>
      </c>
      <c r="AK73" s="355">
        <f t="shared" si="19"/>
        <v>208.04437372756567</v>
      </c>
      <c r="AL73" s="11"/>
      <c r="AM73" s="355">
        <f>'(3) Eur Russ 1904 HHs '!CQ76</f>
        <v>1550.5511413001886</v>
      </c>
      <c r="AN73" s="355">
        <f>'(3) Eur Russ 1904 HHs '!CR76</f>
        <v>669.1498006343644</v>
      </c>
      <c r="AO73" s="355">
        <f>'(3) Eur Russ 1904 HHs '!CS76</f>
        <v>1148.977117593492</v>
      </c>
      <c r="AP73" s="355">
        <f>'(3) Eur Russ 1904 HHs '!CT76</f>
        <v>8840.5185543727748</v>
      </c>
      <c r="AQ73" s="355">
        <f>'(3) Eur Russ 1904 HHs '!CU76</f>
        <v>7433.2214257201831</v>
      </c>
      <c r="AR73" s="355">
        <f>'(3) Eur Russ 1904 HHs '!CW76</f>
        <v>208.04437372756567</v>
      </c>
      <c r="AS73" s="11"/>
      <c r="AT73" s="355">
        <f t="shared" si="20"/>
        <v>0</v>
      </c>
      <c r="AU73" s="355">
        <f t="shared" si="21"/>
        <v>0</v>
      </c>
      <c r="AV73" s="355">
        <f t="shared" si="22"/>
        <v>0</v>
      </c>
      <c r="AW73" s="355">
        <f t="shared" si="23"/>
        <v>0</v>
      </c>
      <c r="AX73" s="355">
        <f t="shared" si="24"/>
        <v>0</v>
      </c>
      <c r="AY73" s="355">
        <f t="shared" si="25"/>
        <v>0</v>
      </c>
    </row>
    <row r="74" spans="1:51">
      <c r="A74" s="25">
        <v>24</v>
      </c>
      <c r="B74" s="1">
        <v>3</v>
      </c>
      <c r="C74" s="203">
        <v>1</v>
      </c>
      <c r="D74" s="221" t="s">
        <v>988</v>
      </c>
      <c r="F74" s="355">
        <f>'(4) Agric &amp; 3 estates'!L76</f>
        <v>1971.4186158779146</v>
      </c>
      <c r="G74" s="355">
        <f>'(4) Agric &amp; 3 estates'!M76</f>
        <v>0</v>
      </c>
      <c r="H74" s="355">
        <f>'(4) Agric &amp; 3 estates'!N76</f>
        <v>0</v>
      </c>
      <c r="I74" s="355">
        <f>'(4) Agric &amp; 3 estates'!R76</f>
        <v>0</v>
      </c>
      <c r="J74" s="355">
        <f>'(5) Servants'!K75</f>
        <v>21994.058027481493</v>
      </c>
      <c r="K74" s="355">
        <f>'(5) Servants'!L75</f>
        <v>0</v>
      </c>
      <c r="L74" s="355">
        <f>'(5) Servants'!M75</f>
        <v>0</v>
      </c>
      <c r="M74" s="355">
        <f>'(6) Clergy'!K75</f>
        <v>1602.1588932877496</v>
      </c>
      <c r="N74" s="355">
        <f>'(6) Clergy'!L75</f>
        <v>449.72578854436574</v>
      </c>
      <c r="O74" s="355">
        <f>'(6) Clergy'!O75</f>
        <v>0</v>
      </c>
      <c r="P74" s="354">
        <f>'(7) Free professions'!L75</f>
        <v>3623.6551701375001</v>
      </c>
      <c r="Q74" s="354">
        <f>'(7) Free professions'!M75</f>
        <v>0</v>
      </c>
      <c r="R74" s="354">
        <f>'(7) Free professions'!N75</f>
        <v>1552.9950729160716</v>
      </c>
      <c r="S74" s="354">
        <f>'(8) Gov''t admin'!M75</f>
        <v>344.6629825038259</v>
      </c>
      <c r="T74" s="354">
        <f>'(8) Gov''t admin'!N75</f>
        <v>344.6629825038259</v>
      </c>
      <c r="U74" s="354">
        <f>'(8) Gov''t admin'!O75</f>
        <v>1378.6519300153036</v>
      </c>
      <c r="V74" s="354">
        <f>'(8) Gov''t admin'!P75</f>
        <v>1378.6519300153032</v>
      </c>
      <c r="W74" s="354">
        <f>'(9) Industry &amp; commerce'!M75</f>
        <v>4565.0222338337153</v>
      </c>
      <c r="X74" s="354">
        <f>'(9) Industry &amp; commerce'!N75</f>
        <v>0</v>
      </c>
      <c r="Y74" s="354">
        <f>'(9) Industry &amp; commerce'!O75</f>
        <v>4932.2232484509186</v>
      </c>
      <c r="Z74" s="354">
        <f>'(9) Industry &amp; commerce'!P75</f>
        <v>28385.759504655565</v>
      </c>
      <c r="AA74" s="354">
        <f>'(9) Industry &amp; commerce'!Q75</f>
        <v>58650.990265400404</v>
      </c>
      <c r="AB74" s="354">
        <f>'(9) Industry &amp; commerce'!R75</f>
        <v>2935.4732780436971</v>
      </c>
      <c r="AD74" s="355">
        <f t="shared" si="26"/>
        <v>134110.10992366765</v>
      </c>
      <c r="AF74" s="355">
        <f t="shared" si="14"/>
        <v>8533.3403864750417</v>
      </c>
      <c r="AG74" s="355">
        <f t="shared" si="15"/>
        <v>1602.1588932877496</v>
      </c>
      <c r="AH74" s="355">
        <f t="shared" si="16"/>
        <v>5276.8862309547449</v>
      </c>
      <c r="AI74" s="355">
        <f t="shared" si="17"/>
        <v>31317.40650758694</v>
      </c>
      <c r="AJ74" s="355">
        <f t="shared" si="18"/>
        <v>83995.118838775117</v>
      </c>
      <c r="AK74" s="355">
        <f t="shared" si="19"/>
        <v>3385.199066588063</v>
      </c>
      <c r="AL74" s="11"/>
      <c r="AM74" s="355">
        <f>'(3) Eur Russ 1904 HHs '!CQ77</f>
        <v>8533.3403864750417</v>
      </c>
      <c r="AN74" s="355">
        <f>'(3) Eur Russ 1904 HHs '!CR77</f>
        <v>1602.1588932877496</v>
      </c>
      <c r="AO74" s="355">
        <f>'(3) Eur Russ 1904 HHs '!CS77</f>
        <v>5276.8862309547449</v>
      </c>
      <c r="AP74" s="355">
        <f>'(3) Eur Russ 1904 HHs '!CT77</f>
        <v>31317.406507586937</v>
      </c>
      <c r="AQ74" s="355">
        <f>'(3) Eur Russ 1904 HHs '!CU77</f>
        <v>83995.118838775117</v>
      </c>
      <c r="AR74" s="355">
        <f>'(3) Eur Russ 1904 HHs '!CW77</f>
        <v>3385.1990665880626</v>
      </c>
      <c r="AS74" s="11"/>
      <c r="AT74" s="355">
        <f t="shared" si="20"/>
        <v>0</v>
      </c>
      <c r="AU74" s="355">
        <f t="shared" si="21"/>
        <v>0</v>
      </c>
      <c r="AV74" s="355">
        <f t="shared" si="22"/>
        <v>0</v>
      </c>
      <c r="AW74" s="355">
        <f t="shared" si="23"/>
        <v>0</v>
      </c>
      <c r="AX74" s="355">
        <f t="shared" si="24"/>
        <v>0</v>
      </c>
      <c r="AY74" s="355">
        <f t="shared" si="25"/>
        <v>0</v>
      </c>
    </row>
    <row r="75" spans="1:51">
      <c r="A75" s="25">
        <v>25</v>
      </c>
      <c r="B75" s="1">
        <v>3</v>
      </c>
      <c r="C75" s="203">
        <v>1</v>
      </c>
      <c r="D75" s="221" t="s">
        <v>558</v>
      </c>
      <c r="F75" s="355">
        <f>'(4) Agric &amp; 3 estates'!L77</f>
        <v>2579.0978006070673</v>
      </c>
      <c r="G75" s="355">
        <f>'(4) Agric &amp; 3 estates'!M77</f>
        <v>0</v>
      </c>
      <c r="H75" s="355">
        <f>'(4) Agric &amp; 3 estates'!N77</f>
        <v>0</v>
      </c>
      <c r="I75" s="355">
        <f>'(4) Agric &amp; 3 estates'!R77</f>
        <v>0</v>
      </c>
      <c r="J75" s="355">
        <f>'(5) Servants'!K76</f>
        <v>3943.0697749050337</v>
      </c>
      <c r="K75" s="355">
        <f>'(5) Servants'!L76</f>
        <v>0</v>
      </c>
      <c r="L75" s="355">
        <f>'(5) Servants'!M76</f>
        <v>0</v>
      </c>
      <c r="M75" s="355">
        <f>'(6) Clergy'!K76</f>
        <v>630.07024262753191</v>
      </c>
      <c r="N75" s="355">
        <f>'(6) Clergy'!L76</f>
        <v>149.34231411416317</v>
      </c>
      <c r="O75" s="355">
        <f>'(6) Clergy'!O76</f>
        <v>0</v>
      </c>
      <c r="P75" s="354">
        <f>'(7) Free professions'!L76</f>
        <v>608.10417187451003</v>
      </c>
      <c r="Q75" s="354">
        <f>'(7) Free professions'!M76</f>
        <v>0</v>
      </c>
      <c r="R75" s="354">
        <f>'(7) Free professions'!N76</f>
        <v>260.6160736605043</v>
      </c>
      <c r="S75" s="354">
        <f>'(8) Gov''t admin'!M76</f>
        <v>143.9748195092298</v>
      </c>
      <c r="T75" s="354">
        <f>'(8) Gov''t admin'!N76</f>
        <v>143.9748195092298</v>
      </c>
      <c r="U75" s="354">
        <f>'(8) Gov''t admin'!O76</f>
        <v>575.89927803691921</v>
      </c>
      <c r="V75" s="354">
        <f>'(8) Gov''t admin'!P76</f>
        <v>575.8992780369191</v>
      </c>
      <c r="W75" s="354">
        <f>'(9) Industry &amp; commerce'!M76</f>
        <v>1123.9409652685058</v>
      </c>
      <c r="X75" s="354">
        <f>'(9) Industry &amp; commerce'!N76</f>
        <v>0</v>
      </c>
      <c r="Y75" s="354">
        <f>'(9) Industry &amp; commerce'!O76</f>
        <v>895.73568596773339</v>
      </c>
      <c r="Z75" s="354">
        <f>'(9) Industry &amp; commerce'!P76</f>
        <v>8502.904220703469</v>
      </c>
      <c r="AA75" s="354">
        <f>'(9) Industry &amp; commerce'!Q76</f>
        <v>6648.8170527154543</v>
      </c>
      <c r="AB75" s="354">
        <f>'(9) Industry &amp; commerce'!R76</f>
        <v>281.48950043925726</v>
      </c>
      <c r="AD75" s="355">
        <f t="shared" si="26"/>
        <v>27062.935997975528</v>
      </c>
      <c r="AF75" s="355">
        <f t="shared" si="14"/>
        <v>1876.0199566522456</v>
      </c>
      <c r="AG75" s="355">
        <f t="shared" si="15"/>
        <v>630.07024262753191</v>
      </c>
      <c r="AH75" s="355">
        <f t="shared" si="16"/>
        <v>1039.7105054769631</v>
      </c>
      <c r="AI75" s="355">
        <f t="shared" si="17"/>
        <v>9339.4195724008932</v>
      </c>
      <c r="AJ75" s="355">
        <f t="shared" si="18"/>
        <v>13746.883906264475</v>
      </c>
      <c r="AK75" s="355">
        <f t="shared" si="19"/>
        <v>430.83181455342043</v>
      </c>
      <c r="AL75" s="11"/>
      <c r="AM75" s="355">
        <f>'(3) Eur Russ 1904 HHs '!CQ78</f>
        <v>1876.0199566522456</v>
      </c>
      <c r="AN75" s="355">
        <f>'(3) Eur Russ 1904 HHs '!CR78</f>
        <v>630.07024262753191</v>
      </c>
      <c r="AO75" s="355">
        <f>'(3) Eur Russ 1904 HHs '!CS78</f>
        <v>1039.7105054769631</v>
      </c>
      <c r="AP75" s="355">
        <f>'(3) Eur Russ 1904 HHs '!CT78</f>
        <v>9339.4195724008914</v>
      </c>
      <c r="AQ75" s="355">
        <f>'(3) Eur Russ 1904 HHs '!CU78</f>
        <v>13746.883906264475</v>
      </c>
      <c r="AR75" s="355">
        <f>'(3) Eur Russ 1904 HHs '!CW78</f>
        <v>430.83181455342043</v>
      </c>
      <c r="AS75" s="11"/>
      <c r="AT75" s="355">
        <f t="shared" si="20"/>
        <v>0</v>
      </c>
      <c r="AU75" s="355">
        <f t="shared" si="21"/>
        <v>0</v>
      </c>
      <c r="AV75" s="355">
        <f t="shared" si="22"/>
        <v>0</v>
      </c>
      <c r="AW75" s="355">
        <f t="shared" si="23"/>
        <v>0</v>
      </c>
      <c r="AX75" s="355">
        <f t="shared" si="24"/>
        <v>0</v>
      </c>
      <c r="AY75" s="355">
        <f t="shared" si="25"/>
        <v>0</v>
      </c>
    </row>
    <row r="76" spans="1:51">
      <c r="A76" s="25">
        <v>40</v>
      </c>
      <c r="B76" s="1">
        <v>3</v>
      </c>
      <c r="C76" s="203">
        <v>1</v>
      </c>
      <c r="D76" s="221" t="s">
        <v>989</v>
      </c>
      <c r="F76" s="355">
        <f>'(4) Agric &amp; 3 estates'!L78</f>
        <v>767.29432932934424</v>
      </c>
      <c r="G76" s="355">
        <f>'(4) Agric &amp; 3 estates'!M78</f>
        <v>0</v>
      </c>
      <c r="H76" s="355">
        <f>'(4) Agric &amp; 3 estates'!N78</f>
        <v>0</v>
      </c>
      <c r="I76" s="355">
        <f>'(4) Agric &amp; 3 estates'!R78</f>
        <v>0</v>
      </c>
      <c r="J76" s="355">
        <f>'(5) Servants'!K77</f>
        <v>2721.5292163611862</v>
      </c>
      <c r="K76" s="355">
        <f>'(5) Servants'!L77</f>
        <v>0</v>
      </c>
      <c r="L76" s="355">
        <f>'(5) Servants'!M77</f>
        <v>0</v>
      </c>
      <c r="M76" s="355">
        <f>'(6) Clergy'!K77</f>
        <v>405.24660288976088</v>
      </c>
      <c r="N76" s="355">
        <f>'(6) Clergy'!L77</f>
        <v>0</v>
      </c>
      <c r="O76" s="355">
        <f>'(6) Clergy'!O77</f>
        <v>0</v>
      </c>
      <c r="P76" s="354">
        <f>'(7) Free professions'!L77</f>
        <v>420.46906411506149</v>
      </c>
      <c r="Q76" s="354">
        <f>'(7) Free professions'!M77</f>
        <v>0</v>
      </c>
      <c r="R76" s="354">
        <f>'(7) Free professions'!N77</f>
        <v>180.20102747788351</v>
      </c>
      <c r="S76" s="354">
        <f>'(8) Gov''t admin'!M77</f>
        <v>102.23734093208689</v>
      </c>
      <c r="T76" s="354">
        <f>'(8) Gov''t admin'!N77</f>
        <v>102.23734093208689</v>
      </c>
      <c r="U76" s="354">
        <f>'(8) Gov''t admin'!O77</f>
        <v>408.94936372834758</v>
      </c>
      <c r="V76" s="354">
        <f>'(8) Gov''t admin'!P77</f>
        <v>408.94936372834752</v>
      </c>
      <c r="W76" s="354">
        <f>'(9) Industry &amp; commerce'!M77</f>
        <v>1400.3858558085205</v>
      </c>
      <c r="X76" s="354">
        <f>'(9) Industry &amp; commerce'!N77</f>
        <v>57.575105615585016</v>
      </c>
      <c r="Y76" s="354">
        <f>'(9) Industry &amp; commerce'!O77</f>
        <v>883.64096020025647</v>
      </c>
      <c r="Z76" s="354">
        <f>'(9) Industry &amp; commerce'!P77</f>
        <v>8775.6725393116812</v>
      </c>
      <c r="AA76" s="354">
        <f>'(9) Industry &amp; commerce'!Q77</f>
        <v>3765.6697772222115</v>
      </c>
      <c r="AB76" s="354">
        <f>'(9) Industry &amp; commerce'!R77</f>
        <v>170.83566005123797</v>
      </c>
      <c r="AD76" s="355">
        <f t="shared" si="26"/>
        <v>20570.893547703596</v>
      </c>
      <c r="AF76" s="355">
        <f t="shared" si="14"/>
        <v>1923.0922608556689</v>
      </c>
      <c r="AG76" s="355">
        <f t="shared" si="15"/>
        <v>462.8217085053459</v>
      </c>
      <c r="AH76" s="355">
        <f t="shared" si="16"/>
        <v>985.87830113234338</v>
      </c>
      <c r="AI76" s="355">
        <f t="shared" si="17"/>
        <v>9364.822930517912</v>
      </c>
      <c r="AJ76" s="355">
        <f t="shared" si="18"/>
        <v>7663.4426866410895</v>
      </c>
      <c r="AK76" s="355">
        <f t="shared" si="19"/>
        <v>170.83566005123797</v>
      </c>
      <c r="AL76" s="11"/>
      <c r="AM76" s="355">
        <f>'(3) Eur Russ 1904 HHs '!CQ79</f>
        <v>1923.0922608556689</v>
      </c>
      <c r="AN76" s="355">
        <f>'(3) Eur Russ 1904 HHs '!CR79</f>
        <v>462.8217085053459</v>
      </c>
      <c r="AO76" s="355">
        <f>'(3) Eur Russ 1904 HHs '!CS79</f>
        <v>985.87830113234338</v>
      </c>
      <c r="AP76" s="355">
        <f>'(3) Eur Russ 1904 HHs '!CT79</f>
        <v>9364.822930517912</v>
      </c>
      <c r="AQ76" s="355">
        <f>'(3) Eur Russ 1904 HHs '!CU79</f>
        <v>7663.4426866410904</v>
      </c>
      <c r="AR76" s="355">
        <f>'(3) Eur Russ 1904 HHs '!CW79</f>
        <v>170.83566005123797</v>
      </c>
      <c r="AS76" s="11"/>
      <c r="AT76" s="355">
        <f t="shared" si="20"/>
        <v>0</v>
      </c>
      <c r="AU76" s="355">
        <f t="shared" si="21"/>
        <v>0</v>
      </c>
      <c r="AV76" s="355">
        <f t="shared" si="22"/>
        <v>0</v>
      </c>
      <c r="AW76" s="355">
        <f t="shared" si="23"/>
        <v>0</v>
      </c>
      <c r="AX76" s="355">
        <f t="shared" si="24"/>
        <v>0</v>
      </c>
      <c r="AY76" s="355">
        <f t="shared" si="25"/>
        <v>0</v>
      </c>
    </row>
    <row r="77" spans="1:51">
      <c r="A77" s="25">
        <v>43</v>
      </c>
      <c r="B77" s="1">
        <v>3</v>
      </c>
      <c r="C77" s="203">
        <v>1</v>
      </c>
      <c r="D77" s="221" t="s">
        <v>742</v>
      </c>
      <c r="F77" s="355">
        <f>'(4) Agric &amp; 3 estates'!L79</f>
        <v>1514.0670931152056</v>
      </c>
      <c r="G77" s="355">
        <f>'(4) Agric &amp; 3 estates'!M79</f>
        <v>0</v>
      </c>
      <c r="H77" s="355">
        <f>'(4) Agric &amp; 3 estates'!N79</f>
        <v>0</v>
      </c>
      <c r="I77" s="355">
        <f>'(4) Agric &amp; 3 estates'!R79</f>
        <v>0</v>
      </c>
      <c r="J77" s="355">
        <f>'(5) Servants'!K78</f>
        <v>3384.7182118986657</v>
      </c>
      <c r="K77" s="355">
        <f>'(5) Servants'!L78</f>
        <v>0</v>
      </c>
      <c r="L77" s="355">
        <f>'(5) Servants'!M78</f>
        <v>0</v>
      </c>
      <c r="M77" s="355">
        <f>'(6) Clergy'!K78</f>
        <v>899.28197047605795</v>
      </c>
      <c r="N77" s="355">
        <f>'(6) Clergy'!L78</f>
        <v>57.268828538782032</v>
      </c>
      <c r="O77" s="355">
        <f>'(6) Clergy'!O78</f>
        <v>0</v>
      </c>
      <c r="P77" s="354">
        <f>'(7) Free professions'!L78</f>
        <v>459.59718863908284</v>
      </c>
      <c r="Q77" s="354">
        <f>'(7) Free professions'!M78</f>
        <v>0</v>
      </c>
      <c r="R77" s="354">
        <f>'(7) Free professions'!N78</f>
        <v>196.9702237024641</v>
      </c>
      <c r="S77" s="354">
        <f>'(8) Gov''t admin'!M78</f>
        <v>126.50242815373772</v>
      </c>
      <c r="T77" s="354">
        <f>'(8) Gov''t admin'!N78</f>
        <v>126.50242815373772</v>
      </c>
      <c r="U77" s="354">
        <f>'(8) Gov''t admin'!O78</f>
        <v>506.0097126149509</v>
      </c>
      <c r="V77" s="354">
        <f>'(8) Gov''t admin'!P78</f>
        <v>506.00971261495079</v>
      </c>
      <c r="W77" s="354">
        <f>'(9) Industry &amp; commerce'!M78</f>
        <v>1019.3692121579294</v>
      </c>
      <c r="X77" s="354">
        <f>'(9) Industry &amp; commerce'!N78</f>
        <v>0</v>
      </c>
      <c r="Y77" s="354">
        <f>'(9) Industry &amp; commerce'!O78</f>
        <v>1106.8560287110467</v>
      </c>
      <c r="Z77" s="354">
        <f>'(9) Industry &amp; commerce'!P78</f>
        <v>10994.085612560777</v>
      </c>
      <c r="AA77" s="354">
        <f>'(9) Industry &amp; commerce'!Q78</f>
        <v>7151.3243533918094</v>
      </c>
      <c r="AB77" s="354">
        <f>'(9) Industry &amp; commerce'!R78</f>
        <v>251.75649275128256</v>
      </c>
      <c r="AD77" s="355">
        <f t="shared" si="26"/>
        <v>28300.319497480483</v>
      </c>
      <c r="AF77" s="355">
        <f t="shared" si="14"/>
        <v>1605.4688289507499</v>
      </c>
      <c r="AG77" s="355">
        <f t="shared" si="15"/>
        <v>899.28197047605795</v>
      </c>
      <c r="AH77" s="355">
        <f t="shared" si="16"/>
        <v>1233.3584568647846</v>
      </c>
      <c r="AI77" s="355">
        <f t="shared" si="17"/>
        <v>11697.065548878192</v>
      </c>
      <c r="AJ77" s="355">
        <f t="shared" si="18"/>
        <v>12556.119371020632</v>
      </c>
      <c r="AK77" s="355">
        <f t="shared" si="19"/>
        <v>309.0253212900646</v>
      </c>
      <c r="AL77" s="11"/>
      <c r="AM77" s="355">
        <f>'(3) Eur Russ 1904 HHs '!CQ80</f>
        <v>1605.4688289507499</v>
      </c>
      <c r="AN77" s="355">
        <f>'(3) Eur Russ 1904 HHs '!CR80</f>
        <v>899.28197047605795</v>
      </c>
      <c r="AO77" s="355">
        <f>'(3) Eur Russ 1904 HHs '!CS80</f>
        <v>1233.3584568647846</v>
      </c>
      <c r="AP77" s="355">
        <f>'(3) Eur Russ 1904 HHs '!CT80</f>
        <v>11697.065548878192</v>
      </c>
      <c r="AQ77" s="355">
        <f>'(3) Eur Russ 1904 HHs '!CU80</f>
        <v>12556.119371020632</v>
      </c>
      <c r="AR77" s="355">
        <f>'(3) Eur Russ 1904 HHs '!CW80</f>
        <v>309.0253212900646</v>
      </c>
      <c r="AS77" s="11"/>
      <c r="AT77" s="355">
        <f t="shared" si="20"/>
        <v>0</v>
      </c>
      <c r="AU77" s="355">
        <f t="shared" si="21"/>
        <v>0</v>
      </c>
      <c r="AV77" s="355">
        <f t="shared" si="22"/>
        <v>0</v>
      </c>
      <c r="AW77" s="355">
        <f t="shared" si="23"/>
        <v>0</v>
      </c>
      <c r="AX77" s="355">
        <f t="shared" si="24"/>
        <v>0</v>
      </c>
      <c r="AY77" s="355">
        <f t="shared" si="25"/>
        <v>0</v>
      </c>
    </row>
    <row r="78" spans="1:51">
      <c r="A78" s="25">
        <v>50</v>
      </c>
      <c r="B78" s="1">
        <v>3</v>
      </c>
      <c r="C78" s="203">
        <v>1</v>
      </c>
      <c r="D78" s="221" t="s">
        <v>799</v>
      </c>
      <c r="F78" s="355">
        <f>'(4) Agric &amp; 3 estates'!L80</f>
        <v>819.04493049361713</v>
      </c>
      <c r="G78" s="355">
        <f>'(4) Agric &amp; 3 estates'!M80</f>
        <v>0</v>
      </c>
      <c r="H78" s="355">
        <f>'(4) Agric &amp; 3 estates'!N80</f>
        <v>0</v>
      </c>
      <c r="I78" s="355">
        <f>'(4) Agric &amp; 3 estates'!R80</f>
        <v>0</v>
      </c>
      <c r="J78" s="355">
        <f>'(5) Servants'!K79</f>
        <v>4059.4845100465463</v>
      </c>
      <c r="K78" s="355">
        <f>'(5) Servants'!L79</f>
        <v>0</v>
      </c>
      <c r="L78" s="355">
        <f>'(5) Servants'!M79</f>
        <v>0</v>
      </c>
      <c r="M78" s="355">
        <f>'(6) Clergy'!K79</f>
        <v>798.19651408105244</v>
      </c>
      <c r="N78" s="355">
        <f>'(6) Clergy'!L79</f>
        <v>0</v>
      </c>
      <c r="O78" s="355">
        <f>'(6) Clergy'!O79</f>
        <v>0</v>
      </c>
      <c r="P78" s="354">
        <f>'(7) Free professions'!L79</f>
        <v>531.63461852040234</v>
      </c>
      <c r="Q78" s="354">
        <f>'(7) Free professions'!M79</f>
        <v>0</v>
      </c>
      <c r="R78" s="354">
        <f>'(7) Free professions'!N79</f>
        <v>227.84340793731528</v>
      </c>
      <c r="S78" s="354">
        <f>'(8) Gov''t admin'!M79</f>
        <v>131.04718887897874</v>
      </c>
      <c r="T78" s="354">
        <f>'(8) Gov''t admin'!N79</f>
        <v>131.04718887897874</v>
      </c>
      <c r="U78" s="354">
        <f>'(8) Gov''t admin'!O79</f>
        <v>524.18875551591498</v>
      </c>
      <c r="V78" s="354">
        <f>'(8) Gov''t admin'!P79</f>
        <v>524.18875551591509</v>
      </c>
      <c r="W78" s="354">
        <f>'(9) Industry &amp; commerce'!M79</f>
        <v>1132.5493001551165</v>
      </c>
      <c r="X78" s="354">
        <f>'(9) Industry &amp; commerce'!N79</f>
        <v>90.156876707906235</v>
      </c>
      <c r="Y78" s="354">
        <f>'(9) Industry &amp; commerce'!O79</f>
        <v>1446.370415434413</v>
      </c>
      <c r="Z78" s="354">
        <f>'(9) Industry &amp; commerce'!P79</f>
        <v>9879.7095629733813</v>
      </c>
      <c r="AA78" s="354">
        <f>'(9) Industry &amp; commerce'!Q79</f>
        <v>9067.4267239352903</v>
      </c>
      <c r="AB78" s="354">
        <f>'(9) Industry &amp; commerce'!R79</f>
        <v>420.56326887488285</v>
      </c>
      <c r="AD78" s="355">
        <f t="shared" si="26"/>
        <v>29783.452017949712</v>
      </c>
      <c r="AF78" s="355">
        <f t="shared" si="14"/>
        <v>1795.2311075544976</v>
      </c>
      <c r="AG78" s="355">
        <f t="shared" si="15"/>
        <v>888.35339078895868</v>
      </c>
      <c r="AH78" s="355">
        <f t="shared" si="16"/>
        <v>1577.4176043133916</v>
      </c>
      <c r="AI78" s="355">
        <f t="shared" si="17"/>
        <v>10631.741726426611</v>
      </c>
      <c r="AJ78" s="355">
        <f t="shared" si="18"/>
        <v>14470.14491999137</v>
      </c>
      <c r="AK78" s="355">
        <f t="shared" si="19"/>
        <v>420.56326887488285</v>
      </c>
      <c r="AL78" s="11"/>
      <c r="AM78" s="355">
        <f>'(3) Eur Russ 1904 HHs '!CQ81</f>
        <v>1795.2311075544974</v>
      </c>
      <c r="AN78" s="355">
        <f>'(3) Eur Russ 1904 HHs '!CR81</f>
        <v>888.35339078895868</v>
      </c>
      <c r="AO78" s="355">
        <f>'(3) Eur Russ 1904 HHs '!CS81</f>
        <v>1577.4176043133916</v>
      </c>
      <c r="AP78" s="355">
        <f>'(3) Eur Russ 1904 HHs '!CT81</f>
        <v>10631.741726426611</v>
      </c>
      <c r="AQ78" s="355">
        <f>'(3) Eur Russ 1904 HHs '!CU81</f>
        <v>14470.14491999137</v>
      </c>
      <c r="AR78" s="355">
        <f>'(3) Eur Russ 1904 HHs '!CW81</f>
        <v>420.56326887488285</v>
      </c>
      <c r="AS78" s="11"/>
      <c r="AT78" s="355">
        <f t="shared" si="20"/>
        <v>0</v>
      </c>
      <c r="AU78" s="355">
        <f t="shared" si="21"/>
        <v>0</v>
      </c>
      <c r="AV78" s="355">
        <f t="shared" si="22"/>
        <v>0</v>
      </c>
      <c r="AW78" s="355">
        <f t="shared" si="23"/>
        <v>0</v>
      </c>
      <c r="AX78" s="355">
        <f t="shared" si="24"/>
        <v>0</v>
      </c>
      <c r="AY78" s="355">
        <f t="shared" si="25"/>
        <v>0</v>
      </c>
    </row>
    <row r="79" spans="1:51">
      <c r="A79" s="25">
        <v>9</v>
      </c>
      <c r="B79" s="1">
        <v>4</v>
      </c>
      <c r="C79" s="203">
        <v>1</v>
      </c>
      <c r="D79" s="25" t="s">
        <v>800</v>
      </c>
      <c r="F79" s="355">
        <f>'(4) Agric &amp; 3 estates'!L81</f>
        <v>5607.721165105816</v>
      </c>
      <c r="G79" s="355">
        <f>'(4) Agric &amp; 3 estates'!M81</f>
        <v>0</v>
      </c>
      <c r="H79" s="355">
        <f>'(4) Agric &amp; 3 estates'!N81</f>
        <v>0</v>
      </c>
      <c r="I79" s="355">
        <f>'(4) Agric &amp; 3 estates'!R81</f>
        <v>0</v>
      </c>
      <c r="J79" s="355">
        <f>'(5) Servants'!K80</f>
        <v>3973.2125766590748</v>
      </c>
      <c r="K79" s="355">
        <f>'(5) Servants'!L80</f>
        <v>0</v>
      </c>
      <c r="L79" s="355">
        <f>'(5) Servants'!M80</f>
        <v>0</v>
      </c>
      <c r="M79" s="355">
        <f>'(6) Clergy'!K80</f>
        <v>726.47964392908546</v>
      </c>
      <c r="N79" s="355">
        <f>'(6) Clergy'!L80</f>
        <v>135.99820807739638</v>
      </c>
      <c r="O79" s="355">
        <f>'(6) Clergy'!O80</f>
        <v>0</v>
      </c>
      <c r="P79" s="354">
        <f>'(7) Free professions'!L80</f>
        <v>637.65216474187093</v>
      </c>
      <c r="Q79" s="354">
        <f>'(7) Free professions'!M80</f>
        <v>0</v>
      </c>
      <c r="R79" s="354">
        <f>'(7) Free professions'!N80</f>
        <v>273.27949917508755</v>
      </c>
      <c r="S79" s="354">
        <f>'(8) Gov''t admin'!M80</f>
        <v>133.4094954601787</v>
      </c>
      <c r="T79" s="354">
        <f>'(8) Gov''t admin'!N80</f>
        <v>133.4094954601787</v>
      </c>
      <c r="U79" s="354">
        <f>'(8) Gov''t admin'!O80</f>
        <v>533.63798184071482</v>
      </c>
      <c r="V79" s="354">
        <f>'(8) Gov''t admin'!P80</f>
        <v>533.6379818407147</v>
      </c>
      <c r="W79" s="354">
        <f>'(9) Industry &amp; commerce'!M80</f>
        <v>1365.7215860701044</v>
      </c>
      <c r="X79" s="354">
        <f>'(9) Industry &amp; commerce'!N80</f>
        <v>0</v>
      </c>
      <c r="Y79" s="354">
        <f>'(9) Industry &amp; commerce'!O80</f>
        <v>864.23843495777101</v>
      </c>
      <c r="Z79" s="354">
        <f>'(9) Industry &amp; commerce'!P80</f>
        <v>8844.1217939435628</v>
      </c>
      <c r="AA79" s="354">
        <f>'(9) Industry &amp; commerce'!Q80</f>
        <v>8450.7441153402197</v>
      </c>
      <c r="AB79" s="354">
        <f>'(9) Industry &amp; commerce'!R80</f>
        <v>89.277131049237425</v>
      </c>
      <c r="AD79" s="355">
        <f t="shared" si="26"/>
        <v>32302.541273651012</v>
      </c>
      <c r="AF79" s="355">
        <f t="shared" si="14"/>
        <v>2136.783246272154</v>
      </c>
      <c r="AG79" s="355">
        <f t="shared" si="15"/>
        <v>726.47964392908546</v>
      </c>
      <c r="AH79" s="355">
        <f t="shared" si="16"/>
        <v>997.64793041794974</v>
      </c>
      <c r="AI79" s="355">
        <f t="shared" si="17"/>
        <v>9651.0392749593648</v>
      </c>
      <c r="AJ79" s="355">
        <f t="shared" si="18"/>
        <v>18565.315838945826</v>
      </c>
      <c r="AK79" s="355">
        <f t="shared" si="19"/>
        <v>225.27533912663381</v>
      </c>
      <c r="AL79" s="11"/>
      <c r="AM79" s="355">
        <f>'(3) Eur Russ 1904 HHs '!CQ82</f>
        <v>2136.783246272154</v>
      </c>
      <c r="AN79" s="355">
        <f>'(3) Eur Russ 1904 HHs '!CR82</f>
        <v>726.47964392908546</v>
      </c>
      <c r="AO79" s="355">
        <f>'(3) Eur Russ 1904 HHs '!CS82</f>
        <v>997.64793041794974</v>
      </c>
      <c r="AP79" s="355">
        <f>'(3) Eur Russ 1904 HHs '!CT82</f>
        <v>9651.0392749593648</v>
      </c>
      <c r="AQ79" s="355">
        <f>'(3) Eur Russ 1904 HHs '!CU82</f>
        <v>18565.315838945826</v>
      </c>
      <c r="AR79" s="355">
        <f>'(3) Eur Russ 1904 HHs '!CW82</f>
        <v>225.27533912663381</v>
      </c>
      <c r="AS79" s="11"/>
      <c r="AT79" s="355">
        <f t="shared" si="20"/>
        <v>0</v>
      </c>
      <c r="AU79" s="355">
        <f t="shared" si="21"/>
        <v>0</v>
      </c>
      <c r="AV79" s="355">
        <f t="shared" si="22"/>
        <v>0</v>
      </c>
      <c r="AW79" s="355">
        <f t="shared" si="23"/>
        <v>0</v>
      </c>
      <c r="AX79" s="355">
        <f t="shared" si="24"/>
        <v>0</v>
      </c>
      <c r="AY79" s="355">
        <f t="shared" si="25"/>
        <v>0</v>
      </c>
    </row>
    <row r="80" spans="1:51">
      <c r="A80" s="25">
        <v>20</v>
      </c>
      <c r="B80" s="1">
        <v>4</v>
      </c>
      <c r="C80" s="203">
        <v>1</v>
      </c>
      <c r="D80" s="222" t="s">
        <v>1037</v>
      </c>
      <c r="F80" s="355">
        <f>'(4) Agric &amp; 3 estates'!L82</f>
        <v>8341.4348825585803</v>
      </c>
      <c r="G80" s="355">
        <f>'(4) Agric &amp; 3 estates'!M82</f>
        <v>0</v>
      </c>
      <c r="H80" s="355">
        <f>'(4) Agric &amp; 3 estates'!N82</f>
        <v>0</v>
      </c>
      <c r="I80" s="355">
        <f>'(4) Agric &amp; 3 estates'!R82</f>
        <v>0</v>
      </c>
      <c r="J80" s="355">
        <f>'(5) Servants'!K81</f>
        <v>3933.359538117053</v>
      </c>
      <c r="K80" s="355">
        <f>'(5) Servants'!L81</f>
        <v>0</v>
      </c>
      <c r="L80" s="355">
        <f>'(5) Servants'!M81</f>
        <v>0</v>
      </c>
      <c r="M80" s="355">
        <f>'(6) Clergy'!K81</f>
        <v>626.85066096254332</v>
      </c>
      <c r="N80" s="355">
        <f>'(6) Clergy'!L81</f>
        <v>11.422692078763703</v>
      </c>
      <c r="O80" s="355">
        <f>'(6) Clergy'!O81</f>
        <v>0</v>
      </c>
      <c r="P80" s="354">
        <f>'(7) Free professions'!L81</f>
        <v>628.30033190003633</v>
      </c>
      <c r="Q80" s="354">
        <f>'(7) Free professions'!M81</f>
        <v>0</v>
      </c>
      <c r="R80" s="354">
        <f>'(7) Free professions'!N81</f>
        <v>269.2715708143013</v>
      </c>
      <c r="S80" s="354">
        <f>'(8) Gov''t admin'!M81</f>
        <v>141.21797936038914</v>
      </c>
      <c r="T80" s="354">
        <f>'(8) Gov''t admin'!N81</f>
        <v>141.21797936038914</v>
      </c>
      <c r="U80" s="354">
        <f>'(8) Gov''t admin'!O81</f>
        <v>564.87191744155655</v>
      </c>
      <c r="V80" s="354">
        <f>'(8) Gov''t admin'!P81</f>
        <v>564.87191744155643</v>
      </c>
      <c r="W80" s="354">
        <f>'(9) Industry &amp; commerce'!M81</f>
        <v>1514.5879178831824</v>
      </c>
      <c r="X80" s="354">
        <f>'(9) Industry &amp; commerce'!N81</f>
        <v>0</v>
      </c>
      <c r="Y80" s="354">
        <f>'(9) Industry &amp; commerce'!O81</f>
        <v>1071.6056924530924</v>
      </c>
      <c r="Z80" s="354">
        <f>'(9) Industry &amp; commerce'!P81</f>
        <v>11719.797039851797</v>
      </c>
      <c r="AA80" s="354">
        <f>'(9) Industry &amp; commerce'!Q81</f>
        <v>10162.025309704579</v>
      </c>
      <c r="AB80" s="354">
        <f>'(9) Industry &amp; commerce'!R81</f>
        <v>201.24913515386015</v>
      </c>
      <c r="AD80" s="355">
        <f t="shared" si="26"/>
        <v>39892.084565081685</v>
      </c>
      <c r="AF80" s="355">
        <f t="shared" si="14"/>
        <v>2284.1062291436078</v>
      </c>
      <c r="AG80" s="355">
        <f t="shared" si="15"/>
        <v>626.85066096254332</v>
      </c>
      <c r="AH80" s="355">
        <f t="shared" si="16"/>
        <v>1212.8236718134815</v>
      </c>
      <c r="AI80" s="355">
        <f t="shared" si="17"/>
        <v>12553.940528107654</v>
      </c>
      <c r="AJ80" s="355">
        <f t="shared" si="18"/>
        <v>23001.691647821768</v>
      </c>
      <c r="AK80" s="355">
        <f t="shared" si="19"/>
        <v>212.67182723262385</v>
      </c>
      <c r="AL80" s="11"/>
      <c r="AM80" s="355">
        <f>'(3) Eur Russ 1904 HHs '!CQ83</f>
        <v>2284.1062291436078</v>
      </c>
      <c r="AN80" s="355">
        <f>'(3) Eur Russ 1904 HHs '!CR83</f>
        <v>626.85066096254332</v>
      </c>
      <c r="AO80" s="355">
        <f>'(3) Eur Russ 1904 HHs '!CS83</f>
        <v>1212.8236718134815</v>
      </c>
      <c r="AP80" s="355">
        <f>'(3) Eur Russ 1904 HHs '!CT83</f>
        <v>12553.940528107654</v>
      </c>
      <c r="AQ80" s="355">
        <f>'(3) Eur Russ 1904 HHs '!CU83</f>
        <v>23001.691647821768</v>
      </c>
      <c r="AR80" s="355">
        <f>'(3) Eur Russ 1904 HHs '!CW83</f>
        <v>212.67182723262385</v>
      </c>
      <c r="AS80" s="11"/>
      <c r="AT80" s="355">
        <f t="shared" si="20"/>
        <v>0</v>
      </c>
      <c r="AU80" s="355">
        <f t="shared" si="21"/>
        <v>0</v>
      </c>
      <c r="AV80" s="355">
        <f t="shared" si="22"/>
        <v>0</v>
      </c>
      <c r="AW80" s="355">
        <f t="shared" si="23"/>
        <v>0</v>
      </c>
      <c r="AX80" s="355">
        <f t="shared" si="24"/>
        <v>0</v>
      </c>
      <c r="AY80" s="355">
        <f t="shared" si="25"/>
        <v>0</v>
      </c>
    </row>
    <row r="81" spans="1:51">
      <c r="A81" s="25">
        <v>29</v>
      </c>
      <c r="B81" s="1">
        <v>4</v>
      </c>
      <c r="C81" s="203">
        <v>1</v>
      </c>
      <c r="D81" s="221" t="s">
        <v>552</v>
      </c>
      <c r="F81" s="355">
        <f>'(4) Agric &amp; 3 estates'!L83</f>
        <v>5407.53540565003</v>
      </c>
      <c r="G81" s="355">
        <f>'(4) Agric &amp; 3 estates'!M83</f>
        <v>0</v>
      </c>
      <c r="H81" s="355">
        <f>'(4) Agric &amp; 3 estates'!N83</f>
        <v>0</v>
      </c>
      <c r="I81" s="355">
        <f>'(4) Agric &amp; 3 estates'!R83</f>
        <v>0</v>
      </c>
      <c r="J81" s="355">
        <f>'(5) Servants'!K82</f>
        <v>4850.2522808756157</v>
      </c>
      <c r="K81" s="355">
        <f>'(5) Servants'!L82</f>
        <v>0</v>
      </c>
      <c r="L81" s="355">
        <f>'(5) Servants'!M82</f>
        <v>0</v>
      </c>
      <c r="M81" s="355">
        <f>'(6) Clergy'!K82</f>
        <v>811.35533033869046</v>
      </c>
      <c r="N81" s="355">
        <f>'(6) Clergy'!L82</f>
        <v>232.36984402694816</v>
      </c>
      <c r="O81" s="355">
        <f>'(6) Clergy'!O82</f>
        <v>0</v>
      </c>
      <c r="P81" s="354">
        <f>'(7) Free professions'!L82</f>
        <v>763.66679047476828</v>
      </c>
      <c r="Q81" s="354">
        <f>'(7) Free professions'!M82</f>
        <v>0</v>
      </c>
      <c r="R81" s="354">
        <f>'(7) Free professions'!N82</f>
        <v>327.28576734632924</v>
      </c>
      <c r="S81" s="354">
        <f>'(8) Gov''t admin'!M82</f>
        <v>152.54444856113184</v>
      </c>
      <c r="T81" s="354">
        <f>'(8) Gov''t admin'!N82</f>
        <v>152.54444856113184</v>
      </c>
      <c r="U81" s="354">
        <f>'(8) Gov''t admin'!O82</f>
        <v>610.17779424452738</v>
      </c>
      <c r="V81" s="354">
        <f>'(8) Gov''t admin'!P82</f>
        <v>610.17779424452738</v>
      </c>
      <c r="W81" s="354">
        <f>'(9) Industry &amp; commerce'!M82</f>
        <v>1554.0483222982375</v>
      </c>
      <c r="X81" s="354">
        <f>'(9) Industry &amp; commerce'!N82</f>
        <v>0</v>
      </c>
      <c r="Y81" s="354">
        <f>'(9) Industry &amp; commerce'!O82</f>
        <v>1840.6180494894011</v>
      </c>
      <c r="Z81" s="354">
        <f>'(9) Industry &amp; commerce'!P82</f>
        <v>19340.419693240794</v>
      </c>
      <c r="AA81" s="354">
        <f>'(9) Industry &amp; commerce'!Q82</f>
        <v>10460.305507302905</v>
      </c>
      <c r="AB81" s="354">
        <f>'(9) Industry &amp; commerce'!R82</f>
        <v>114.08197880374269</v>
      </c>
      <c r="AD81" s="355">
        <f t="shared" si="26"/>
        <v>47227.383455458781</v>
      </c>
      <c r="AF81" s="355">
        <f t="shared" si="14"/>
        <v>2470.2595613341377</v>
      </c>
      <c r="AG81" s="355">
        <f t="shared" si="15"/>
        <v>811.35533033869046</v>
      </c>
      <c r="AH81" s="355">
        <f t="shared" si="16"/>
        <v>1993.162498050533</v>
      </c>
      <c r="AI81" s="355">
        <f t="shared" si="17"/>
        <v>20277.88325483165</v>
      </c>
      <c r="AJ81" s="355">
        <f t="shared" si="18"/>
        <v>21328.270988073076</v>
      </c>
      <c r="AK81" s="355">
        <f t="shared" si="19"/>
        <v>346.45182283069084</v>
      </c>
      <c r="AL81" s="11"/>
      <c r="AM81" s="355">
        <f>'(3) Eur Russ 1904 HHs '!CQ84</f>
        <v>2470.2595613341377</v>
      </c>
      <c r="AN81" s="355">
        <f>'(3) Eur Russ 1904 HHs '!CR84</f>
        <v>811.35533033869046</v>
      </c>
      <c r="AO81" s="355">
        <f>'(3) Eur Russ 1904 HHs '!CS84</f>
        <v>1993.162498050533</v>
      </c>
      <c r="AP81" s="355">
        <f>'(3) Eur Russ 1904 HHs '!CT84</f>
        <v>20277.88325483165</v>
      </c>
      <c r="AQ81" s="355">
        <f>'(3) Eur Russ 1904 HHs '!CU84</f>
        <v>21328.270988073076</v>
      </c>
      <c r="AR81" s="355">
        <f>'(3) Eur Russ 1904 HHs '!CW84</f>
        <v>346.45182283069084</v>
      </c>
      <c r="AS81" s="11"/>
      <c r="AT81" s="355">
        <f t="shared" si="20"/>
        <v>0</v>
      </c>
      <c r="AU81" s="355">
        <f t="shared" si="21"/>
        <v>0</v>
      </c>
      <c r="AV81" s="355">
        <f t="shared" si="22"/>
        <v>0</v>
      </c>
      <c r="AW81" s="355">
        <f t="shared" si="23"/>
        <v>0</v>
      </c>
      <c r="AX81" s="355">
        <f t="shared" si="24"/>
        <v>0</v>
      </c>
      <c r="AY81" s="355">
        <f t="shared" si="25"/>
        <v>0</v>
      </c>
    </row>
    <row r="82" spans="1:51">
      <c r="A82" s="25">
        <v>30</v>
      </c>
      <c r="B82" s="1">
        <v>4</v>
      </c>
      <c r="C82" s="203">
        <v>1</v>
      </c>
      <c r="D82" s="221" t="s">
        <v>801</v>
      </c>
      <c r="F82" s="355">
        <f>'(4) Agric &amp; 3 estates'!L84</f>
        <v>8675.3558741129509</v>
      </c>
      <c r="G82" s="355">
        <f>'(4) Agric &amp; 3 estates'!M84</f>
        <v>0</v>
      </c>
      <c r="H82" s="355">
        <f>'(4) Agric &amp; 3 estates'!N84</f>
        <v>0</v>
      </c>
      <c r="I82" s="355">
        <f>'(4) Agric &amp; 3 estates'!R84</f>
        <v>0</v>
      </c>
      <c r="J82" s="355">
        <f>'(5) Servants'!K83</f>
        <v>2379.0699851095032</v>
      </c>
      <c r="K82" s="355">
        <f>'(5) Servants'!L83</f>
        <v>0</v>
      </c>
      <c r="L82" s="355">
        <f>'(5) Servants'!M83</f>
        <v>0</v>
      </c>
      <c r="M82" s="355">
        <f>'(6) Clergy'!K83</f>
        <v>591.46017202778683</v>
      </c>
      <c r="N82" s="355">
        <f>'(6) Clergy'!L83</f>
        <v>36.571725607383883</v>
      </c>
      <c r="O82" s="355">
        <f>'(6) Clergy'!O83</f>
        <v>0</v>
      </c>
      <c r="P82" s="354">
        <f>'(7) Free professions'!L83</f>
        <v>441.48513482065613</v>
      </c>
      <c r="Q82" s="354">
        <f>'(7) Free professions'!M83</f>
        <v>0</v>
      </c>
      <c r="R82" s="354">
        <f>'(7) Free professions'!N83</f>
        <v>189.20791492313836</v>
      </c>
      <c r="S82" s="354">
        <f>'(8) Gov''t admin'!M83</f>
        <v>131.46091416600609</v>
      </c>
      <c r="T82" s="354">
        <f>'(8) Gov''t admin'!N83</f>
        <v>131.46091416600609</v>
      </c>
      <c r="U82" s="354">
        <f>'(8) Gov''t admin'!O83</f>
        <v>525.84365666402437</v>
      </c>
      <c r="V82" s="354">
        <f>'(8) Gov''t admin'!P83</f>
        <v>525.84365666402437</v>
      </c>
      <c r="W82" s="354">
        <f>'(9) Industry &amp; commerce'!M83</f>
        <v>841.95304336423703</v>
      </c>
      <c r="X82" s="354">
        <f>'(9) Industry &amp; commerce'!N83</f>
        <v>0</v>
      </c>
      <c r="Y82" s="354">
        <f>'(9) Industry &amp; commerce'!O83</f>
        <v>468.75317289179293</v>
      </c>
      <c r="Z82" s="354">
        <f>'(9) Industry &amp; commerce'!P83</f>
        <v>6790.4790541451111</v>
      </c>
      <c r="AA82" s="354">
        <f>'(9) Industry &amp; commerce'!Q83</f>
        <v>4638.6417072191143</v>
      </c>
      <c r="AB82" s="354">
        <f>'(9) Industry &amp; commerce'!R83</f>
        <v>243.93416035431426</v>
      </c>
      <c r="AD82" s="355">
        <f t="shared" si="26"/>
        <v>26611.521086236051</v>
      </c>
      <c r="AF82" s="355">
        <f t="shared" si="14"/>
        <v>1414.8990923508991</v>
      </c>
      <c r="AG82" s="355">
        <f t="shared" si="15"/>
        <v>591.46017202778683</v>
      </c>
      <c r="AH82" s="355">
        <f t="shared" si="16"/>
        <v>600.21408705779902</v>
      </c>
      <c r="AI82" s="355">
        <f t="shared" si="17"/>
        <v>7505.5306257322736</v>
      </c>
      <c r="AJ82" s="355">
        <f t="shared" si="18"/>
        <v>16218.911223105593</v>
      </c>
      <c r="AK82" s="355">
        <f t="shared" si="19"/>
        <v>280.50588596169814</v>
      </c>
      <c r="AL82" s="11"/>
      <c r="AM82" s="355">
        <f>'(3) Eur Russ 1904 HHs '!CQ85</f>
        <v>1414.8990923508993</v>
      </c>
      <c r="AN82" s="355">
        <f>'(3) Eur Russ 1904 HHs '!CR85</f>
        <v>591.46017202778683</v>
      </c>
      <c r="AO82" s="355">
        <f>'(3) Eur Russ 1904 HHs '!CS85</f>
        <v>600.21408705779902</v>
      </c>
      <c r="AP82" s="355">
        <f>'(3) Eur Russ 1904 HHs '!CT85</f>
        <v>7505.5306257322745</v>
      </c>
      <c r="AQ82" s="355">
        <f>'(3) Eur Russ 1904 HHs '!CU85</f>
        <v>16218.911223105593</v>
      </c>
      <c r="AR82" s="355">
        <f>'(3) Eur Russ 1904 HHs '!CW85</f>
        <v>280.50588596169814</v>
      </c>
      <c r="AS82" s="11"/>
      <c r="AT82" s="355">
        <f t="shared" si="20"/>
        <v>0</v>
      </c>
      <c r="AU82" s="355">
        <f t="shared" si="21"/>
        <v>0</v>
      </c>
      <c r="AV82" s="355">
        <f t="shared" si="22"/>
        <v>0</v>
      </c>
      <c r="AW82" s="355">
        <f t="shared" si="23"/>
        <v>0</v>
      </c>
      <c r="AX82" s="355">
        <f t="shared" si="24"/>
        <v>0</v>
      </c>
      <c r="AY82" s="355">
        <f t="shared" si="25"/>
        <v>0</v>
      </c>
    </row>
    <row r="83" spans="1:51">
      <c r="A83" s="25">
        <v>35</v>
      </c>
      <c r="B83" s="1">
        <v>4</v>
      </c>
      <c r="C83" s="203">
        <v>1</v>
      </c>
      <c r="D83" s="221" t="s">
        <v>726</v>
      </c>
      <c r="F83" s="355">
        <f>'(4) Agric &amp; 3 estates'!L85</f>
        <v>7426.9403591344635</v>
      </c>
      <c r="G83" s="355">
        <f>'(4) Agric &amp; 3 estates'!M85</f>
        <v>0</v>
      </c>
      <c r="H83" s="355">
        <f>'(4) Agric &amp; 3 estates'!N85</f>
        <v>0</v>
      </c>
      <c r="I83" s="355">
        <f>'(4) Agric &amp; 3 estates'!R85</f>
        <v>0</v>
      </c>
      <c r="J83" s="355">
        <f>'(5) Servants'!K84</f>
        <v>2323.5287308296174</v>
      </c>
      <c r="K83" s="355">
        <f>'(5) Servants'!L84</f>
        <v>0</v>
      </c>
      <c r="L83" s="355">
        <f>'(5) Servants'!M84</f>
        <v>0</v>
      </c>
      <c r="M83" s="355">
        <f>'(6) Clergy'!K84</f>
        <v>504.07747819025076</v>
      </c>
      <c r="N83" s="355">
        <f>'(6) Clergy'!L84</f>
        <v>0</v>
      </c>
      <c r="O83" s="355">
        <f>'(6) Clergy'!O84</f>
        <v>0</v>
      </c>
      <c r="P83" s="354">
        <f>'(7) Free professions'!L84</f>
        <v>423.84266065582614</v>
      </c>
      <c r="Q83" s="354">
        <f>'(7) Free professions'!M84</f>
        <v>0</v>
      </c>
      <c r="R83" s="354">
        <f>'(7) Free professions'!N84</f>
        <v>181.64685456678265</v>
      </c>
      <c r="S83" s="354">
        <f>'(8) Gov''t admin'!M84</f>
        <v>100.51722494089616</v>
      </c>
      <c r="T83" s="354">
        <f>'(8) Gov''t admin'!N84</f>
        <v>100.51722494089616</v>
      </c>
      <c r="U83" s="354">
        <f>'(8) Gov''t admin'!O84</f>
        <v>402.06889976358462</v>
      </c>
      <c r="V83" s="354">
        <f>'(8) Gov''t admin'!P84</f>
        <v>402.06889976358457</v>
      </c>
      <c r="W83" s="354">
        <f>'(9) Industry &amp; commerce'!M84</f>
        <v>1154.0426916635022</v>
      </c>
      <c r="X83" s="354">
        <f>'(9) Industry &amp; commerce'!N84</f>
        <v>160.15486303534078</v>
      </c>
      <c r="Y83" s="354">
        <f>'(9) Industry &amp; commerce'!O84</f>
        <v>901.01099984122743</v>
      </c>
      <c r="Z83" s="354">
        <f>'(9) Industry &amp; commerce'!P84</f>
        <v>7825.8554809325724</v>
      </c>
      <c r="AA83" s="354">
        <f>'(9) Industry &amp; commerce'!Q84</f>
        <v>7744.1603565850128</v>
      </c>
      <c r="AB83" s="354">
        <f>'(9) Industry &amp; commerce'!R84</f>
        <v>176.63699055589348</v>
      </c>
      <c r="AD83" s="355">
        <f t="shared" si="26"/>
        <v>29827.069715399455</v>
      </c>
      <c r="AF83" s="355">
        <f t="shared" si="14"/>
        <v>1678.4025772602245</v>
      </c>
      <c r="AG83" s="355">
        <f t="shared" si="15"/>
        <v>664.23234122559154</v>
      </c>
      <c r="AH83" s="355">
        <f t="shared" si="16"/>
        <v>1001.5282247821236</v>
      </c>
      <c r="AI83" s="355">
        <f t="shared" si="17"/>
        <v>8409.5712352629398</v>
      </c>
      <c r="AJ83" s="355">
        <f t="shared" si="18"/>
        <v>17896.698346312678</v>
      </c>
      <c r="AK83" s="355">
        <f t="shared" si="19"/>
        <v>176.63699055589348</v>
      </c>
      <c r="AL83" s="11"/>
      <c r="AM83" s="355">
        <f>'(3) Eur Russ 1904 HHs '!CQ86</f>
        <v>1678.4025772602245</v>
      </c>
      <c r="AN83" s="355">
        <f>'(3) Eur Russ 1904 HHs '!CR86</f>
        <v>664.23234122559154</v>
      </c>
      <c r="AO83" s="355">
        <f>'(3) Eur Russ 1904 HHs '!CS86</f>
        <v>1001.5282247821236</v>
      </c>
      <c r="AP83" s="355">
        <f>'(3) Eur Russ 1904 HHs '!CT86</f>
        <v>8409.5712352629398</v>
      </c>
      <c r="AQ83" s="355">
        <f>'(3) Eur Russ 1904 HHs '!CU86</f>
        <v>17896.698346312678</v>
      </c>
      <c r="AR83" s="355">
        <f>'(3) Eur Russ 1904 HHs '!CW86</f>
        <v>176.63699055589348</v>
      </c>
      <c r="AS83" s="11"/>
      <c r="AT83" s="355">
        <f t="shared" si="20"/>
        <v>0</v>
      </c>
      <c r="AU83" s="355">
        <f t="shared" si="21"/>
        <v>0</v>
      </c>
      <c r="AV83" s="355">
        <f t="shared" si="22"/>
        <v>0</v>
      </c>
      <c r="AW83" s="355">
        <f t="shared" si="23"/>
        <v>0</v>
      </c>
      <c r="AX83" s="355">
        <f t="shared" si="24"/>
        <v>0</v>
      </c>
      <c r="AY83" s="355">
        <f t="shared" si="25"/>
        <v>0</v>
      </c>
    </row>
    <row r="84" spans="1:51">
      <c r="A84" s="25">
        <v>38</v>
      </c>
      <c r="B84" s="1">
        <v>4</v>
      </c>
      <c r="C84" s="203">
        <v>1</v>
      </c>
      <c r="D84" s="221" t="s">
        <v>637</v>
      </c>
      <c r="F84" s="355">
        <f>'(4) Agric &amp; 3 estates'!L86</f>
        <v>5237.5016473828673</v>
      </c>
      <c r="G84" s="355">
        <f>'(4) Agric &amp; 3 estates'!M86</f>
        <v>0</v>
      </c>
      <c r="H84" s="355">
        <f>'(4) Agric &amp; 3 estates'!N86</f>
        <v>0</v>
      </c>
      <c r="I84" s="355">
        <f>'(4) Agric &amp; 3 estates'!R86</f>
        <v>0</v>
      </c>
      <c r="J84" s="355">
        <f>'(5) Servants'!K85</f>
        <v>12956.978597729338</v>
      </c>
      <c r="K84" s="355">
        <f>'(5) Servants'!L85</f>
        <v>0</v>
      </c>
      <c r="L84" s="355">
        <f>'(5) Servants'!M85</f>
        <v>0</v>
      </c>
      <c r="M84" s="355">
        <f>'(6) Clergy'!K85</f>
        <v>641.87402889205089</v>
      </c>
      <c r="N84" s="355">
        <f>'(6) Clergy'!L85</f>
        <v>38.667586436678334</v>
      </c>
      <c r="O84" s="355">
        <f>'(6) Clergy'!O85</f>
        <v>0</v>
      </c>
      <c r="P84" s="354">
        <f>'(7) Free professions'!L85</f>
        <v>929.40634328717647</v>
      </c>
      <c r="Q84" s="354">
        <f>'(7) Free professions'!M85</f>
        <v>0</v>
      </c>
      <c r="R84" s="354">
        <f>'(7) Free professions'!N85</f>
        <v>398.31700426593278</v>
      </c>
      <c r="S84" s="354">
        <f>'(8) Gov''t admin'!M85</f>
        <v>228.18160043375048</v>
      </c>
      <c r="T84" s="354">
        <f>'(8) Gov''t admin'!N85</f>
        <v>228.18160043375048</v>
      </c>
      <c r="U84" s="354">
        <f>'(8) Gov''t admin'!O85</f>
        <v>912.7264017350019</v>
      </c>
      <c r="V84" s="354">
        <f>'(8) Gov''t admin'!P85</f>
        <v>912.72640173500167</v>
      </c>
      <c r="W84" s="354">
        <f>'(9) Industry &amp; commerce'!M85</f>
        <v>1506.9005536476202</v>
      </c>
      <c r="X84" s="354">
        <f>'(9) Industry &amp; commerce'!N85</f>
        <v>0</v>
      </c>
      <c r="Y84" s="354">
        <f>'(9) Industry &amp; commerce'!O85</f>
        <v>1422.1976605556499</v>
      </c>
      <c r="Z84" s="354">
        <f>'(9) Industry &amp; commerce'!P85</f>
        <v>30084.528428265359</v>
      </c>
      <c r="AA84" s="354">
        <f>'(9) Industry &amp; commerce'!Q85</f>
        <v>10093.535356590428</v>
      </c>
      <c r="AB84" s="354">
        <f>'(9) Industry &amp; commerce'!R85</f>
        <v>1128.0429973083424</v>
      </c>
      <c r="AD84" s="355">
        <f t="shared" si="26"/>
        <v>66719.766208698944</v>
      </c>
      <c r="AF84" s="355">
        <f t="shared" si="14"/>
        <v>2664.4884973685471</v>
      </c>
      <c r="AG84" s="355">
        <f t="shared" si="15"/>
        <v>641.87402889205089</v>
      </c>
      <c r="AH84" s="355">
        <f t="shared" si="16"/>
        <v>1650.3792609894003</v>
      </c>
      <c r="AI84" s="355">
        <f t="shared" si="17"/>
        <v>31395.571834266295</v>
      </c>
      <c r="AJ84" s="355">
        <f t="shared" si="18"/>
        <v>29200.742003437634</v>
      </c>
      <c r="AK84" s="355">
        <f t="shared" si="19"/>
        <v>1166.7105837450208</v>
      </c>
      <c r="AL84" s="11"/>
      <c r="AM84" s="355">
        <f>'(3) Eur Russ 1904 HHs '!CQ87</f>
        <v>2664.4884973685471</v>
      </c>
      <c r="AN84" s="355">
        <f>'(3) Eur Russ 1904 HHs '!CR87</f>
        <v>641.87402889205089</v>
      </c>
      <c r="AO84" s="355">
        <f>'(3) Eur Russ 1904 HHs '!CS87</f>
        <v>1650.3792609894003</v>
      </c>
      <c r="AP84" s="355">
        <f>'(3) Eur Russ 1904 HHs '!CT87</f>
        <v>31395.571834266295</v>
      </c>
      <c r="AQ84" s="355">
        <f>'(3) Eur Russ 1904 HHs '!CU87</f>
        <v>29200.742003437634</v>
      </c>
      <c r="AR84" s="355">
        <f>'(3) Eur Russ 1904 HHs '!CW87</f>
        <v>1166.7105837450208</v>
      </c>
      <c r="AS84" s="11"/>
      <c r="AT84" s="355">
        <f t="shared" si="20"/>
        <v>0</v>
      </c>
      <c r="AU84" s="355">
        <f t="shared" si="21"/>
        <v>0</v>
      </c>
      <c r="AV84" s="355">
        <f t="shared" si="22"/>
        <v>0</v>
      </c>
      <c r="AW84" s="355">
        <f t="shared" si="23"/>
        <v>0</v>
      </c>
      <c r="AX84" s="355">
        <f t="shared" si="24"/>
        <v>0</v>
      </c>
      <c r="AY84" s="355">
        <f t="shared" si="25"/>
        <v>0</v>
      </c>
    </row>
    <row r="85" spans="1:51">
      <c r="A85" s="25">
        <v>39</v>
      </c>
      <c r="B85" s="1">
        <v>4</v>
      </c>
      <c r="C85" s="203">
        <v>1</v>
      </c>
      <c r="D85" s="221" t="s">
        <v>638</v>
      </c>
      <c r="F85" s="355">
        <f>'(4) Agric &amp; 3 estates'!L87</f>
        <v>2808.1221124027606</v>
      </c>
      <c r="G85" s="355">
        <f>'(4) Agric &amp; 3 estates'!M87</f>
        <v>0</v>
      </c>
      <c r="H85" s="355">
        <f>'(4) Agric &amp; 3 estates'!N87</f>
        <v>0</v>
      </c>
      <c r="I85" s="355">
        <f>'(4) Agric &amp; 3 estates'!R87</f>
        <v>0</v>
      </c>
      <c r="J85" s="355">
        <f>'(5) Servants'!K86</f>
        <v>3035.0200443908252</v>
      </c>
      <c r="K85" s="355">
        <f>'(5) Servants'!L86</f>
        <v>0</v>
      </c>
      <c r="L85" s="355">
        <f>'(5) Servants'!M86</f>
        <v>0</v>
      </c>
      <c r="M85" s="355">
        <f>'(6) Clergy'!K86</f>
        <v>408.81673688371228</v>
      </c>
      <c r="N85" s="355">
        <f>'(6) Clergy'!L86</f>
        <v>5.4281114247748974</v>
      </c>
      <c r="O85" s="355">
        <f>'(6) Clergy'!O86</f>
        <v>0</v>
      </c>
      <c r="P85" s="354">
        <f>'(7) Free professions'!L86</f>
        <v>447.34280352509495</v>
      </c>
      <c r="Q85" s="354">
        <f>'(7) Free professions'!M86</f>
        <v>0</v>
      </c>
      <c r="R85" s="354">
        <f>'(7) Free professions'!N86</f>
        <v>191.71834436789786</v>
      </c>
      <c r="S85" s="354">
        <f>'(8) Gov''t admin'!M86</f>
        <v>130.5183517032269</v>
      </c>
      <c r="T85" s="354">
        <f>'(8) Gov''t admin'!N86</f>
        <v>130.5183517032269</v>
      </c>
      <c r="U85" s="354">
        <f>'(8) Gov''t admin'!O86</f>
        <v>522.07340681290759</v>
      </c>
      <c r="V85" s="354">
        <f>'(8) Gov''t admin'!P86</f>
        <v>522.07340681290748</v>
      </c>
      <c r="W85" s="354">
        <f>'(9) Industry &amp; commerce'!M86</f>
        <v>669.39593929814055</v>
      </c>
      <c r="X85" s="354">
        <f>'(9) Industry &amp; commerce'!N86</f>
        <v>0</v>
      </c>
      <c r="Y85" s="354">
        <f>'(9) Industry &amp; commerce'!O86</f>
        <v>359.98467002435632</v>
      </c>
      <c r="Z85" s="354">
        <f>'(9) Industry &amp; commerce'!P86</f>
        <v>7489.1295603341341</v>
      </c>
      <c r="AA85" s="354">
        <f>'(9) Industry &amp; commerce'!Q86</f>
        <v>3794.3234575177694</v>
      </c>
      <c r="AB85" s="354">
        <f>'(9) Industry &amp; commerce'!R86</f>
        <v>301.85873840063562</v>
      </c>
      <c r="AD85" s="355">
        <f t="shared" si="26"/>
        <v>20816.324035602367</v>
      </c>
      <c r="AF85" s="355">
        <f t="shared" si="14"/>
        <v>1247.2570945264624</v>
      </c>
      <c r="AG85" s="355">
        <f t="shared" si="15"/>
        <v>408.81673688371228</v>
      </c>
      <c r="AH85" s="355">
        <f t="shared" si="16"/>
        <v>490.50302172758325</v>
      </c>
      <c r="AI85" s="355">
        <f t="shared" si="17"/>
        <v>8202.9213115149396</v>
      </c>
      <c r="AJ85" s="355">
        <f t="shared" si="18"/>
        <v>10159.539021124263</v>
      </c>
      <c r="AK85" s="355">
        <f t="shared" si="19"/>
        <v>307.28684982541051</v>
      </c>
      <c r="AL85" s="11"/>
      <c r="AM85" s="355">
        <f>'(3) Eur Russ 1904 HHs '!CQ88</f>
        <v>1247.2570945264624</v>
      </c>
      <c r="AN85" s="355">
        <f>'(3) Eur Russ 1904 HHs '!CR88</f>
        <v>408.81673688371228</v>
      </c>
      <c r="AO85" s="355">
        <f>'(3) Eur Russ 1904 HHs '!CS88</f>
        <v>490.50302172758325</v>
      </c>
      <c r="AP85" s="355">
        <f>'(3) Eur Russ 1904 HHs '!CT88</f>
        <v>8202.9213115149396</v>
      </c>
      <c r="AQ85" s="355">
        <f>'(3) Eur Russ 1904 HHs '!CU88</f>
        <v>10159.539021124263</v>
      </c>
      <c r="AR85" s="355">
        <f>'(3) Eur Russ 1904 HHs '!CW88</f>
        <v>307.28684982541051</v>
      </c>
      <c r="AS85" s="11"/>
      <c r="AT85" s="355">
        <f t="shared" si="20"/>
        <v>0</v>
      </c>
      <c r="AU85" s="355">
        <f t="shared" si="21"/>
        <v>0</v>
      </c>
      <c r="AV85" s="355">
        <f t="shared" si="22"/>
        <v>0</v>
      </c>
      <c r="AW85" s="355">
        <f t="shared" si="23"/>
        <v>0</v>
      </c>
      <c r="AX85" s="355">
        <f t="shared" si="24"/>
        <v>0</v>
      </c>
      <c r="AY85" s="355">
        <f t="shared" si="25"/>
        <v>0</v>
      </c>
    </row>
    <row r="86" spans="1:51">
      <c r="A86" s="25">
        <v>42</v>
      </c>
      <c r="B86" s="1">
        <v>4</v>
      </c>
      <c r="C86" s="203">
        <v>1</v>
      </c>
      <c r="D86" s="221" t="s">
        <v>576</v>
      </c>
      <c r="F86" s="355">
        <f>'(4) Agric &amp; 3 estates'!L88</f>
        <v>6918.8240890234001</v>
      </c>
      <c r="G86" s="355">
        <f>'(4) Agric &amp; 3 estates'!M88</f>
        <v>0</v>
      </c>
      <c r="H86" s="355">
        <f>'(4) Agric &amp; 3 estates'!N88</f>
        <v>0</v>
      </c>
      <c r="I86" s="355">
        <f>'(4) Agric &amp; 3 estates'!R88</f>
        <v>0</v>
      </c>
      <c r="J86" s="355">
        <f>'(5) Servants'!K87</f>
        <v>4506.1956006210521</v>
      </c>
      <c r="K86" s="355">
        <f>'(5) Servants'!L87</f>
        <v>0</v>
      </c>
      <c r="L86" s="355">
        <f>'(5) Servants'!M87</f>
        <v>0</v>
      </c>
      <c r="M86" s="355">
        <f>'(6) Clergy'!K87</f>
        <v>863.07607502529515</v>
      </c>
      <c r="N86" s="355">
        <f>'(6) Clergy'!L87</f>
        <v>63.513127042273254</v>
      </c>
      <c r="O86" s="355">
        <f>'(6) Clergy'!O87</f>
        <v>0</v>
      </c>
      <c r="P86" s="354">
        <f>'(7) Free professions'!L87</f>
        <v>694.50483117234262</v>
      </c>
      <c r="Q86" s="354">
        <f>'(7) Free professions'!M87</f>
        <v>0</v>
      </c>
      <c r="R86" s="354">
        <f>'(7) Free professions'!N87</f>
        <v>297.64492764528967</v>
      </c>
      <c r="S86" s="354">
        <f>'(8) Gov''t admin'!M87</f>
        <v>159.09361771348821</v>
      </c>
      <c r="T86" s="354">
        <f>'(8) Gov''t admin'!N87</f>
        <v>159.09361771348821</v>
      </c>
      <c r="U86" s="354">
        <f>'(8) Gov''t admin'!O87</f>
        <v>636.37447085395286</v>
      </c>
      <c r="V86" s="354">
        <f>'(8) Gov''t admin'!P87</f>
        <v>636.37447085395274</v>
      </c>
      <c r="W86" s="354">
        <f>'(9) Industry &amp; commerce'!M87</f>
        <v>1363.0080777290445</v>
      </c>
      <c r="X86" s="354">
        <f>'(9) Industry &amp; commerce'!N87</f>
        <v>0</v>
      </c>
      <c r="Y86" s="354">
        <f>'(9) Industry &amp; commerce'!O87</f>
        <v>1324.0527797896937</v>
      </c>
      <c r="Z86" s="354">
        <f>'(9) Industry &amp; commerce'!P87</f>
        <v>13943.225469500569</v>
      </c>
      <c r="AA86" s="354">
        <f>'(9) Industry &amp; commerce'!Q87</f>
        <v>11923.544051585479</v>
      </c>
      <c r="AB86" s="354">
        <f>'(9) Industry &amp; commerce'!R87</f>
        <v>218.51262710654743</v>
      </c>
      <c r="AD86" s="355">
        <f t="shared" si="26"/>
        <v>43707.037833375864</v>
      </c>
      <c r="AF86" s="355">
        <f t="shared" si="14"/>
        <v>2216.6065266148753</v>
      </c>
      <c r="AG86" s="355">
        <f t="shared" si="15"/>
        <v>863.07607502529515</v>
      </c>
      <c r="AH86" s="355">
        <f t="shared" si="16"/>
        <v>1483.1463975031818</v>
      </c>
      <c r="AI86" s="355">
        <f t="shared" si="17"/>
        <v>14877.244867999811</v>
      </c>
      <c r="AJ86" s="355">
        <f t="shared" si="18"/>
        <v>23984.938212083885</v>
      </c>
      <c r="AK86" s="355">
        <f t="shared" si="19"/>
        <v>282.02575414882068</v>
      </c>
      <c r="AL86" s="11"/>
      <c r="AM86" s="355">
        <f>'(3) Eur Russ 1904 HHs '!CQ89</f>
        <v>2216.6065266148753</v>
      </c>
      <c r="AN86" s="355">
        <f>'(3) Eur Russ 1904 HHs '!CR89</f>
        <v>863.07607502529515</v>
      </c>
      <c r="AO86" s="355">
        <f>'(3) Eur Russ 1904 HHs '!CS89</f>
        <v>1483.1463975031818</v>
      </c>
      <c r="AP86" s="355">
        <f>'(3) Eur Russ 1904 HHs '!CT89</f>
        <v>14877.244867999811</v>
      </c>
      <c r="AQ86" s="355">
        <f>'(3) Eur Russ 1904 HHs '!CU89</f>
        <v>23984.938212083885</v>
      </c>
      <c r="AR86" s="355">
        <f>'(3) Eur Russ 1904 HHs '!CW89</f>
        <v>282.02575414882068</v>
      </c>
      <c r="AS86" s="11"/>
      <c r="AT86" s="355">
        <f t="shared" si="20"/>
        <v>0</v>
      </c>
      <c r="AU86" s="355">
        <f t="shared" si="21"/>
        <v>0</v>
      </c>
      <c r="AV86" s="355">
        <f t="shared" si="22"/>
        <v>0</v>
      </c>
      <c r="AW86" s="355">
        <f t="shared" si="23"/>
        <v>0</v>
      </c>
      <c r="AX86" s="355">
        <f t="shared" si="24"/>
        <v>0</v>
      </c>
      <c r="AY86" s="355">
        <f t="shared" si="25"/>
        <v>0</v>
      </c>
    </row>
    <row r="87" spans="1:51">
      <c r="A87" s="25">
        <v>44</v>
      </c>
      <c r="B87" s="1">
        <v>4</v>
      </c>
      <c r="C87" s="203">
        <v>1</v>
      </c>
      <c r="D87" s="221" t="s">
        <v>743</v>
      </c>
      <c r="F87" s="355">
        <f>'(4) Agric &amp; 3 estates'!L89</f>
        <v>2411.6453127954337</v>
      </c>
      <c r="G87" s="355">
        <f>'(4) Agric &amp; 3 estates'!M89</f>
        <v>0</v>
      </c>
      <c r="H87" s="355">
        <f>'(4) Agric &amp; 3 estates'!N89</f>
        <v>0</v>
      </c>
      <c r="I87" s="355">
        <f>'(4) Agric &amp; 3 estates'!R89</f>
        <v>0</v>
      </c>
      <c r="J87" s="355">
        <f>'(5) Servants'!K88</f>
        <v>3060.9344354711266</v>
      </c>
      <c r="K87" s="355">
        <f>'(5) Servants'!L88</f>
        <v>0</v>
      </c>
      <c r="L87" s="355">
        <f>'(5) Servants'!M88</f>
        <v>0</v>
      </c>
      <c r="M87" s="355">
        <f>'(6) Clergy'!K88</f>
        <v>548.14860394569405</v>
      </c>
      <c r="N87" s="355">
        <f>'(6) Clergy'!L88</f>
        <v>73.313842043898262</v>
      </c>
      <c r="O87" s="355">
        <f>'(6) Clergy'!O88</f>
        <v>0</v>
      </c>
      <c r="P87" s="354">
        <f>'(7) Free professions'!L88</f>
        <v>445.84519757064299</v>
      </c>
      <c r="Q87" s="354">
        <f>'(7) Free professions'!M88</f>
        <v>0</v>
      </c>
      <c r="R87" s="354">
        <f>'(7) Free professions'!N88</f>
        <v>191.07651324456128</v>
      </c>
      <c r="S87" s="354">
        <f>'(8) Gov''t admin'!M88</f>
        <v>104.50463022113546</v>
      </c>
      <c r="T87" s="354">
        <f>'(8) Gov''t admin'!N88</f>
        <v>104.50463022113546</v>
      </c>
      <c r="U87" s="354">
        <f>'(8) Gov''t admin'!O88</f>
        <v>418.01852088454183</v>
      </c>
      <c r="V87" s="354">
        <f>'(8) Gov''t admin'!P88</f>
        <v>418.01852088454177</v>
      </c>
      <c r="W87" s="354">
        <f>'(9) Industry &amp; commerce'!M88</f>
        <v>1022.5436244617068</v>
      </c>
      <c r="X87" s="354">
        <f>'(9) Industry &amp; commerce'!N88</f>
        <v>0</v>
      </c>
      <c r="Y87" s="354">
        <f>'(9) Industry &amp; commerce'!O88</f>
        <v>1130.5825816866766</v>
      </c>
      <c r="Z87" s="354">
        <f>'(9) Industry &amp; commerce'!P88</f>
        <v>13627.846945229197</v>
      </c>
      <c r="AA87" s="354">
        <f>'(9) Industry &amp; commerce'!Q88</f>
        <v>7089.6829225455385</v>
      </c>
      <c r="AB87" s="354">
        <f>'(9) Industry &amp; commerce'!R88</f>
        <v>271.86337001767356</v>
      </c>
      <c r="AD87" s="355">
        <f t="shared" si="26"/>
        <v>30918.5296512235</v>
      </c>
      <c r="AF87" s="355">
        <f t="shared" si="14"/>
        <v>1572.8934522534853</v>
      </c>
      <c r="AG87" s="355">
        <f t="shared" si="15"/>
        <v>548.14860394569405</v>
      </c>
      <c r="AH87" s="355">
        <f t="shared" si="16"/>
        <v>1235.0872119078119</v>
      </c>
      <c r="AI87" s="355">
        <f t="shared" si="17"/>
        <v>14236.9419793583</v>
      </c>
      <c r="AJ87" s="355">
        <f t="shared" si="18"/>
        <v>12980.28119169664</v>
      </c>
      <c r="AK87" s="355">
        <f t="shared" si="19"/>
        <v>345.17721206157182</v>
      </c>
      <c r="AL87" s="11"/>
      <c r="AM87" s="355">
        <f>'(3) Eur Russ 1904 HHs '!CQ90</f>
        <v>1572.8934522534853</v>
      </c>
      <c r="AN87" s="355">
        <f>'(3) Eur Russ 1904 HHs '!CR90</f>
        <v>548.14860394569405</v>
      </c>
      <c r="AO87" s="355">
        <f>'(3) Eur Russ 1904 HHs '!CS90</f>
        <v>1235.0872119078119</v>
      </c>
      <c r="AP87" s="355">
        <f>'(3) Eur Russ 1904 HHs '!CT90</f>
        <v>14236.9419793583</v>
      </c>
      <c r="AQ87" s="355">
        <f>'(3) Eur Russ 1904 HHs '!CU90</f>
        <v>12980.28119169664</v>
      </c>
      <c r="AR87" s="355">
        <f>'(3) Eur Russ 1904 HHs '!CW90</f>
        <v>345.17721206157182</v>
      </c>
      <c r="AS87" s="11"/>
      <c r="AT87" s="355">
        <f t="shared" si="20"/>
        <v>0</v>
      </c>
      <c r="AU87" s="355">
        <f t="shared" si="21"/>
        <v>0</v>
      </c>
      <c r="AV87" s="355">
        <f t="shared" si="22"/>
        <v>0</v>
      </c>
      <c r="AW87" s="355">
        <f t="shared" si="23"/>
        <v>0</v>
      </c>
      <c r="AX87" s="355">
        <f t="shared" si="24"/>
        <v>0</v>
      </c>
      <c r="AY87" s="355">
        <f t="shared" si="25"/>
        <v>0</v>
      </c>
    </row>
    <row r="88" spans="1:51">
      <c r="A88" s="25">
        <v>33</v>
      </c>
      <c r="B88" s="1">
        <v>5</v>
      </c>
      <c r="C88" s="203">
        <v>1</v>
      </c>
      <c r="D88" s="221" t="s">
        <v>973</v>
      </c>
      <c r="F88" s="355">
        <f>'(4) Agric &amp; 3 estates'!L90</f>
        <v>6556.4311625334931</v>
      </c>
      <c r="G88" s="355">
        <f>'(4) Agric &amp; 3 estates'!M90</f>
        <v>0</v>
      </c>
      <c r="H88" s="355">
        <f>'(4) Agric &amp; 3 estates'!N90</f>
        <v>0</v>
      </c>
      <c r="I88" s="355">
        <f>'(4) Agric &amp; 3 estates'!R90</f>
        <v>0</v>
      </c>
      <c r="J88" s="355">
        <f>'(5) Servants'!K89</f>
        <v>7413.0232371783777</v>
      </c>
      <c r="K88" s="355">
        <f>'(5) Servants'!L89</f>
        <v>0</v>
      </c>
      <c r="L88" s="355">
        <f>'(5) Servants'!M89</f>
        <v>0</v>
      </c>
      <c r="M88" s="355">
        <f>'(6) Clergy'!K89</f>
        <v>578.6198951801457</v>
      </c>
      <c r="N88" s="355">
        <f>'(6) Clergy'!L89</f>
        <v>30.153088686974115</v>
      </c>
      <c r="O88" s="355">
        <f>'(6) Clergy'!O89</f>
        <v>0</v>
      </c>
      <c r="P88" s="354">
        <f>'(7) Free professions'!L89</f>
        <v>1259.5674657356863</v>
      </c>
      <c r="Q88" s="354">
        <f>'(7) Free professions'!M89</f>
        <v>0</v>
      </c>
      <c r="R88" s="354">
        <f>'(7) Free professions'!N89</f>
        <v>539.81462817243698</v>
      </c>
      <c r="S88" s="354">
        <f>'(8) Gov''t admin'!M89</f>
        <v>180.47694654467711</v>
      </c>
      <c r="T88" s="354">
        <f>'(8) Gov''t admin'!N89</f>
        <v>180.47694654467711</v>
      </c>
      <c r="U88" s="354">
        <f>'(8) Gov''t admin'!O89</f>
        <v>721.90778617870842</v>
      </c>
      <c r="V88" s="354">
        <f>'(8) Gov''t admin'!P89</f>
        <v>721.90778617870819</v>
      </c>
      <c r="W88" s="354">
        <f>'(9) Industry &amp; commerce'!M89</f>
        <v>1814.6433959444139</v>
      </c>
      <c r="X88" s="354">
        <f>'(9) Industry &amp; commerce'!N89</f>
        <v>0</v>
      </c>
      <c r="Y88" s="354">
        <f>'(9) Industry &amp; commerce'!O89</f>
        <v>1446.7687532406273</v>
      </c>
      <c r="Z88" s="354">
        <f>'(9) Industry &amp; commerce'!P89</f>
        <v>27677.521508131213</v>
      </c>
      <c r="AA88" s="354">
        <f>'(9) Industry &amp; commerce'!Q89</f>
        <v>4258.9304028946144</v>
      </c>
      <c r="AB88" s="354">
        <f>'(9) Industry &amp; commerce'!R89</f>
        <v>493.4723833260158</v>
      </c>
      <c r="AD88" s="355">
        <f t="shared" si="26"/>
        <v>53873.715386470765</v>
      </c>
      <c r="AF88" s="355">
        <f t="shared" si="14"/>
        <v>3254.6878082247772</v>
      </c>
      <c r="AG88" s="355">
        <f t="shared" si="15"/>
        <v>578.6198951801457</v>
      </c>
      <c r="AH88" s="355">
        <f t="shared" si="16"/>
        <v>1627.2456997853044</v>
      </c>
      <c r="AI88" s="355">
        <f t="shared" si="17"/>
        <v>28939.243922482357</v>
      </c>
      <c r="AJ88" s="355">
        <f t="shared" si="18"/>
        <v>18950.292588785192</v>
      </c>
      <c r="AK88" s="355">
        <f t="shared" si="19"/>
        <v>523.62547201298992</v>
      </c>
      <c r="AL88" s="11"/>
      <c r="AM88" s="355">
        <f>'(3) Eur Russ 1904 HHs '!CQ91</f>
        <v>3254.6878082247772</v>
      </c>
      <c r="AN88" s="355">
        <f>'(3) Eur Russ 1904 HHs '!CR91</f>
        <v>578.6198951801457</v>
      </c>
      <c r="AO88" s="355">
        <f>'(3) Eur Russ 1904 HHs '!CS91</f>
        <v>1627.2456997853044</v>
      </c>
      <c r="AP88" s="355">
        <f>'(3) Eur Russ 1904 HHs '!CT91</f>
        <v>28939.243922482357</v>
      </c>
      <c r="AQ88" s="355">
        <f>'(3) Eur Russ 1904 HHs '!CU91</f>
        <v>18950.292588785192</v>
      </c>
      <c r="AR88" s="355">
        <f>'(3) Eur Russ 1904 HHs '!CW91</f>
        <v>523.62547201298992</v>
      </c>
      <c r="AS88" s="11"/>
      <c r="AT88" s="355">
        <f t="shared" si="20"/>
        <v>0</v>
      </c>
      <c r="AU88" s="355">
        <f t="shared" si="21"/>
        <v>0</v>
      </c>
      <c r="AV88" s="355">
        <f t="shared" si="22"/>
        <v>0</v>
      </c>
      <c r="AW88" s="355">
        <f t="shared" si="23"/>
        <v>0</v>
      </c>
      <c r="AX88" s="355">
        <f t="shared" si="24"/>
        <v>0</v>
      </c>
      <c r="AY88" s="355">
        <f t="shared" si="25"/>
        <v>0</v>
      </c>
    </row>
    <row r="89" spans="1:51">
      <c r="A89" s="25">
        <v>46</v>
      </c>
      <c r="B89" s="1">
        <v>5</v>
      </c>
      <c r="C89" s="203">
        <v>1</v>
      </c>
      <c r="D89" s="221" t="s">
        <v>864</v>
      </c>
      <c r="F89" s="355">
        <f>'(4) Agric &amp; 3 estates'!L91</f>
        <v>12817.69334162807</v>
      </c>
      <c r="G89" s="355">
        <f>'(4) Agric &amp; 3 estates'!M91</f>
        <v>0</v>
      </c>
      <c r="H89" s="355">
        <f>'(4) Agric &amp; 3 estates'!N91</f>
        <v>0</v>
      </c>
      <c r="I89" s="355">
        <f>'(4) Agric &amp; 3 estates'!R91</f>
        <v>0</v>
      </c>
      <c r="J89" s="355">
        <f>'(5) Servants'!K90</f>
        <v>9574.3212142989742</v>
      </c>
      <c r="K89" s="355">
        <f>'(5) Servants'!L90</f>
        <v>0</v>
      </c>
      <c r="L89" s="355">
        <f>'(5) Servants'!M90</f>
        <v>0</v>
      </c>
      <c r="M89" s="355">
        <f>'(6) Clergy'!K90</f>
        <v>601.93587515932904</v>
      </c>
      <c r="N89" s="355">
        <f>'(6) Clergy'!L90</f>
        <v>0</v>
      </c>
      <c r="O89" s="355">
        <f>'(6) Clergy'!O90</f>
        <v>0</v>
      </c>
      <c r="P89" s="354">
        <f>'(7) Free professions'!L90</f>
        <v>1506.9641674577083</v>
      </c>
      <c r="Q89" s="354">
        <f>'(7) Free professions'!M90</f>
        <v>0</v>
      </c>
      <c r="R89" s="354">
        <f>'(7) Free professions'!N90</f>
        <v>645.84178605330351</v>
      </c>
      <c r="S89" s="354">
        <f>'(8) Gov''t admin'!M90</f>
        <v>201.82555814165738</v>
      </c>
      <c r="T89" s="354">
        <f>'(8) Gov''t admin'!N90</f>
        <v>201.82555814165738</v>
      </c>
      <c r="U89" s="354">
        <f>'(8) Gov''t admin'!O90</f>
        <v>807.30223256662953</v>
      </c>
      <c r="V89" s="354">
        <f>'(8) Gov''t admin'!P90</f>
        <v>807.30223256662953</v>
      </c>
      <c r="W89" s="354">
        <f>'(9) Industry &amp; commerce'!M90</f>
        <v>2797.9957709096016</v>
      </c>
      <c r="X89" s="354">
        <f>'(9) Industry &amp; commerce'!N90</f>
        <v>51.777428744422764</v>
      </c>
      <c r="Y89" s="354">
        <f>'(9) Industry &amp; commerce'!O90</f>
        <v>1859.559389850916</v>
      </c>
      <c r="Z89" s="354">
        <f>'(9) Industry &amp; commerce'!P90</f>
        <v>19701.64309939307</v>
      </c>
      <c r="AA89" s="354">
        <f>'(9) Industry &amp; commerce'!Q90</f>
        <v>18072.528543104763</v>
      </c>
      <c r="AB89" s="354">
        <f>'(9) Industry &amp; commerce'!R90</f>
        <v>1167.4691148455086</v>
      </c>
      <c r="AD89" s="355">
        <f t="shared" si="26"/>
        <v>70815.985312862234</v>
      </c>
      <c r="AF89" s="355">
        <f t="shared" si="14"/>
        <v>4506.7854965089673</v>
      </c>
      <c r="AG89" s="355">
        <f t="shared" si="15"/>
        <v>653.71330390375181</v>
      </c>
      <c r="AH89" s="355">
        <f t="shared" si="16"/>
        <v>2061.3849479925734</v>
      </c>
      <c r="AI89" s="355">
        <f t="shared" si="17"/>
        <v>21154.787118013002</v>
      </c>
      <c r="AJ89" s="355">
        <f t="shared" si="18"/>
        <v>41271.845331598437</v>
      </c>
      <c r="AK89" s="355">
        <f t="shared" si="19"/>
        <v>1167.4691148455086</v>
      </c>
      <c r="AL89" s="11"/>
      <c r="AM89" s="355">
        <f>'(3) Eur Russ 1904 HHs '!CQ92</f>
        <v>4506.7854965089673</v>
      </c>
      <c r="AN89" s="355">
        <f>'(3) Eur Russ 1904 HHs '!CR92</f>
        <v>653.71330390375181</v>
      </c>
      <c r="AO89" s="355">
        <f>'(3) Eur Russ 1904 HHs '!CS92</f>
        <v>2061.3849479925734</v>
      </c>
      <c r="AP89" s="355">
        <f>'(3) Eur Russ 1904 HHs '!CT92</f>
        <v>21154.787118013002</v>
      </c>
      <c r="AQ89" s="355">
        <f>'(3) Eur Russ 1904 HHs '!CU92</f>
        <v>41271.845331598437</v>
      </c>
      <c r="AR89" s="355">
        <f>'(3) Eur Russ 1904 HHs '!CW92</f>
        <v>1167.4691148455086</v>
      </c>
      <c r="AS89" s="11"/>
      <c r="AT89" s="355">
        <f t="shared" si="20"/>
        <v>0</v>
      </c>
      <c r="AU89" s="355">
        <f t="shared" si="21"/>
        <v>0</v>
      </c>
      <c r="AV89" s="355">
        <f t="shared" si="22"/>
        <v>0</v>
      </c>
      <c r="AW89" s="355">
        <f t="shared" si="23"/>
        <v>0</v>
      </c>
      <c r="AX89" s="355">
        <f t="shared" si="24"/>
        <v>0</v>
      </c>
      <c r="AY89" s="355">
        <f t="shared" si="25"/>
        <v>0</v>
      </c>
    </row>
    <row r="90" spans="1:51">
      <c r="A90" s="25">
        <v>48</v>
      </c>
      <c r="B90" s="1">
        <v>5</v>
      </c>
      <c r="C90" s="203">
        <v>1</v>
      </c>
      <c r="D90" s="221" t="s">
        <v>628</v>
      </c>
      <c r="F90" s="355">
        <f>'(4) Agric &amp; 3 estates'!L92</f>
        <v>5254.838628254618</v>
      </c>
      <c r="G90" s="355">
        <f>'(4) Agric &amp; 3 estates'!M92</f>
        <v>0</v>
      </c>
      <c r="H90" s="355">
        <f>'(4) Agric &amp; 3 estates'!N92</f>
        <v>0</v>
      </c>
      <c r="I90" s="355">
        <f>'(4) Agric &amp; 3 estates'!R92</f>
        <v>0</v>
      </c>
      <c r="J90" s="355">
        <f>'(5) Servants'!K91</f>
        <v>4096.6460022452275</v>
      </c>
      <c r="K90" s="355">
        <f>'(5) Servants'!L91</f>
        <v>0</v>
      </c>
      <c r="L90" s="355">
        <f>'(5) Servants'!M91</f>
        <v>0</v>
      </c>
      <c r="M90" s="355">
        <f>'(6) Clergy'!K91</f>
        <v>554.13298357085739</v>
      </c>
      <c r="N90" s="355">
        <f>'(6) Clergy'!L91</f>
        <v>108.86067513416447</v>
      </c>
      <c r="O90" s="355">
        <f>'(6) Clergy'!O91</f>
        <v>0</v>
      </c>
      <c r="P90" s="354">
        <f>'(7) Free professions'!L91</f>
        <v>865.16579907556559</v>
      </c>
      <c r="Q90" s="354">
        <f>'(7) Free professions'!M91</f>
        <v>0</v>
      </c>
      <c r="R90" s="354">
        <f>'(7) Free professions'!N91</f>
        <v>370.78534246095666</v>
      </c>
      <c r="S90" s="354">
        <f>'(8) Gov''t admin'!M91</f>
        <v>156.33554174402369</v>
      </c>
      <c r="T90" s="354">
        <f>'(8) Gov''t admin'!N91</f>
        <v>156.33554174402369</v>
      </c>
      <c r="U90" s="354">
        <f>'(8) Gov''t admin'!O91</f>
        <v>625.34216697609475</v>
      </c>
      <c r="V90" s="354">
        <f>'(8) Gov''t admin'!P91</f>
        <v>625.34216697609463</v>
      </c>
      <c r="W90" s="354">
        <f>'(9) Industry &amp; commerce'!M91</f>
        <v>1468.5800211786498</v>
      </c>
      <c r="X90" s="354">
        <f>'(9) Industry &amp; commerce'!N91</f>
        <v>0</v>
      </c>
      <c r="Y90" s="354">
        <f>'(9) Industry &amp; commerce'!O91</f>
        <v>1022.8578841551737</v>
      </c>
      <c r="Z90" s="354">
        <f>'(9) Industry &amp; commerce'!P91</f>
        <v>21804.80346793744</v>
      </c>
      <c r="AA90" s="354">
        <f>'(9) Industry &amp; commerce'!Q91</f>
        <v>3583.7999041406474</v>
      </c>
      <c r="AB90" s="354">
        <f>'(9) Industry &amp; commerce'!R91</f>
        <v>231.70836237077361</v>
      </c>
      <c r="AD90" s="355">
        <f t="shared" si="26"/>
        <v>40925.534487964309</v>
      </c>
      <c r="AF90" s="355">
        <f t="shared" si="14"/>
        <v>2490.0813619982391</v>
      </c>
      <c r="AG90" s="355">
        <f t="shared" si="15"/>
        <v>554.13298357085739</v>
      </c>
      <c r="AH90" s="355">
        <f t="shared" si="16"/>
        <v>1179.1934258991973</v>
      </c>
      <c r="AI90" s="355">
        <f t="shared" si="17"/>
        <v>22800.93097737449</v>
      </c>
      <c r="AJ90" s="355">
        <f t="shared" si="18"/>
        <v>13560.626701616589</v>
      </c>
      <c r="AK90" s="355">
        <f t="shared" si="19"/>
        <v>340.56903750493808</v>
      </c>
      <c r="AL90" s="11"/>
      <c r="AM90" s="355">
        <f>'(3) Eur Russ 1904 HHs '!CQ93</f>
        <v>2490.0813619982391</v>
      </c>
      <c r="AN90" s="355">
        <f>'(3) Eur Russ 1904 HHs '!CR93</f>
        <v>554.13298357085739</v>
      </c>
      <c r="AO90" s="355">
        <f>'(3) Eur Russ 1904 HHs '!CS93</f>
        <v>1179.1934258991973</v>
      </c>
      <c r="AP90" s="355">
        <f>'(3) Eur Russ 1904 HHs '!CT93</f>
        <v>22800.93097737449</v>
      </c>
      <c r="AQ90" s="355">
        <f>'(3) Eur Russ 1904 HHs '!CU93</f>
        <v>13560.626701616588</v>
      </c>
      <c r="AR90" s="355">
        <f>'(3) Eur Russ 1904 HHs '!CW93</f>
        <v>340.56903750493808</v>
      </c>
      <c r="AS90" s="11"/>
      <c r="AT90" s="355">
        <f t="shared" si="20"/>
        <v>0</v>
      </c>
      <c r="AU90" s="355">
        <f t="shared" si="21"/>
        <v>0</v>
      </c>
      <c r="AV90" s="355">
        <f t="shared" si="22"/>
        <v>0</v>
      </c>
      <c r="AW90" s="355">
        <f t="shared" si="23"/>
        <v>0</v>
      </c>
      <c r="AX90" s="355">
        <f t="shared" si="24"/>
        <v>0</v>
      </c>
      <c r="AY90" s="355">
        <f t="shared" si="25"/>
        <v>0</v>
      </c>
    </row>
    <row r="91" spans="1:51">
      <c r="A91" s="25">
        <v>19</v>
      </c>
      <c r="B91" s="1">
        <v>6</v>
      </c>
      <c r="C91" s="203">
        <v>1</v>
      </c>
      <c r="D91" s="221" t="s">
        <v>783</v>
      </c>
      <c r="F91" s="355">
        <f>'(4) Agric &amp; 3 estates'!L93</f>
        <v>1908.3682010039229</v>
      </c>
      <c r="G91" s="355">
        <f>'(4) Agric &amp; 3 estates'!M93</f>
        <v>0</v>
      </c>
      <c r="H91" s="355">
        <f>'(4) Agric &amp; 3 estates'!N93</f>
        <v>0</v>
      </c>
      <c r="I91" s="355">
        <f>'(4) Agric &amp; 3 estates'!R93</f>
        <v>0</v>
      </c>
      <c r="J91" s="355">
        <f>'(5) Servants'!K92</f>
        <v>7647.8484590138387</v>
      </c>
      <c r="K91" s="355">
        <f>'(5) Servants'!L92</f>
        <v>0</v>
      </c>
      <c r="L91" s="355">
        <f>'(5) Servants'!M92</f>
        <v>0</v>
      </c>
      <c r="M91" s="355">
        <f>'(6) Clergy'!K92</f>
        <v>82.371531293748646</v>
      </c>
      <c r="N91" s="355">
        <f>'(6) Clergy'!L92</f>
        <v>151.23286242612897</v>
      </c>
      <c r="O91" s="355">
        <f>'(6) Clergy'!O92</f>
        <v>0</v>
      </c>
      <c r="P91" s="354">
        <f>'(7) Free professions'!L92</f>
        <v>656.60804204033275</v>
      </c>
      <c r="Q91" s="354">
        <f>'(7) Free professions'!M92</f>
        <v>0</v>
      </c>
      <c r="R91" s="354">
        <f>'(7) Free professions'!N92</f>
        <v>281.40344658871408</v>
      </c>
      <c r="S91" s="354">
        <f>'(8) Gov''t admin'!M92</f>
        <v>118.23976235975343</v>
      </c>
      <c r="T91" s="354">
        <f>'(8) Gov''t admin'!N92</f>
        <v>118.23976235975343</v>
      </c>
      <c r="U91" s="354">
        <f>'(8) Gov''t admin'!O92</f>
        <v>472.95904943901371</v>
      </c>
      <c r="V91" s="354">
        <f>'(8) Gov''t admin'!P92</f>
        <v>472.9590494390136</v>
      </c>
      <c r="W91" s="354">
        <f>'(9) Industry &amp; commerce'!M92</f>
        <v>857.12373857101795</v>
      </c>
      <c r="X91" s="354">
        <f>'(9) Industry &amp; commerce'!N92</f>
        <v>0</v>
      </c>
      <c r="Y91" s="354">
        <f>'(9) Industry &amp; commerce'!O92</f>
        <v>340.91807314321522</v>
      </c>
      <c r="Z91" s="354">
        <f>'(9) Industry &amp; commerce'!P92</f>
        <v>14081.28097491191</v>
      </c>
      <c r="AA91" s="354">
        <f>'(9) Industry &amp; commerce'!Q92</f>
        <v>7967.0426512917402</v>
      </c>
      <c r="AB91" s="354">
        <f>'(9) Industry &amp; commerce'!R92</f>
        <v>782.54189148367732</v>
      </c>
      <c r="AD91" s="355">
        <f t="shared" si="26"/>
        <v>35939.13749536578</v>
      </c>
      <c r="AF91" s="355">
        <f t="shared" si="14"/>
        <v>1631.9715429711041</v>
      </c>
      <c r="AG91" s="355">
        <f t="shared" si="15"/>
        <v>82.371531293748646</v>
      </c>
      <c r="AH91" s="355">
        <f t="shared" si="16"/>
        <v>459.15783550296862</v>
      </c>
      <c r="AI91" s="355">
        <f t="shared" si="17"/>
        <v>14835.643470939638</v>
      </c>
      <c r="AJ91" s="355">
        <f t="shared" si="18"/>
        <v>17996.218360748517</v>
      </c>
      <c r="AK91" s="355">
        <f t="shared" si="19"/>
        <v>933.77475390980635</v>
      </c>
      <c r="AL91" s="11"/>
      <c r="AM91" s="355">
        <f>'(3) Eur Russ 1904 HHs '!CQ94</f>
        <v>1631.9715429711041</v>
      </c>
      <c r="AN91" s="355">
        <f>'(3) Eur Russ 1904 HHs '!CR94</f>
        <v>82.371531293748646</v>
      </c>
      <c r="AO91" s="355">
        <f>'(3) Eur Russ 1904 HHs '!CS94</f>
        <v>459.15783550296868</v>
      </c>
      <c r="AP91" s="355">
        <f>'(3) Eur Russ 1904 HHs '!CT94</f>
        <v>14835.643470939638</v>
      </c>
      <c r="AQ91" s="355">
        <f>'(3) Eur Russ 1904 HHs '!CU94</f>
        <v>17996.218360748517</v>
      </c>
      <c r="AR91" s="355">
        <f>'(3) Eur Russ 1904 HHs '!CW94</f>
        <v>933.77475390980624</v>
      </c>
      <c r="AS91" s="11"/>
      <c r="AT91" s="355">
        <f t="shared" si="20"/>
        <v>0</v>
      </c>
      <c r="AU91" s="355">
        <f t="shared" si="21"/>
        <v>0</v>
      </c>
      <c r="AV91" s="355">
        <f t="shared" si="22"/>
        <v>0</v>
      </c>
      <c r="AW91" s="355">
        <f t="shared" si="23"/>
        <v>0</v>
      </c>
      <c r="AX91" s="355">
        <f t="shared" si="24"/>
        <v>0</v>
      </c>
      <c r="AY91" s="355">
        <f t="shared" si="25"/>
        <v>0</v>
      </c>
    </row>
    <row r="92" spans="1:51">
      <c r="A92" s="25">
        <v>21</v>
      </c>
      <c r="B92" s="1">
        <v>6</v>
      </c>
      <c r="C92" s="203">
        <v>1</v>
      </c>
      <c r="D92" s="221" t="s">
        <v>827</v>
      </c>
      <c r="F92" s="355">
        <f>'(4) Agric &amp; 3 estates'!L94</f>
        <v>4447.1779937055871</v>
      </c>
      <c r="G92" s="355">
        <f>'(4) Agric &amp; 3 estates'!M94</f>
        <v>0</v>
      </c>
      <c r="H92" s="355">
        <f>'(4) Agric &amp; 3 estates'!N94</f>
        <v>0</v>
      </c>
      <c r="I92" s="355">
        <f>'(4) Agric &amp; 3 estates'!R94</f>
        <v>0</v>
      </c>
      <c r="J92" s="355">
        <f>'(5) Servants'!K93</f>
        <v>15910.824914140525</v>
      </c>
      <c r="K92" s="355">
        <f>'(5) Servants'!L93</f>
        <v>0</v>
      </c>
      <c r="L92" s="355">
        <f>'(5) Servants'!M93</f>
        <v>0</v>
      </c>
      <c r="M92" s="355">
        <f>'(6) Clergy'!K93</f>
        <v>284.69198437683622</v>
      </c>
      <c r="N92" s="355">
        <f>'(6) Clergy'!L93</f>
        <v>90.885427759528227</v>
      </c>
      <c r="O92" s="355">
        <f>'(6) Clergy'!O93</f>
        <v>0</v>
      </c>
      <c r="P92" s="354">
        <f>'(7) Free professions'!L93</f>
        <v>1768.6281771512429</v>
      </c>
      <c r="Q92" s="354">
        <f>'(7) Free professions'!M93</f>
        <v>0</v>
      </c>
      <c r="R92" s="354">
        <f>'(7) Free professions'!N93</f>
        <v>757.98350449338989</v>
      </c>
      <c r="S92" s="354">
        <f>'(8) Gov''t admin'!M93</f>
        <v>210.83550181291363</v>
      </c>
      <c r="T92" s="354">
        <f>'(8) Gov''t admin'!N93</f>
        <v>210.83550181291363</v>
      </c>
      <c r="U92" s="354">
        <f>'(8) Gov''t admin'!O93</f>
        <v>843.34200725165454</v>
      </c>
      <c r="V92" s="354">
        <f>'(8) Gov''t admin'!P93</f>
        <v>843.34200725165442</v>
      </c>
      <c r="W92" s="354">
        <f>'(9) Industry &amp; commerce'!M93</f>
        <v>1812.9922200022336</v>
      </c>
      <c r="X92" s="354">
        <f>'(9) Industry &amp; commerce'!N93</f>
        <v>0</v>
      </c>
      <c r="Y92" s="354">
        <f>'(9) Industry &amp; commerce'!O93</f>
        <v>1929.5102201004975</v>
      </c>
      <c r="Z92" s="354">
        <f>'(9) Industry &amp; commerce'!P93</f>
        <v>27536.114505015234</v>
      </c>
      <c r="AA92" s="354">
        <f>'(9) Industry &amp; commerce'!Q93</f>
        <v>25895.003476753736</v>
      </c>
      <c r="AB92" s="354">
        <f>'(9) Industry &amp; commerce'!R93</f>
        <v>2816.3353166366837</v>
      </c>
      <c r="AD92" s="355">
        <f t="shared" si="26"/>
        <v>85358.502758264629</v>
      </c>
      <c r="AF92" s="355">
        <f t="shared" si="14"/>
        <v>3792.4558989663901</v>
      </c>
      <c r="AG92" s="355">
        <f t="shared" si="15"/>
        <v>284.69198437683622</v>
      </c>
      <c r="AH92" s="355">
        <f t="shared" si="16"/>
        <v>2140.3457219134111</v>
      </c>
      <c r="AI92" s="355">
        <f t="shared" si="17"/>
        <v>29137.44001676028</v>
      </c>
      <c r="AJ92" s="355">
        <f t="shared" si="18"/>
        <v>47096.348391851498</v>
      </c>
      <c r="AK92" s="355">
        <f t="shared" si="19"/>
        <v>2907.220744396212</v>
      </c>
      <c r="AL92" s="11"/>
      <c r="AM92" s="355">
        <f>'(3) Eur Russ 1904 HHs '!CQ95</f>
        <v>3792.4558989663901</v>
      </c>
      <c r="AN92" s="355">
        <f>'(3) Eur Russ 1904 HHs '!CR95</f>
        <v>284.69198437683622</v>
      </c>
      <c r="AO92" s="355">
        <f>'(3) Eur Russ 1904 HHs '!CS95</f>
        <v>2140.3457219134111</v>
      </c>
      <c r="AP92" s="355">
        <f>'(3) Eur Russ 1904 HHs '!CT95</f>
        <v>29137.440016760276</v>
      </c>
      <c r="AQ92" s="355">
        <f>'(3) Eur Russ 1904 HHs '!CU95</f>
        <v>47096.348391851505</v>
      </c>
      <c r="AR92" s="355">
        <f>'(3) Eur Russ 1904 HHs '!CW95</f>
        <v>2907.220744396212</v>
      </c>
      <c r="AS92" s="11"/>
      <c r="AT92" s="355">
        <f t="shared" si="20"/>
        <v>0</v>
      </c>
      <c r="AU92" s="355">
        <f t="shared" si="21"/>
        <v>0</v>
      </c>
      <c r="AV92" s="355">
        <f t="shared" si="22"/>
        <v>0</v>
      </c>
      <c r="AW92" s="355">
        <f t="shared" si="23"/>
        <v>0</v>
      </c>
      <c r="AX92" s="355">
        <f t="shared" si="24"/>
        <v>0</v>
      </c>
      <c r="AY92" s="355">
        <f t="shared" si="25"/>
        <v>0</v>
      </c>
    </row>
    <row r="93" spans="1:51">
      <c r="A93" s="25">
        <v>49</v>
      </c>
      <c r="B93" s="1">
        <v>6</v>
      </c>
      <c r="C93" s="203">
        <v>1</v>
      </c>
      <c r="D93" s="221" t="s">
        <v>802</v>
      </c>
      <c r="F93" s="355">
        <f>'(4) Agric &amp; 3 estates'!L95</f>
        <v>518.37321514628559</v>
      </c>
      <c r="G93" s="355">
        <f>'(4) Agric &amp; 3 estates'!M95</f>
        <v>0</v>
      </c>
      <c r="H93" s="355">
        <f>'(4) Agric &amp; 3 estates'!N95</f>
        <v>0</v>
      </c>
      <c r="I93" s="355">
        <f>'(4) Agric &amp; 3 estates'!R95</f>
        <v>0</v>
      </c>
      <c r="J93" s="355">
        <f>'(5) Servants'!K94</f>
        <v>3921.9268875480539</v>
      </c>
      <c r="K93" s="355">
        <f>'(5) Servants'!L94</f>
        <v>0</v>
      </c>
      <c r="L93" s="355">
        <f>'(5) Servants'!M94</f>
        <v>0</v>
      </c>
      <c r="M93" s="355">
        <f>'(6) Clergy'!K94</f>
        <v>71.558310975240857</v>
      </c>
      <c r="N93" s="355">
        <f>'(6) Clergy'!L94</f>
        <v>40.971105835874482</v>
      </c>
      <c r="O93" s="355">
        <f>'(6) Clergy'!O94</f>
        <v>0</v>
      </c>
      <c r="P93" s="354">
        <f>'(7) Free professions'!L94</f>
        <v>382.23106825021478</v>
      </c>
      <c r="Q93" s="354">
        <f>'(7) Free professions'!M94</f>
        <v>0</v>
      </c>
      <c r="R93" s="354">
        <f>'(7) Free professions'!N94</f>
        <v>163.81331496437778</v>
      </c>
      <c r="S93" s="354">
        <f>'(8) Gov''t admin'!M94</f>
        <v>81.168759667034038</v>
      </c>
      <c r="T93" s="354">
        <f>'(8) Gov''t admin'!N94</f>
        <v>81.168759667034038</v>
      </c>
      <c r="U93" s="354">
        <f>'(8) Gov''t admin'!O94</f>
        <v>324.67503866813615</v>
      </c>
      <c r="V93" s="354">
        <f>'(8) Gov''t admin'!P94</f>
        <v>324.6750386681361</v>
      </c>
      <c r="W93" s="354">
        <f>'(9) Industry &amp; commerce'!M94</f>
        <v>578.144551227394</v>
      </c>
      <c r="X93" s="354">
        <f>'(9) Industry &amp; commerce'!N94</f>
        <v>0</v>
      </c>
      <c r="Y93" s="354">
        <f>'(9) Industry &amp; commerce'!O94</f>
        <v>262.98124428746883</v>
      </c>
      <c r="Z93" s="354">
        <f>'(9) Industry &amp; commerce'!P94</f>
        <v>4844.1614294789124</v>
      </c>
      <c r="AA93" s="354">
        <f>'(9) Industry &amp; commerce'!Q94</f>
        <v>6063.0657341017286</v>
      </c>
      <c r="AB93" s="354">
        <f>'(9) Industry &amp; commerce'!R94</f>
        <v>788.53092038547925</v>
      </c>
      <c r="AD93" s="355">
        <f t="shared" si="26"/>
        <v>18447.445378871369</v>
      </c>
      <c r="AF93" s="355">
        <f t="shared" si="14"/>
        <v>1041.5443791446428</v>
      </c>
      <c r="AG93" s="355">
        <f t="shared" si="15"/>
        <v>71.558310975240857</v>
      </c>
      <c r="AH93" s="355">
        <f t="shared" si="16"/>
        <v>344.15000395450284</v>
      </c>
      <c r="AI93" s="355">
        <f t="shared" si="17"/>
        <v>5332.6497831114266</v>
      </c>
      <c r="AJ93" s="355">
        <f t="shared" si="18"/>
        <v>10828.040875464205</v>
      </c>
      <c r="AK93" s="355">
        <f t="shared" si="19"/>
        <v>829.50202622135373</v>
      </c>
      <c r="AL93" s="11"/>
      <c r="AM93" s="355">
        <f>'(3) Eur Russ 1904 HHs '!CQ96</f>
        <v>1041.5443791446428</v>
      </c>
      <c r="AN93" s="355">
        <f>'(3) Eur Russ 1904 HHs '!CR96</f>
        <v>71.558310975240857</v>
      </c>
      <c r="AO93" s="355">
        <f>'(3) Eur Russ 1904 HHs '!CS96</f>
        <v>344.15000395450284</v>
      </c>
      <c r="AP93" s="355">
        <f>'(3) Eur Russ 1904 HHs '!CT96</f>
        <v>5332.6497831114266</v>
      </c>
      <c r="AQ93" s="355">
        <f>'(3) Eur Russ 1904 HHs '!CU96</f>
        <v>10828.040875464205</v>
      </c>
      <c r="AR93" s="355">
        <f>'(3) Eur Russ 1904 HHs '!CW96</f>
        <v>829.50202622135373</v>
      </c>
      <c r="AS93" s="11"/>
      <c r="AT93" s="355">
        <f t="shared" si="20"/>
        <v>0</v>
      </c>
      <c r="AU93" s="355">
        <f t="shared" si="21"/>
        <v>0</v>
      </c>
      <c r="AV93" s="355">
        <f t="shared" si="22"/>
        <v>0</v>
      </c>
      <c r="AW93" s="355">
        <f t="shared" si="23"/>
        <v>0</v>
      </c>
      <c r="AX93" s="355">
        <f t="shared" si="24"/>
        <v>0</v>
      </c>
      <c r="AY93" s="355">
        <f t="shared" si="25"/>
        <v>0</v>
      </c>
    </row>
    <row r="94" spans="1:51">
      <c r="A94" s="25">
        <v>4</v>
      </c>
      <c r="B94" s="1">
        <v>7</v>
      </c>
      <c r="C94" s="203">
        <v>1</v>
      </c>
      <c r="D94" s="25" t="s">
        <v>678</v>
      </c>
      <c r="F94" s="355">
        <f>'(4) Agric &amp; 3 estates'!L96</f>
        <v>1408.7340518842364</v>
      </c>
      <c r="G94" s="355">
        <f>'(4) Agric &amp; 3 estates'!M96</f>
        <v>0</v>
      </c>
      <c r="H94" s="355">
        <f>'(4) Agric &amp; 3 estates'!N96</f>
        <v>0</v>
      </c>
      <c r="I94" s="355">
        <f>'(4) Agric &amp; 3 estates'!R96</f>
        <v>0</v>
      </c>
      <c r="J94" s="355">
        <f>'(5) Servants'!K95</f>
        <v>5880.5616319680448</v>
      </c>
      <c r="K94" s="355">
        <f>'(5) Servants'!L95</f>
        <v>0</v>
      </c>
      <c r="L94" s="355">
        <f>'(5) Servants'!M95</f>
        <v>0</v>
      </c>
      <c r="M94" s="355">
        <f>'(6) Clergy'!K95</f>
        <v>203.95091833797849</v>
      </c>
      <c r="N94" s="355">
        <f>'(6) Clergy'!L95</f>
        <v>215.05715863271749</v>
      </c>
      <c r="O94" s="355">
        <f>'(6) Clergy'!O95</f>
        <v>0</v>
      </c>
      <c r="P94" s="354">
        <f>'(7) Free professions'!L95</f>
        <v>983.5853393027628</v>
      </c>
      <c r="Q94" s="354">
        <f>'(7) Free professions'!M95</f>
        <v>0</v>
      </c>
      <c r="R94" s="354">
        <f>'(7) Free professions'!N95</f>
        <v>421.53657398689836</v>
      </c>
      <c r="S94" s="354">
        <f>'(8) Gov''t admin'!M95</f>
        <v>121.00664291826136</v>
      </c>
      <c r="T94" s="354">
        <f>'(8) Gov''t admin'!N95</f>
        <v>121.00664291826136</v>
      </c>
      <c r="U94" s="354">
        <f>'(8) Gov''t admin'!O95</f>
        <v>484.02657167304545</v>
      </c>
      <c r="V94" s="354">
        <f>'(8) Gov''t admin'!P95</f>
        <v>484.0265716730454</v>
      </c>
      <c r="W94" s="354">
        <f>'(9) Industry &amp; commerce'!M95</f>
        <v>3067.8278784464578</v>
      </c>
      <c r="X94" s="354">
        <f>'(9) Industry &amp; commerce'!N95</f>
        <v>0</v>
      </c>
      <c r="Y94" s="354">
        <f>'(9) Industry &amp; commerce'!O95</f>
        <v>487.38004103268531</v>
      </c>
      <c r="Z94" s="354">
        <f>'(9) Industry &amp; commerce'!P95</f>
        <v>20628.224244726156</v>
      </c>
      <c r="AA94" s="354">
        <f>'(9) Industry &amp; commerce'!Q95</f>
        <v>1405.5636184404393</v>
      </c>
      <c r="AB94" s="354">
        <f>'(9) Industry &amp; commerce'!R95</f>
        <v>208.89805980866177</v>
      </c>
      <c r="AD94" s="355">
        <f t="shared" si="26"/>
        <v>36121.385945749658</v>
      </c>
      <c r="AF94" s="355">
        <f t="shared" si="14"/>
        <v>4172.4198606674818</v>
      </c>
      <c r="AG94" s="355">
        <f t="shared" si="15"/>
        <v>203.95091833797849</v>
      </c>
      <c r="AH94" s="355">
        <f t="shared" si="16"/>
        <v>608.38668395094669</v>
      </c>
      <c r="AI94" s="355">
        <f t="shared" si="17"/>
        <v>21533.7873903861</v>
      </c>
      <c r="AJ94" s="355">
        <f t="shared" si="18"/>
        <v>9178.8858739657662</v>
      </c>
      <c r="AK94" s="355">
        <f t="shared" si="19"/>
        <v>423.95521844137926</v>
      </c>
      <c r="AL94" s="11"/>
      <c r="AM94" s="355">
        <f>'(3) Eur Russ 1904 HHs '!CQ97</f>
        <v>4172.4198606674818</v>
      </c>
      <c r="AN94" s="355">
        <f>'(3) Eur Russ 1904 HHs '!CR97</f>
        <v>203.95091833797849</v>
      </c>
      <c r="AO94" s="355">
        <f>'(3) Eur Russ 1904 HHs '!CS97</f>
        <v>608.38668395094669</v>
      </c>
      <c r="AP94" s="355">
        <f>'(3) Eur Russ 1904 HHs '!CT97</f>
        <v>21533.7873903861</v>
      </c>
      <c r="AQ94" s="355">
        <f>'(3) Eur Russ 1904 HHs '!CU97</f>
        <v>9178.8858739657662</v>
      </c>
      <c r="AR94" s="355">
        <f>'(3) Eur Russ 1904 HHs '!CW97</f>
        <v>423.95521844137926</v>
      </c>
      <c r="AS94" s="11"/>
      <c r="AT94" s="355">
        <f t="shared" si="20"/>
        <v>0</v>
      </c>
      <c r="AU94" s="355">
        <f t="shared" si="21"/>
        <v>0</v>
      </c>
      <c r="AV94" s="355">
        <f t="shared" si="22"/>
        <v>0</v>
      </c>
      <c r="AW94" s="355">
        <f t="shared" si="23"/>
        <v>0</v>
      </c>
      <c r="AX94" s="355">
        <f t="shared" si="24"/>
        <v>0</v>
      </c>
      <c r="AY94" s="355">
        <f t="shared" si="25"/>
        <v>0</v>
      </c>
    </row>
    <row r="95" spans="1:51">
      <c r="A95" s="25">
        <v>5</v>
      </c>
      <c r="B95" s="1">
        <v>7</v>
      </c>
      <c r="C95" s="203">
        <v>1</v>
      </c>
      <c r="D95" s="25" t="s">
        <v>679</v>
      </c>
      <c r="F95" s="355">
        <f>'(4) Agric &amp; 3 estates'!L97</f>
        <v>1660.6178447081998</v>
      </c>
      <c r="G95" s="355">
        <f>'(4) Agric &amp; 3 estates'!M97</f>
        <v>0</v>
      </c>
      <c r="H95" s="355">
        <f>'(4) Agric &amp; 3 estates'!N97</f>
        <v>0</v>
      </c>
      <c r="I95" s="355">
        <f>'(4) Agric &amp; 3 estates'!R97</f>
        <v>0</v>
      </c>
      <c r="J95" s="355">
        <f>'(5) Servants'!K96</f>
        <v>4969.2730959071123</v>
      </c>
      <c r="K95" s="355">
        <f>'(5) Servants'!L96</f>
        <v>0</v>
      </c>
      <c r="L95" s="355">
        <f>'(5) Servants'!M96</f>
        <v>0</v>
      </c>
      <c r="M95" s="355">
        <f>'(6) Clergy'!K96</f>
        <v>216.74438177765396</v>
      </c>
      <c r="N95" s="355">
        <f>'(6) Clergy'!L96</f>
        <v>101.96005306533394</v>
      </c>
      <c r="O95" s="355">
        <f>'(6) Clergy'!O96</f>
        <v>0</v>
      </c>
      <c r="P95" s="354">
        <f>'(7) Free professions'!L96</f>
        <v>1112.5300863663774</v>
      </c>
      <c r="Q95" s="354">
        <f>'(7) Free professions'!M96</f>
        <v>0</v>
      </c>
      <c r="R95" s="354">
        <f>'(7) Free professions'!N96</f>
        <v>476.79860844273315</v>
      </c>
      <c r="S95" s="354">
        <f>'(8) Gov''t admin'!M96</f>
        <v>127.901121877778</v>
      </c>
      <c r="T95" s="354">
        <f>'(8) Gov''t admin'!N96</f>
        <v>127.901121877778</v>
      </c>
      <c r="U95" s="354">
        <f>'(8) Gov''t admin'!O96</f>
        <v>511.60448751111198</v>
      </c>
      <c r="V95" s="354">
        <f>'(8) Gov''t admin'!P96</f>
        <v>511.60448751111198</v>
      </c>
      <c r="W95" s="354">
        <f>'(9) Industry &amp; commerce'!M96</f>
        <v>1129.1908366206796</v>
      </c>
      <c r="X95" s="354">
        <f>'(9) Industry &amp; commerce'!N96</f>
        <v>0</v>
      </c>
      <c r="Y95" s="354">
        <f>'(9) Industry &amp; commerce'!O96</f>
        <v>971.94066486671522</v>
      </c>
      <c r="Z95" s="354">
        <f>'(9) Industry &amp; commerce'!P96</f>
        <v>27881.715498354635</v>
      </c>
      <c r="AA95" s="354">
        <f>'(9) Industry &amp; commerce'!Q96</f>
        <v>1966.2355606397787</v>
      </c>
      <c r="AB95" s="354">
        <f>'(9) Industry &amp; commerce'!R96</f>
        <v>168.77620876087539</v>
      </c>
      <c r="AD95" s="355">
        <f t="shared" si="26"/>
        <v>41934.794058287873</v>
      </c>
      <c r="AF95" s="355">
        <f t="shared" si="14"/>
        <v>2369.6220448648351</v>
      </c>
      <c r="AG95" s="355">
        <f t="shared" si="15"/>
        <v>216.74438177765396</v>
      </c>
      <c r="AH95" s="355">
        <f t="shared" si="16"/>
        <v>1099.8417867444932</v>
      </c>
      <c r="AI95" s="355">
        <f t="shared" si="17"/>
        <v>28870.118594308482</v>
      </c>
      <c r="AJ95" s="355">
        <f t="shared" si="18"/>
        <v>9107.7309887662032</v>
      </c>
      <c r="AK95" s="355">
        <f t="shared" si="19"/>
        <v>270.73626182620933</v>
      </c>
      <c r="AL95" s="11"/>
      <c r="AM95" s="355">
        <f>'(3) Eur Russ 1904 HHs '!CQ98</f>
        <v>2369.6220448648351</v>
      </c>
      <c r="AN95" s="355">
        <f>'(3) Eur Russ 1904 HHs '!CR98</f>
        <v>216.74438177765396</v>
      </c>
      <c r="AO95" s="355">
        <f>'(3) Eur Russ 1904 HHs '!CS98</f>
        <v>1099.8417867444932</v>
      </c>
      <c r="AP95" s="355">
        <f>'(3) Eur Russ 1904 HHs '!CT98</f>
        <v>28870.118594308478</v>
      </c>
      <c r="AQ95" s="355">
        <f>'(3) Eur Russ 1904 HHs '!CU98</f>
        <v>9107.7309887662032</v>
      </c>
      <c r="AR95" s="355">
        <f>'(3) Eur Russ 1904 HHs '!CW98</f>
        <v>270.73626182620933</v>
      </c>
      <c r="AS95" s="11"/>
      <c r="AT95" s="355">
        <f t="shared" si="20"/>
        <v>0</v>
      </c>
      <c r="AU95" s="355">
        <f t="shared" si="21"/>
        <v>0</v>
      </c>
      <c r="AV95" s="355">
        <f t="shared" si="22"/>
        <v>0</v>
      </c>
      <c r="AW95" s="355">
        <f t="shared" si="23"/>
        <v>0</v>
      </c>
      <c r="AX95" s="355">
        <f t="shared" si="24"/>
        <v>0</v>
      </c>
      <c r="AY95" s="355">
        <f t="shared" si="25"/>
        <v>0</v>
      </c>
    </row>
    <row r="96" spans="1:51">
      <c r="A96" s="25">
        <v>11</v>
      </c>
      <c r="B96" s="1">
        <v>7</v>
      </c>
      <c r="C96" s="203">
        <v>1</v>
      </c>
      <c r="D96" s="25" t="s">
        <v>921</v>
      </c>
      <c r="F96" s="355">
        <f>'(4) Agric &amp; 3 estates'!L98</f>
        <v>3476.4173322103456</v>
      </c>
      <c r="G96" s="355">
        <f>'(4) Agric &amp; 3 estates'!M98</f>
        <v>0</v>
      </c>
      <c r="H96" s="355">
        <f>'(4) Agric &amp; 3 estates'!N98</f>
        <v>0</v>
      </c>
      <c r="I96" s="355">
        <f>'(4) Agric &amp; 3 estates'!R98</f>
        <v>0</v>
      </c>
      <c r="J96" s="355">
        <f>'(5) Servants'!K97</f>
        <v>3955.7626939475144</v>
      </c>
      <c r="K96" s="355">
        <f>'(5) Servants'!L97</f>
        <v>0</v>
      </c>
      <c r="L96" s="355">
        <f>'(5) Servants'!M97</f>
        <v>0</v>
      </c>
      <c r="M96" s="355">
        <f>'(6) Clergy'!K97</f>
        <v>123.57054260771753</v>
      </c>
      <c r="N96" s="355">
        <f>'(6) Clergy'!L97</f>
        <v>481.42845764307873</v>
      </c>
      <c r="O96" s="355">
        <f>'(6) Clergy'!O97</f>
        <v>0</v>
      </c>
      <c r="P96" s="354">
        <f>'(7) Free professions'!L97</f>
        <v>1143.448110474005</v>
      </c>
      <c r="Q96" s="354">
        <f>'(7) Free professions'!M97</f>
        <v>0</v>
      </c>
      <c r="R96" s="354">
        <f>'(7) Free professions'!N97</f>
        <v>490.04919020314503</v>
      </c>
      <c r="S96" s="354">
        <f>'(8) Gov''t admin'!M97</f>
        <v>110.29597158418365</v>
      </c>
      <c r="T96" s="354">
        <f>'(8) Gov''t admin'!N97</f>
        <v>110.29597158418365</v>
      </c>
      <c r="U96" s="354">
        <f>'(8) Gov''t admin'!O97</f>
        <v>441.18388633673459</v>
      </c>
      <c r="V96" s="354">
        <f>'(8) Gov''t admin'!P97</f>
        <v>441.18388633673453</v>
      </c>
      <c r="W96" s="354">
        <f>'(9) Industry &amp; commerce'!M97</f>
        <v>743.30943567748295</v>
      </c>
      <c r="X96" s="354">
        <f>'(9) Industry &amp; commerce'!N97</f>
        <v>0</v>
      </c>
      <c r="Y96" s="354">
        <f>'(9) Industry &amp; commerce'!O97</f>
        <v>575.00870923879415</v>
      </c>
      <c r="Z96" s="354">
        <f>'(9) Industry &amp; commerce'!P97</f>
        <v>33165.645240139034</v>
      </c>
      <c r="AA96" s="354">
        <f>'(9) Industry &amp; commerce'!Q97</f>
        <v>1241.243181449209</v>
      </c>
      <c r="AB96" s="354">
        <f>'(9) Industry &amp; commerce'!R97</f>
        <v>39.542025244487775</v>
      </c>
      <c r="AD96" s="355">
        <f t="shared" si="26"/>
        <v>46538.384634676651</v>
      </c>
      <c r="AF96" s="355">
        <f t="shared" si="14"/>
        <v>1997.0535177356717</v>
      </c>
      <c r="AG96" s="355">
        <f t="shared" si="15"/>
        <v>123.57054260771753</v>
      </c>
      <c r="AH96" s="355">
        <f t="shared" si="16"/>
        <v>685.30468082297784</v>
      </c>
      <c r="AI96" s="355">
        <f t="shared" si="17"/>
        <v>34096.878316678914</v>
      </c>
      <c r="AJ96" s="355">
        <f t="shared" si="18"/>
        <v>9114.6070939438032</v>
      </c>
      <c r="AK96" s="355">
        <f t="shared" si="19"/>
        <v>520.9704828875665</v>
      </c>
      <c r="AL96" s="11"/>
      <c r="AM96" s="355">
        <f>'(3) Eur Russ 1904 HHs '!CQ99</f>
        <v>1997.0535177356717</v>
      </c>
      <c r="AN96" s="355">
        <f>'(3) Eur Russ 1904 HHs '!CR99</f>
        <v>123.57054260771753</v>
      </c>
      <c r="AO96" s="355">
        <f>'(3) Eur Russ 1904 HHs '!CS99</f>
        <v>685.30468082297784</v>
      </c>
      <c r="AP96" s="355">
        <f>'(3) Eur Russ 1904 HHs '!CT99</f>
        <v>34096.878316678914</v>
      </c>
      <c r="AQ96" s="355">
        <f>'(3) Eur Russ 1904 HHs '!CU99</f>
        <v>9114.6070939438032</v>
      </c>
      <c r="AR96" s="355">
        <f>'(3) Eur Russ 1904 HHs '!CW99</f>
        <v>520.9704828875665</v>
      </c>
      <c r="AS96" s="11"/>
      <c r="AT96" s="355">
        <f t="shared" si="20"/>
        <v>0</v>
      </c>
      <c r="AU96" s="355">
        <f t="shared" si="21"/>
        <v>0</v>
      </c>
      <c r="AV96" s="355">
        <f t="shared" si="22"/>
        <v>0</v>
      </c>
      <c r="AW96" s="355">
        <f t="shared" si="23"/>
        <v>0</v>
      </c>
      <c r="AX96" s="355">
        <f t="shared" si="24"/>
        <v>0</v>
      </c>
      <c r="AY96" s="355">
        <f t="shared" si="25"/>
        <v>0</v>
      </c>
    </row>
    <row r="97" spans="1:51">
      <c r="A97" s="25">
        <v>17</v>
      </c>
      <c r="B97" s="1">
        <v>7</v>
      </c>
      <c r="C97" s="203">
        <v>1</v>
      </c>
      <c r="D97" s="25" t="s">
        <v>781</v>
      </c>
      <c r="F97" s="355">
        <f>'(4) Agric &amp; 3 estates'!L99</f>
        <v>1277.6968768207171</v>
      </c>
      <c r="G97" s="355">
        <f>'(4) Agric &amp; 3 estates'!M99</f>
        <v>0</v>
      </c>
      <c r="H97" s="355">
        <f>'(4) Agric &amp; 3 estates'!N99</f>
        <v>0</v>
      </c>
      <c r="I97" s="355">
        <f>'(4) Agric &amp; 3 estates'!R99</f>
        <v>0</v>
      </c>
      <c r="J97" s="355">
        <f>'(5) Servants'!K98</f>
        <v>3990.692007338715</v>
      </c>
      <c r="K97" s="355">
        <f>'(5) Servants'!L98</f>
        <v>0</v>
      </c>
      <c r="L97" s="355">
        <f>'(5) Servants'!M98</f>
        <v>0</v>
      </c>
      <c r="M97" s="355">
        <f>'(6) Clergy'!K98</f>
        <v>68.812427030020572</v>
      </c>
      <c r="N97" s="355">
        <f>'(6) Clergy'!L98</f>
        <v>232.31877521627177</v>
      </c>
      <c r="O97" s="355">
        <f>'(6) Clergy'!O98</f>
        <v>0</v>
      </c>
      <c r="P97" s="354">
        <f>'(7) Free professions'!L98</f>
        <v>650.10567961582728</v>
      </c>
      <c r="Q97" s="354">
        <f>'(7) Free professions'!M98</f>
        <v>0</v>
      </c>
      <c r="R97" s="354">
        <f>'(7) Free professions'!N98</f>
        <v>278.61671983535456</v>
      </c>
      <c r="S97" s="354">
        <f>'(8) Gov''t admin'!M98</f>
        <v>97.656567457442478</v>
      </c>
      <c r="T97" s="354">
        <f>'(8) Gov''t admin'!N98</f>
        <v>97.656567457442478</v>
      </c>
      <c r="U97" s="354">
        <f>'(8) Gov''t admin'!O98</f>
        <v>390.62626982976991</v>
      </c>
      <c r="V97" s="354">
        <f>'(8) Gov''t admin'!P98</f>
        <v>390.62626982976985</v>
      </c>
      <c r="W97" s="354">
        <f>'(9) Industry &amp; commerce'!M98</f>
        <v>2061.5542381609121</v>
      </c>
      <c r="X97" s="354">
        <f>'(9) Industry &amp; commerce'!N98</f>
        <v>0</v>
      </c>
      <c r="Y97" s="354">
        <f>'(9) Industry &amp; commerce'!O98</f>
        <v>347.46153195960483</v>
      </c>
      <c r="Z97" s="354">
        <f>'(9) Industry &amp; commerce'!P98</f>
        <v>15290.914728743473</v>
      </c>
      <c r="AA97" s="354">
        <f>'(9) Industry &amp; commerce'!Q98</f>
        <v>2836.5670871371358</v>
      </c>
      <c r="AB97" s="354">
        <f>'(9) Industry &amp; commerce'!R98</f>
        <v>131.79726723972277</v>
      </c>
      <c r="AD97" s="355">
        <f t="shared" si="26"/>
        <v>28143.103013672178</v>
      </c>
      <c r="AF97" s="355">
        <f t="shared" si="14"/>
        <v>2809.316485234182</v>
      </c>
      <c r="AG97" s="355">
        <f t="shared" si="15"/>
        <v>68.812427030020572</v>
      </c>
      <c r="AH97" s="355">
        <f t="shared" si="16"/>
        <v>445.11809941704729</v>
      </c>
      <c r="AI97" s="355">
        <f t="shared" si="17"/>
        <v>15960.157718408598</v>
      </c>
      <c r="AJ97" s="355">
        <f t="shared" si="18"/>
        <v>8495.582241126338</v>
      </c>
      <c r="AK97" s="355">
        <f t="shared" si="19"/>
        <v>364.11604245599455</v>
      </c>
      <c r="AL97" s="11"/>
      <c r="AM97" s="355">
        <f>'(3) Eur Russ 1904 HHs '!CQ100</f>
        <v>2809.316485234182</v>
      </c>
      <c r="AN97" s="355">
        <f>'(3) Eur Russ 1904 HHs '!CR100</f>
        <v>68.812427030020572</v>
      </c>
      <c r="AO97" s="355">
        <f>'(3) Eur Russ 1904 HHs '!CS100</f>
        <v>445.11809941704729</v>
      </c>
      <c r="AP97" s="355">
        <f>'(3) Eur Russ 1904 HHs '!CT100</f>
        <v>15960.157718408598</v>
      </c>
      <c r="AQ97" s="355">
        <f>'(3) Eur Russ 1904 HHs '!CU100</f>
        <v>8495.582241126338</v>
      </c>
      <c r="AR97" s="355">
        <f>'(3) Eur Russ 1904 HHs '!CW100</f>
        <v>364.11604245599455</v>
      </c>
      <c r="AS97" s="11"/>
      <c r="AT97" s="355">
        <f t="shared" si="20"/>
        <v>0</v>
      </c>
      <c r="AU97" s="355">
        <f t="shared" si="21"/>
        <v>0</v>
      </c>
      <c r="AV97" s="355">
        <f t="shared" si="22"/>
        <v>0</v>
      </c>
      <c r="AW97" s="355">
        <f t="shared" si="23"/>
        <v>0</v>
      </c>
      <c r="AX97" s="355">
        <f t="shared" si="24"/>
        <v>0</v>
      </c>
      <c r="AY97" s="355">
        <f t="shared" si="25"/>
        <v>0</v>
      </c>
    </row>
    <row r="98" spans="1:51">
      <c r="A98" s="25">
        <v>22</v>
      </c>
      <c r="B98" s="1">
        <v>7</v>
      </c>
      <c r="C98" s="203">
        <v>1</v>
      </c>
      <c r="D98" s="221" t="s">
        <v>556</v>
      </c>
      <c r="F98" s="355">
        <f>'(4) Agric &amp; 3 estates'!L100</f>
        <v>2491.6242462866344</v>
      </c>
      <c r="G98" s="355">
        <f>'(4) Agric &amp; 3 estates'!M100</f>
        <v>0</v>
      </c>
      <c r="H98" s="355">
        <f>'(4) Agric &amp; 3 estates'!N100</f>
        <v>0</v>
      </c>
      <c r="I98" s="355">
        <f>'(4) Agric &amp; 3 estates'!R100</f>
        <v>0</v>
      </c>
      <c r="J98" s="355">
        <f>'(5) Servants'!K99</f>
        <v>4577.2912569453274</v>
      </c>
      <c r="K98" s="355">
        <f>'(5) Servants'!L99</f>
        <v>290.92971538952372</v>
      </c>
      <c r="L98" s="355">
        <f>'(5) Servants'!M99</f>
        <v>75.892060872658817</v>
      </c>
      <c r="M98" s="355">
        <f>'(6) Clergy'!K99</f>
        <v>257.10067871632327</v>
      </c>
      <c r="N98" s="355">
        <f>'(6) Clergy'!L99</f>
        <v>0</v>
      </c>
      <c r="O98" s="355">
        <f>'(6) Clergy'!O99</f>
        <v>264.70544616045879</v>
      </c>
      <c r="P98" s="354">
        <f>'(7) Free professions'!L99</f>
        <v>1348.4339943690841</v>
      </c>
      <c r="Q98" s="354">
        <f>'(7) Free professions'!M99</f>
        <v>0</v>
      </c>
      <c r="R98" s="354">
        <f>'(7) Free professions'!N99</f>
        <v>577.90028330103598</v>
      </c>
      <c r="S98" s="354">
        <f>'(8) Gov''t admin'!M99</f>
        <v>127.84250059481158</v>
      </c>
      <c r="T98" s="354">
        <f>'(8) Gov''t admin'!N99</f>
        <v>127.84250059481158</v>
      </c>
      <c r="U98" s="354">
        <f>'(8) Gov''t admin'!O99</f>
        <v>0</v>
      </c>
      <c r="V98" s="354">
        <f>'(8) Gov''t admin'!P99</f>
        <v>1022.7400047584927</v>
      </c>
      <c r="W98" s="354">
        <f>'(9) Industry &amp; commerce'!M99</f>
        <v>1673.3034737015594</v>
      </c>
      <c r="X98" s="354">
        <f>'(9) Industry &amp; commerce'!N99</f>
        <v>0</v>
      </c>
      <c r="Y98" s="354">
        <f>'(9) Industry &amp; commerce'!O99</f>
        <v>717.69010745420951</v>
      </c>
      <c r="Z98" s="354">
        <f>'(9) Industry &amp; commerce'!P99</f>
        <v>29930.547470586902</v>
      </c>
      <c r="AA98" s="354">
        <f>'(9) Industry &amp; commerce'!Q99</f>
        <v>0</v>
      </c>
      <c r="AB98" s="354">
        <f>'(9) Industry &amp; commerce'!R99</f>
        <v>0</v>
      </c>
      <c r="AD98" s="355">
        <f t="shared" si="26"/>
        <v>43483.843739731834</v>
      </c>
      <c r="AF98" s="355">
        <f t="shared" si="14"/>
        <v>3149.579968665455</v>
      </c>
      <c r="AG98" s="355">
        <f t="shared" si="15"/>
        <v>257.10067871632327</v>
      </c>
      <c r="AH98" s="355">
        <f t="shared" si="16"/>
        <v>845.53260804902106</v>
      </c>
      <c r="AI98" s="355">
        <f t="shared" si="17"/>
        <v>31871.785265679548</v>
      </c>
      <c r="AJ98" s="355">
        <f t="shared" si="18"/>
        <v>7068.9155032319613</v>
      </c>
      <c r="AK98" s="355">
        <f t="shared" si="19"/>
        <v>290.92971538952372</v>
      </c>
      <c r="AL98" s="11"/>
      <c r="AM98" s="355">
        <f>'(3) Eur Russ 1904 HHs '!CQ101</f>
        <v>3149.579968665455</v>
      </c>
      <c r="AN98" s="355">
        <f>'(3) Eur Russ 1904 HHs '!CR101</f>
        <v>257.10067871632327</v>
      </c>
      <c r="AO98" s="355">
        <f>'(3) Eur Russ 1904 HHs '!CS101</f>
        <v>845.53260804902106</v>
      </c>
      <c r="AP98" s="355">
        <f>'(3) Eur Russ 1904 HHs '!CT101</f>
        <v>31871.785265679548</v>
      </c>
      <c r="AQ98" s="355">
        <f>'(3) Eur Russ 1904 HHs '!CU101</f>
        <v>7068.9155032319622</v>
      </c>
      <c r="AR98" s="355">
        <f>'(3) Eur Russ 1904 HHs '!CW101</f>
        <v>290.92971538952372</v>
      </c>
      <c r="AS98" s="11"/>
      <c r="AT98" s="355">
        <f t="shared" si="20"/>
        <v>0</v>
      </c>
      <c r="AU98" s="355">
        <f t="shared" si="21"/>
        <v>0</v>
      </c>
      <c r="AV98" s="355">
        <f t="shared" si="22"/>
        <v>0</v>
      </c>
      <c r="AW98" s="355">
        <f t="shared" si="23"/>
        <v>0</v>
      </c>
      <c r="AX98" s="355">
        <f t="shared" si="24"/>
        <v>0</v>
      </c>
      <c r="AY98" s="355">
        <f t="shared" si="25"/>
        <v>0</v>
      </c>
    </row>
    <row r="99" spans="1:51">
      <c r="A99" s="25">
        <v>23</v>
      </c>
      <c r="B99" s="1">
        <v>7</v>
      </c>
      <c r="C99" s="203">
        <v>1</v>
      </c>
      <c r="D99" s="221" t="s">
        <v>564</v>
      </c>
      <c r="F99" s="355">
        <f>'(4) Agric &amp; 3 estates'!L101</f>
        <v>2827.3698992163932</v>
      </c>
      <c r="G99" s="355">
        <f>'(4) Agric &amp; 3 estates'!M101</f>
        <v>0</v>
      </c>
      <c r="H99" s="355">
        <f>'(4) Agric &amp; 3 estates'!N101</f>
        <v>0</v>
      </c>
      <c r="I99" s="355">
        <f>'(4) Agric &amp; 3 estates'!R101</f>
        <v>0</v>
      </c>
      <c r="J99" s="355">
        <f>'(5) Servants'!K100</f>
        <v>2475.7210852717267</v>
      </c>
      <c r="K99" s="355">
        <f>'(5) Servants'!L100</f>
        <v>0</v>
      </c>
      <c r="L99" s="355">
        <f>'(5) Servants'!M100</f>
        <v>0</v>
      </c>
      <c r="M99" s="355">
        <f>'(6) Clergy'!K100</f>
        <v>298.64119618637073</v>
      </c>
      <c r="N99" s="355">
        <f>'(6) Clergy'!L100</f>
        <v>106.88929086272083</v>
      </c>
      <c r="O99" s="355">
        <f>'(6) Clergy'!O100</f>
        <v>0</v>
      </c>
      <c r="P99" s="354">
        <f>'(7) Free professions'!L100</f>
        <v>871.46516552577509</v>
      </c>
      <c r="Q99" s="354">
        <f>'(7) Free professions'!M100</f>
        <v>0</v>
      </c>
      <c r="R99" s="354">
        <f>'(7) Free professions'!N100</f>
        <v>373.48507093961791</v>
      </c>
      <c r="S99" s="354">
        <f>'(8) Gov''t admin'!M100</f>
        <v>105.49464418340006</v>
      </c>
      <c r="T99" s="354">
        <f>'(8) Gov''t admin'!N100</f>
        <v>105.49464418340006</v>
      </c>
      <c r="U99" s="354">
        <f>'(8) Gov''t admin'!O100</f>
        <v>421.97857673360022</v>
      </c>
      <c r="V99" s="354">
        <f>'(8) Gov''t admin'!P100</f>
        <v>421.97857673360022</v>
      </c>
      <c r="W99" s="354">
        <f>'(9) Industry &amp; commerce'!M100</f>
        <v>742.05744988746994</v>
      </c>
      <c r="X99" s="354">
        <f>'(9) Industry &amp; commerce'!N100</f>
        <v>0</v>
      </c>
      <c r="Y99" s="354">
        <f>'(9) Industry &amp; commerce'!O100</f>
        <v>587.16025922950496</v>
      </c>
      <c r="Z99" s="354">
        <f>'(9) Industry &amp; commerce'!P100</f>
        <v>18464.966788952941</v>
      </c>
      <c r="AA99" s="354">
        <f>'(9) Industry &amp; commerce'!Q100</f>
        <v>452.757093307177</v>
      </c>
      <c r="AB99" s="354">
        <f>'(9) Industry &amp; commerce'!R100</f>
        <v>103.31557690458916</v>
      </c>
      <c r="AD99" s="355">
        <f t="shared" si="26"/>
        <v>28358.775318118285</v>
      </c>
      <c r="AF99" s="355">
        <f t="shared" si="14"/>
        <v>1719.0172595966451</v>
      </c>
      <c r="AG99" s="355">
        <f t="shared" si="15"/>
        <v>298.64119618637073</v>
      </c>
      <c r="AH99" s="355">
        <f t="shared" si="16"/>
        <v>692.65490341290501</v>
      </c>
      <c r="AI99" s="355">
        <f t="shared" si="17"/>
        <v>19260.43043662616</v>
      </c>
      <c r="AJ99" s="355">
        <f t="shared" si="18"/>
        <v>6177.8266545288971</v>
      </c>
      <c r="AK99" s="355">
        <f t="shared" si="19"/>
        <v>210.20486776730999</v>
      </c>
      <c r="AL99" s="11"/>
      <c r="AM99" s="355">
        <f>'(3) Eur Russ 1904 HHs '!CQ102</f>
        <v>1719.0172595966451</v>
      </c>
      <c r="AN99" s="355">
        <f>'(3) Eur Russ 1904 HHs '!CR102</f>
        <v>298.64119618637073</v>
      </c>
      <c r="AO99" s="355">
        <f>'(3) Eur Russ 1904 HHs '!CS102</f>
        <v>692.65490341290501</v>
      </c>
      <c r="AP99" s="355">
        <f>'(3) Eur Russ 1904 HHs '!CT102</f>
        <v>19260.43043662616</v>
      </c>
      <c r="AQ99" s="355">
        <f>'(3) Eur Russ 1904 HHs '!CU102</f>
        <v>6177.8266545288971</v>
      </c>
      <c r="AR99" s="355">
        <f>'(3) Eur Russ 1904 HHs '!CW102</f>
        <v>210.20486776730999</v>
      </c>
      <c r="AS99" s="11"/>
      <c r="AT99" s="355">
        <f t="shared" si="20"/>
        <v>0</v>
      </c>
      <c r="AU99" s="355">
        <f t="shared" si="21"/>
        <v>0</v>
      </c>
      <c r="AV99" s="355">
        <f t="shared" si="22"/>
        <v>0</v>
      </c>
      <c r="AW99" s="355">
        <f t="shared" si="23"/>
        <v>0</v>
      </c>
      <c r="AX99" s="355">
        <f t="shared" si="24"/>
        <v>0</v>
      </c>
      <c r="AY99" s="355">
        <f t="shared" si="25"/>
        <v>0</v>
      </c>
    </row>
    <row r="100" spans="1:51">
      <c r="A100" s="25">
        <v>8</v>
      </c>
      <c r="B100" s="1">
        <v>8</v>
      </c>
      <c r="C100" s="203">
        <v>1</v>
      </c>
      <c r="D100" s="25" t="s">
        <v>886</v>
      </c>
      <c r="F100" s="355">
        <f>'(4) Agric &amp; 3 estates'!L102</f>
        <v>3267.0134961244453</v>
      </c>
      <c r="G100" s="355">
        <f>'(4) Agric &amp; 3 estates'!M102</f>
        <v>0</v>
      </c>
      <c r="H100" s="355">
        <f>'(4) Agric &amp; 3 estates'!N102</f>
        <v>0</v>
      </c>
      <c r="I100" s="355">
        <f>'(4) Agric &amp; 3 estates'!R102</f>
        <v>0</v>
      </c>
      <c r="J100" s="355">
        <f>'(5) Servants'!K101</f>
        <v>3829.7124787474204</v>
      </c>
      <c r="K100" s="355">
        <f>'(5) Servants'!L101</f>
        <v>0</v>
      </c>
      <c r="L100" s="355">
        <f>'(5) Servants'!M101</f>
        <v>0</v>
      </c>
      <c r="M100" s="355">
        <f>'(6) Clergy'!K101</f>
        <v>425.22738615840996</v>
      </c>
      <c r="N100" s="355">
        <f>'(6) Clergy'!L101</f>
        <v>234.05425766104753</v>
      </c>
      <c r="O100" s="355">
        <f>'(6) Clergy'!O101</f>
        <v>0</v>
      </c>
      <c r="P100" s="354">
        <f>'(7) Free professions'!L101</f>
        <v>1084.6652776978713</v>
      </c>
      <c r="Q100" s="354">
        <f>'(7) Free professions'!M101</f>
        <v>0</v>
      </c>
      <c r="R100" s="354">
        <f>'(7) Free professions'!N101</f>
        <v>464.856547584802</v>
      </c>
      <c r="S100" s="354">
        <f>'(8) Gov''t admin'!M101</f>
        <v>126.39730878322081</v>
      </c>
      <c r="T100" s="354">
        <f>'(8) Gov''t admin'!N101</f>
        <v>126.39730878322081</v>
      </c>
      <c r="U100" s="354">
        <f>'(8) Gov''t admin'!O101</f>
        <v>505.58923513288323</v>
      </c>
      <c r="V100" s="354">
        <f>'(8) Gov''t admin'!P101</f>
        <v>505.58923513288312</v>
      </c>
      <c r="W100" s="354">
        <f>'(9) Industry &amp; commerce'!M101</f>
        <v>1847.9528371711515</v>
      </c>
      <c r="X100" s="354">
        <f>'(9) Industry &amp; commerce'!N101</f>
        <v>0</v>
      </c>
      <c r="Y100" s="354">
        <f>'(9) Industry &amp; commerce'!O101</f>
        <v>605.18055068019225</v>
      </c>
      <c r="Z100" s="354">
        <f>'(9) Industry &amp; commerce'!P101</f>
        <v>26737.571820425324</v>
      </c>
      <c r="AA100" s="354">
        <f>'(9) Industry &amp; commerce'!Q101</f>
        <v>1974.4591697309595</v>
      </c>
      <c r="AB100" s="354">
        <f>'(9) Industry &amp; commerce'!R101</f>
        <v>257.79447996052545</v>
      </c>
      <c r="AD100" s="355">
        <f t="shared" si="26"/>
        <v>41992.461389774355</v>
      </c>
      <c r="AF100" s="355">
        <f t="shared" si="14"/>
        <v>3059.0154236522435</v>
      </c>
      <c r="AG100" s="355">
        <f t="shared" si="15"/>
        <v>425.22738615840996</v>
      </c>
      <c r="AH100" s="355">
        <f t="shared" si="16"/>
        <v>731.57785946341301</v>
      </c>
      <c r="AI100" s="355">
        <f t="shared" si="17"/>
        <v>27708.017603143009</v>
      </c>
      <c r="AJ100" s="355">
        <f t="shared" si="18"/>
        <v>9576.7743797357089</v>
      </c>
      <c r="AK100" s="355">
        <f t="shared" si="19"/>
        <v>491.84873762157298</v>
      </c>
      <c r="AL100" s="11"/>
      <c r="AM100" s="355">
        <f>'(3) Eur Russ 1904 HHs '!CQ103</f>
        <v>3059.0154236522435</v>
      </c>
      <c r="AN100" s="355">
        <f>'(3) Eur Russ 1904 HHs '!CR103</f>
        <v>425.22738615840996</v>
      </c>
      <c r="AO100" s="355">
        <f>'(3) Eur Russ 1904 HHs '!CS103</f>
        <v>731.57785946341301</v>
      </c>
      <c r="AP100" s="355">
        <f>'(3) Eur Russ 1904 HHs '!CT103</f>
        <v>27708.017603143009</v>
      </c>
      <c r="AQ100" s="355">
        <f>'(3) Eur Russ 1904 HHs '!CU103</f>
        <v>9576.7743797357089</v>
      </c>
      <c r="AR100" s="355">
        <f>'(3) Eur Russ 1904 HHs '!CW103</f>
        <v>491.84873762157298</v>
      </c>
      <c r="AS100" s="11"/>
      <c r="AT100" s="355">
        <f t="shared" si="20"/>
        <v>0</v>
      </c>
      <c r="AU100" s="355">
        <f t="shared" si="21"/>
        <v>0</v>
      </c>
      <c r="AV100" s="355">
        <f t="shared" si="22"/>
        <v>0</v>
      </c>
      <c r="AW100" s="355">
        <f t="shared" si="23"/>
        <v>0</v>
      </c>
      <c r="AX100" s="355">
        <f t="shared" si="24"/>
        <v>0</v>
      </c>
      <c r="AY100" s="355">
        <f t="shared" si="25"/>
        <v>0</v>
      </c>
    </row>
    <row r="101" spans="1:51">
      <c r="A101" s="25">
        <v>16</v>
      </c>
      <c r="B101" s="1">
        <v>8</v>
      </c>
      <c r="C101" s="203">
        <v>1</v>
      </c>
      <c r="D101" s="25" t="s">
        <v>891</v>
      </c>
      <c r="F101" s="355">
        <f>'(4) Agric &amp; 3 estates'!L103</f>
        <v>4903.5418102895328</v>
      </c>
      <c r="G101" s="355">
        <f>'(4) Agric &amp; 3 estates'!M103</f>
        <v>0</v>
      </c>
      <c r="H101" s="355">
        <f>'(4) Agric &amp; 3 estates'!N103</f>
        <v>0</v>
      </c>
      <c r="I101" s="355">
        <f>'(4) Agric &amp; 3 estates'!R103</f>
        <v>0</v>
      </c>
      <c r="J101" s="355">
        <f>'(5) Servants'!K102</f>
        <v>12723.62501035127</v>
      </c>
      <c r="K101" s="355">
        <f>'(5) Servants'!L102</f>
        <v>0</v>
      </c>
      <c r="L101" s="355">
        <f>'(5) Servants'!M102</f>
        <v>0</v>
      </c>
      <c r="M101" s="355">
        <f>'(6) Clergy'!K102</f>
        <v>872.74605418726958</v>
      </c>
      <c r="N101" s="355">
        <f>'(6) Clergy'!L102</f>
        <v>559.94094429732411</v>
      </c>
      <c r="O101" s="355">
        <f>'(6) Clergy'!O102</f>
        <v>0</v>
      </c>
      <c r="P101" s="354">
        <f>'(7) Free professions'!L102</f>
        <v>2238.573435132178</v>
      </c>
      <c r="Q101" s="354">
        <f>'(7) Free professions'!M102</f>
        <v>0</v>
      </c>
      <c r="R101" s="354">
        <f>'(7) Free professions'!N102</f>
        <v>959.38861505664772</v>
      </c>
      <c r="S101" s="354">
        <f>'(8) Gov''t admin'!M102</f>
        <v>212.34468013253806</v>
      </c>
      <c r="T101" s="354">
        <f>'(8) Gov''t admin'!N102</f>
        <v>212.34468013253806</v>
      </c>
      <c r="U101" s="354">
        <f>'(8) Gov''t admin'!O102</f>
        <v>849.37872053015224</v>
      </c>
      <c r="V101" s="354">
        <f>'(8) Gov''t admin'!P102</f>
        <v>849.37872053015212</v>
      </c>
      <c r="W101" s="354">
        <f>'(9) Industry &amp; commerce'!M102</f>
        <v>4505.9820805067848</v>
      </c>
      <c r="X101" s="354">
        <f>'(9) Industry &amp; commerce'!N102</f>
        <v>0</v>
      </c>
      <c r="Y101" s="354">
        <f>'(9) Industry &amp; commerce'!O102</f>
        <v>2512.6656060798409</v>
      </c>
      <c r="Z101" s="354">
        <f>'(9) Industry &amp; commerce'!P102</f>
        <v>47600.543533001597</v>
      </c>
      <c r="AA101" s="354">
        <f>'(9) Industry &amp; commerce'!Q102</f>
        <v>5195.8555707345131</v>
      </c>
      <c r="AB101" s="354">
        <f>'(9) Industry &amp; commerce'!R102</f>
        <v>1082.6785440730137</v>
      </c>
      <c r="AD101" s="355">
        <f t="shared" si="26"/>
        <v>85278.988005035353</v>
      </c>
      <c r="AF101" s="355">
        <f t="shared" si="14"/>
        <v>6956.9001957715009</v>
      </c>
      <c r="AG101" s="355">
        <f t="shared" si="15"/>
        <v>872.74605418726958</v>
      </c>
      <c r="AH101" s="355">
        <f t="shared" si="16"/>
        <v>2725.010286212379</v>
      </c>
      <c r="AI101" s="355">
        <f t="shared" si="17"/>
        <v>49409.3108685884</v>
      </c>
      <c r="AJ101" s="355">
        <f t="shared" si="18"/>
        <v>23672.40111190547</v>
      </c>
      <c r="AK101" s="355">
        <f t="shared" si="19"/>
        <v>1642.6194883703379</v>
      </c>
      <c r="AL101" s="11"/>
      <c r="AM101" s="355">
        <f>'(3) Eur Russ 1904 HHs '!CQ104</f>
        <v>6956.9001957715009</v>
      </c>
      <c r="AN101" s="355">
        <f>'(3) Eur Russ 1904 HHs '!CR104</f>
        <v>872.74605418726958</v>
      </c>
      <c r="AO101" s="355">
        <f>'(3) Eur Russ 1904 HHs '!CS104</f>
        <v>2725.010286212379</v>
      </c>
      <c r="AP101" s="355">
        <f>'(3) Eur Russ 1904 HHs '!CT104</f>
        <v>49409.310868588393</v>
      </c>
      <c r="AQ101" s="355">
        <f>'(3) Eur Russ 1904 HHs '!CU104</f>
        <v>23672.401111905467</v>
      </c>
      <c r="AR101" s="355">
        <f>'(3) Eur Russ 1904 HHs '!CW104</f>
        <v>1642.6194883703376</v>
      </c>
      <c r="AS101" s="11"/>
      <c r="AT101" s="355">
        <f t="shared" si="20"/>
        <v>0</v>
      </c>
      <c r="AU101" s="355">
        <f t="shared" si="21"/>
        <v>0</v>
      </c>
      <c r="AV101" s="355">
        <f t="shared" si="22"/>
        <v>0</v>
      </c>
      <c r="AW101" s="355">
        <f t="shared" si="23"/>
        <v>0</v>
      </c>
      <c r="AX101" s="355">
        <f t="shared" si="24"/>
        <v>0</v>
      </c>
      <c r="AY101" s="355">
        <f t="shared" si="25"/>
        <v>0</v>
      </c>
    </row>
    <row r="102" spans="1:51">
      <c r="A102" s="25">
        <v>32</v>
      </c>
      <c r="B102" s="1">
        <v>8</v>
      </c>
      <c r="C102" s="203">
        <v>1</v>
      </c>
      <c r="D102" s="221" t="s">
        <v>972</v>
      </c>
      <c r="F102" s="355">
        <f>'(4) Agric &amp; 3 estates'!L104</f>
        <v>5950.4757220788488</v>
      </c>
      <c r="G102" s="355">
        <f>'(4) Agric &amp; 3 estates'!M104</f>
        <v>0</v>
      </c>
      <c r="H102" s="355">
        <f>'(4) Agric &amp; 3 estates'!N104</f>
        <v>0</v>
      </c>
      <c r="I102" s="355">
        <f>'(4) Agric &amp; 3 estates'!R104</f>
        <v>0</v>
      </c>
      <c r="J102" s="355">
        <f>'(5) Servants'!K103</f>
        <v>1280.4272053840577</v>
      </c>
      <c r="K102" s="355">
        <f>'(5) Servants'!L103</f>
        <v>537.71695803868693</v>
      </c>
      <c r="L102" s="355">
        <f>'(5) Servants'!M103</f>
        <v>2466.3662119245791</v>
      </c>
      <c r="M102" s="355">
        <f>'(6) Clergy'!K103</f>
        <v>311.69804672801831</v>
      </c>
      <c r="N102" s="355">
        <f>'(6) Clergy'!L103</f>
        <v>0</v>
      </c>
      <c r="O102" s="355">
        <f>'(6) Clergy'!O103</f>
        <v>296.77796152405006</v>
      </c>
      <c r="P102" s="354">
        <f>'(7) Free professions'!L103</f>
        <v>881.24111539954731</v>
      </c>
      <c r="Q102" s="354">
        <f>'(7) Free professions'!M103</f>
        <v>0</v>
      </c>
      <c r="R102" s="354">
        <f>'(7) Free professions'!N103</f>
        <v>377.67476374266317</v>
      </c>
      <c r="S102" s="354">
        <f>'(8) Gov''t admin'!M103</f>
        <v>123.3737561559366</v>
      </c>
      <c r="T102" s="354">
        <f>'(8) Gov''t admin'!N103</f>
        <v>123.3737561559366</v>
      </c>
      <c r="U102" s="354">
        <f>'(8) Gov''t admin'!O103</f>
        <v>0</v>
      </c>
      <c r="V102" s="354">
        <f>'(8) Gov''t admin'!P103</f>
        <v>986.99004924749283</v>
      </c>
      <c r="W102" s="354">
        <f>'(9) Industry &amp; commerce'!M103</f>
        <v>1143.9833146279436</v>
      </c>
      <c r="X102" s="354">
        <f>'(9) Industry &amp; commerce'!N103</f>
        <v>0</v>
      </c>
      <c r="Y102" s="354">
        <f>'(9) Industry &amp; commerce'!O103</f>
        <v>482.99999251519614</v>
      </c>
      <c r="Z102" s="354">
        <f>'(9) Industry &amp; commerce'!P103</f>
        <v>27000.763784550727</v>
      </c>
      <c r="AA102" s="354">
        <f>'(9) Industry &amp; commerce'!Q103</f>
        <v>0</v>
      </c>
      <c r="AB102" s="354">
        <f>'(9) Industry &amp; commerce'!R103</f>
        <v>0</v>
      </c>
      <c r="AD102" s="355">
        <f t="shared" si="26"/>
        <v>41963.86263807369</v>
      </c>
      <c r="AF102" s="355">
        <f t="shared" si="14"/>
        <v>2148.5981861834275</v>
      </c>
      <c r="AG102" s="355">
        <f t="shared" si="15"/>
        <v>311.69804672801831</v>
      </c>
      <c r="AH102" s="355">
        <f t="shared" si="16"/>
        <v>606.37374867113272</v>
      </c>
      <c r="AI102" s="355">
        <f t="shared" si="17"/>
        <v>31128.572770989515</v>
      </c>
      <c r="AJ102" s="355">
        <f t="shared" si="18"/>
        <v>7230.9029274629065</v>
      </c>
      <c r="AK102" s="355">
        <f t="shared" si="19"/>
        <v>537.71695803868693</v>
      </c>
      <c r="AL102" s="11"/>
      <c r="AM102" s="355">
        <f>'(3) Eur Russ 1904 HHs '!CQ105</f>
        <v>2148.5981861834275</v>
      </c>
      <c r="AN102" s="355">
        <f>'(3) Eur Russ 1904 HHs '!CR105</f>
        <v>311.69804672801831</v>
      </c>
      <c r="AO102" s="355">
        <f>'(3) Eur Russ 1904 HHs '!CS105</f>
        <v>606.37374867113272</v>
      </c>
      <c r="AP102" s="355">
        <f>'(3) Eur Russ 1904 HHs '!CT105</f>
        <v>31128.572770989511</v>
      </c>
      <c r="AQ102" s="355">
        <f>'(3) Eur Russ 1904 HHs '!CU105</f>
        <v>7230.9029274629065</v>
      </c>
      <c r="AR102" s="355">
        <f>'(3) Eur Russ 1904 HHs '!CW105</f>
        <v>537.71695803868693</v>
      </c>
      <c r="AS102" s="11"/>
      <c r="AT102" s="355">
        <f t="shared" si="20"/>
        <v>0</v>
      </c>
      <c r="AU102" s="355">
        <f t="shared" si="21"/>
        <v>0</v>
      </c>
      <c r="AV102" s="355">
        <f t="shared" si="22"/>
        <v>0</v>
      </c>
      <c r="AW102" s="355">
        <f t="shared" si="23"/>
        <v>0</v>
      </c>
      <c r="AX102" s="355">
        <f t="shared" si="24"/>
        <v>0</v>
      </c>
      <c r="AY102" s="355">
        <f t="shared" si="25"/>
        <v>0</v>
      </c>
    </row>
    <row r="103" spans="1:51">
      <c r="A103" s="25">
        <v>2</v>
      </c>
      <c r="B103" s="1">
        <v>9</v>
      </c>
      <c r="C103" s="203">
        <v>1</v>
      </c>
      <c r="D103" s="25" t="s">
        <v>832</v>
      </c>
      <c r="F103" s="355">
        <f>'(4) Agric &amp; 3 estates'!L105</f>
        <v>4559.1757212393513</v>
      </c>
      <c r="G103" s="355">
        <f>'(4) Agric &amp; 3 estates'!M105</f>
        <v>0</v>
      </c>
      <c r="H103" s="355">
        <f>'(4) Agric &amp; 3 estates'!N105</f>
        <v>0</v>
      </c>
      <c r="I103" s="355">
        <f>'(4) Agric &amp; 3 estates'!R105</f>
        <v>0</v>
      </c>
      <c r="J103" s="355">
        <f>'(5) Servants'!K104</f>
        <v>7099.3399720018051</v>
      </c>
      <c r="K103" s="355">
        <f>'(5) Servants'!L104</f>
        <v>0</v>
      </c>
      <c r="L103" s="355">
        <f>'(5) Servants'!M104</f>
        <v>0</v>
      </c>
      <c r="M103" s="355">
        <f>'(6) Clergy'!K104</f>
        <v>322.44146707309648</v>
      </c>
      <c r="N103" s="355">
        <f>'(6) Clergy'!L104</f>
        <v>82.089712029675695</v>
      </c>
      <c r="O103" s="355">
        <f>'(6) Clergy'!O104</f>
        <v>0</v>
      </c>
      <c r="P103" s="354">
        <f>'(7) Free professions'!L104</f>
        <v>426.53895578606432</v>
      </c>
      <c r="Q103" s="354">
        <f>'(7) Free professions'!M104</f>
        <v>0</v>
      </c>
      <c r="R103" s="354">
        <f>'(7) Free professions'!N104</f>
        <v>182.80240962259901</v>
      </c>
      <c r="S103" s="354">
        <f>'(8) Gov''t admin'!M104</f>
        <v>126.11949191016521</v>
      </c>
      <c r="T103" s="354">
        <f>'(8) Gov''t admin'!N104</f>
        <v>126.11949191016521</v>
      </c>
      <c r="U103" s="354">
        <f>'(8) Gov''t admin'!O104</f>
        <v>504.47796764066084</v>
      </c>
      <c r="V103" s="354">
        <f>'(8) Gov''t admin'!P104</f>
        <v>504.47796764066072</v>
      </c>
      <c r="W103" s="354">
        <f>'(9) Industry &amp; commerce'!M104</f>
        <v>323.78623752439972</v>
      </c>
      <c r="X103" s="354">
        <f>'(9) Industry &amp; commerce'!N104</f>
        <v>0</v>
      </c>
      <c r="Y103" s="354">
        <f>'(9) Industry &amp; commerce'!O104</f>
        <v>698.73704770695258</v>
      </c>
      <c r="Z103" s="354">
        <f>'(9) Industry &amp; commerce'!P104</f>
        <v>12063.409705002887</v>
      </c>
      <c r="AA103" s="354">
        <f>'(9) Industry &amp; commerce'!Q104</f>
        <v>4050.820361228949</v>
      </c>
      <c r="AB103" s="354">
        <f>'(9) Industry &amp; commerce'!R104</f>
        <v>1880.0812909456863</v>
      </c>
      <c r="AD103" s="355">
        <f t="shared" si="26"/>
        <v>32950.417799263123</v>
      </c>
      <c r="AF103" s="355">
        <f t="shared" si="14"/>
        <v>876.44468522062925</v>
      </c>
      <c r="AG103" s="355">
        <f t="shared" si="15"/>
        <v>322.44146707309648</v>
      </c>
      <c r="AH103" s="355">
        <f t="shared" si="16"/>
        <v>824.85653961711773</v>
      </c>
      <c r="AI103" s="355">
        <f t="shared" si="17"/>
        <v>12750.690082266146</v>
      </c>
      <c r="AJ103" s="355">
        <f t="shared" si="18"/>
        <v>16213.814022110766</v>
      </c>
      <c r="AK103" s="355">
        <f t="shared" si="19"/>
        <v>1962.1710029753619</v>
      </c>
      <c r="AL103" s="11"/>
      <c r="AM103" s="355">
        <f>'(3) Eur Russ 1904 HHs '!CQ106</f>
        <v>876.44468522062925</v>
      </c>
      <c r="AN103" s="355">
        <f>'(3) Eur Russ 1904 HHs '!CR106</f>
        <v>322.44146707309648</v>
      </c>
      <c r="AO103" s="355">
        <f>'(3) Eur Russ 1904 HHs '!CS106</f>
        <v>824.85653961711785</v>
      </c>
      <c r="AP103" s="355">
        <f>'(3) Eur Russ 1904 HHs '!CT106</f>
        <v>12750.690082266146</v>
      </c>
      <c r="AQ103" s="355">
        <f>'(3) Eur Russ 1904 HHs '!CU106</f>
        <v>16213.814022110766</v>
      </c>
      <c r="AR103" s="355">
        <f>'(3) Eur Russ 1904 HHs '!CW106</f>
        <v>1962.1710029753619</v>
      </c>
      <c r="AS103" s="11"/>
      <c r="AT103" s="355">
        <f t="shared" si="20"/>
        <v>0</v>
      </c>
      <c r="AU103" s="355">
        <f t="shared" si="21"/>
        <v>0</v>
      </c>
      <c r="AV103" s="355">
        <f t="shared" si="22"/>
        <v>0</v>
      </c>
      <c r="AW103" s="355">
        <f t="shared" si="23"/>
        <v>0</v>
      </c>
      <c r="AX103" s="355">
        <f t="shared" si="24"/>
        <v>0</v>
      </c>
      <c r="AY103" s="355">
        <f t="shared" si="25"/>
        <v>0</v>
      </c>
    </row>
    <row r="104" spans="1:51">
      <c r="A104" s="25">
        <v>3</v>
      </c>
      <c r="B104" s="1">
        <v>9</v>
      </c>
      <c r="C104" s="203">
        <v>1</v>
      </c>
      <c r="D104" s="25" t="s">
        <v>833</v>
      </c>
      <c r="F104" s="355">
        <f>'(4) Agric &amp; 3 estates'!L106</f>
        <v>7482.6458355893947</v>
      </c>
      <c r="G104" s="355">
        <f>'(4) Agric &amp; 3 estates'!M106</f>
        <v>2540.7136933378974</v>
      </c>
      <c r="H104" s="355">
        <f>'(4) Agric &amp; 3 estates'!N106</f>
        <v>1663.3620244587646</v>
      </c>
      <c r="I104" s="355">
        <f>'(4) Agric &amp; 3 estates'!R106</f>
        <v>2267.3461152736818</v>
      </c>
      <c r="J104" s="355">
        <f>'(5) Servants'!K105</f>
        <v>0</v>
      </c>
      <c r="K104" s="355">
        <f>'(5) Servants'!L105</f>
        <v>0</v>
      </c>
      <c r="L104" s="355">
        <f>'(5) Servants'!M105</f>
        <v>8139.3449633353466</v>
      </c>
      <c r="M104" s="355">
        <f>'(6) Clergy'!K105</f>
        <v>517.60077536383994</v>
      </c>
      <c r="N104" s="355">
        <f>'(6) Clergy'!L105</f>
        <v>0</v>
      </c>
      <c r="O104" s="355">
        <f>'(6) Clergy'!O105</f>
        <v>217.15721354425352</v>
      </c>
      <c r="P104" s="354">
        <f>'(7) Free professions'!L105</f>
        <v>0</v>
      </c>
      <c r="Q104" s="354">
        <f>'(7) Free professions'!M105</f>
        <v>0</v>
      </c>
      <c r="R104" s="354">
        <f>'(7) Free professions'!N105</f>
        <v>1697.5443192014573</v>
      </c>
      <c r="S104" s="354">
        <f>'(8) Gov''t admin'!M105</f>
        <v>0</v>
      </c>
      <c r="T104" s="354">
        <f>'(8) Gov''t admin'!N105</f>
        <v>179.88902487060224</v>
      </c>
      <c r="U104" s="354">
        <f>'(8) Gov''t admin'!O105</f>
        <v>0</v>
      </c>
      <c r="V104" s="354">
        <f>'(8) Gov''t admin'!P105</f>
        <v>1619.00122383542</v>
      </c>
      <c r="W104" s="354">
        <f>'(9) Industry &amp; commerce'!M105</f>
        <v>0</v>
      </c>
      <c r="X104" s="354">
        <f>'(9) Industry &amp; commerce'!N105</f>
        <v>0</v>
      </c>
      <c r="Y104" s="354">
        <f>'(9) Industry &amp; commerce'!O105</f>
        <v>893.96523290343839</v>
      </c>
      <c r="Z104" s="354">
        <f>'(9) Industry &amp; commerce'!P105</f>
        <v>36122.635518638795</v>
      </c>
      <c r="AA104" s="354">
        <f>'(9) Industry &amp; commerce'!Q105</f>
        <v>0</v>
      </c>
      <c r="AB104" s="354">
        <f>'(9) Industry &amp; commerce'!R105</f>
        <v>0</v>
      </c>
      <c r="AD104" s="355">
        <f t="shared" si="26"/>
        <v>63341.205940352898</v>
      </c>
      <c r="AF104" s="355">
        <f t="shared" si="14"/>
        <v>2540.7136933378974</v>
      </c>
      <c r="AG104" s="355">
        <f t="shared" si="15"/>
        <v>517.60077536383994</v>
      </c>
      <c r="AH104" s="355">
        <f t="shared" si="16"/>
        <v>1073.8542577740407</v>
      </c>
      <c r="AI104" s="355">
        <f t="shared" si="17"/>
        <v>50063.029353828955</v>
      </c>
      <c r="AJ104" s="355">
        <f t="shared" si="18"/>
        <v>7482.6458355893947</v>
      </c>
      <c r="AK104" s="355">
        <f t="shared" si="19"/>
        <v>1663.3620244587646</v>
      </c>
      <c r="AL104" s="11"/>
      <c r="AM104" s="355">
        <f>'(3) Eur Russ 1904 HHs '!CQ107</f>
        <v>2540.7136933378974</v>
      </c>
      <c r="AN104" s="355">
        <f>'(3) Eur Russ 1904 HHs '!CR107</f>
        <v>517.60077536383994</v>
      </c>
      <c r="AO104" s="355">
        <f>'(3) Eur Russ 1904 HHs '!CS107</f>
        <v>1073.8542577740407</v>
      </c>
      <c r="AP104" s="355">
        <f>'(3) Eur Russ 1904 HHs '!CT107</f>
        <v>50063.029353828955</v>
      </c>
      <c r="AQ104" s="355">
        <f>'(3) Eur Russ 1904 HHs '!CU107</f>
        <v>7482.6458355893947</v>
      </c>
      <c r="AR104" s="355">
        <f>'(3) Eur Russ 1904 HHs '!CW107</f>
        <v>1663.3620244587646</v>
      </c>
      <c r="AS104" s="11"/>
      <c r="AT104" s="355">
        <f t="shared" si="20"/>
        <v>0</v>
      </c>
      <c r="AU104" s="355">
        <f t="shared" si="21"/>
        <v>0</v>
      </c>
      <c r="AV104" s="355">
        <f t="shared" si="22"/>
        <v>0</v>
      </c>
      <c r="AW104" s="355">
        <f t="shared" si="23"/>
        <v>0</v>
      </c>
      <c r="AX104" s="355">
        <f t="shared" si="24"/>
        <v>0</v>
      </c>
      <c r="AY104" s="355">
        <f t="shared" si="25"/>
        <v>0</v>
      </c>
    </row>
    <row r="105" spans="1:51">
      <c r="A105" s="25">
        <v>12</v>
      </c>
      <c r="B105" s="1">
        <v>9</v>
      </c>
      <c r="C105" s="203">
        <v>1</v>
      </c>
      <c r="D105" s="25" t="s">
        <v>922</v>
      </c>
      <c r="F105" s="355">
        <f>'(4) Agric &amp; 3 estates'!L107</f>
        <v>4551.679397737058</v>
      </c>
      <c r="G105" s="355">
        <f>'(4) Agric &amp; 3 estates'!M107</f>
        <v>0</v>
      </c>
      <c r="H105" s="355">
        <f>'(4) Agric &amp; 3 estates'!N107</f>
        <v>0</v>
      </c>
      <c r="I105" s="355">
        <f>'(4) Agric &amp; 3 estates'!R107</f>
        <v>0</v>
      </c>
      <c r="J105" s="355">
        <f>'(5) Servants'!K106</f>
        <v>10322.865351094233</v>
      </c>
      <c r="K105" s="355">
        <f>'(5) Servants'!L106</f>
        <v>0</v>
      </c>
      <c r="L105" s="355">
        <f>'(5) Servants'!M106</f>
        <v>0</v>
      </c>
      <c r="M105" s="355">
        <f>'(6) Clergy'!K106</f>
        <v>390.20410356019914</v>
      </c>
      <c r="N105" s="355">
        <f>'(6) Clergy'!L106</f>
        <v>107.90420789027115</v>
      </c>
      <c r="O105" s="355">
        <f>'(6) Clergy'!O106</f>
        <v>0</v>
      </c>
      <c r="P105" s="354">
        <f>'(7) Free professions'!L106</f>
        <v>1066.0662941618114</v>
      </c>
      <c r="Q105" s="354">
        <f>'(7) Free professions'!M106</f>
        <v>0</v>
      </c>
      <c r="R105" s="354">
        <f>'(7) Free professions'!N106</f>
        <v>456.88555464077632</v>
      </c>
      <c r="S105" s="354">
        <f>'(8) Gov''t admin'!M106</f>
        <v>196.38063313507052</v>
      </c>
      <c r="T105" s="354">
        <f>'(8) Gov''t admin'!N106</f>
        <v>196.38063313507052</v>
      </c>
      <c r="U105" s="354">
        <f>'(8) Gov''t admin'!O106</f>
        <v>785.5225325402821</v>
      </c>
      <c r="V105" s="354">
        <f>'(8) Gov''t admin'!P106</f>
        <v>785.52253254028187</v>
      </c>
      <c r="W105" s="354">
        <f>'(9) Industry &amp; commerce'!M106</f>
        <v>2026.6215478320892</v>
      </c>
      <c r="X105" s="354">
        <f>'(9) Industry &amp; commerce'!N106</f>
        <v>0</v>
      </c>
      <c r="Y105" s="354">
        <f>'(9) Industry &amp; commerce'!O106</f>
        <v>982.85497265182983</v>
      </c>
      <c r="Z105" s="354">
        <f>'(9) Industry &amp; commerce'!P106</f>
        <v>19688.484959592275</v>
      </c>
      <c r="AA105" s="354">
        <f>'(9) Industry &amp; commerce'!Q106</f>
        <v>6833.7980034191332</v>
      </c>
      <c r="AB105" s="354">
        <f>'(9) Industry &amp; commerce'!R106</f>
        <v>8862.65817842254</v>
      </c>
      <c r="AD105" s="355">
        <f t="shared" si="26"/>
        <v>57253.828902352929</v>
      </c>
      <c r="AF105" s="355">
        <f t="shared" si="14"/>
        <v>3289.0684751289709</v>
      </c>
      <c r="AG105" s="355">
        <f t="shared" si="15"/>
        <v>390.20410356019914</v>
      </c>
      <c r="AH105" s="355">
        <f t="shared" si="16"/>
        <v>1179.2356057869004</v>
      </c>
      <c r="AI105" s="355">
        <f t="shared" si="17"/>
        <v>20930.893046773333</v>
      </c>
      <c r="AJ105" s="355">
        <f t="shared" si="18"/>
        <v>22493.865284790707</v>
      </c>
      <c r="AK105" s="355">
        <f t="shared" si="19"/>
        <v>8970.5623863128112</v>
      </c>
      <c r="AL105" s="11"/>
      <c r="AM105" s="355">
        <f>'(3) Eur Russ 1904 HHs '!CQ108</f>
        <v>3289.0684751289714</v>
      </c>
      <c r="AN105" s="355">
        <f>'(3) Eur Russ 1904 HHs '!CR108</f>
        <v>390.20410356019914</v>
      </c>
      <c r="AO105" s="355">
        <f>'(3) Eur Russ 1904 HHs '!CS108</f>
        <v>1179.2356057869004</v>
      </c>
      <c r="AP105" s="355">
        <f>'(3) Eur Russ 1904 HHs '!CT108</f>
        <v>20930.893046773333</v>
      </c>
      <c r="AQ105" s="355">
        <f>'(3) Eur Russ 1904 HHs '!CU108</f>
        <v>22493.865284790707</v>
      </c>
      <c r="AR105" s="355">
        <f>'(3) Eur Russ 1904 HHs '!CW108</f>
        <v>8970.5623863128112</v>
      </c>
      <c r="AS105" s="11"/>
      <c r="AT105" s="355">
        <f t="shared" si="20"/>
        <v>0</v>
      </c>
      <c r="AU105" s="355">
        <f t="shared" si="21"/>
        <v>0</v>
      </c>
      <c r="AV105" s="355">
        <f t="shared" si="22"/>
        <v>0</v>
      </c>
      <c r="AW105" s="355">
        <f t="shared" si="23"/>
        <v>0</v>
      </c>
      <c r="AX105" s="355">
        <f t="shared" si="24"/>
        <v>0</v>
      </c>
      <c r="AY105" s="355">
        <f t="shared" si="25"/>
        <v>0</v>
      </c>
    </row>
    <row r="106" spans="1:51">
      <c r="A106" s="25">
        <v>13</v>
      </c>
      <c r="B106" s="1">
        <v>9</v>
      </c>
      <c r="C106" s="203">
        <v>1</v>
      </c>
      <c r="D106" s="25" t="s">
        <v>889</v>
      </c>
      <c r="F106" s="355">
        <f>'(4) Agric &amp; 3 estates'!L108</f>
        <v>3889.055382954265</v>
      </c>
      <c r="G106" s="355">
        <f>'(4) Agric &amp; 3 estates'!M108</f>
        <v>0</v>
      </c>
      <c r="H106" s="355">
        <f>'(4) Agric &amp; 3 estates'!N108</f>
        <v>0</v>
      </c>
      <c r="I106" s="355">
        <f>'(4) Agric &amp; 3 estates'!R108</f>
        <v>0</v>
      </c>
      <c r="J106" s="355">
        <f>'(5) Servants'!K107</f>
        <v>7395.5807282408969</v>
      </c>
      <c r="K106" s="355">
        <f>'(5) Servants'!L107</f>
        <v>0</v>
      </c>
      <c r="L106" s="355">
        <f>'(5) Servants'!M107</f>
        <v>0</v>
      </c>
      <c r="M106" s="355">
        <f>'(6) Clergy'!K107</f>
        <v>431.57235018912411</v>
      </c>
      <c r="N106" s="355">
        <f>'(6) Clergy'!L107</f>
        <v>0</v>
      </c>
      <c r="O106" s="355">
        <f>'(6) Clergy'!O107</f>
        <v>0</v>
      </c>
      <c r="P106" s="354">
        <f>'(7) Free professions'!L107</f>
        <v>858.2404691260989</v>
      </c>
      <c r="Q106" s="354">
        <f>'(7) Free professions'!M107</f>
        <v>0</v>
      </c>
      <c r="R106" s="354">
        <f>'(7) Free professions'!N107</f>
        <v>367.81734391118522</v>
      </c>
      <c r="S106" s="354">
        <f>'(8) Gov''t admin'!M107</f>
        <v>124.56747380458806</v>
      </c>
      <c r="T106" s="354">
        <f>'(8) Gov''t admin'!N107</f>
        <v>124.56747380458806</v>
      </c>
      <c r="U106" s="354">
        <f>'(8) Gov''t admin'!O107</f>
        <v>498.26989521835225</v>
      </c>
      <c r="V106" s="354">
        <f>'(8) Gov''t admin'!P107</f>
        <v>498.26989521835219</v>
      </c>
      <c r="W106" s="354">
        <f>'(9) Industry &amp; commerce'!M107</f>
        <v>1395.5931224048497</v>
      </c>
      <c r="X106" s="354">
        <f>'(9) Industry &amp; commerce'!N107</f>
        <v>1.4561805290502434</v>
      </c>
      <c r="Y106" s="354">
        <f>'(9) Industry &amp; commerce'!O107</f>
        <v>1329.5781467368001</v>
      </c>
      <c r="Z106" s="354">
        <f>'(9) Industry &amp; commerce'!P107</f>
        <v>23935.581159583719</v>
      </c>
      <c r="AA106" s="354">
        <f>'(9) Industry &amp; commerce'!Q107</f>
        <v>7538.1433049723973</v>
      </c>
      <c r="AB106" s="354">
        <f>'(9) Industry &amp; commerce'!R107</f>
        <v>654.01959479709228</v>
      </c>
      <c r="AD106" s="355">
        <f t="shared" si="26"/>
        <v>49042.31252149136</v>
      </c>
      <c r="AF106" s="355">
        <f t="shared" si="14"/>
        <v>2378.4010653355367</v>
      </c>
      <c r="AG106" s="355">
        <f t="shared" si="15"/>
        <v>433.02853071817435</v>
      </c>
      <c r="AH106" s="355">
        <f t="shared" si="16"/>
        <v>1454.1456205413881</v>
      </c>
      <c r="AI106" s="355">
        <f t="shared" si="17"/>
        <v>24801.668398713256</v>
      </c>
      <c r="AJ106" s="355">
        <f t="shared" si="18"/>
        <v>19321.049311385912</v>
      </c>
      <c r="AK106" s="355">
        <f t="shared" si="19"/>
        <v>654.01959479709228</v>
      </c>
      <c r="AL106" s="11"/>
      <c r="AM106" s="355">
        <f>'(3) Eur Russ 1904 HHs '!CQ109</f>
        <v>2378.4010653355367</v>
      </c>
      <c r="AN106" s="355">
        <f>'(3) Eur Russ 1904 HHs '!CR109</f>
        <v>433.02853071817435</v>
      </c>
      <c r="AO106" s="355">
        <f>'(3) Eur Russ 1904 HHs '!CS109</f>
        <v>1454.1456205413881</v>
      </c>
      <c r="AP106" s="355">
        <f>'(3) Eur Russ 1904 HHs '!CT109</f>
        <v>24801.668398713256</v>
      </c>
      <c r="AQ106" s="355">
        <f>'(3) Eur Russ 1904 HHs '!CU109</f>
        <v>19321.049311385912</v>
      </c>
      <c r="AR106" s="355">
        <f>'(3) Eur Russ 1904 HHs '!CW109</f>
        <v>654.01959479709228</v>
      </c>
      <c r="AS106" s="11"/>
      <c r="AT106" s="355">
        <f t="shared" si="20"/>
        <v>0</v>
      </c>
      <c r="AU106" s="355">
        <f t="shared" si="21"/>
        <v>0</v>
      </c>
      <c r="AV106" s="355">
        <f t="shared" si="22"/>
        <v>0</v>
      </c>
      <c r="AW106" s="355">
        <f t="shared" si="23"/>
        <v>0</v>
      </c>
      <c r="AX106" s="355">
        <f t="shared" si="24"/>
        <v>0</v>
      </c>
      <c r="AY106" s="355">
        <f t="shared" si="25"/>
        <v>0</v>
      </c>
    </row>
    <row r="107" spans="1:51">
      <c r="A107" s="25">
        <v>41</v>
      </c>
      <c r="B107" s="1">
        <v>9</v>
      </c>
      <c r="C107" s="203">
        <v>1</v>
      </c>
      <c r="D107" s="221" t="s">
        <v>727</v>
      </c>
      <c r="F107" s="355">
        <f>'(4) Agric &amp; 3 estates'!L109</f>
        <v>3850.2581921422161</v>
      </c>
      <c r="G107" s="355">
        <f>'(4) Agric &amp; 3 estates'!M109</f>
        <v>0</v>
      </c>
      <c r="H107" s="355">
        <f>'(4) Agric &amp; 3 estates'!N109</f>
        <v>0</v>
      </c>
      <c r="I107" s="355">
        <f>'(4) Agric &amp; 3 estates'!R109</f>
        <v>0</v>
      </c>
      <c r="J107" s="355">
        <f>'(5) Servants'!K108</f>
        <v>7442.3225996348947</v>
      </c>
      <c r="K107" s="355">
        <f>'(5) Servants'!L108</f>
        <v>0</v>
      </c>
      <c r="L107" s="355">
        <f>'(5) Servants'!M108</f>
        <v>0</v>
      </c>
      <c r="M107" s="355">
        <f>'(6) Clergy'!K108</f>
        <v>265.53655940921908</v>
      </c>
      <c r="N107" s="355">
        <f>'(6) Clergy'!L108</f>
        <v>187.43499260751219</v>
      </c>
      <c r="O107" s="355">
        <f>'(6) Clergy'!O108</f>
        <v>0</v>
      </c>
      <c r="P107" s="354">
        <f>'(7) Free professions'!L108</f>
        <v>827.57902553456802</v>
      </c>
      <c r="Q107" s="354">
        <f>'(7) Free professions'!M108</f>
        <v>0</v>
      </c>
      <c r="R107" s="354">
        <f>'(7) Free professions'!N108</f>
        <v>354.67672522910055</v>
      </c>
      <c r="S107" s="354">
        <f>'(8) Gov''t admin'!M108</f>
        <v>125.92609146065129</v>
      </c>
      <c r="T107" s="354">
        <f>'(8) Gov''t admin'!N108</f>
        <v>125.92609146065129</v>
      </c>
      <c r="U107" s="354">
        <f>'(8) Gov''t admin'!O108</f>
        <v>503.70436584260517</v>
      </c>
      <c r="V107" s="354">
        <f>'(8) Gov''t admin'!P108</f>
        <v>503.70436584260506</v>
      </c>
      <c r="W107" s="354">
        <f>'(9) Industry &amp; commerce'!M108</f>
        <v>1625.6126560873668</v>
      </c>
      <c r="X107" s="354">
        <f>'(9) Industry &amp; commerce'!N108</f>
        <v>0</v>
      </c>
      <c r="Y107" s="354">
        <f>'(9) Industry &amp; commerce'!O108</f>
        <v>1184.8475378872154</v>
      </c>
      <c r="Z107" s="354">
        <f>'(9) Industry &amp; commerce'!P108</f>
        <v>22462.022793034292</v>
      </c>
      <c r="AA107" s="354">
        <f>'(9) Industry &amp; commerce'!Q108</f>
        <v>3167.8585562098419</v>
      </c>
      <c r="AB107" s="354">
        <f>'(9) Industry &amp; commerce'!R108</f>
        <v>2669.7446492903882</v>
      </c>
      <c r="AD107" s="355">
        <f t="shared" si="26"/>
        <v>45297.155201673137</v>
      </c>
      <c r="AF107" s="355">
        <f t="shared" si="14"/>
        <v>2579.1177730825862</v>
      </c>
      <c r="AG107" s="355">
        <f t="shared" si="15"/>
        <v>265.53655940921908</v>
      </c>
      <c r="AH107" s="355">
        <f t="shared" si="16"/>
        <v>1310.7736293478667</v>
      </c>
      <c r="AI107" s="355">
        <f t="shared" si="17"/>
        <v>23320.403884105996</v>
      </c>
      <c r="AJ107" s="355">
        <f t="shared" si="18"/>
        <v>14964.143713829557</v>
      </c>
      <c r="AK107" s="355">
        <f t="shared" si="19"/>
        <v>2857.1796418979002</v>
      </c>
      <c r="AL107" s="11"/>
      <c r="AM107" s="355">
        <f>'(3) Eur Russ 1904 HHs '!CQ110</f>
        <v>2579.1177730825862</v>
      </c>
      <c r="AN107" s="355">
        <f>'(3) Eur Russ 1904 HHs '!CR110</f>
        <v>265.53655940921908</v>
      </c>
      <c r="AO107" s="355">
        <f>'(3) Eur Russ 1904 HHs '!CS110</f>
        <v>1310.7736293478667</v>
      </c>
      <c r="AP107" s="355">
        <f>'(3) Eur Russ 1904 HHs '!CT110</f>
        <v>23320.403884105996</v>
      </c>
      <c r="AQ107" s="355">
        <f>'(3) Eur Russ 1904 HHs '!CU110</f>
        <v>14964.143713829557</v>
      </c>
      <c r="AR107" s="355">
        <f>'(3) Eur Russ 1904 HHs '!CW110</f>
        <v>2857.1796418979002</v>
      </c>
      <c r="AS107" s="11"/>
      <c r="AT107" s="355">
        <f t="shared" si="20"/>
        <v>0</v>
      </c>
      <c r="AU107" s="355">
        <f t="shared" si="21"/>
        <v>0</v>
      </c>
      <c r="AV107" s="355">
        <f t="shared" si="22"/>
        <v>0</v>
      </c>
      <c r="AW107" s="355">
        <f t="shared" si="23"/>
        <v>0</v>
      </c>
      <c r="AX107" s="355">
        <f t="shared" si="24"/>
        <v>0</v>
      </c>
      <c r="AY107" s="355">
        <f t="shared" si="25"/>
        <v>0</v>
      </c>
    </row>
    <row r="108" spans="1:51">
      <c r="A108" s="25">
        <v>47</v>
      </c>
      <c r="B108" s="1">
        <v>9</v>
      </c>
      <c r="C108" s="203">
        <v>1</v>
      </c>
      <c r="D108" s="221" t="s">
        <v>436</v>
      </c>
      <c r="F108" s="355">
        <f>'(4) Agric &amp; 3 estates'!L110</f>
        <v>19010.762145844314</v>
      </c>
      <c r="G108" s="355">
        <f>'(4) Agric &amp; 3 estates'!M110</f>
        <v>0</v>
      </c>
      <c r="H108" s="355">
        <f>'(4) Agric &amp; 3 estates'!N110</f>
        <v>0</v>
      </c>
      <c r="I108" s="355">
        <f>'(4) Agric &amp; 3 estates'!R110</f>
        <v>0</v>
      </c>
      <c r="J108" s="355">
        <f>'(5) Servants'!K109</f>
        <v>20202.408481902883</v>
      </c>
      <c r="K108" s="355">
        <f>'(5) Servants'!L109</f>
        <v>6671.0262628518758</v>
      </c>
      <c r="L108" s="355">
        <f>'(5) Servants'!M109</f>
        <v>0</v>
      </c>
      <c r="M108" s="355">
        <f>'(6) Clergy'!K109</f>
        <v>676.78969426030949</v>
      </c>
      <c r="N108" s="355">
        <f>'(6) Clergy'!L109</f>
        <v>630.99763456455094</v>
      </c>
      <c r="O108" s="355">
        <f>'(6) Clergy'!O109</f>
        <v>0</v>
      </c>
      <c r="P108" s="354">
        <f>'(7) Free professions'!L109</f>
        <v>3259.8991464853834</v>
      </c>
      <c r="Q108" s="354">
        <f>'(7) Free professions'!M109</f>
        <v>0</v>
      </c>
      <c r="R108" s="354">
        <f>'(7) Free professions'!N109</f>
        <v>1397.0996342080214</v>
      </c>
      <c r="S108" s="354">
        <f>'(8) Gov''t admin'!M109</f>
        <v>357.24922153264487</v>
      </c>
      <c r="T108" s="354">
        <f>'(8) Gov''t admin'!N109</f>
        <v>357.24922153264487</v>
      </c>
      <c r="U108" s="354">
        <f>'(8) Gov''t admin'!O109</f>
        <v>0</v>
      </c>
      <c r="V108" s="354">
        <f>'(8) Gov''t admin'!P109</f>
        <v>2857.9937722611585</v>
      </c>
      <c r="W108" s="354">
        <f>'(9) Industry &amp; commerce'!M109</f>
        <v>4260.5381270011649</v>
      </c>
      <c r="X108" s="354">
        <f>'(9) Industry &amp; commerce'!N109</f>
        <v>0</v>
      </c>
      <c r="Y108" s="354">
        <f>'(9) Industry &amp; commerce'!O109</f>
        <v>3114.4312471730168</v>
      </c>
      <c r="Z108" s="354">
        <f>'(9) Industry &amp; commerce'!P109</f>
        <v>95627.987785574267</v>
      </c>
      <c r="AA108" s="354">
        <f>'(9) Industry &amp; commerce'!Q109</f>
        <v>0</v>
      </c>
      <c r="AB108" s="354">
        <f>'(9) Industry &amp; commerce'!R109</f>
        <v>1061.8272375956121</v>
      </c>
      <c r="AD108" s="355">
        <f t="shared" si="26"/>
        <v>159486.25961278784</v>
      </c>
      <c r="AF108" s="355">
        <f t="shared" si="14"/>
        <v>7877.686495019193</v>
      </c>
      <c r="AG108" s="355">
        <f t="shared" si="15"/>
        <v>676.78969426030949</v>
      </c>
      <c r="AH108" s="355">
        <f t="shared" si="16"/>
        <v>3471.6804687056615</v>
      </c>
      <c r="AI108" s="355">
        <f t="shared" si="17"/>
        <v>99883.08119204345</v>
      </c>
      <c r="AJ108" s="355">
        <f t="shared" si="18"/>
        <v>39213.170627747197</v>
      </c>
      <c r="AK108" s="355">
        <f t="shared" si="19"/>
        <v>8363.8511350120389</v>
      </c>
      <c r="AL108" s="11"/>
      <c r="AM108" s="355">
        <f>'(3) Eur Russ 1904 HHs '!CQ111</f>
        <v>7877.686495019193</v>
      </c>
      <c r="AN108" s="355">
        <f>'(3) Eur Russ 1904 HHs '!CR111</f>
        <v>676.78969426030949</v>
      </c>
      <c r="AO108" s="355">
        <f>'(3) Eur Russ 1904 HHs '!CS111</f>
        <v>3471.6804687056615</v>
      </c>
      <c r="AP108" s="355">
        <f>'(3) Eur Russ 1904 HHs '!CT111</f>
        <v>99883.08119204345</v>
      </c>
      <c r="AQ108" s="355">
        <f>'(3) Eur Russ 1904 HHs '!CU111</f>
        <v>39213.170627747197</v>
      </c>
      <c r="AR108" s="355">
        <f>'(3) Eur Russ 1904 HHs '!CW111</f>
        <v>8363.8511350120389</v>
      </c>
      <c r="AS108" s="11"/>
      <c r="AT108" s="355">
        <f t="shared" si="20"/>
        <v>0</v>
      </c>
      <c r="AU108" s="355">
        <f t="shared" si="21"/>
        <v>0</v>
      </c>
      <c r="AV108" s="355">
        <f t="shared" si="22"/>
        <v>0</v>
      </c>
      <c r="AW108" s="355">
        <f t="shared" si="23"/>
        <v>0</v>
      </c>
      <c r="AX108" s="355">
        <f t="shared" si="24"/>
        <v>0</v>
      </c>
      <c r="AY108" s="355">
        <f t="shared" si="25"/>
        <v>0</v>
      </c>
    </row>
    <row r="109" spans="1:51" s="11" customFormat="1">
      <c r="A109" s="52">
        <v>0</v>
      </c>
      <c r="B109" s="11">
        <v>10</v>
      </c>
      <c r="C109" s="204">
        <v>1</v>
      </c>
      <c r="D109" s="52" t="s">
        <v>3</v>
      </c>
      <c r="F109" s="356">
        <f>'(4) Agric &amp; 3 estates'!L111</f>
        <v>192450.58196656193</v>
      </c>
      <c r="G109" s="356">
        <f>'(4) Agric &amp; 3 estates'!M111</f>
        <v>2540.7136933378974</v>
      </c>
      <c r="H109" s="356">
        <f>'(4) Agric &amp; 3 estates'!N111</f>
        <v>1663.3620244587646</v>
      </c>
      <c r="I109" s="356">
        <f>'(4) Agric &amp; 3 estates'!R111</f>
        <v>2267.3461152736818</v>
      </c>
      <c r="J109" s="356">
        <f>'(5) Servants'!K110</f>
        <v>300077.15860920493</v>
      </c>
      <c r="K109" s="356">
        <f>'(5) Servants'!L110</f>
        <v>9641.6557565344337</v>
      </c>
      <c r="L109" s="356">
        <f>'(5) Servants'!M110</f>
        <v>11472.731668240926</v>
      </c>
      <c r="M109" s="356">
        <f>'(6) Clergy'!K110</f>
        <v>24964.897007449563</v>
      </c>
      <c r="N109" s="356">
        <f>'(6) Clergy'!L110</f>
        <v>5033.4094019477388</v>
      </c>
      <c r="O109" s="356">
        <f>'(6) Clergy'!O110</f>
        <v>880.56216954954539</v>
      </c>
      <c r="P109" s="353">
        <f>'(7) Free professions'!L110</f>
        <v>46039.146771691689</v>
      </c>
      <c r="Q109" s="353">
        <f>'(7) Free professions'!M110</f>
        <v>0</v>
      </c>
      <c r="R109" s="353">
        <f>'(7) Free professions'!N110</f>
        <v>21428.607221355032</v>
      </c>
      <c r="S109" s="353">
        <f>'(8) Gov''t admin'!M110</f>
        <v>11324.908659598139</v>
      </c>
      <c r="T109" s="353">
        <f>'(8) Gov''t admin'!N110</f>
        <v>9232.0782041035454</v>
      </c>
      <c r="U109" s="353">
        <f>'(8) Gov''t admin'!O110</f>
        <v>24220.952861836438</v>
      </c>
      <c r="V109" s="353">
        <f>'(8) Gov''t admin'!P110</f>
        <v>36179.244913671348</v>
      </c>
      <c r="W109" s="353">
        <f>'(9) Industry &amp; commerce'!M110</f>
        <v>80888.522939448856</v>
      </c>
      <c r="X109" s="353">
        <f>'(9) Industry &amp; commerce'!N110</f>
        <v>1023.2322642057553</v>
      </c>
      <c r="Y109" s="353">
        <f>'(9) Industry &amp; commerce'!O110</f>
        <v>54183.208044443418</v>
      </c>
      <c r="Z109" s="353">
        <f>'(9) Industry &amp; commerce'!P110</f>
        <v>909015.96233002027</v>
      </c>
      <c r="AA109" s="353">
        <f>'(9) Industry &amp; commerce'!Q110</f>
        <v>403940.17445107386</v>
      </c>
      <c r="AB109" s="353">
        <f>'(9) Industry &amp; commerce'!R110</f>
        <v>46227.867387198188</v>
      </c>
      <c r="AD109" s="356">
        <f t="shared" si="26"/>
        <v>2194696.3244612063</v>
      </c>
      <c r="AF109" s="356">
        <f t="shared" si="14"/>
        <v>140793.29206407658</v>
      </c>
      <c r="AG109" s="356">
        <f t="shared" si="15"/>
        <v>25988.129271655318</v>
      </c>
      <c r="AH109" s="356">
        <f t="shared" si="16"/>
        <v>63415.286248546967</v>
      </c>
      <c r="AI109" s="356">
        <f t="shared" si="17"/>
        <v>981244.45441811078</v>
      </c>
      <c r="AJ109" s="356">
        <f t="shared" si="18"/>
        <v>920688.86788867717</v>
      </c>
      <c r="AK109" s="356">
        <f t="shared" si="19"/>
        <v>62566.294570139129</v>
      </c>
      <c r="AM109" s="356">
        <f>'(3) Eur Russ 1904 HHs '!CQ112</f>
        <v>140793.29206407655</v>
      </c>
      <c r="AN109" s="356">
        <f>'(3) Eur Russ 1904 HHs '!CR112</f>
        <v>25988.129271655322</v>
      </c>
      <c r="AO109" s="356">
        <f>'(3) Eur Russ 1904 HHs '!CS112</f>
        <v>63415.286248546989</v>
      </c>
      <c r="AP109" s="356">
        <f>'(3) Eur Russ 1904 HHs '!CT112</f>
        <v>981244.45441811066</v>
      </c>
      <c r="AQ109" s="356">
        <f>'(3) Eur Russ 1904 HHs '!CU112</f>
        <v>920688.86788867717</v>
      </c>
      <c r="AR109" s="356">
        <f>'(3) Eur Russ 1904 HHs '!CW112</f>
        <v>62566.294570139122</v>
      </c>
      <c r="AT109" s="356">
        <f t="shared" si="20"/>
        <v>0</v>
      </c>
      <c r="AU109" s="356">
        <f t="shared" si="21"/>
        <v>0</v>
      </c>
      <c r="AV109" s="356">
        <f t="shared" si="22"/>
        <v>0</v>
      </c>
      <c r="AW109" s="356">
        <f t="shared" si="23"/>
        <v>0</v>
      </c>
      <c r="AX109" s="356">
        <f t="shared" si="24"/>
        <v>0</v>
      </c>
      <c r="AY109" s="356">
        <f t="shared" si="25"/>
        <v>0</v>
      </c>
    </row>
    <row r="110" spans="1:51">
      <c r="A110" s="25">
        <v>1</v>
      </c>
      <c r="B110" s="1">
        <v>1</v>
      </c>
      <c r="C110" s="205">
        <v>2</v>
      </c>
      <c r="D110" s="25" t="s">
        <v>123</v>
      </c>
      <c r="F110" s="355">
        <f>'(4) Agric &amp; 3 estates'!L112</f>
        <v>57031.496310034527</v>
      </c>
      <c r="G110" s="355">
        <f>'(4) Agric &amp; 3 estates'!M112</f>
        <v>223.54205687248066</v>
      </c>
      <c r="H110" s="355">
        <f>'(4) Agric &amp; 3 estates'!N112</f>
        <v>1344.0274594227053</v>
      </c>
      <c r="I110" s="355">
        <f>'(4) Agric &amp; 3 estates'!R112</f>
        <v>0</v>
      </c>
      <c r="J110" s="355">
        <f>'(5) Servants'!K111</f>
        <v>1154.6182272840965</v>
      </c>
      <c r="K110" s="355">
        <f>'(5) Servants'!L111</f>
        <v>0</v>
      </c>
      <c r="L110" s="355">
        <f>'(5) Servants'!M111</f>
        <v>0</v>
      </c>
      <c r="M110" s="355">
        <f>'(6) Clergy'!K111</f>
        <v>657.90510830592541</v>
      </c>
      <c r="N110" s="355">
        <f>'(6) Clergy'!L111</f>
        <v>0</v>
      </c>
      <c r="O110" s="355">
        <f>'(6) Clergy'!O111</f>
        <v>0</v>
      </c>
      <c r="P110" s="354">
        <f>'(7) Free professions'!L111</f>
        <v>27.392235608765191</v>
      </c>
      <c r="Q110" s="354">
        <f>'(7) Free professions'!M111</f>
        <v>46.724323224143141</v>
      </c>
      <c r="R110" s="354">
        <f>'(7) Free professions'!N111</f>
        <v>112.78073406366423</v>
      </c>
      <c r="S110" s="354">
        <f>'(8) Gov''t admin'!M111</f>
        <v>0</v>
      </c>
      <c r="T110" s="354">
        <f>'(8) Gov''t admin'!N111</f>
        <v>43.514912688744737</v>
      </c>
      <c r="U110" s="354">
        <f>'(8) Gov''t admin'!O111</f>
        <v>174.05965075497895</v>
      </c>
      <c r="V110" s="354">
        <f>'(8) Gov''t admin'!P111</f>
        <v>217.57456344372363</v>
      </c>
      <c r="W110" s="354">
        <f>'(9) Industry &amp; commerce'!M111</f>
        <v>0</v>
      </c>
      <c r="X110" s="354">
        <f>'(9) Industry &amp; commerce'!N111</f>
        <v>8.2708102978585885E-3</v>
      </c>
      <c r="Y110" s="354">
        <f>'(9) Industry &amp; commerce'!O111</f>
        <v>63.896819833834151</v>
      </c>
      <c r="Z110" s="354">
        <f>'(9) Industry &amp; commerce'!P111</f>
        <v>1385.4943645203377</v>
      </c>
      <c r="AA110" s="354">
        <f>'(9) Industry &amp; commerce'!Q111</f>
        <v>5659.8065525933916</v>
      </c>
      <c r="AB110" s="354">
        <f>'(9) Industry &amp; commerce'!R111</f>
        <v>164.69346908693092</v>
      </c>
      <c r="AD110" s="355">
        <f t="shared" si="26"/>
        <v>68307.535058548543</v>
      </c>
      <c r="AF110" s="355">
        <f t="shared" si="14"/>
        <v>250.93429248124585</v>
      </c>
      <c r="AG110" s="355">
        <f t="shared" si="15"/>
        <v>657.91337911622327</v>
      </c>
      <c r="AH110" s="355">
        <f t="shared" si="16"/>
        <v>154.13605574672204</v>
      </c>
      <c r="AI110" s="355">
        <f t="shared" si="17"/>
        <v>1715.8496620277256</v>
      </c>
      <c r="AJ110" s="355">
        <f t="shared" si="18"/>
        <v>64019.980740666993</v>
      </c>
      <c r="AK110" s="355">
        <f t="shared" si="19"/>
        <v>1508.7209285096362</v>
      </c>
      <c r="AL110" s="11"/>
      <c r="AM110" s="355">
        <f>'(3) Eur Russ 1904 HHs '!CQ113</f>
        <v>250.93429248124585</v>
      </c>
      <c r="AN110" s="355">
        <f>'(3) Eur Russ 1904 HHs '!CR113</f>
        <v>657.91337911622327</v>
      </c>
      <c r="AO110" s="355">
        <f>'(3) Eur Russ 1904 HHs '!CS113</f>
        <v>154.13605574672204</v>
      </c>
      <c r="AP110" s="355">
        <f>'(3) Eur Russ 1904 HHs '!CT113</f>
        <v>1715.8496620277256</v>
      </c>
      <c r="AQ110" s="355">
        <f>'(3) Eur Russ 1904 HHs '!CU113</f>
        <v>64019.980740666993</v>
      </c>
      <c r="AR110" s="355">
        <f>'(3) Eur Russ 1904 HHs '!CW113</f>
        <v>1508.7209285096362</v>
      </c>
      <c r="AS110" s="11"/>
      <c r="AT110" s="355">
        <f t="shared" si="20"/>
        <v>0</v>
      </c>
      <c r="AU110" s="355">
        <f t="shared" si="21"/>
        <v>0</v>
      </c>
      <c r="AV110" s="355">
        <f t="shared" si="22"/>
        <v>0</v>
      </c>
      <c r="AW110" s="355">
        <f t="shared" si="23"/>
        <v>0</v>
      </c>
      <c r="AX110" s="355">
        <f t="shared" si="24"/>
        <v>0</v>
      </c>
      <c r="AY110" s="355">
        <f t="shared" si="25"/>
        <v>0</v>
      </c>
    </row>
    <row r="111" spans="1:51">
      <c r="A111" s="25">
        <v>7</v>
      </c>
      <c r="B111" s="1">
        <v>1</v>
      </c>
      <c r="C111" s="205">
        <v>2</v>
      </c>
      <c r="D111" s="25" t="s">
        <v>1072</v>
      </c>
      <c r="F111" s="355">
        <f>'(4) Agric &amp; 3 estates'!L113</f>
        <v>245527.26207813635</v>
      </c>
      <c r="G111" s="355">
        <f>'(4) Agric &amp; 3 estates'!M113</f>
        <v>386.25543106303951</v>
      </c>
      <c r="H111" s="355">
        <f>'(4) Agric &amp; 3 estates'!N113</f>
        <v>354.16268602072432</v>
      </c>
      <c r="I111" s="355">
        <f>'(4) Agric &amp; 3 estates'!R113</f>
        <v>0</v>
      </c>
      <c r="J111" s="355">
        <f>'(5) Servants'!K112</f>
        <v>2089.4864099526667</v>
      </c>
      <c r="K111" s="355">
        <f>'(5) Servants'!L112</f>
        <v>0</v>
      </c>
      <c r="L111" s="355">
        <f>'(5) Servants'!M112</f>
        <v>0</v>
      </c>
      <c r="M111" s="355">
        <f>'(6) Clergy'!K112</f>
        <v>1953.9838346205456</v>
      </c>
      <c r="N111" s="355">
        <f>'(6) Clergy'!L112</f>
        <v>0</v>
      </c>
      <c r="O111" s="355">
        <f>'(6) Clergy'!O112</f>
        <v>0</v>
      </c>
      <c r="P111" s="354">
        <f>'(7) Free professions'!L112</f>
        <v>20.044667733767596</v>
      </c>
      <c r="Q111" s="354">
        <f>'(7) Free professions'!M112</f>
        <v>142.37178659819222</v>
      </c>
      <c r="R111" s="354">
        <f>'(7) Free professions'!N112</f>
        <v>407.07069206080905</v>
      </c>
      <c r="S111" s="354">
        <f>'(8) Gov''t admin'!M112</f>
        <v>0</v>
      </c>
      <c r="T111" s="354">
        <f>'(8) Gov''t admin'!N112</f>
        <v>75.267337115039652</v>
      </c>
      <c r="U111" s="354">
        <f>'(8) Gov''t admin'!O112</f>
        <v>301.06934846015861</v>
      </c>
      <c r="V111" s="354">
        <f>'(8) Gov''t admin'!P112</f>
        <v>376.33668557519826</v>
      </c>
      <c r="W111" s="354">
        <f>'(9) Industry &amp; commerce'!M112</f>
        <v>0</v>
      </c>
      <c r="X111" s="354">
        <f>'(9) Industry &amp; commerce'!N112</f>
        <v>98.071355685898652</v>
      </c>
      <c r="Y111" s="354">
        <f>'(9) Industry &amp; commerce'!O112</f>
        <v>169.44584128199091</v>
      </c>
      <c r="Z111" s="354">
        <f>'(9) Industry &amp; commerce'!P112</f>
        <v>1700.4409890078659</v>
      </c>
      <c r="AA111" s="354">
        <f>'(9) Industry &amp; commerce'!Q112</f>
        <v>10351.044727030458</v>
      </c>
      <c r="AB111" s="354">
        <f>'(9) Industry &amp; commerce'!R112</f>
        <v>18.379219537305289</v>
      </c>
      <c r="AD111" s="355">
        <f t="shared" si="26"/>
        <v>263970.69308987999</v>
      </c>
      <c r="AF111" s="355">
        <f t="shared" si="14"/>
        <v>406.30009879680711</v>
      </c>
      <c r="AG111" s="355">
        <f t="shared" si="15"/>
        <v>2052.0551903064443</v>
      </c>
      <c r="AH111" s="355">
        <f t="shared" si="16"/>
        <v>387.08496499522278</v>
      </c>
      <c r="AI111" s="355">
        <f t="shared" si="17"/>
        <v>2483.8483666438733</v>
      </c>
      <c r="AJ111" s="355">
        <f t="shared" si="18"/>
        <v>258268.86256357963</v>
      </c>
      <c r="AK111" s="355">
        <f t="shared" si="19"/>
        <v>372.54190555802961</v>
      </c>
      <c r="AL111" s="11"/>
      <c r="AM111" s="355">
        <f>'(3) Eur Russ 1904 HHs '!CQ114</f>
        <v>406.30009879680711</v>
      </c>
      <c r="AN111" s="355">
        <f>'(3) Eur Russ 1904 HHs '!CR114</f>
        <v>2052.0551903064443</v>
      </c>
      <c r="AO111" s="355">
        <f>'(3) Eur Russ 1904 HHs '!CS114</f>
        <v>387.08496499522278</v>
      </c>
      <c r="AP111" s="355">
        <f>'(3) Eur Russ 1904 HHs '!CT114</f>
        <v>2483.8483666438733</v>
      </c>
      <c r="AQ111" s="355">
        <f>'(3) Eur Russ 1904 HHs '!CU114</f>
        <v>258268.86256357963</v>
      </c>
      <c r="AR111" s="355">
        <f>'(3) Eur Russ 1904 HHs '!CW114</f>
        <v>372.54190555802961</v>
      </c>
      <c r="AS111" s="11"/>
      <c r="AT111" s="355">
        <f t="shared" si="20"/>
        <v>0</v>
      </c>
      <c r="AU111" s="355">
        <f t="shared" si="21"/>
        <v>0</v>
      </c>
      <c r="AV111" s="355">
        <f t="shared" si="22"/>
        <v>0</v>
      </c>
      <c r="AW111" s="355">
        <f t="shared" si="23"/>
        <v>0</v>
      </c>
      <c r="AX111" s="355">
        <f t="shared" si="24"/>
        <v>0</v>
      </c>
      <c r="AY111" s="355">
        <f t="shared" si="25"/>
        <v>0</v>
      </c>
    </row>
    <row r="112" spans="1:51">
      <c r="A112" s="25">
        <v>26</v>
      </c>
      <c r="B112" s="1">
        <v>1</v>
      </c>
      <c r="C112" s="205">
        <v>2</v>
      </c>
      <c r="D112" s="221" t="s">
        <v>1073</v>
      </c>
      <c r="F112" s="355">
        <f>'(4) Agric &amp; 3 estates'!L114</f>
        <v>227041.1227692462</v>
      </c>
      <c r="G112" s="355">
        <f>'(4) Agric &amp; 3 estates'!M114</f>
        <v>1268.6480777055961</v>
      </c>
      <c r="H112" s="355">
        <f>'(4) Agric &amp; 3 estates'!N114</f>
        <v>2332.1136255302181</v>
      </c>
      <c r="I112" s="355">
        <f>'(4) Agric &amp; 3 estates'!R114</f>
        <v>0</v>
      </c>
      <c r="J112" s="355">
        <f>'(5) Servants'!K113</f>
        <v>6334.1804232079412</v>
      </c>
      <c r="K112" s="355">
        <f>'(5) Servants'!L113</f>
        <v>0</v>
      </c>
      <c r="L112" s="355">
        <f>'(5) Servants'!M113</f>
        <v>0</v>
      </c>
      <c r="M112" s="355">
        <f>'(6) Clergy'!K113</f>
        <v>1948.3431336270251</v>
      </c>
      <c r="N112" s="355">
        <f>'(6) Clergy'!L113</f>
        <v>200.35875751703861</v>
      </c>
      <c r="O112" s="355">
        <f>'(6) Clergy'!O113</f>
        <v>0</v>
      </c>
      <c r="P112" s="354">
        <f>'(7) Free professions'!L113</f>
        <v>156.14119802264713</v>
      </c>
      <c r="Q112" s="354">
        <f>'(7) Free professions'!M113</f>
        <v>210.01596115328906</v>
      </c>
      <c r="R112" s="354">
        <f>'(7) Free professions'!N113</f>
        <v>473.90668543722006</v>
      </c>
      <c r="S112" s="354">
        <f>'(8) Gov''t admin'!M113</f>
        <v>0</v>
      </c>
      <c r="T112" s="354">
        <f>'(8) Gov''t admin'!N113</f>
        <v>80.503940177487479</v>
      </c>
      <c r="U112" s="354">
        <f>'(8) Gov''t admin'!O113</f>
        <v>322.01576070994992</v>
      </c>
      <c r="V112" s="354">
        <f>'(8) Gov''t admin'!P113</f>
        <v>402.5197008874373</v>
      </c>
      <c r="W112" s="354">
        <f>'(9) Industry &amp; commerce'!M113</f>
        <v>0</v>
      </c>
      <c r="X112" s="354">
        <f>'(9) Industry &amp; commerce'!N113</f>
        <v>0</v>
      </c>
      <c r="Y112" s="354">
        <f>'(9) Industry &amp; commerce'!O113</f>
        <v>349.59509480525708</v>
      </c>
      <c r="Z112" s="354">
        <f>'(9) Industry &amp; commerce'!P113</f>
        <v>6059.5082359196194</v>
      </c>
      <c r="AA112" s="354">
        <f>'(9) Industry &amp; commerce'!Q113</f>
        <v>21287.308033351474</v>
      </c>
      <c r="AB112" s="354">
        <f>'(9) Industry &amp; commerce'!R113</f>
        <v>86.670420877167999</v>
      </c>
      <c r="AD112" s="355">
        <f t="shared" si="26"/>
        <v>268552.95181817556</v>
      </c>
      <c r="AF112" s="355">
        <f t="shared" si="14"/>
        <v>1424.7892757282432</v>
      </c>
      <c r="AG112" s="355">
        <f t="shared" si="15"/>
        <v>1948.3431336270251</v>
      </c>
      <c r="AH112" s="355">
        <f t="shared" si="16"/>
        <v>640.1149961360336</v>
      </c>
      <c r="AI112" s="355">
        <f t="shared" si="17"/>
        <v>6935.9346222442764</v>
      </c>
      <c r="AJ112" s="355">
        <f t="shared" si="18"/>
        <v>254984.62698651553</v>
      </c>
      <c r="AK112" s="355">
        <f t="shared" si="19"/>
        <v>2619.1428039244247</v>
      </c>
      <c r="AL112" s="11"/>
      <c r="AM112" s="355">
        <f>'(3) Eur Russ 1904 HHs '!CQ115</f>
        <v>1424.7892757282432</v>
      </c>
      <c r="AN112" s="355">
        <f>'(3) Eur Russ 1904 HHs '!CR115</f>
        <v>1948.3431336270251</v>
      </c>
      <c r="AO112" s="355">
        <f>'(3) Eur Russ 1904 HHs '!CS115</f>
        <v>640.1149961360336</v>
      </c>
      <c r="AP112" s="355">
        <f>'(3) Eur Russ 1904 HHs '!CT115</f>
        <v>6935.9346222442773</v>
      </c>
      <c r="AQ112" s="355">
        <f>'(3) Eur Russ 1904 HHs '!CU115</f>
        <v>254984.62698651556</v>
      </c>
      <c r="AR112" s="355">
        <f>'(3) Eur Russ 1904 HHs '!CW115</f>
        <v>2619.1428039244247</v>
      </c>
      <c r="AS112" s="11"/>
      <c r="AT112" s="355">
        <f t="shared" si="20"/>
        <v>0</v>
      </c>
      <c r="AU112" s="355">
        <f t="shared" si="21"/>
        <v>0</v>
      </c>
      <c r="AV112" s="355">
        <f t="shared" si="22"/>
        <v>0</v>
      </c>
      <c r="AW112" s="355">
        <f t="shared" si="23"/>
        <v>0</v>
      </c>
      <c r="AX112" s="355">
        <f t="shared" si="24"/>
        <v>0</v>
      </c>
      <c r="AY112" s="355">
        <f t="shared" si="25"/>
        <v>0</v>
      </c>
    </row>
    <row r="113" spans="1:51">
      <c r="A113" s="25">
        <v>27</v>
      </c>
      <c r="B113" s="1">
        <v>1</v>
      </c>
      <c r="C113" s="205">
        <v>2</v>
      </c>
      <c r="D113" s="221" t="s">
        <v>1074</v>
      </c>
      <c r="F113" s="355">
        <f>'(4) Agric &amp; 3 estates'!L115</f>
        <v>61047.768337846675</v>
      </c>
      <c r="G113" s="355">
        <f>'(4) Agric &amp; 3 estates'!M115</f>
        <v>319.57892681244135</v>
      </c>
      <c r="H113" s="355">
        <f>'(4) Agric &amp; 3 estates'!N115</f>
        <v>687.38625300131673</v>
      </c>
      <c r="I113" s="355">
        <f>'(4) Agric &amp; 3 estates'!R115</f>
        <v>0</v>
      </c>
      <c r="J113" s="355">
        <f>'(5) Servants'!K114</f>
        <v>1155.0860547329241</v>
      </c>
      <c r="K113" s="355">
        <f>'(5) Servants'!L114</f>
        <v>0</v>
      </c>
      <c r="L113" s="355">
        <f>'(5) Servants'!M114</f>
        <v>0</v>
      </c>
      <c r="M113" s="355">
        <f>'(6) Clergy'!K114</f>
        <v>595.95722285546628</v>
      </c>
      <c r="N113" s="355">
        <f>'(6) Clergy'!L114</f>
        <v>0</v>
      </c>
      <c r="O113" s="355">
        <f>'(6) Clergy'!O114</f>
        <v>0</v>
      </c>
      <c r="P113" s="354">
        <f>'(7) Free professions'!L114</f>
        <v>31.556440711077187</v>
      </c>
      <c r="Q113" s="354">
        <f>'(7) Free professions'!M114</f>
        <v>70.915082114599016</v>
      </c>
      <c r="R113" s="354">
        <f>'(7) Free professions'!N114</f>
        <v>181.18880563271986</v>
      </c>
      <c r="S113" s="354">
        <f>'(8) Gov''t admin'!M114</f>
        <v>0</v>
      </c>
      <c r="T113" s="354">
        <f>'(8) Gov''t admin'!N114</f>
        <v>31.222200801280657</v>
      </c>
      <c r="U113" s="354">
        <f>'(8) Gov''t admin'!O114</f>
        <v>124.88880320512263</v>
      </c>
      <c r="V113" s="354">
        <f>'(8) Gov''t admin'!P114</f>
        <v>156.11100400640328</v>
      </c>
      <c r="W113" s="354">
        <f>'(9) Industry &amp; commerce'!M114</f>
        <v>0</v>
      </c>
      <c r="X113" s="354">
        <f>'(9) Industry &amp; commerce'!N114</f>
        <v>0.93205054313125402</v>
      </c>
      <c r="Y113" s="354">
        <f>'(9) Industry &amp; commerce'!O114</f>
        <v>9.4851482344829421</v>
      </c>
      <c r="Z113" s="354">
        <f>'(9) Industry &amp; commerce'!P114</f>
        <v>257.91722710033514</v>
      </c>
      <c r="AA113" s="354">
        <f>'(9) Industry &amp; commerce'!Q114</f>
        <v>4748.1143571792418</v>
      </c>
      <c r="AB113" s="354">
        <f>'(9) Industry &amp; commerce'!R114</f>
        <v>67.87513730896319</v>
      </c>
      <c r="AD113" s="355">
        <f t="shared" si="26"/>
        <v>69485.983052086172</v>
      </c>
      <c r="AF113" s="355">
        <f t="shared" si="14"/>
        <v>351.13536752351854</v>
      </c>
      <c r="AG113" s="355">
        <f t="shared" si="15"/>
        <v>596.88927339859754</v>
      </c>
      <c r="AH113" s="355">
        <f t="shared" si="16"/>
        <v>111.62243115036262</v>
      </c>
      <c r="AI113" s="355">
        <f t="shared" si="17"/>
        <v>595.21703673945831</v>
      </c>
      <c r="AJ113" s="355">
        <f t="shared" si="18"/>
        <v>67075.857552963964</v>
      </c>
      <c r="AK113" s="355">
        <f t="shared" si="19"/>
        <v>755.26139031027992</v>
      </c>
      <c r="AL113" s="11"/>
      <c r="AM113" s="355">
        <f>'(3) Eur Russ 1904 HHs '!CQ116</f>
        <v>351.13536752351854</v>
      </c>
      <c r="AN113" s="355">
        <f>'(3) Eur Russ 1904 HHs '!CR116</f>
        <v>596.88927339859754</v>
      </c>
      <c r="AO113" s="355">
        <f>'(3) Eur Russ 1904 HHs '!CS116</f>
        <v>111.62243115036262</v>
      </c>
      <c r="AP113" s="355">
        <f>'(3) Eur Russ 1904 HHs '!CT116</f>
        <v>595.21703673945831</v>
      </c>
      <c r="AQ113" s="355">
        <f>'(3) Eur Russ 1904 HHs '!CU116</f>
        <v>67075.857552963964</v>
      </c>
      <c r="AR113" s="355">
        <f>'(3) Eur Russ 1904 HHs '!CW116</f>
        <v>755.26139031027992</v>
      </c>
      <c r="AS113" s="11"/>
      <c r="AT113" s="355">
        <f t="shared" si="20"/>
        <v>0</v>
      </c>
      <c r="AU113" s="355">
        <f t="shared" si="21"/>
        <v>0</v>
      </c>
      <c r="AV113" s="355">
        <f t="shared" si="22"/>
        <v>0</v>
      </c>
      <c r="AW113" s="355">
        <f t="shared" si="23"/>
        <v>0</v>
      </c>
      <c r="AX113" s="355">
        <f t="shared" si="24"/>
        <v>0</v>
      </c>
      <c r="AY113" s="355">
        <f t="shared" si="25"/>
        <v>0</v>
      </c>
    </row>
    <row r="114" spans="1:51">
      <c r="A114" s="25">
        <v>34</v>
      </c>
      <c r="B114" s="1">
        <v>1</v>
      </c>
      <c r="C114" s="205">
        <v>2</v>
      </c>
      <c r="D114" s="221" t="s">
        <v>1075</v>
      </c>
      <c r="F114" s="355">
        <f>'(4) Agric &amp; 3 estates'!L116</f>
        <v>176601.03834753449</v>
      </c>
      <c r="G114" s="355">
        <f>'(4) Agric &amp; 3 estates'!M116</f>
        <v>494.45573164618582</v>
      </c>
      <c r="H114" s="355">
        <f>'(4) Agric &amp; 3 estates'!N116</f>
        <v>697.92741035720474</v>
      </c>
      <c r="I114" s="355">
        <f>'(4) Agric &amp; 3 estates'!R116</f>
        <v>0</v>
      </c>
      <c r="J114" s="355">
        <f>'(5) Servants'!K115</f>
        <v>2706.7939916140431</v>
      </c>
      <c r="K114" s="355">
        <f>'(5) Servants'!L115</f>
        <v>0</v>
      </c>
      <c r="L114" s="355">
        <f>'(5) Servants'!M115</f>
        <v>0</v>
      </c>
      <c r="M114" s="355">
        <f>'(6) Clergy'!K115</f>
        <v>877.56331374911338</v>
      </c>
      <c r="N114" s="355">
        <f>'(6) Clergy'!L115</f>
        <v>12.450233876214952</v>
      </c>
      <c r="O114" s="355">
        <f>'(6) Clergy'!O115</f>
        <v>0</v>
      </c>
      <c r="P114" s="354">
        <f>'(7) Free professions'!L115</f>
        <v>16.096031173181643</v>
      </c>
      <c r="Q114" s="354">
        <f>'(7) Free professions'!M115</f>
        <v>59.536210419529993</v>
      </c>
      <c r="R114" s="354">
        <f>'(7) Free professions'!N115</f>
        <v>162.51260008540834</v>
      </c>
      <c r="S114" s="354">
        <f>'(8) Gov''t admin'!M115</f>
        <v>0</v>
      </c>
      <c r="T114" s="354">
        <f>'(8) Gov''t admin'!N115</f>
        <v>32.19468527182979</v>
      </c>
      <c r="U114" s="354">
        <f>'(8) Gov''t admin'!O115</f>
        <v>128.77874108731916</v>
      </c>
      <c r="V114" s="354">
        <f>'(8) Gov''t admin'!P115</f>
        <v>160.97342635914896</v>
      </c>
      <c r="W114" s="354">
        <f>'(9) Industry &amp; commerce'!M115</f>
        <v>0</v>
      </c>
      <c r="X114" s="354">
        <f>'(9) Industry &amp; commerce'!N115</f>
        <v>0</v>
      </c>
      <c r="Y114" s="354">
        <f>'(9) Industry &amp; commerce'!O115</f>
        <v>201.53719235196186</v>
      </c>
      <c r="Z114" s="354">
        <f>'(9) Industry &amp; commerce'!P115</f>
        <v>6727.4752115594129</v>
      </c>
      <c r="AA114" s="354">
        <f>'(9) Industry &amp; commerce'!Q115</f>
        <v>2913.325776361115</v>
      </c>
      <c r="AB114" s="354">
        <f>'(9) Industry &amp; commerce'!R115</f>
        <v>10.269416508515633</v>
      </c>
      <c r="AD114" s="355">
        <f t="shared" si="26"/>
        <v>191802.92831995469</v>
      </c>
      <c r="AF114" s="355">
        <f t="shared" si="14"/>
        <v>510.55176281936747</v>
      </c>
      <c r="AG114" s="355">
        <f t="shared" si="15"/>
        <v>877.56331374911338</v>
      </c>
      <c r="AH114" s="355">
        <f t="shared" si="16"/>
        <v>293.26808804332165</v>
      </c>
      <c r="AI114" s="355">
        <f t="shared" si="17"/>
        <v>7050.9612380039698</v>
      </c>
      <c r="AJ114" s="355">
        <f t="shared" si="18"/>
        <v>182349.93685659696</v>
      </c>
      <c r="AK114" s="355">
        <f t="shared" si="19"/>
        <v>720.64706074193532</v>
      </c>
      <c r="AL114" s="11"/>
      <c r="AM114" s="355">
        <f>'(3) Eur Russ 1904 HHs '!CQ117</f>
        <v>510.55176281936747</v>
      </c>
      <c r="AN114" s="355">
        <f>'(3) Eur Russ 1904 HHs '!CR117</f>
        <v>877.56331374911338</v>
      </c>
      <c r="AO114" s="355">
        <f>'(3) Eur Russ 1904 HHs '!CS117</f>
        <v>293.26808804332165</v>
      </c>
      <c r="AP114" s="355">
        <f>'(3) Eur Russ 1904 HHs '!CT117</f>
        <v>7050.9612380039698</v>
      </c>
      <c r="AQ114" s="355">
        <f>'(3) Eur Russ 1904 HHs '!CU117</f>
        <v>182349.93685659696</v>
      </c>
      <c r="AR114" s="355">
        <f>'(3) Eur Russ 1904 HHs '!CW117</f>
        <v>720.64706074193532</v>
      </c>
      <c r="AS114" s="11"/>
      <c r="AT114" s="355">
        <f t="shared" si="20"/>
        <v>0</v>
      </c>
      <c r="AU114" s="355">
        <f t="shared" si="21"/>
        <v>0</v>
      </c>
      <c r="AV114" s="355">
        <f t="shared" si="22"/>
        <v>0</v>
      </c>
      <c r="AW114" s="355">
        <f t="shared" si="23"/>
        <v>0</v>
      </c>
      <c r="AX114" s="355">
        <f t="shared" si="24"/>
        <v>0</v>
      </c>
      <c r="AY114" s="355">
        <f t="shared" si="25"/>
        <v>0</v>
      </c>
    </row>
    <row r="115" spans="1:51">
      <c r="A115" s="25">
        <v>37</v>
      </c>
      <c r="B115" s="1">
        <v>1</v>
      </c>
      <c r="C115" s="205">
        <v>2</v>
      </c>
      <c r="D115" s="221" t="s">
        <v>636</v>
      </c>
      <c r="F115" s="355">
        <f>'(4) Agric &amp; 3 estates'!L117</f>
        <v>82764.640367312633</v>
      </c>
      <c r="G115" s="355">
        <f>'(4) Agric &amp; 3 estates'!M117</f>
        <v>2341.759303643802</v>
      </c>
      <c r="H115" s="355">
        <f>'(4) Agric &amp; 3 estates'!N117</f>
        <v>4796.496591739312</v>
      </c>
      <c r="I115" s="355">
        <f>'(4) Agric &amp; 3 estates'!R117</f>
        <v>0</v>
      </c>
      <c r="J115" s="355">
        <f>'(5) Servants'!K116</f>
        <v>10328.232714014928</v>
      </c>
      <c r="K115" s="355">
        <f>'(5) Servants'!L116</f>
        <v>0</v>
      </c>
      <c r="L115" s="355">
        <f>'(5) Servants'!M116</f>
        <v>0</v>
      </c>
      <c r="M115" s="355">
        <f>'(6) Clergy'!K116</f>
        <v>656.72878122040311</v>
      </c>
      <c r="N115" s="355">
        <f>'(6) Clergy'!L116</f>
        <v>221.4561363036305</v>
      </c>
      <c r="O115" s="355">
        <f>'(6) Clergy'!O116</f>
        <v>0</v>
      </c>
      <c r="P115" s="354">
        <f>'(7) Free professions'!L116</f>
        <v>470.54104991657255</v>
      </c>
      <c r="Q115" s="354">
        <f>'(7) Free professions'!M116</f>
        <v>392.11754159714383</v>
      </c>
      <c r="R115" s="354">
        <f>'(7) Free professions'!N116</f>
        <v>705.81157487485893</v>
      </c>
      <c r="S115" s="354">
        <f>'(8) Gov''t admin'!M116</f>
        <v>209.8110609090927</v>
      </c>
      <c r="T115" s="354">
        <f>'(8) Gov''t admin'!N116</f>
        <v>209.8110609090927</v>
      </c>
      <c r="U115" s="354">
        <f>'(8) Gov''t admin'!O116</f>
        <v>839.24424363637081</v>
      </c>
      <c r="V115" s="354">
        <f>'(8) Gov''t admin'!P116</f>
        <v>839.24424363637081</v>
      </c>
      <c r="W115" s="354">
        <f>'(9) Industry &amp; commerce'!M116</f>
        <v>392.69580828047606</v>
      </c>
      <c r="X115" s="354">
        <f>'(9) Industry &amp; commerce'!N116</f>
        <v>0</v>
      </c>
      <c r="Y115" s="354">
        <f>'(9) Industry &amp; commerce'!O116</f>
        <v>608.33507503868441</v>
      </c>
      <c r="Z115" s="354">
        <f>'(9) Industry &amp; commerce'!P116</f>
        <v>11050.013748044616</v>
      </c>
      <c r="AA115" s="354">
        <f>'(9) Industry &amp; commerce'!Q116</f>
        <v>26757.182926702757</v>
      </c>
      <c r="AB115" s="354">
        <f>'(9) Industry &amp; commerce'!R116</f>
        <v>1976.4088102589744</v>
      </c>
      <c r="AD115" s="355">
        <f t="shared" si="26"/>
        <v>145560.53103803974</v>
      </c>
      <c r="AF115" s="355">
        <f t="shared" si="14"/>
        <v>3414.8072227499433</v>
      </c>
      <c r="AG115" s="355">
        <f t="shared" si="15"/>
        <v>656.72878122040311</v>
      </c>
      <c r="AH115" s="355">
        <f t="shared" si="16"/>
        <v>1210.2636775449209</v>
      </c>
      <c r="AI115" s="355">
        <f t="shared" si="17"/>
        <v>12595.069566555845</v>
      </c>
      <c r="AJ115" s="355">
        <f t="shared" si="18"/>
        <v>120689.30025166669</v>
      </c>
      <c r="AK115" s="355">
        <f t="shared" si="19"/>
        <v>6994.3615383019169</v>
      </c>
      <c r="AL115" s="11"/>
      <c r="AM115" s="355">
        <f>'(3) Eur Russ 1904 HHs '!CQ118</f>
        <v>3414.8072227499433</v>
      </c>
      <c r="AN115" s="355">
        <f>'(3) Eur Russ 1904 HHs '!CR118</f>
        <v>656.72878122040311</v>
      </c>
      <c r="AO115" s="355">
        <f>'(3) Eur Russ 1904 HHs '!CS118</f>
        <v>1210.2636775449209</v>
      </c>
      <c r="AP115" s="355">
        <f>'(3) Eur Russ 1904 HHs '!CT118</f>
        <v>12595.069566555845</v>
      </c>
      <c r="AQ115" s="355">
        <f>'(3) Eur Russ 1904 HHs '!CU118</f>
        <v>120689.30025166669</v>
      </c>
      <c r="AR115" s="355">
        <f>'(3) Eur Russ 1904 HHs '!CW118</f>
        <v>6994.3615383019169</v>
      </c>
      <c r="AS115" s="11"/>
      <c r="AT115" s="355">
        <f t="shared" si="20"/>
        <v>0</v>
      </c>
      <c r="AU115" s="355">
        <f t="shared" si="21"/>
        <v>0</v>
      </c>
      <c r="AV115" s="355">
        <f t="shared" si="22"/>
        <v>0</v>
      </c>
      <c r="AW115" s="355">
        <f t="shared" si="23"/>
        <v>0</v>
      </c>
      <c r="AX115" s="355">
        <f t="shared" si="24"/>
        <v>0</v>
      </c>
      <c r="AY115" s="355">
        <f t="shared" si="25"/>
        <v>0</v>
      </c>
    </row>
    <row r="116" spans="1:51">
      <c r="A116" s="25">
        <v>10</v>
      </c>
      <c r="B116" s="1">
        <v>2</v>
      </c>
      <c r="C116" s="205">
        <v>2</v>
      </c>
      <c r="D116" s="25" t="s">
        <v>631</v>
      </c>
      <c r="F116" s="355">
        <f>'(4) Agric &amp; 3 estates'!L118</f>
        <v>513654.89669721451</v>
      </c>
      <c r="G116" s="355">
        <f>'(4) Agric &amp; 3 estates'!M118</f>
        <v>683.59940709182604</v>
      </c>
      <c r="H116" s="355">
        <f>'(4) Agric &amp; 3 estates'!N118</f>
        <v>244.1261970513554</v>
      </c>
      <c r="I116" s="355">
        <f>'(4) Agric &amp; 3 estates'!R118</f>
        <v>0</v>
      </c>
      <c r="J116" s="355">
        <f>'(5) Servants'!K117</f>
        <v>5009.2598501717994</v>
      </c>
      <c r="K116" s="355">
        <f>'(5) Servants'!L117</f>
        <v>0</v>
      </c>
      <c r="L116" s="355">
        <f>'(5) Servants'!M117</f>
        <v>0</v>
      </c>
      <c r="M116" s="355">
        <f>'(6) Clergy'!K117</f>
        <v>2102.2041094828887</v>
      </c>
      <c r="N116" s="355">
        <f>'(6) Clergy'!L117</f>
        <v>19.104444986218653</v>
      </c>
      <c r="O116" s="355">
        <f>'(6) Clergy'!O117</f>
        <v>28.598637689224404</v>
      </c>
      <c r="P116" s="354">
        <f>'(7) Free professions'!L117</f>
        <v>53.49605008859487</v>
      </c>
      <c r="Q116" s="354">
        <f>'(7) Free professions'!M117</f>
        <v>264.25293450035338</v>
      </c>
      <c r="R116" s="354">
        <f>'(7) Free professions'!N117</f>
        <v>739.26275341246526</v>
      </c>
      <c r="S116" s="354">
        <f>'(8) Gov''t admin'!M117</f>
        <v>0</v>
      </c>
      <c r="T116" s="354">
        <f>'(8) Gov''t admin'!N117</f>
        <v>200.47731314608981</v>
      </c>
      <c r="U116" s="354">
        <f>'(8) Gov''t admin'!O117</f>
        <v>801.90925258435925</v>
      </c>
      <c r="V116" s="354">
        <f>'(8) Gov''t admin'!P117</f>
        <v>1002.3865657304489</v>
      </c>
      <c r="W116" s="354">
        <f>'(9) Industry &amp; commerce'!M117</f>
        <v>0</v>
      </c>
      <c r="X116" s="354">
        <f>'(9) Industry &amp; commerce'!N117</f>
        <v>0</v>
      </c>
      <c r="Y116" s="354">
        <f>'(9) Industry &amp; commerce'!O117</f>
        <v>182.12518361126038</v>
      </c>
      <c r="Z116" s="354">
        <f>'(9) Industry &amp; commerce'!P117</f>
        <v>2478.6821410565999</v>
      </c>
      <c r="AA116" s="354">
        <f>'(9) Industry &amp; commerce'!Q117</f>
        <v>34385.630070703424</v>
      </c>
      <c r="AB116" s="354">
        <f>'(9) Industry &amp; commerce'!R117</f>
        <v>0</v>
      </c>
      <c r="AD116" s="355">
        <f t="shared" si="26"/>
        <v>561850.01160852157</v>
      </c>
      <c r="AF116" s="355">
        <f t="shared" si="14"/>
        <v>737.09545718042091</v>
      </c>
      <c r="AG116" s="355">
        <f t="shared" si="15"/>
        <v>2102.2041094828887</v>
      </c>
      <c r="AH116" s="355">
        <f t="shared" si="16"/>
        <v>646.85543125770357</v>
      </c>
      <c r="AI116" s="355">
        <f t="shared" si="17"/>
        <v>4248.9300978887386</v>
      </c>
      <c r="AJ116" s="355">
        <f t="shared" si="18"/>
        <v>553851.6958706741</v>
      </c>
      <c r="AK116" s="355">
        <f t="shared" si="19"/>
        <v>263.23064203757406</v>
      </c>
      <c r="AL116" s="11"/>
      <c r="AM116" s="355">
        <f>'(3) Eur Russ 1904 HHs '!CQ119</f>
        <v>737.09545718042091</v>
      </c>
      <c r="AN116" s="355">
        <f>'(3) Eur Russ 1904 HHs '!CR119</f>
        <v>2102.2041094828887</v>
      </c>
      <c r="AO116" s="355">
        <f>'(3) Eur Russ 1904 HHs '!CS119</f>
        <v>646.85543125770357</v>
      </c>
      <c r="AP116" s="355">
        <f>'(3) Eur Russ 1904 HHs '!CT119</f>
        <v>4248.9300978887386</v>
      </c>
      <c r="AQ116" s="355">
        <f>'(3) Eur Russ 1904 HHs '!CU119</f>
        <v>553851.6958706741</v>
      </c>
      <c r="AR116" s="355">
        <f>'(3) Eur Russ 1904 HHs '!CW119</f>
        <v>263.23064203757406</v>
      </c>
      <c r="AS116" s="11"/>
      <c r="AT116" s="355">
        <f t="shared" si="20"/>
        <v>0</v>
      </c>
      <c r="AU116" s="355">
        <f t="shared" si="21"/>
        <v>0</v>
      </c>
      <c r="AV116" s="355">
        <f t="shared" si="22"/>
        <v>0</v>
      </c>
      <c r="AW116" s="355">
        <f t="shared" si="23"/>
        <v>0</v>
      </c>
      <c r="AX116" s="355">
        <f t="shared" si="24"/>
        <v>0</v>
      </c>
      <c r="AY116" s="355">
        <f t="shared" si="25"/>
        <v>0</v>
      </c>
    </row>
    <row r="117" spans="1:51">
      <c r="A117" s="25">
        <v>14</v>
      </c>
      <c r="B117" s="1">
        <v>2</v>
      </c>
      <c r="C117" s="205">
        <v>2</v>
      </c>
      <c r="D117" s="25" t="s">
        <v>846</v>
      </c>
      <c r="F117" s="355">
        <f>'(4) Agric &amp; 3 estates'!L119</f>
        <v>380696.55986862094</v>
      </c>
      <c r="G117" s="355">
        <f>'(4) Agric &amp; 3 estates'!M119</f>
        <v>916.25772335801537</v>
      </c>
      <c r="H117" s="355">
        <f>'(4) Agric &amp; 3 estates'!N119</f>
        <v>309.4795587303613</v>
      </c>
      <c r="I117" s="355">
        <f>'(4) Agric &amp; 3 estates'!R119</f>
        <v>0</v>
      </c>
      <c r="J117" s="355">
        <f>'(5) Servants'!K118</f>
        <v>5795.5485914114734</v>
      </c>
      <c r="K117" s="355">
        <f>'(5) Servants'!L118</f>
        <v>0</v>
      </c>
      <c r="L117" s="355">
        <f>'(5) Servants'!M118</f>
        <v>0</v>
      </c>
      <c r="M117" s="355">
        <f>'(6) Clergy'!K118</f>
        <v>1373.8960983469215</v>
      </c>
      <c r="N117" s="355">
        <f>'(6) Clergy'!L118</f>
        <v>19.628763864458506</v>
      </c>
      <c r="O117" s="355">
        <f>'(6) Clergy'!O118</f>
        <v>1168.0536606070687</v>
      </c>
      <c r="P117" s="354">
        <f>'(7) Free professions'!L118</f>
        <v>58.113713760496125</v>
      </c>
      <c r="Q117" s="354">
        <f>'(7) Free professions'!M118</f>
        <v>236.31741588971647</v>
      </c>
      <c r="R117" s="354">
        <f>'(7) Free professions'!N118</f>
        <v>650.83853390865329</v>
      </c>
      <c r="S117" s="354">
        <f>'(8) Gov''t admin'!M118</f>
        <v>0</v>
      </c>
      <c r="T117" s="354">
        <f>'(8) Gov''t admin'!N118</f>
        <v>190.31039040381376</v>
      </c>
      <c r="U117" s="354">
        <f>'(8) Gov''t admin'!O118</f>
        <v>761.24156161525502</v>
      </c>
      <c r="V117" s="354">
        <f>'(8) Gov''t admin'!P118</f>
        <v>951.55195201906872</v>
      </c>
      <c r="W117" s="354">
        <f>'(9) Industry &amp; commerce'!M118</f>
        <v>0</v>
      </c>
      <c r="X117" s="354">
        <f>'(9) Industry &amp; commerce'!N118</f>
        <v>0</v>
      </c>
      <c r="Y117" s="354">
        <f>'(9) Industry &amp; commerce'!O118</f>
        <v>99.181276857877435</v>
      </c>
      <c r="Z117" s="354">
        <f>'(9) Industry &amp; commerce'!P118</f>
        <v>5030.9540104355801</v>
      </c>
      <c r="AA117" s="354">
        <f>'(9) Industry &amp; commerce'!Q118</f>
        <v>17588.917267292709</v>
      </c>
      <c r="AB117" s="354">
        <f>'(9) Industry &amp; commerce'!R118</f>
        <v>0</v>
      </c>
      <c r="AD117" s="355">
        <f t="shared" si="26"/>
        <v>415846.85038712237</v>
      </c>
      <c r="AF117" s="355">
        <f t="shared" si="14"/>
        <v>974.37143711851149</v>
      </c>
      <c r="AG117" s="355">
        <f t="shared" si="15"/>
        <v>1373.8960983469215</v>
      </c>
      <c r="AH117" s="355">
        <f t="shared" si="16"/>
        <v>525.80908315140766</v>
      </c>
      <c r="AI117" s="355">
        <f t="shared" si="17"/>
        <v>7801.398156970371</v>
      </c>
      <c r="AJ117" s="355">
        <f t="shared" si="18"/>
        <v>404842.26728894038</v>
      </c>
      <c r="AK117" s="355">
        <f t="shared" si="19"/>
        <v>329.10832259481981</v>
      </c>
      <c r="AL117" s="11"/>
      <c r="AM117" s="355">
        <f>'(3) Eur Russ 1904 HHs '!CQ120</f>
        <v>974.37143711851149</v>
      </c>
      <c r="AN117" s="355">
        <f>'(3) Eur Russ 1904 HHs '!CR120</f>
        <v>1373.8960983469215</v>
      </c>
      <c r="AO117" s="355">
        <f>'(3) Eur Russ 1904 HHs '!CS120</f>
        <v>525.80908315140766</v>
      </c>
      <c r="AP117" s="355">
        <f>'(3) Eur Russ 1904 HHs '!CT120</f>
        <v>7801.3981569703719</v>
      </c>
      <c r="AQ117" s="355">
        <f>'(3) Eur Russ 1904 HHs '!CU120</f>
        <v>404842.26728894038</v>
      </c>
      <c r="AR117" s="355">
        <f>'(3) Eur Russ 1904 HHs '!CW120</f>
        <v>329.10832259481981</v>
      </c>
      <c r="AS117" s="11"/>
      <c r="AT117" s="355">
        <f t="shared" si="20"/>
        <v>0</v>
      </c>
      <c r="AU117" s="355">
        <f t="shared" si="21"/>
        <v>0</v>
      </c>
      <c r="AV117" s="355">
        <f t="shared" si="22"/>
        <v>0</v>
      </c>
      <c r="AW117" s="355">
        <f t="shared" si="23"/>
        <v>0</v>
      </c>
      <c r="AX117" s="355">
        <f t="shared" si="24"/>
        <v>0</v>
      </c>
      <c r="AY117" s="355">
        <f t="shared" si="25"/>
        <v>0</v>
      </c>
    </row>
    <row r="118" spans="1:51">
      <c r="A118" s="25">
        <v>28</v>
      </c>
      <c r="B118" s="1">
        <v>2</v>
      </c>
      <c r="C118" s="205">
        <v>2</v>
      </c>
      <c r="D118" s="221" t="s">
        <v>551</v>
      </c>
      <c r="F118" s="355">
        <f>'(4) Agric &amp; 3 estates'!L120</f>
        <v>109928.88733888287</v>
      </c>
      <c r="G118" s="355">
        <f>'(4) Agric &amp; 3 estates'!M120</f>
        <v>-0.20051086965044868</v>
      </c>
      <c r="H118" s="355">
        <f>'(4) Agric &amp; 3 estates'!N120</f>
        <v>40374.975441227791</v>
      </c>
      <c r="I118" s="355">
        <f>'(4) Agric &amp; 3 estates'!R120</f>
        <v>0</v>
      </c>
      <c r="J118" s="355">
        <f>'(5) Servants'!K119</f>
        <v>2217.500739204057</v>
      </c>
      <c r="K118" s="355">
        <f>'(5) Servants'!L119</f>
        <v>0</v>
      </c>
      <c r="L118" s="355">
        <f>'(5) Servants'!M119</f>
        <v>0</v>
      </c>
      <c r="M118" s="355">
        <f>'(6) Clergy'!K119</f>
        <v>429.90889609254805</v>
      </c>
      <c r="N118" s="355">
        <f>'(6) Clergy'!L119</f>
        <v>220.61639097628074</v>
      </c>
      <c r="O118" s="355">
        <f>'(6) Clergy'!O119</f>
        <v>0</v>
      </c>
      <c r="P118" s="354">
        <f>'(7) Free professions'!L119</f>
        <v>-1.7858513780178165E-2</v>
      </c>
      <c r="Q118" s="354">
        <f>'(7) Free professions'!M119</f>
        <v>42.626789470675419</v>
      </c>
      <c r="R118" s="354">
        <f>'(7) Free professions'!N119</f>
        <v>127.89822692580643</v>
      </c>
      <c r="S118" s="354">
        <f>'(8) Gov''t admin'!M119</f>
        <v>0</v>
      </c>
      <c r="T118" s="354">
        <f>'(8) Gov''t admin'!N119</f>
        <v>20.271293400115113</v>
      </c>
      <c r="U118" s="354">
        <f>'(8) Gov''t admin'!O119</f>
        <v>81.08517360046045</v>
      </c>
      <c r="V118" s="354">
        <f>'(8) Gov''t admin'!P119</f>
        <v>101.35646700057553</v>
      </c>
      <c r="W118" s="354">
        <f>'(9) Industry &amp; commerce'!M119</f>
        <v>0</v>
      </c>
      <c r="X118" s="354">
        <f>'(9) Industry &amp; commerce'!N119</f>
        <v>0</v>
      </c>
      <c r="Y118" s="354">
        <f>'(9) Industry &amp; commerce'!O119</f>
        <v>159.81106951121581</v>
      </c>
      <c r="Z118" s="354">
        <f>'(9) Industry &amp; commerce'!P119</f>
        <v>4302.1436776876899</v>
      </c>
      <c r="AA118" s="354">
        <f>'(9) Industry &amp; commerce'!Q119</f>
        <v>7492.2376610171432</v>
      </c>
      <c r="AB118" s="354">
        <f>'(9) Industry &amp; commerce'!R119</f>
        <v>3375.3834495735528</v>
      </c>
      <c r="AD118" s="355">
        <f t="shared" si="26"/>
        <v>168874.48424518737</v>
      </c>
      <c r="AF118" s="355">
        <f t="shared" si="14"/>
        <v>-0.21836938343062684</v>
      </c>
      <c r="AG118" s="355">
        <f t="shared" si="15"/>
        <v>429.90889609254805</v>
      </c>
      <c r="AH118" s="355">
        <f t="shared" si="16"/>
        <v>222.70915238200632</v>
      </c>
      <c r="AI118" s="355">
        <f t="shared" si="17"/>
        <v>4531.3983716140719</v>
      </c>
      <c r="AJ118" s="355">
        <f t="shared" si="18"/>
        <v>119719.71091270453</v>
      </c>
      <c r="AK118" s="355">
        <f t="shared" si="19"/>
        <v>43970.975281777624</v>
      </c>
      <c r="AL118" s="11"/>
      <c r="AM118" s="355">
        <f>'(3) Eur Russ 1904 HHs '!CQ121</f>
        <v>-0.21836938343062684</v>
      </c>
      <c r="AN118" s="355">
        <f>'(3) Eur Russ 1904 HHs '!CR121</f>
        <v>429.90889609254805</v>
      </c>
      <c r="AO118" s="355">
        <f>'(3) Eur Russ 1904 HHs '!CS121</f>
        <v>222.70915238200632</v>
      </c>
      <c r="AP118" s="355">
        <f>'(3) Eur Russ 1904 HHs '!CT121</f>
        <v>4531.3983716140719</v>
      </c>
      <c r="AQ118" s="355">
        <f>'(3) Eur Russ 1904 HHs '!CU121</f>
        <v>119719.71091270453</v>
      </c>
      <c r="AR118" s="355">
        <f>'(3) Eur Russ 1904 HHs '!CW121</f>
        <v>43970.975281777624</v>
      </c>
      <c r="AS118" s="11"/>
      <c r="AT118" s="355">
        <f t="shared" si="20"/>
        <v>0</v>
      </c>
      <c r="AU118" s="355">
        <f t="shared" si="21"/>
        <v>0</v>
      </c>
      <c r="AV118" s="355">
        <f t="shared" si="22"/>
        <v>0</v>
      </c>
      <c r="AW118" s="355">
        <f t="shared" si="23"/>
        <v>0</v>
      </c>
      <c r="AX118" s="355">
        <f t="shared" si="24"/>
        <v>0</v>
      </c>
      <c r="AY118" s="355">
        <f t="shared" si="25"/>
        <v>0</v>
      </c>
    </row>
    <row r="119" spans="1:51">
      <c r="A119" s="25">
        <v>31</v>
      </c>
      <c r="B119" s="1">
        <v>2</v>
      </c>
      <c r="C119" s="205">
        <v>2</v>
      </c>
      <c r="D119" s="221" t="s">
        <v>971</v>
      </c>
      <c r="F119" s="355">
        <f>'(4) Agric &amp; 3 estates'!L121</f>
        <v>464899.40192819026</v>
      </c>
      <c r="G119" s="355">
        <f>'(4) Agric &amp; 3 estates'!M121</f>
        <v>1394.6721309680909</v>
      </c>
      <c r="H119" s="355">
        <f>'(4) Agric &amp; 3 estates'!N121</f>
        <v>1063.4130738322519</v>
      </c>
      <c r="I119" s="355">
        <f>'(4) Agric &amp; 3 estates'!R121</f>
        <v>0</v>
      </c>
      <c r="J119" s="355">
        <f>'(5) Servants'!K120</f>
        <v>17974.36676279422</v>
      </c>
      <c r="K119" s="355">
        <f>'(5) Servants'!L120</f>
        <v>0</v>
      </c>
      <c r="L119" s="355">
        <f>'(5) Servants'!M120</f>
        <v>0</v>
      </c>
      <c r="M119" s="355">
        <f>'(6) Clergy'!K120</f>
        <v>2152.6363383390799</v>
      </c>
      <c r="N119" s="355">
        <f>'(6) Clergy'!L120</f>
        <v>325.63209604622443</v>
      </c>
      <c r="O119" s="355">
        <f>'(6) Clergy'!O120</f>
        <v>85.525384392273736</v>
      </c>
      <c r="P119" s="354">
        <f>'(7) Free professions'!L120</f>
        <v>427.06829592357803</v>
      </c>
      <c r="Q119" s="354">
        <f>'(7) Free professions'!M120</f>
        <v>480.26740900743016</v>
      </c>
      <c r="R119" s="354">
        <f>'(7) Free professions'!N120</f>
        <v>1013.7339310987124</v>
      </c>
      <c r="S119" s="354">
        <f>'(8) Gov''t admin'!M120</f>
        <v>0</v>
      </c>
      <c r="T119" s="354">
        <f>'(8) Gov''t admin'!N120</f>
        <v>306.54374532263483</v>
      </c>
      <c r="U119" s="354">
        <f>'(8) Gov''t admin'!O120</f>
        <v>1226.1749812905393</v>
      </c>
      <c r="V119" s="354">
        <f>'(8) Gov''t admin'!P120</f>
        <v>1532.7187266131741</v>
      </c>
      <c r="W119" s="354">
        <f>'(9) Industry &amp; commerce'!M120</f>
        <v>0</v>
      </c>
      <c r="X119" s="354">
        <f>'(9) Industry &amp; commerce'!N120</f>
        <v>0</v>
      </c>
      <c r="Y119" s="354">
        <f>'(9) Industry &amp; commerce'!O120</f>
        <v>318.11703841750858</v>
      </c>
      <c r="Z119" s="354">
        <f>'(9) Industry &amp; commerce'!P120</f>
        <v>7487.2730248874932</v>
      </c>
      <c r="AA119" s="354">
        <f>'(9) Industry &amp; commerce'!Q120</f>
        <v>123158.21838941453</v>
      </c>
      <c r="AB119" s="354">
        <f>'(9) Industry &amp; commerce'!R120</f>
        <v>0</v>
      </c>
      <c r="AD119" s="355">
        <f t="shared" si="26"/>
        <v>623845.76325653784</v>
      </c>
      <c r="AF119" s="355">
        <f t="shared" si="14"/>
        <v>1821.7404268916689</v>
      </c>
      <c r="AG119" s="355">
        <f t="shared" si="15"/>
        <v>2152.6363383390799</v>
      </c>
      <c r="AH119" s="355">
        <f t="shared" si="16"/>
        <v>1104.9281927475736</v>
      </c>
      <c r="AI119" s="355">
        <f t="shared" si="17"/>
        <v>10119.251066991654</v>
      </c>
      <c r="AJ119" s="355">
        <f t="shared" si="18"/>
        <v>607258.16206168954</v>
      </c>
      <c r="AK119" s="355">
        <f t="shared" si="19"/>
        <v>1389.0451698784764</v>
      </c>
      <c r="AL119" s="11"/>
      <c r="AM119" s="355">
        <f>'(3) Eur Russ 1904 HHs '!CQ122</f>
        <v>1821.7404268916689</v>
      </c>
      <c r="AN119" s="355">
        <f>'(3) Eur Russ 1904 HHs '!CR122</f>
        <v>2152.6363383390799</v>
      </c>
      <c r="AO119" s="355">
        <f>'(3) Eur Russ 1904 HHs '!CS122</f>
        <v>1104.9281927475736</v>
      </c>
      <c r="AP119" s="355">
        <f>'(3) Eur Russ 1904 HHs '!CT122</f>
        <v>10119.251066991652</v>
      </c>
      <c r="AQ119" s="355">
        <f>'(3) Eur Russ 1904 HHs '!CU122</f>
        <v>607258.16206168954</v>
      </c>
      <c r="AR119" s="355">
        <f>'(3) Eur Russ 1904 HHs '!CW122</f>
        <v>1389.0451698784764</v>
      </c>
      <c r="AS119" s="11"/>
      <c r="AT119" s="355">
        <f t="shared" si="20"/>
        <v>0</v>
      </c>
      <c r="AU119" s="355">
        <f t="shared" si="21"/>
        <v>0</v>
      </c>
      <c r="AV119" s="355">
        <f t="shared" si="22"/>
        <v>0</v>
      </c>
      <c r="AW119" s="355">
        <f t="shared" si="23"/>
        <v>0</v>
      </c>
      <c r="AX119" s="355">
        <f t="shared" si="24"/>
        <v>0</v>
      </c>
      <c r="AY119" s="355">
        <f t="shared" si="25"/>
        <v>0</v>
      </c>
    </row>
    <row r="120" spans="1:51">
      <c r="A120" s="25">
        <v>36</v>
      </c>
      <c r="B120" s="1">
        <v>2</v>
      </c>
      <c r="C120" s="205">
        <v>2</v>
      </c>
      <c r="D120" s="221" t="s">
        <v>635</v>
      </c>
      <c r="F120" s="355">
        <f>'(4) Agric &amp; 3 estates'!L122</f>
        <v>451216.29091872019</v>
      </c>
      <c r="G120" s="355">
        <f>'(4) Agric &amp; 3 estates'!M122</f>
        <v>951.71954668420324</v>
      </c>
      <c r="H120" s="355">
        <f>'(4) Agric &amp; 3 estates'!N122</f>
        <v>1908.2379055515855</v>
      </c>
      <c r="I120" s="355">
        <f>'(4) Agric &amp; 3 estates'!R122</f>
        <v>0</v>
      </c>
      <c r="J120" s="355">
        <f>'(5) Servants'!K121</f>
        <v>9566.4490322991442</v>
      </c>
      <c r="K120" s="355">
        <f>'(5) Servants'!L121</f>
        <v>0</v>
      </c>
      <c r="L120" s="355">
        <f>'(5) Servants'!M121</f>
        <v>0</v>
      </c>
      <c r="M120" s="355">
        <f>'(6) Clergy'!K121</f>
        <v>1587.4315994147732</v>
      </c>
      <c r="N120" s="355">
        <f>'(6) Clergy'!L121</f>
        <v>135.45868215693531</v>
      </c>
      <c r="O120" s="355">
        <f>'(6) Clergy'!O121</f>
        <v>571.43102696193887</v>
      </c>
      <c r="P120" s="354">
        <f>'(7) Free professions'!L121</f>
        <v>67.559016201165718</v>
      </c>
      <c r="Q120" s="354">
        <f>'(7) Free professions'!M121</f>
        <v>265.83937864924428</v>
      </c>
      <c r="R120" s="354">
        <f>'(7) Free professions'!N121</f>
        <v>729.95911974656713</v>
      </c>
      <c r="S120" s="354">
        <f>'(8) Gov''t admin'!M121</f>
        <v>0</v>
      </c>
      <c r="T120" s="354">
        <f>'(8) Gov''t admin'!N121</f>
        <v>230.50252844315983</v>
      </c>
      <c r="U120" s="354">
        <f>'(8) Gov''t admin'!O121</f>
        <v>922.01011377263933</v>
      </c>
      <c r="V120" s="354">
        <f>'(8) Gov''t admin'!P121</f>
        <v>1152.5126422157991</v>
      </c>
      <c r="W120" s="354">
        <f>'(9) Industry &amp; commerce'!M121</f>
        <v>0</v>
      </c>
      <c r="X120" s="354">
        <f>'(9) Industry &amp; commerce'!N121</f>
        <v>0</v>
      </c>
      <c r="Y120" s="354">
        <f>'(9) Industry &amp; commerce'!O121</f>
        <v>320.16389702778019</v>
      </c>
      <c r="Z120" s="354">
        <f>'(9) Industry &amp; commerce'!P121</f>
        <v>13604.294188893307</v>
      </c>
      <c r="AA120" s="354">
        <f>'(9) Industry &amp; commerce'!Q121</f>
        <v>21541.700174090594</v>
      </c>
      <c r="AB120" s="354">
        <f>'(9) Industry &amp; commerce'!R121</f>
        <v>0</v>
      </c>
      <c r="AD120" s="355">
        <f t="shared" si="26"/>
        <v>504771.55977082904</v>
      </c>
      <c r="AF120" s="355">
        <f t="shared" si="14"/>
        <v>1019.278562885369</v>
      </c>
      <c r="AG120" s="355">
        <f t="shared" si="15"/>
        <v>1587.4315994147732</v>
      </c>
      <c r="AH120" s="355">
        <f t="shared" si="16"/>
        <v>816.50580412018428</v>
      </c>
      <c r="AI120" s="355">
        <f t="shared" si="17"/>
        <v>16058.196977817614</v>
      </c>
      <c r="AJ120" s="355">
        <f t="shared" si="18"/>
        <v>483246.45023888256</v>
      </c>
      <c r="AK120" s="355">
        <f t="shared" si="19"/>
        <v>2043.6965877085208</v>
      </c>
      <c r="AL120" s="11"/>
      <c r="AM120" s="355">
        <f>'(3) Eur Russ 1904 HHs '!CQ123</f>
        <v>1019.278562885369</v>
      </c>
      <c r="AN120" s="355">
        <f>'(3) Eur Russ 1904 HHs '!CR123</f>
        <v>1587.4315994147732</v>
      </c>
      <c r="AO120" s="355">
        <f>'(3) Eur Russ 1904 HHs '!CS123</f>
        <v>816.50580412018428</v>
      </c>
      <c r="AP120" s="355">
        <f>'(3) Eur Russ 1904 HHs '!CT123</f>
        <v>16058.196977817612</v>
      </c>
      <c r="AQ120" s="355">
        <f>'(3) Eur Russ 1904 HHs '!CU123</f>
        <v>483246.45023888256</v>
      </c>
      <c r="AR120" s="355">
        <f>'(3) Eur Russ 1904 HHs '!CW123</f>
        <v>2043.6965877085208</v>
      </c>
      <c r="AS120" s="11"/>
      <c r="AT120" s="355">
        <f t="shared" si="20"/>
        <v>0</v>
      </c>
      <c r="AU120" s="355">
        <f t="shared" si="21"/>
        <v>0</v>
      </c>
      <c r="AV120" s="355">
        <f t="shared" si="22"/>
        <v>0</v>
      </c>
      <c r="AW120" s="355">
        <f t="shared" si="23"/>
        <v>0</v>
      </c>
      <c r="AX120" s="355">
        <f t="shared" si="24"/>
        <v>0</v>
      </c>
      <c r="AY120" s="355">
        <f t="shared" si="25"/>
        <v>0</v>
      </c>
    </row>
    <row r="121" spans="1:51">
      <c r="A121" s="25">
        <v>45</v>
      </c>
      <c r="B121" s="1">
        <v>2</v>
      </c>
      <c r="C121" s="205">
        <v>2</v>
      </c>
      <c r="D121" s="221" t="s">
        <v>863</v>
      </c>
      <c r="F121" s="355">
        <f>'(4) Agric &amp; 3 estates'!L123</f>
        <v>391317.31799332501</v>
      </c>
      <c r="G121" s="355">
        <f>'(4) Agric &amp; 3 estates'!M123</f>
        <v>1634.6331759440634</v>
      </c>
      <c r="H121" s="355">
        <f>'(4) Agric &amp; 3 estates'!N123</f>
        <v>304.78243635476809</v>
      </c>
      <c r="I121" s="355">
        <f>'(4) Agric &amp; 3 estates'!R123</f>
        <v>0</v>
      </c>
      <c r="J121" s="355">
        <f>'(5) Servants'!K122</f>
        <v>5615.2942425828969</v>
      </c>
      <c r="K121" s="355">
        <f>'(5) Servants'!L122</f>
        <v>0</v>
      </c>
      <c r="L121" s="355">
        <f>'(5) Servants'!M122</f>
        <v>0</v>
      </c>
      <c r="M121" s="355">
        <f>'(6) Clergy'!K122</f>
        <v>562.8420494097154</v>
      </c>
      <c r="N121" s="355">
        <f>'(6) Clergy'!L122</f>
        <v>21.039184264731489</v>
      </c>
      <c r="O121" s="355">
        <f>'(6) Clergy'!O122</f>
        <v>1685.7519045102963</v>
      </c>
      <c r="P121" s="354">
        <f>'(7) Free professions'!L122</f>
        <v>112.83901068990326</v>
      </c>
      <c r="Q121" s="354">
        <f>'(7) Free professions'!M122</f>
        <v>140.60797698351294</v>
      </c>
      <c r="R121" s="354">
        <f>'(7) Free professions'!N122</f>
        <v>308.98492026063559</v>
      </c>
      <c r="S121" s="354">
        <f>'(8) Gov''t admin'!M122</f>
        <v>0</v>
      </c>
      <c r="T121" s="354">
        <f>'(8) Gov''t admin'!N122</f>
        <v>101.42296564351916</v>
      </c>
      <c r="U121" s="354">
        <f>'(8) Gov''t admin'!O122</f>
        <v>405.69186257407665</v>
      </c>
      <c r="V121" s="354">
        <f>'(8) Gov''t admin'!P122</f>
        <v>507.1148282175958</v>
      </c>
      <c r="W121" s="354">
        <f>'(9) Industry &amp; commerce'!M122</f>
        <v>0</v>
      </c>
      <c r="X121" s="354">
        <f>'(9) Industry &amp; commerce'!N122</f>
        <v>0</v>
      </c>
      <c r="Y121" s="354">
        <f>'(9) Industry &amp; commerce'!O122</f>
        <v>67.995366545144989</v>
      </c>
      <c r="Z121" s="354">
        <f>'(9) Industry &amp; commerce'!P122</f>
        <v>6121.7690540904223</v>
      </c>
      <c r="AA121" s="354">
        <f>'(9) Industry &amp; commerce'!Q122</f>
        <v>20991.715997069292</v>
      </c>
      <c r="AB121" s="354">
        <f>'(9) Industry &amp; commerce'!R122</f>
        <v>0</v>
      </c>
      <c r="AD121" s="355">
        <f t="shared" si="26"/>
        <v>429899.80296846566</v>
      </c>
      <c r="AF121" s="355">
        <f t="shared" si="14"/>
        <v>1747.4721866339667</v>
      </c>
      <c r="AG121" s="355">
        <f t="shared" si="15"/>
        <v>562.8420494097154</v>
      </c>
      <c r="AH121" s="355">
        <f t="shared" si="16"/>
        <v>310.02630917217709</v>
      </c>
      <c r="AI121" s="355">
        <f t="shared" si="17"/>
        <v>8623.6207070789496</v>
      </c>
      <c r="AJ121" s="355">
        <f t="shared" si="18"/>
        <v>418330.02009555133</v>
      </c>
      <c r="AK121" s="355">
        <f t="shared" si="19"/>
        <v>325.82162061949958</v>
      </c>
      <c r="AL121" s="11"/>
      <c r="AM121" s="355">
        <f>'(3) Eur Russ 1904 HHs '!CQ124</f>
        <v>1747.4721866339667</v>
      </c>
      <c r="AN121" s="355">
        <f>'(3) Eur Russ 1904 HHs '!CR124</f>
        <v>562.8420494097154</v>
      </c>
      <c r="AO121" s="355">
        <f>'(3) Eur Russ 1904 HHs '!CS124</f>
        <v>310.02630917217709</v>
      </c>
      <c r="AP121" s="355">
        <f>'(3) Eur Russ 1904 HHs '!CT124</f>
        <v>8623.6207070789496</v>
      </c>
      <c r="AQ121" s="355">
        <f>'(3) Eur Russ 1904 HHs '!CU124</f>
        <v>418330.02009555127</v>
      </c>
      <c r="AR121" s="355">
        <f>'(3) Eur Russ 1904 HHs '!CW124</f>
        <v>325.82162061949958</v>
      </c>
      <c r="AS121" s="11"/>
      <c r="AT121" s="355">
        <f t="shared" si="20"/>
        <v>0</v>
      </c>
      <c r="AU121" s="355">
        <f t="shared" si="21"/>
        <v>0</v>
      </c>
      <c r="AV121" s="355">
        <f t="shared" si="22"/>
        <v>0</v>
      </c>
      <c r="AW121" s="355">
        <f t="shared" si="23"/>
        <v>0</v>
      </c>
      <c r="AX121" s="355">
        <f t="shared" si="24"/>
        <v>0</v>
      </c>
      <c r="AY121" s="355">
        <f t="shared" si="25"/>
        <v>0</v>
      </c>
    </row>
    <row r="122" spans="1:51">
      <c r="A122" s="25">
        <v>6</v>
      </c>
      <c r="B122" s="1">
        <v>3</v>
      </c>
      <c r="C122" s="205">
        <v>2</v>
      </c>
      <c r="D122" s="25" t="s">
        <v>798</v>
      </c>
      <c r="F122" s="355">
        <f>'(4) Agric &amp; 3 estates'!L124</f>
        <v>190095.45657339555</v>
      </c>
      <c r="G122" s="355">
        <f>'(4) Agric &amp; 3 estates'!M124</f>
        <v>505.79526904983783</v>
      </c>
      <c r="H122" s="355">
        <f>'(4) Agric &amp; 3 estates'!N124</f>
        <v>377.17781331511162</v>
      </c>
      <c r="I122" s="355">
        <f>'(4) Agric &amp; 3 estates'!R124</f>
        <v>0</v>
      </c>
      <c r="J122" s="355">
        <f>'(5) Servants'!K123</f>
        <v>8665.6005871756224</v>
      </c>
      <c r="K122" s="355">
        <f>'(5) Servants'!L123</f>
        <v>0</v>
      </c>
      <c r="L122" s="355">
        <f>'(5) Servants'!M123</f>
        <v>0</v>
      </c>
      <c r="M122" s="355">
        <f>'(6) Clergy'!K123</f>
        <v>2616.8007030048529</v>
      </c>
      <c r="N122" s="355">
        <f>'(6) Clergy'!L123</f>
        <v>120.58067488957977</v>
      </c>
      <c r="O122" s="355">
        <f>'(6) Clergy'!O123</f>
        <v>0</v>
      </c>
      <c r="P122" s="354">
        <f>'(7) Free professions'!L123</f>
        <v>233.22999937511685</v>
      </c>
      <c r="Q122" s="354">
        <f>'(7) Free professions'!M123</f>
        <v>269.63958594085557</v>
      </c>
      <c r="R122" s="354">
        <f>'(7) Free professions'!N123</f>
        <v>575.6887584474498</v>
      </c>
      <c r="S122" s="354">
        <f>'(8) Gov''t admin'!M123</f>
        <v>0</v>
      </c>
      <c r="T122" s="354">
        <f>'(8) Gov''t admin'!N123</f>
        <v>167.76470619763697</v>
      </c>
      <c r="U122" s="354">
        <f>'(8) Gov''t admin'!O123</f>
        <v>671.05882479054787</v>
      </c>
      <c r="V122" s="354">
        <f>'(8) Gov''t admin'!P123</f>
        <v>838.82353098818464</v>
      </c>
      <c r="W122" s="354">
        <f>'(9) Industry &amp; commerce'!M123</f>
        <v>0</v>
      </c>
      <c r="X122" s="354">
        <f>'(9) Industry &amp; commerce'!N123</f>
        <v>0</v>
      </c>
      <c r="Y122" s="354">
        <f>'(9) Industry &amp; commerce'!O123</f>
        <v>688.99684580416738</v>
      </c>
      <c r="Z122" s="354">
        <f>'(9) Industry &amp; commerce'!P123</f>
        <v>9818.3130589897337</v>
      </c>
      <c r="AA122" s="354">
        <f>'(9) Industry &amp; commerce'!Q123</f>
        <v>78319.287432125435</v>
      </c>
      <c r="AB122" s="354">
        <f>'(9) Industry &amp; commerce'!R123</f>
        <v>53.341831995559801</v>
      </c>
      <c r="AD122" s="355">
        <f t="shared" si="26"/>
        <v>294017.55619548529</v>
      </c>
      <c r="AF122" s="355">
        <f t="shared" si="14"/>
        <v>739.02526842495467</v>
      </c>
      <c r="AG122" s="355">
        <f t="shared" si="15"/>
        <v>2616.8007030048529</v>
      </c>
      <c r="AH122" s="355">
        <f t="shared" si="16"/>
        <v>1126.4011379426599</v>
      </c>
      <c r="AI122" s="355">
        <f t="shared" si="17"/>
        <v>11232.825348425369</v>
      </c>
      <c r="AJ122" s="355">
        <f t="shared" si="18"/>
        <v>277751.40341748716</v>
      </c>
      <c r="AK122" s="355">
        <f t="shared" si="19"/>
        <v>551.10032020025119</v>
      </c>
      <c r="AL122" s="11"/>
      <c r="AM122" s="355">
        <f>'(3) Eur Russ 1904 HHs '!CQ125</f>
        <v>739.02526842495467</v>
      </c>
      <c r="AN122" s="355">
        <f>'(3) Eur Russ 1904 HHs '!CR125</f>
        <v>2616.8007030048529</v>
      </c>
      <c r="AO122" s="355">
        <f>'(3) Eur Russ 1904 HHs '!CS125</f>
        <v>1126.4011379426599</v>
      </c>
      <c r="AP122" s="355">
        <f>'(3) Eur Russ 1904 HHs '!CT125</f>
        <v>11232.825348425367</v>
      </c>
      <c r="AQ122" s="355">
        <f>'(3) Eur Russ 1904 HHs '!CU125</f>
        <v>277751.40341748716</v>
      </c>
      <c r="AR122" s="355">
        <f>'(3) Eur Russ 1904 HHs '!CW125</f>
        <v>551.10032020025119</v>
      </c>
      <c r="AS122" s="11"/>
      <c r="AT122" s="355">
        <f t="shared" si="20"/>
        <v>0</v>
      </c>
      <c r="AU122" s="355">
        <f t="shared" si="21"/>
        <v>0</v>
      </c>
      <c r="AV122" s="355">
        <f t="shared" si="22"/>
        <v>0</v>
      </c>
      <c r="AW122" s="355">
        <f t="shared" si="23"/>
        <v>0</v>
      </c>
      <c r="AX122" s="355">
        <f t="shared" si="24"/>
        <v>0</v>
      </c>
      <c r="AY122" s="355">
        <f t="shared" si="25"/>
        <v>0</v>
      </c>
    </row>
    <row r="123" spans="1:51">
      <c r="A123" s="25">
        <v>15</v>
      </c>
      <c r="B123" s="1">
        <v>3</v>
      </c>
      <c r="C123" s="205">
        <v>2</v>
      </c>
      <c r="D123" s="25" t="s">
        <v>925</v>
      </c>
      <c r="F123" s="355">
        <f>'(4) Agric &amp; 3 estates'!L125</f>
        <v>167058.23667430959</v>
      </c>
      <c r="G123" s="355">
        <f>'(4) Agric &amp; 3 estates'!M125</f>
        <v>509.2868993718472</v>
      </c>
      <c r="H123" s="355">
        <f>'(4) Agric &amp; 3 estates'!N125</f>
        <v>831.17943366640463</v>
      </c>
      <c r="I123" s="355">
        <f>'(4) Agric &amp; 3 estates'!R125</f>
        <v>0</v>
      </c>
      <c r="J123" s="355">
        <f>'(5) Servants'!K124</f>
        <v>4324.2121858483642</v>
      </c>
      <c r="K123" s="355">
        <f>'(5) Servants'!L124</f>
        <v>0</v>
      </c>
      <c r="L123" s="355">
        <f>'(5) Servants'!M124</f>
        <v>0</v>
      </c>
      <c r="M123" s="355">
        <f>'(6) Clergy'!K124</f>
        <v>1333.1798843880454</v>
      </c>
      <c r="N123" s="355">
        <f>'(6) Clergy'!L124</f>
        <v>126.95858942107714</v>
      </c>
      <c r="O123" s="355">
        <f>'(6) Clergy'!O124</f>
        <v>141.29838215645702</v>
      </c>
      <c r="P123" s="354">
        <f>'(7) Free professions'!L124</f>
        <v>77.791080645090346</v>
      </c>
      <c r="Q123" s="354">
        <f>'(7) Free professions'!M124</f>
        <v>116.59019311790362</v>
      </c>
      <c r="R123" s="354">
        <f>'(7) Free professions'!N124</f>
        <v>271.97949870862055</v>
      </c>
      <c r="S123" s="354">
        <f>'(8) Gov''t admin'!M124</f>
        <v>0</v>
      </c>
      <c r="T123" s="354">
        <f>'(8) Gov''t admin'!N124</f>
        <v>69.13670883328767</v>
      </c>
      <c r="U123" s="354">
        <f>'(8) Gov''t admin'!O124</f>
        <v>276.54683533315068</v>
      </c>
      <c r="V123" s="354">
        <f>'(8) Gov''t admin'!P124</f>
        <v>345.68354416643825</v>
      </c>
      <c r="W123" s="354">
        <f>'(9) Industry &amp; commerce'!M124</f>
        <v>0</v>
      </c>
      <c r="X123" s="354">
        <f>'(9) Industry &amp; commerce'!N124</f>
        <v>0</v>
      </c>
      <c r="Y123" s="354">
        <f>'(9) Industry &amp; commerce'!O124</f>
        <v>370.1863621001288</v>
      </c>
      <c r="Z123" s="354">
        <f>'(9) Industry &amp; commerce'!P124</f>
        <v>4841.4812008799418</v>
      </c>
      <c r="AA123" s="354">
        <f>'(9) Industry &amp; commerce'!Q124</f>
        <v>20916.568790679721</v>
      </c>
      <c r="AB123" s="354">
        <f>'(9) Industry &amp; commerce'!R124</f>
        <v>0</v>
      </c>
      <c r="AD123" s="355">
        <f t="shared" si="26"/>
        <v>201610.31626362607</v>
      </c>
      <c r="AF123" s="355">
        <f t="shared" ref="AF123:AF160" si="27">G123+P123+S123+W123</f>
        <v>587.07798001693754</v>
      </c>
      <c r="AG123" s="355">
        <f t="shared" ref="AG123:AG160" si="28">M123+X123</f>
        <v>1333.1798843880454</v>
      </c>
      <c r="AH123" s="355">
        <f t="shared" ref="AH123:AH160" si="29">Q123+T123+Y123</f>
        <v>555.91326405132008</v>
      </c>
      <c r="AI123" s="355">
        <f t="shared" ref="AI123:AI160" si="30">I123+L123+O123+R123+V123+Z123</f>
        <v>5600.4426259114571</v>
      </c>
      <c r="AJ123" s="355">
        <f t="shared" ref="AJ123:AJ160" si="31">F123+J123+U123+AA123</f>
        <v>192575.5644861708</v>
      </c>
      <c r="AK123" s="355">
        <f t="shared" ref="AK123:AK160" si="32">H123+K123+N123+AB123</f>
        <v>958.13802308748177</v>
      </c>
      <c r="AL123" s="11"/>
      <c r="AM123" s="355">
        <f>'(3) Eur Russ 1904 HHs '!CQ126</f>
        <v>587.07798001693754</v>
      </c>
      <c r="AN123" s="355">
        <f>'(3) Eur Russ 1904 HHs '!CR126</f>
        <v>1333.1798843880454</v>
      </c>
      <c r="AO123" s="355">
        <f>'(3) Eur Russ 1904 HHs '!CS126</f>
        <v>555.91326405132008</v>
      </c>
      <c r="AP123" s="355">
        <f>'(3) Eur Russ 1904 HHs '!CT126</f>
        <v>5600.4426259114571</v>
      </c>
      <c r="AQ123" s="355">
        <f>'(3) Eur Russ 1904 HHs '!CU126</f>
        <v>192575.56448617083</v>
      </c>
      <c r="AR123" s="355">
        <f>'(3) Eur Russ 1904 HHs '!CW126</f>
        <v>958.13802308748177</v>
      </c>
      <c r="AS123" s="11"/>
      <c r="AT123" s="355">
        <f t="shared" ref="AT123:AT160" si="33">AF123-AM123</f>
        <v>0</v>
      </c>
      <c r="AU123" s="355">
        <f t="shared" ref="AU123:AU160" si="34">AG123-AN123</f>
        <v>0</v>
      </c>
      <c r="AV123" s="355">
        <f t="shared" ref="AV123:AV160" si="35">AH123-AO123</f>
        <v>0</v>
      </c>
      <c r="AW123" s="355">
        <f t="shared" ref="AW123:AW160" si="36">AI123-AP123</f>
        <v>0</v>
      </c>
      <c r="AX123" s="355">
        <f t="shared" ref="AX123:AX160" si="37">AJ123-AQ123</f>
        <v>0</v>
      </c>
      <c r="AY123" s="355">
        <f t="shared" ref="AY123:AY160" si="38">AK123-AR123</f>
        <v>0</v>
      </c>
    </row>
    <row r="124" spans="1:51">
      <c r="A124" s="25">
        <v>18</v>
      </c>
      <c r="B124" s="1">
        <v>3</v>
      </c>
      <c r="C124" s="205">
        <v>2</v>
      </c>
      <c r="D124" s="25" t="s">
        <v>782</v>
      </c>
      <c r="F124" s="355">
        <f>'(4) Agric &amp; 3 estates'!L126</f>
        <v>240905.04631491314</v>
      </c>
      <c r="G124" s="355">
        <f>'(4) Agric &amp; 3 estates'!M126</f>
        <v>791.29612679338197</v>
      </c>
      <c r="H124" s="355">
        <f>'(4) Agric &amp; 3 estates'!N126</f>
        <v>387.17436454502257</v>
      </c>
      <c r="I124" s="355">
        <f>'(4) Agric &amp; 3 estates'!R126</f>
        <v>0</v>
      </c>
      <c r="J124" s="355">
        <f>'(5) Servants'!K125</f>
        <v>4545.9786890981341</v>
      </c>
      <c r="K124" s="355">
        <f>'(5) Servants'!L125</f>
        <v>0</v>
      </c>
      <c r="L124" s="355">
        <f>'(5) Servants'!M125</f>
        <v>0</v>
      </c>
      <c r="M124" s="355">
        <f>'(6) Clergy'!K125</f>
        <v>2713.4588428989327</v>
      </c>
      <c r="N124" s="355">
        <f>'(6) Clergy'!L125</f>
        <v>51.495407739750192</v>
      </c>
      <c r="O124" s="355">
        <f>'(6) Clergy'!O125</f>
        <v>69.803180208148603</v>
      </c>
      <c r="P124" s="354">
        <f>'(7) Free professions'!L125</f>
        <v>105.24487265574589</v>
      </c>
      <c r="Q124" s="354">
        <f>'(7) Free professions'!M125</f>
        <v>152.90380238105567</v>
      </c>
      <c r="R124" s="354">
        <f>'(7) Free professions'!N125</f>
        <v>353.46653448742109</v>
      </c>
      <c r="S124" s="354">
        <f>'(8) Gov''t admin'!M125</f>
        <v>0</v>
      </c>
      <c r="T124" s="354">
        <f>'(8) Gov''t admin'!N125</f>
        <v>119.74248179110926</v>
      </c>
      <c r="U124" s="354">
        <f>'(8) Gov''t admin'!O125</f>
        <v>478.96992716443702</v>
      </c>
      <c r="V124" s="354">
        <f>'(8) Gov''t admin'!P125</f>
        <v>598.71240895554627</v>
      </c>
      <c r="W124" s="354">
        <f>'(9) Industry &amp; commerce'!M125</f>
        <v>0</v>
      </c>
      <c r="X124" s="354">
        <f>'(9) Industry &amp; commerce'!N125</f>
        <v>0</v>
      </c>
      <c r="Y124" s="354">
        <f>'(9) Industry &amp; commerce'!O125</f>
        <v>695.81895407535558</v>
      </c>
      <c r="Z124" s="354">
        <f>'(9) Industry &amp; commerce'!P125</f>
        <v>7412.8702670602261</v>
      </c>
      <c r="AA124" s="354">
        <f>'(9) Industry &amp; commerce'!Q125</f>
        <v>27016.179936057375</v>
      </c>
      <c r="AB124" s="354">
        <f>'(9) Industry &amp; commerce'!R125</f>
        <v>0</v>
      </c>
      <c r="AD124" s="355">
        <f t="shared" si="26"/>
        <v>286398.16211082478</v>
      </c>
      <c r="AF124" s="355">
        <f t="shared" si="27"/>
        <v>896.54099944912787</v>
      </c>
      <c r="AG124" s="355">
        <f t="shared" si="28"/>
        <v>2713.4588428989327</v>
      </c>
      <c r="AH124" s="355">
        <f t="shared" si="29"/>
        <v>968.46523824752057</v>
      </c>
      <c r="AI124" s="355">
        <f t="shared" si="30"/>
        <v>8434.8523907113413</v>
      </c>
      <c r="AJ124" s="355">
        <f t="shared" si="31"/>
        <v>272946.17486723309</v>
      </c>
      <c r="AK124" s="355">
        <f t="shared" si="32"/>
        <v>438.66977228477276</v>
      </c>
      <c r="AL124" s="11"/>
      <c r="AM124" s="355">
        <f>'(3) Eur Russ 1904 HHs '!CQ127</f>
        <v>896.54099944912787</v>
      </c>
      <c r="AN124" s="355">
        <f>'(3) Eur Russ 1904 HHs '!CR127</f>
        <v>2713.4588428989327</v>
      </c>
      <c r="AO124" s="355">
        <f>'(3) Eur Russ 1904 HHs '!CS127</f>
        <v>968.46523824752057</v>
      </c>
      <c r="AP124" s="355">
        <f>'(3) Eur Russ 1904 HHs '!CT127</f>
        <v>8434.8523907113413</v>
      </c>
      <c r="AQ124" s="355">
        <f>'(3) Eur Russ 1904 HHs '!CU127</f>
        <v>272946.17486723309</v>
      </c>
      <c r="AR124" s="355">
        <f>'(3) Eur Russ 1904 HHs '!CW127</f>
        <v>438.66977228477276</v>
      </c>
      <c r="AS124" s="11"/>
      <c r="AT124" s="355">
        <f t="shared" si="33"/>
        <v>0</v>
      </c>
      <c r="AU124" s="355">
        <f t="shared" si="34"/>
        <v>0</v>
      </c>
      <c r="AV124" s="355">
        <f t="shared" si="35"/>
        <v>0</v>
      </c>
      <c r="AW124" s="355">
        <f t="shared" si="36"/>
        <v>0</v>
      </c>
      <c r="AX124" s="355">
        <f t="shared" si="37"/>
        <v>0</v>
      </c>
      <c r="AY124" s="355">
        <f t="shared" si="38"/>
        <v>0</v>
      </c>
    </row>
    <row r="125" spans="1:51">
      <c r="A125" s="25">
        <v>24</v>
      </c>
      <c r="B125" s="1">
        <v>3</v>
      </c>
      <c r="C125" s="205">
        <v>2</v>
      </c>
      <c r="D125" s="221" t="s">
        <v>988</v>
      </c>
      <c r="F125" s="355">
        <f>'(4) Agric &amp; 3 estates'!L127</f>
        <v>108427.66899561793</v>
      </c>
      <c r="G125" s="355">
        <f>'(4) Agric &amp; 3 estates'!M127</f>
        <v>2071.0202412614399</v>
      </c>
      <c r="H125" s="355">
        <f>'(4) Agric &amp; 3 estates'!N127</f>
        <v>1998.2329610246275</v>
      </c>
      <c r="I125" s="355">
        <f>'(4) Agric &amp; 3 estates'!R127</f>
        <v>0</v>
      </c>
      <c r="J125" s="355">
        <f>'(5) Servants'!K126</f>
        <v>19746.459221574165</v>
      </c>
      <c r="K125" s="355">
        <f>'(5) Servants'!L126</f>
        <v>0</v>
      </c>
      <c r="L125" s="355">
        <f>'(5) Servants'!M126</f>
        <v>0</v>
      </c>
      <c r="M125" s="355">
        <f>'(6) Clergy'!K126</f>
        <v>2899.4797431816314</v>
      </c>
      <c r="N125" s="355">
        <f>'(6) Clergy'!L126</f>
        <v>671.49778061125289</v>
      </c>
      <c r="O125" s="355">
        <f>'(6) Clergy'!O126</f>
        <v>0</v>
      </c>
      <c r="P125" s="354">
        <f>'(7) Free professions'!L126</f>
        <v>983.44933808848987</v>
      </c>
      <c r="Q125" s="354">
        <f>'(7) Free professions'!M126</f>
        <v>819.54111507374159</v>
      </c>
      <c r="R125" s="354">
        <f>'(7) Free professions'!N126</f>
        <v>1475.1740071327351</v>
      </c>
      <c r="S125" s="354">
        <f>'(8) Gov''t admin'!M126</f>
        <v>246.3531909341302</v>
      </c>
      <c r="T125" s="354">
        <f>'(8) Gov''t admin'!N126</f>
        <v>246.3531909341302</v>
      </c>
      <c r="U125" s="354">
        <f>'(8) Gov''t admin'!O126</f>
        <v>985.41276373652079</v>
      </c>
      <c r="V125" s="354">
        <f>'(8) Gov''t admin'!P126</f>
        <v>985.41276373652067</v>
      </c>
      <c r="W125" s="354">
        <f>'(9) Industry &amp; commerce'!M126</f>
        <v>1202.8417034102599</v>
      </c>
      <c r="X125" s="354">
        <f>'(9) Industry &amp; commerce'!N126</f>
        <v>0</v>
      </c>
      <c r="Y125" s="354">
        <f>'(9) Industry &amp; commerce'!O126</f>
        <v>2076.9165893975714</v>
      </c>
      <c r="Z125" s="354">
        <f>'(9) Industry &amp; commerce'!P126</f>
        <v>23177.807971649814</v>
      </c>
      <c r="AA125" s="354">
        <f>'(9) Industry &amp; commerce'!Q126</f>
        <v>106628.51704578537</v>
      </c>
      <c r="AB125" s="354">
        <f>'(9) Industry &amp; commerce'!R126</f>
        <v>1675.6496739848694</v>
      </c>
      <c r="AD125" s="355">
        <f t="shared" si="26"/>
        <v>276317.78829713521</v>
      </c>
      <c r="AF125" s="355">
        <f t="shared" si="27"/>
        <v>4503.6644736943199</v>
      </c>
      <c r="AG125" s="355">
        <f t="shared" si="28"/>
        <v>2899.4797431816314</v>
      </c>
      <c r="AH125" s="355">
        <f t="shared" si="29"/>
        <v>3142.8108954054433</v>
      </c>
      <c r="AI125" s="355">
        <f t="shared" si="30"/>
        <v>25638.394742519071</v>
      </c>
      <c r="AJ125" s="355">
        <f t="shared" si="31"/>
        <v>235788.05802671399</v>
      </c>
      <c r="AK125" s="355">
        <f t="shared" si="32"/>
        <v>4345.3804156207498</v>
      </c>
      <c r="AL125" s="11"/>
      <c r="AM125" s="355">
        <f>'(3) Eur Russ 1904 HHs '!CQ128</f>
        <v>4503.6644736943199</v>
      </c>
      <c r="AN125" s="355">
        <f>'(3) Eur Russ 1904 HHs '!CR128</f>
        <v>2899.4797431816314</v>
      </c>
      <c r="AO125" s="355">
        <f>'(3) Eur Russ 1904 HHs '!CS128</f>
        <v>3142.8108954054433</v>
      </c>
      <c r="AP125" s="355">
        <f>'(3) Eur Russ 1904 HHs '!CT128</f>
        <v>25638.394742519071</v>
      </c>
      <c r="AQ125" s="355">
        <f>'(3) Eur Russ 1904 HHs '!CU128</f>
        <v>235788.05802671399</v>
      </c>
      <c r="AR125" s="355">
        <f>'(3) Eur Russ 1904 HHs '!CW128</f>
        <v>4345.3804156207498</v>
      </c>
      <c r="AS125" s="11"/>
      <c r="AT125" s="355">
        <f t="shared" si="33"/>
        <v>0</v>
      </c>
      <c r="AU125" s="355">
        <f t="shared" si="34"/>
        <v>0</v>
      </c>
      <c r="AV125" s="355">
        <f t="shared" si="35"/>
        <v>0</v>
      </c>
      <c r="AW125" s="355">
        <f t="shared" si="36"/>
        <v>0</v>
      </c>
      <c r="AX125" s="355">
        <f t="shared" si="37"/>
        <v>0</v>
      </c>
      <c r="AY125" s="355">
        <f t="shared" si="38"/>
        <v>0</v>
      </c>
    </row>
    <row r="126" spans="1:51">
      <c r="A126" s="25">
        <v>25</v>
      </c>
      <c r="B126" s="1">
        <v>3</v>
      </c>
      <c r="C126" s="205">
        <v>2</v>
      </c>
      <c r="D126" s="221" t="s">
        <v>558</v>
      </c>
      <c r="F126" s="355">
        <f>'(4) Agric &amp; 3 estates'!L128</f>
        <v>236874.64944177686</v>
      </c>
      <c r="G126" s="355">
        <f>'(4) Agric &amp; 3 estates'!M128</f>
        <v>695.00726414634732</v>
      </c>
      <c r="H126" s="355">
        <f>'(4) Agric &amp; 3 estates'!N128</f>
        <v>414.15068221711226</v>
      </c>
      <c r="I126" s="355">
        <f>'(4) Agric &amp; 3 estates'!R128</f>
        <v>0</v>
      </c>
      <c r="J126" s="355">
        <f>'(5) Servants'!K127</f>
        <v>7907.1494524022146</v>
      </c>
      <c r="K126" s="355">
        <f>'(5) Servants'!L127</f>
        <v>0</v>
      </c>
      <c r="L126" s="355">
        <f>'(5) Servants'!M127</f>
        <v>0</v>
      </c>
      <c r="M126" s="355">
        <f>'(6) Clergy'!K127</f>
        <v>2299.0346377343108</v>
      </c>
      <c r="N126" s="355">
        <f>'(6) Clergy'!L127</f>
        <v>123.61031235775454</v>
      </c>
      <c r="O126" s="355">
        <f>'(6) Clergy'!O127</f>
        <v>563.75560038632784</v>
      </c>
      <c r="P126" s="354">
        <f>'(7) Free professions'!L127</f>
        <v>207.43673426330702</v>
      </c>
      <c r="Q126" s="354">
        <f>'(7) Free professions'!M127</f>
        <v>206.04205387721953</v>
      </c>
      <c r="R126" s="354">
        <f>'(7) Free professions'!N127</f>
        <v>410.68942736835157</v>
      </c>
      <c r="S126" s="354">
        <f>'(8) Gov''t admin'!M127</f>
        <v>0</v>
      </c>
      <c r="T126" s="354">
        <f>'(8) Gov''t admin'!N127</f>
        <v>201.51262152013612</v>
      </c>
      <c r="U126" s="354">
        <f>'(8) Gov''t admin'!O127</f>
        <v>806.05048608054449</v>
      </c>
      <c r="V126" s="354">
        <f>'(8) Gov''t admin'!P127</f>
        <v>1007.5631076006804</v>
      </c>
      <c r="W126" s="354">
        <f>'(9) Industry &amp; commerce'!M127</f>
        <v>0</v>
      </c>
      <c r="X126" s="354">
        <f>'(9) Industry &amp; commerce'!N127</f>
        <v>0</v>
      </c>
      <c r="Y126" s="354">
        <f>'(9) Industry &amp; commerce'!O127</f>
        <v>485.99636118052069</v>
      </c>
      <c r="Z126" s="354">
        <f>'(9) Industry &amp; commerce'!P127</f>
        <v>4235.790398256092</v>
      </c>
      <c r="AA126" s="354">
        <f>'(9) Industry &amp; commerce'!Q127</f>
        <v>61986.066450222534</v>
      </c>
      <c r="AB126" s="354">
        <f>'(9) Industry &amp; commerce'!R127</f>
        <v>0</v>
      </c>
      <c r="AD126" s="355">
        <f t="shared" si="26"/>
        <v>318424.50503139035</v>
      </c>
      <c r="AF126" s="355">
        <f t="shared" si="27"/>
        <v>902.44399840965434</v>
      </c>
      <c r="AG126" s="355">
        <f t="shared" si="28"/>
        <v>2299.0346377343108</v>
      </c>
      <c r="AH126" s="355">
        <f t="shared" si="29"/>
        <v>893.5510365778764</v>
      </c>
      <c r="AI126" s="355">
        <f t="shared" si="30"/>
        <v>6217.7985336114516</v>
      </c>
      <c r="AJ126" s="355">
        <f t="shared" si="31"/>
        <v>307573.91583048215</v>
      </c>
      <c r="AK126" s="355">
        <f t="shared" si="32"/>
        <v>537.7609945748668</v>
      </c>
      <c r="AL126" s="11"/>
      <c r="AM126" s="355">
        <f>'(3) Eur Russ 1904 HHs '!CQ129</f>
        <v>902.44399840965434</v>
      </c>
      <c r="AN126" s="355">
        <f>'(3) Eur Russ 1904 HHs '!CR129</f>
        <v>2299.0346377343108</v>
      </c>
      <c r="AO126" s="355">
        <f>'(3) Eur Russ 1904 HHs '!CS129</f>
        <v>893.5510365778764</v>
      </c>
      <c r="AP126" s="355">
        <f>'(3) Eur Russ 1904 HHs '!CT129</f>
        <v>6217.7985336114525</v>
      </c>
      <c r="AQ126" s="355">
        <f>'(3) Eur Russ 1904 HHs '!CU129</f>
        <v>307573.91583048215</v>
      </c>
      <c r="AR126" s="355">
        <f>'(3) Eur Russ 1904 HHs '!CW129</f>
        <v>537.7609945748668</v>
      </c>
      <c r="AS126" s="11"/>
      <c r="AT126" s="355">
        <f t="shared" si="33"/>
        <v>0</v>
      </c>
      <c r="AU126" s="355">
        <f t="shared" si="34"/>
        <v>0</v>
      </c>
      <c r="AV126" s="355">
        <f t="shared" si="35"/>
        <v>0</v>
      </c>
      <c r="AW126" s="355">
        <f t="shared" si="36"/>
        <v>0</v>
      </c>
      <c r="AX126" s="355">
        <f t="shared" si="37"/>
        <v>0</v>
      </c>
      <c r="AY126" s="355">
        <f t="shared" si="38"/>
        <v>0</v>
      </c>
    </row>
    <row r="127" spans="1:51">
      <c r="A127" s="25">
        <v>40</v>
      </c>
      <c r="B127" s="1">
        <v>3</v>
      </c>
      <c r="C127" s="205">
        <v>2</v>
      </c>
      <c r="D127" s="221" t="s">
        <v>989</v>
      </c>
      <c r="F127" s="355">
        <f>'(4) Agric &amp; 3 estates'!L129</f>
        <v>228973.380369538</v>
      </c>
      <c r="G127" s="355">
        <f>'(4) Agric &amp; 3 estates'!M129</f>
        <v>2400.9259927417693</v>
      </c>
      <c r="H127" s="355">
        <f>'(4) Agric &amp; 3 estates'!N129</f>
        <v>636.04853195757858</v>
      </c>
      <c r="I127" s="355">
        <f>'(4) Agric &amp; 3 estates'!R129</f>
        <v>0</v>
      </c>
      <c r="J127" s="355">
        <f>'(5) Servants'!K128</f>
        <v>5475.4559161970355</v>
      </c>
      <c r="K127" s="355">
        <f>'(5) Servants'!L128</f>
        <v>0</v>
      </c>
      <c r="L127" s="355">
        <f>'(5) Servants'!M128</f>
        <v>0</v>
      </c>
      <c r="M127" s="355">
        <f>'(6) Clergy'!K128</f>
        <v>1657.9401311555064</v>
      </c>
      <c r="N127" s="355">
        <f>'(6) Clergy'!L128</f>
        <v>0</v>
      </c>
      <c r="O127" s="355">
        <f>'(6) Clergy'!O128</f>
        <v>0</v>
      </c>
      <c r="P127" s="354">
        <f>'(7) Free professions'!L128</f>
        <v>171.09833534604027</v>
      </c>
      <c r="Q127" s="354">
        <f>'(7) Free professions'!M128</f>
        <v>142.58194612170024</v>
      </c>
      <c r="R127" s="354">
        <f>'(7) Free professions'!N128</f>
        <v>256.64750301906048</v>
      </c>
      <c r="S127" s="354">
        <f>'(8) Gov''t admin'!M128</f>
        <v>8.1506626623289264</v>
      </c>
      <c r="T127" s="354">
        <f>'(8) Gov''t admin'!N128</f>
        <v>65.0480699364483</v>
      </c>
      <c r="U127" s="354">
        <f>'(8) Gov''t admin'!O128</f>
        <v>260.1922797457932</v>
      </c>
      <c r="V127" s="354">
        <f>'(8) Gov''t admin'!P128</f>
        <v>317.0896870199125</v>
      </c>
      <c r="W127" s="354">
        <f>'(9) Industry &amp; commerce'!M128</f>
        <v>0</v>
      </c>
      <c r="X127" s="354">
        <f>'(9) Industry &amp; commerce'!N128</f>
        <v>5.6591677238834563</v>
      </c>
      <c r="Y127" s="354">
        <f>'(9) Industry &amp; commerce'!O128</f>
        <v>456.37357163050217</v>
      </c>
      <c r="Z127" s="354">
        <f>'(9) Industry &amp; commerce'!P128</f>
        <v>6004.9362351648933</v>
      </c>
      <c r="AA127" s="354">
        <f>'(9) Industry &amp; commerce'!Q128</f>
        <v>11359.109879027679</v>
      </c>
      <c r="AB127" s="354">
        <f>'(9) Industry &amp; commerce'!R128</f>
        <v>47.48628753354194</v>
      </c>
      <c r="AD127" s="355">
        <f t="shared" si="26"/>
        <v>258238.12456652167</v>
      </c>
      <c r="AF127" s="355">
        <f t="shared" si="27"/>
        <v>2580.1749907501385</v>
      </c>
      <c r="AG127" s="355">
        <f t="shared" si="28"/>
        <v>1663.5992988793898</v>
      </c>
      <c r="AH127" s="355">
        <f t="shared" si="29"/>
        <v>664.00358768865067</v>
      </c>
      <c r="AI127" s="355">
        <f t="shared" si="30"/>
        <v>6578.6734252038659</v>
      </c>
      <c r="AJ127" s="355">
        <f t="shared" si="31"/>
        <v>246068.13844450851</v>
      </c>
      <c r="AK127" s="355">
        <f t="shared" si="32"/>
        <v>683.53481949112052</v>
      </c>
      <c r="AL127" s="11"/>
      <c r="AM127" s="355">
        <f>'(3) Eur Russ 1904 HHs '!CQ130</f>
        <v>2580.1749907501385</v>
      </c>
      <c r="AN127" s="355">
        <f>'(3) Eur Russ 1904 HHs '!CR130</f>
        <v>1663.5992988793898</v>
      </c>
      <c r="AO127" s="355">
        <f>'(3) Eur Russ 1904 HHs '!CS130</f>
        <v>664.00358768865078</v>
      </c>
      <c r="AP127" s="355">
        <f>'(3) Eur Russ 1904 HHs '!CT130</f>
        <v>6578.6734252038659</v>
      </c>
      <c r="AQ127" s="355">
        <f>'(3) Eur Russ 1904 HHs '!CU130</f>
        <v>246068.13844450851</v>
      </c>
      <c r="AR127" s="355">
        <f>'(3) Eur Russ 1904 HHs '!CW130</f>
        <v>683.53481949112052</v>
      </c>
      <c r="AS127" s="11"/>
      <c r="AT127" s="355">
        <f t="shared" si="33"/>
        <v>0</v>
      </c>
      <c r="AU127" s="355">
        <f t="shared" si="34"/>
        <v>0</v>
      </c>
      <c r="AV127" s="355">
        <f t="shared" si="35"/>
        <v>0</v>
      </c>
      <c r="AW127" s="355">
        <f t="shared" si="36"/>
        <v>0</v>
      </c>
      <c r="AX127" s="355">
        <f t="shared" si="37"/>
        <v>0</v>
      </c>
      <c r="AY127" s="355">
        <f t="shared" si="38"/>
        <v>0</v>
      </c>
    </row>
    <row r="128" spans="1:51">
      <c r="A128" s="25">
        <v>43</v>
      </c>
      <c r="B128" s="1">
        <v>3</v>
      </c>
      <c r="C128" s="205">
        <v>2</v>
      </c>
      <c r="D128" s="221" t="s">
        <v>742</v>
      </c>
      <c r="F128" s="355">
        <f>'(4) Agric &amp; 3 estates'!L130</f>
        <v>302443.12258885807</v>
      </c>
      <c r="G128" s="355">
        <f>'(4) Agric &amp; 3 estates'!M130</f>
        <v>926.45868070087636</v>
      </c>
      <c r="H128" s="355">
        <f>'(4) Agric &amp; 3 estates'!N130</f>
        <v>408.07622013668316</v>
      </c>
      <c r="I128" s="355">
        <f>'(4) Agric &amp; 3 estates'!R130</f>
        <v>0</v>
      </c>
      <c r="J128" s="355">
        <f>'(5) Servants'!K129</f>
        <v>7284.2813011830149</v>
      </c>
      <c r="K128" s="355">
        <f>'(5) Servants'!L129</f>
        <v>0</v>
      </c>
      <c r="L128" s="355">
        <f>'(5) Servants'!M129</f>
        <v>0</v>
      </c>
      <c r="M128" s="355">
        <f>'(6) Clergy'!K129</f>
        <v>2833.7422461791593</v>
      </c>
      <c r="N128" s="355">
        <f>'(6) Clergy'!L129</f>
        <v>47.062452232666033</v>
      </c>
      <c r="O128" s="355">
        <f>'(6) Clergy'!O129</f>
        <v>45.707929595996688</v>
      </c>
      <c r="P128" s="354">
        <f>'(7) Free professions'!L129</f>
        <v>106.84625874896528</v>
      </c>
      <c r="Q128" s="354">
        <f>'(7) Free professions'!M129</f>
        <v>250.55424106266446</v>
      </c>
      <c r="R128" s="354">
        <f>'(7) Free professions'!N129</f>
        <v>644.8164644390281</v>
      </c>
      <c r="S128" s="354">
        <f>'(8) Gov''t admin'!M129</f>
        <v>0</v>
      </c>
      <c r="T128" s="354">
        <f>'(8) Gov''t admin'!N129</f>
        <v>103.46540587381793</v>
      </c>
      <c r="U128" s="354">
        <f>'(8) Gov''t admin'!O129</f>
        <v>413.86162349527172</v>
      </c>
      <c r="V128" s="354">
        <f>'(8) Gov''t admin'!P129</f>
        <v>517.32702936908959</v>
      </c>
      <c r="W128" s="354">
        <f>'(9) Industry &amp; commerce'!M129</f>
        <v>0</v>
      </c>
      <c r="X128" s="354">
        <f>'(9) Industry &amp; commerce'!N129</f>
        <v>0</v>
      </c>
      <c r="Y128" s="354">
        <f>'(9) Industry &amp; commerce'!O129</f>
        <v>319.83543307875351</v>
      </c>
      <c r="Z128" s="354">
        <f>'(9) Industry &amp; commerce'!P129</f>
        <v>5169.0744628032589</v>
      </c>
      <c r="AA128" s="354">
        <f>'(9) Industry &amp; commerce'!Q129</f>
        <v>27181.897390263322</v>
      </c>
      <c r="AB128" s="354">
        <f>'(9) Industry &amp; commerce'!R129</f>
        <v>0</v>
      </c>
      <c r="AD128" s="355">
        <f t="shared" si="26"/>
        <v>348696.12972802063</v>
      </c>
      <c r="AF128" s="355">
        <f t="shared" si="27"/>
        <v>1033.3049394498416</v>
      </c>
      <c r="AG128" s="355">
        <f t="shared" si="28"/>
        <v>2833.7422461791593</v>
      </c>
      <c r="AH128" s="355">
        <f t="shared" si="29"/>
        <v>673.8550800152359</v>
      </c>
      <c r="AI128" s="355">
        <f t="shared" si="30"/>
        <v>6376.925886207373</v>
      </c>
      <c r="AJ128" s="355">
        <f t="shared" si="31"/>
        <v>337323.16290379968</v>
      </c>
      <c r="AK128" s="355">
        <f t="shared" si="32"/>
        <v>455.13867236934919</v>
      </c>
      <c r="AL128" s="11"/>
      <c r="AM128" s="355">
        <f>'(3) Eur Russ 1904 HHs '!CQ131</f>
        <v>1033.3049394498416</v>
      </c>
      <c r="AN128" s="355">
        <f>'(3) Eur Russ 1904 HHs '!CR131</f>
        <v>2833.7422461791593</v>
      </c>
      <c r="AO128" s="355">
        <f>'(3) Eur Russ 1904 HHs '!CS131</f>
        <v>673.8550800152359</v>
      </c>
      <c r="AP128" s="355">
        <f>'(3) Eur Russ 1904 HHs '!CT131</f>
        <v>6376.925886207373</v>
      </c>
      <c r="AQ128" s="355">
        <f>'(3) Eur Russ 1904 HHs '!CU131</f>
        <v>337323.16290379968</v>
      </c>
      <c r="AR128" s="355">
        <f>'(3) Eur Russ 1904 HHs '!CW131</f>
        <v>455.13867236934919</v>
      </c>
      <c r="AS128" s="11"/>
      <c r="AT128" s="355">
        <f t="shared" si="33"/>
        <v>0</v>
      </c>
      <c r="AU128" s="355">
        <f t="shared" si="34"/>
        <v>0</v>
      </c>
      <c r="AV128" s="355">
        <f t="shared" si="35"/>
        <v>0</v>
      </c>
      <c r="AW128" s="355">
        <f t="shared" si="36"/>
        <v>0</v>
      </c>
      <c r="AX128" s="355">
        <f t="shared" si="37"/>
        <v>0</v>
      </c>
      <c r="AY128" s="355">
        <f t="shared" si="38"/>
        <v>0</v>
      </c>
    </row>
    <row r="129" spans="1:51">
      <c r="A129" s="25">
        <v>50</v>
      </c>
      <c r="B129" s="1">
        <v>3</v>
      </c>
      <c r="C129" s="205">
        <v>2</v>
      </c>
      <c r="D129" s="221" t="s">
        <v>799</v>
      </c>
      <c r="F129" s="355">
        <f>'(4) Agric &amp; 3 estates'!L131</f>
        <v>178494.26480075697</v>
      </c>
      <c r="G129" s="355">
        <f>'(4) Agric &amp; 3 estates'!M131</f>
        <v>713.22721319900347</v>
      </c>
      <c r="H129" s="355">
        <f>'(4) Agric &amp; 3 estates'!N131</f>
        <v>375.59913425975509</v>
      </c>
      <c r="I129" s="355">
        <f>'(4) Agric &amp; 3 estates'!R131</f>
        <v>0</v>
      </c>
      <c r="J129" s="355">
        <f>'(5) Servants'!K130</f>
        <v>5151.2751140654327</v>
      </c>
      <c r="K129" s="355">
        <f>'(5) Servants'!L130</f>
        <v>0</v>
      </c>
      <c r="L129" s="355">
        <f>'(5) Servants'!M130</f>
        <v>0</v>
      </c>
      <c r="M129" s="355">
        <f>'(6) Clergy'!K130</f>
        <v>2530.9219746182362</v>
      </c>
      <c r="N129" s="355">
        <f>'(6) Clergy'!L130</f>
        <v>13.495891018767907</v>
      </c>
      <c r="O129" s="355">
        <f>'(6) Clergy'!O130</f>
        <v>0</v>
      </c>
      <c r="P129" s="354">
        <f>'(7) Free professions'!L130</f>
        <v>100.08247338985916</v>
      </c>
      <c r="Q129" s="354">
        <f>'(7) Free professions'!M130</f>
        <v>175.34206450291376</v>
      </c>
      <c r="R129" s="354">
        <f>'(7) Free professions'!N130</f>
        <v>425.94372011888208</v>
      </c>
      <c r="S129" s="354">
        <f>'(8) Gov''t admin'!M130</f>
        <v>0</v>
      </c>
      <c r="T129" s="354">
        <f>'(8) Gov''t admin'!N130</f>
        <v>84.365737813962696</v>
      </c>
      <c r="U129" s="354">
        <f>'(8) Gov''t admin'!O130</f>
        <v>337.46295125585078</v>
      </c>
      <c r="V129" s="354">
        <f>'(8) Gov''t admin'!P130</f>
        <v>421.82868906981338</v>
      </c>
      <c r="W129" s="354">
        <f>'(9) Industry &amp; commerce'!M130</f>
        <v>0</v>
      </c>
      <c r="X129" s="354">
        <f>'(9) Industry &amp; commerce'!N130</f>
        <v>0</v>
      </c>
      <c r="Y129" s="354">
        <f>'(9) Industry &amp; commerce'!O130</f>
        <v>538.22519868606514</v>
      </c>
      <c r="Z129" s="354">
        <f>'(9) Industry &amp; commerce'!P130</f>
        <v>8858.183205096635</v>
      </c>
      <c r="AA129" s="354">
        <f>'(9) Industry &amp; commerce'!Q130</f>
        <v>19558.185518874328</v>
      </c>
      <c r="AB129" s="354">
        <f>'(9) Industry &amp; commerce'!R130</f>
        <v>39.209459624264184</v>
      </c>
      <c r="AD129" s="355">
        <f t="shared" si="26"/>
        <v>217817.61314635072</v>
      </c>
      <c r="AF129" s="355">
        <f t="shared" si="27"/>
        <v>813.30968658886263</v>
      </c>
      <c r="AG129" s="355">
        <f t="shared" si="28"/>
        <v>2530.9219746182362</v>
      </c>
      <c r="AH129" s="355">
        <f t="shared" si="29"/>
        <v>797.93300100294164</v>
      </c>
      <c r="AI129" s="355">
        <f t="shared" si="30"/>
        <v>9705.9556142853307</v>
      </c>
      <c r="AJ129" s="355">
        <f t="shared" si="31"/>
        <v>203541.18838495258</v>
      </c>
      <c r="AK129" s="355">
        <f t="shared" si="32"/>
        <v>428.30448490278718</v>
      </c>
      <c r="AL129" s="11"/>
      <c r="AM129" s="355">
        <f>'(3) Eur Russ 1904 HHs '!CQ132</f>
        <v>813.30968658886263</v>
      </c>
      <c r="AN129" s="355">
        <f>'(3) Eur Russ 1904 HHs '!CR132</f>
        <v>2530.9219746182362</v>
      </c>
      <c r="AO129" s="355">
        <f>'(3) Eur Russ 1904 HHs '!CS132</f>
        <v>797.93300100294164</v>
      </c>
      <c r="AP129" s="355">
        <f>'(3) Eur Russ 1904 HHs '!CT132</f>
        <v>9705.9556142853289</v>
      </c>
      <c r="AQ129" s="355">
        <f>'(3) Eur Russ 1904 HHs '!CU132</f>
        <v>203541.18838495258</v>
      </c>
      <c r="AR129" s="355">
        <f>'(3) Eur Russ 1904 HHs '!CW132</f>
        <v>428.30448490278718</v>
      </c>
      <c r="AS129" s="11"/>
      <c r="AT129" s="355">
        <f t="shared" si="33"/>
        <v>0</v>
      </c>
      <c r="AU129" s="355">
        <f t="shared" si="34"/>
        <v>0</v>
      </c>
      <c r="AV129" s="355">
        <f t="shared" si="35"/>
        <v>0</v>
      </c>
      <c r="AW129" s="355">
        <f t="shared" si="36"/>
        <v>0</v>
      </c>
      <c r="AX129" s="355">
        <f t="shared" si="37"/>
        <v>0</v>
      </c>
      <c r="AY129" s="355">
        <f t="shared" si="38"/>
        <v>0</v>
      </c>
    </row>
    <row r="130" spans="1:51">
      <c r="A130" s="25">
        <v>9</v>
      </c>
      <c r="B130" s="1">
        <v>4</v>
      </c>
      <c r="C130" s="205">
        <v>2</v>
      </c>
      <c r="D130" s="25" t="s">
        <v>800</v>
      </c>
      <c r="F130" s="355">
        <f>'(4) Agric &amp; 3 estates'!L132</f>
        <v>394866.26010815601</v>
      </c>
      <c r="G130" s="355">
        <f>'(4) Agric &amp; 3 estates'!M132</f>
        <v>699.12644298427881</v>
      </c>
      <c r="H130" s="355">
        <f>'(4) Agric &amp; 3 estates'!N132</f>
        <v>287.12209283689896</v>
      </c>
      <c r="I130" s="355">
        <f>'(4) Agric &amp; 3 estates'!R132</f>
        <v>0</v>
      </c>
      <c r="J130" s="355">
        <f>'(5) Servants'!K131</f>
        <v>8282.2364958267244</v>
      </c>
      <c r="K130" s="355">
        <f>'(5) Servants'!L131</f>
        <v>0</v>
      </c>
      <c r="L130" s="355">
        <f>'(5) Servants'!M131</f>
        <v>0</v>
      </c>
      <c r="M130" s="355">
        <f>'(6) Clergy'!K131</f>
        <v>2194.1545128557668</v>
      </c>
      <c r="N130" s="355">
        <f>'(6) Clergy'!L131</f>
        <v>25.770937910748103</v>
      </c>
      <c r="O130" s="355">
        <f>'(6) Clergy'!O131</f>
        <v>122.86799310790559</v>
      </c>
      <c r="P130" s="354">
        <f>'(7) Free professions'!L131</f>
        <v>62.750810903794672</v>
      </c>
      <c r="Q130" s="354">
        <f>'(7) Free professions'!M131</f>
        <v>208.27825294573597</v>
      </c>
      <c r="R130" s="354">
        <f>'(7) Free professions'!N131</f>
        <v>562.08394793341324</v>
      </c>
      <c r="S130" s="354">
        <f>'(8) Gov''t admin'!M131</f>
        <v>0</v>
      </c>
      <c r="T130" s="354">
        <f>'(8) Gov''t admin'!N131</f>
        <v>121.12675450683419</v>
      </c>
      <c r="U130" s="354">
        <f>'(8) Gov''t admin'!O131</f>
        <v>484.50701802733676</v>
      </c>
      <c r="V130" s="354">
        <f>'(8) Gov''t admin'!P131</f>
        <v>605.63377253417093</v>
      </c>
      <c r="W130" s="354">
        <f>'(9) Industry &amp; commerce'!M131</f>
        <v>0</v>
      </c>
      <c r="X130" s="354">
        <f>'(9) Industry &amp; commerce'!N131</f>
        <v>0</v>
      </c>
      <c r="Y130" s="354">
        <f>'(9) Industry &amp; commerce'!O131</f>
        <v>541.63896236768403</v>
      </c>
      <c r="Z130" s="354">
        <f>'(9) Industry &amp; commerce'!P131</f>
        <v>3322.4438571399028</v>
      </c>
      <c r="AA130" s="354">
        <f>'(9) Industry &amp; commerce'!Q131</f>
        <v>26674.882631150234</v>
      </c>
      <c r="AB130" s="354">
        <f>'(9) Industry &amp; commerce'!R131</f>
        <v>0</v>
      </c>
      <c r="AD130" s="355">
        <f t="shared" si="26"/>
        <v>439060.88459118741</v>
      </c>
      <c r="AF130" s="355">
        <f t="shared" si="27"/>
        <v>761.87725388807348</v>
      </c>
      <c r="AG130" s="355">
        <f t="shared" si="28"/>
        <v>2194.1545128557668</v>
      </c>
      <c r="AH130" s="355">
        <f t="shared" si="29"/>
        <v>871.04396982025423</v>
      </c>
      <c r="AI130" s="355">
        <f t="shared" si="30"/>
        <v>4613.0295707153928</v>
      </c>
      <c r="AJ130" s="355">
        <f t="shared" si="31"/>
        <v>430307.88625316037</v>
      </c>
      <c r="AK130" s="355">
        <f t="shared" si="32"/>
        <v>312.89303074764706</v>
      </c>
      <c r="AL130" s="11"/>
      <c r="AM130" s="355">
        <f>'(3) Eur Russ 1904 HHs '!CQ133</f>
        <v>761.87725388807348</v>
      </c>
      <c r="AN130" s="355">
        <f>'(3) Eur Russ 1904 HHs '!CR133</f>
        <v>2194.1545128557668</v>
      </c>
      <c r="AO130" s="355">
        <f>'(3) Eur Russ 1904 HHs '!CS133</f>
        <v>871.04396982025423</v>
      </c>
      <c r="AP130" s="355">
        <f>'(3) Eur Russ 1904 HHs '!CT133</f>
        <v>4613.0295707153928</v>
      </c>
      <c r="AQ130" s="355">
        <f>'(3) Eur Russ 1904 HHs '!CU133</f>
        <v>430307.88625316031</v>
      </c>
      <c r="AR130" s="355">
        <f>'(3) Eur Russ 1904 HHs '!CW133</f>
        <v>312.89303074764706</v>
      </c>
      <c r="AS130" s="11"/>
      <c r="AT130" s="355">
        <f t="shared" si="33"/>
        <v>0</v>
      </c>
      <c r="AU130" s="355">
        <f t="shared" si="34"/>
        <v>0</v>
      </c>
      <c r="AV130" s="355">
        <f t="shared" si="35"/>
        <v>0</v>
      </c>
      <c r="AW130" s="355">
        <f t="shared" si="36"/>
        <v>0</v>
      </c>
      <c r="AX130" s="355">
        <f t="shared" si="37"/>
        <v>0</v>
      </c>
      <c r="AY130" s="355">
        <f t="shared" si="38"/>
        <v>0</v>
      </c>
    </row>
    <row r="131" spans="1:51">
      <c r="A131" s="25">
        <v>20</v>
      </c>
      <c r="B131" s="1">
        <v>4</v>
      </c>
      <c r="C131" s="205">
        <v>2</v>
      </c>
      <c r="D131" s="222" t="s">
        <v>1037</v>
      </c>
      <c r="F131" s="355">
        <f>'(4) Agric &amp; 3 estates'!L133</f>
        <v>336081.93084792863</v>
      </c>
      <c r="G131" s="355">
        <f>'(4) Agric &amp; 3 estates'!M133</f>
        <v>1671.6915819069652</v>
      </c>
      <c r="H131" s="355">
        <f>'(4) Agric &amp; 3 estates'!N133</f>
        <v>279.33175571633529</v>
      </c>
      <c r="I131" s="355">
        <f>'(4) Agric &amp; 3 estates'!R133</f>
        <v>0</v>
      </c>
      <c r="J131" s="355">
        <f>'(5) Servants'!K132</f>
        <v>8528.2567775049356</v>
      </c>
      <c r="K131" s="355">
        <f>'(5) Servants'!L132</f>
        <v>0</v>
      </c>
      <c r="L131" s="355">
        <f>'(5) Servants'!M132</f>
        <v>0</v>
      </c>
      <c r="M131" s="355">
        <f>'(6) Clergy'!K132</f>
        <v>1903.7040276856305</v>
      </c>
      <c r="N131" s="355">
        <f>'(6) Clergy'!L132</f>
        <v>26.523792617365814</v>
      </c>
      <c r="O131" s="355">
        <f>'(6) Clergy'!O132</f>
        <v>233.27162244990228</v>
      </c>
      <c r="P131" s="354">
        <f>'(7) Free professions'!L132</f>
        <v>158.73455105377957</v>
      </c>
      <c r="Q131" s="354">
        <f>'(7) Free professions'!M132</f>
        <v>172.873316262385</v>
      </c>
      <c r="R131" s="354">
        <f>'(7) Free professions'!N132</f>
        <v>359.88539773337544</v>
      </c>
      <c r="S131" s="354">
        <f>'(8) Gov''t admin'!M132</f>
        <v>0</v>
      </c>
      <c r="T131" s="354">
        <f>'(8) Gov''t admin'!N132</f>
        <v>88.778294921224756</v>
      </c>
      <c r="U131" s="354">
        <f>'(8) Gov''t admin'!O132</f>
        <v>355.11317968489902</v>
      </c>
      <c r="V131" s="354">
        <f>'(8) Gov''t admin'!P132</f>
        <v>443.89147460612378</v>
      </c>
      <c r="W131" s="354">
        <f>'(9) Industry &amp; commerce'!M132</f>
        <v>0</v>
      </c>
      <c r="X131" s="354">
        <f>'(9) Industry &amp; commerce'!N132</f>
        <v>0</v>
      </c>
      <c r="Y131" s="354">
        <f>'(9) Industry &amp; commerce'!O132</f>
        <v>843.20098989987389</v>
      </c>
      <c r="Z131" s="354">
        <f>'(9) Industry &amp; commerce'!P132</f>
        <v>4106.6677709217602</v>
      </c>
      <c r="AA131" s="354">
        <f>'(9) Industry &amp; commerce'!Q132</f>
        <v>23029.104202414044</v>
      </c>
      <c r="AB131" s="354">
        <f>'(9) Industry &amp; commerce'!R132</f>
        <v>0</v>
      </c>
      <c r="AD131" s="355">
        <f t="shared" si="26"/>
        <v>378282.95958330727</v>
      </c>
      <c r="AF131" s="355">
        <f t="shared" si="27"/>
        <v>1830.4261329607448</v>
      </c>
      <c r="AG131" s="355">
        <f t="shared" si="28"/>
        <v>1903.7040276856305</v>
      </c>
      <c r="AH131" s="355">
        <f t="shared" si="29"/>
        <v>1104.8526010834837</v>
      </c>
      <c r="AI131" s="355">
        <f t="shared" si="30"/>
        <v>5143.7162657111621</v>
      </c>
      <c r="AJ131" s="355">
        <f t="shared" si="31"/>
        <v>367994.40500753251</v>
      </c>
      <c r="AK131" s="355">
        <f t="shared" si="32"/>
        <v>305.85554833370111</v>
      </c>
      <c r="AL131" s="11"/>
      <c r="AM131" s="355">
        <f>'(3) Eur Russ 1904 HHs '!CQ134</f>
        <v>1830.4261329607448</v>
      </c>
      <c r="AN131" s="355">
        <f>'(3) Eur Russ 1904 HHs '!CR134</f>
        <v>1903.7040276856305</v>
      </c>
      <c r="AO131" s="355">
        <f>'(3) Eur Russ 1904 HHs '!CS134</f>
        <v>1104.8526010834837</v>
      </c>
      <c r="AP131" s="355">
        <f>'(3) Eur Russ 1904 HHs '!CT134</f>
        <v>5143.7162657111621</v>
      </c>
      <c r="AQ131" s="355">
        <f>'(3) Eur Russ 1904 HHs '!CU134</f>
        <v>367994.40500753251</v>
      </c>
      <c r="AR131" s="355">
        <f>'(3) Eur Russ 1904 HHs '!CW134</f>
        <v>305.85554833370111</v>
      </c>
      <c r="AS131" s="11"/>
      <c r="AT131" s="355">
        <f t="shared" si="33"/>
        <v>0</v>
      </c>
      <c r="AU131" s="355">
        <f t="shared" si="34"/>
        <v>0</v>
      </c>
      <c r="AV131" s="355">
        <f t="shared" si="35"/>
        <v>0</v>
      </c>
      <c r="AW131" s="355">
        <f t="shared" si="36"/>
        <v>0</v>
      </c>
      <c r="AX131" s="355">
        <f t="shared" si="37"/>
        <v>0</v>
      </c>
      <c r="AY131" s="355">
        <f t="shared" si="38"/>
        <v>0</v>
      </c>
    </row>
    <row r="132" spans="1:51">
      <c r="A132" s="25">
        <v>29</v>
      </c>
      <c r="B132" s="1">
        <v>4</v>
      </c>
      <c r="C132" s="205">
        <v>2</v>
      </c>
      <c r="D132" s="221" t="s">
        <v>552</v>
      </c>
      <c r="F132" s="355">
        <f>'(4) Agric &amp; 3 estates'!L134</f>
        <v>292208.94152667961</v>
      </c>
      <c r="G132" s="355">
        <f>'(4) Agric &amp; 3 estates'!M134</f>
        <v>745.21725605214112</v>
      </c>
      <c r="H132" s="355">
        <f>'(4) Agric &amp; 3 estates'!N134</f>
        <v>566.39256879286779</v>
      </c>
      <c r="I132" s="355">
        <f>'(4) Agric &amp; 3 estates'!R134</f>
        <v>0</v>
      </c>
      <c r="J132" s="355">
        <f>'(5) Servants'!K133</f>
        <v>7064.9058525891041</v>
      </c>
      <c r="K132" s="355">
        <f>'(5) Servants'!L133</f>
        <v>0</v>
      </c>
      <c r="L132" s="355">
        <f>'(5) Servants'!M133</f>
        <v>0</v>
      </c>
      <c r="M132" s="355">
        <f>'(6) Clergy'!K133</f>
        <v>1722.0177806856771</v>
      </c>
      <c r="N132" s="355">
        <f>'(6) Clergy'!L133</f>
        <v>48.109295170354585</v>
      </c>
      <c r="O132" s="355">
        <f>'(6) Clergy'!O133</f>
        <v>108.73370704326078</v>
      </c>
      <c r="P132" s="354">
        <f>'(7) Free professions'!L133</f>
        <v>63.298635809901157</v>
      </c>
      <c r="Q132" s="354">
        <f>'(7) Free professions'!M133</f>
        <v>148.78868130409069</v>
      </c>
      <c r="R132" s="354">
        <f>'(7) Free professions'!N133</f>
        <v>383.0674081023709</v>
      </c>
      <c r="S132" s="354">
        <f>'(8) Gov''t admin'!M133</f>
        <v>0</v>
      </c>
      <c r="T132" s="354">
        <f>'(8) Gov''t admin'!N133</f>
        <v>83.510571064112611</v>
      </c>
      <c r="U132" s="354">
        <f>'(8) Gov''t admin'!O133</f>
        <v>334.04228425645044</v>
      </c>
      <c r="V132" s="354">
        <f>'(8) Gov''t admin'!P133</f>
        <v>417.55285532056303</v>
      </c>
      <c r="W132" s="354">
        <f>'(9) Industry &amp; commerce'!M133</f>
        <v>0</v>
      </c>
      <c r="X132" s="354">
        <f>'(9) Industry &amp; commerce'!N133</f>
        <v>0</v>
      </c>
      <c r="Y132" s="354">
        <f>'(9) Industry &amp; commerce'!O133</f>
        <v>671.03247193055495</v>
      </c>
      <c r="Z132" s="354">
        <f>'(9) Industry &amp; commerce'!P133</f>
        <v>5476.2798725375633</v>
      </c>
      <c r="AA132" s="354">
        <f>'(9) Industry &amp; commerce'!Q133</f>
        <v>17421.233118860448</v>
      </c>
      <c r="AB132" s="354">
        <f>'(9) Industry &amp; commerce'!R133</f>
        <v>0</v>
      </c>
      <c r="AD132" s="355">
        <f t="shared" si="26"/>
        <v>327463.12388619914</v>
      </c>
      <c r="AF132" s="355">
        <f t="shared" si="27"/>
        <v>808.51589186204228</v>
      </c>
      <c r="AG132" s="355">
        <f t="shared" si="28"/>
        <v>1722.0177806856771</v>
      </c>
      <c r="AH132" s="355">
        <f t="shared" si="29"/>
        <v>903.33172429875822</v>
      </c>
      <c r="AI132" s="355">
        <f t="shared" si="30"/>
        <v>6385.6338430037576</v>
      </c>
      <c r="AJ132" s="355">
        <f t="shared" si="31"/>
        <v>317029.12278238562</v>
      </c>
      <c r="AK132" s="355">
        <f t="shared" si="32"/>
        <v>614.50186396322238</v>
      </c>
      <c r="AL132" s="11"/>
      <c r="AM132" s="355">
        <f>'(3) Eur Russ 1904 HHs '!CQ135</f>
        <v>808.51589186204228</v>
      </c>
      <c r="AN132" s="355">
        <f>'(3) Eur Russ 1904 HHs '!CR135</f>
        <v>1722.0177806856771</v>
      </c>
      <c r="AO132" s="355">
        <f>'(3) Eur Russ 1904 HHs '!CS135</f>
        <v>903.33172429875822</v>
      </c>
      <c r="AP132" s="355">
        <f>'(3) Eur Russ 1904 HHs '!CT135</f>
        <v>6385.6338430037576</v>
      </c>
      <c r="AQ132" s="355">
        <f>'(3) Eur Russ 1904 HHs '!CU135</f>
        <v>317029.12278238562</v>
      </c>
      <c r="AR132" s="355">
        <f>'(3) Eur Russ 1904 HHs '!CW135</f>
        <v>614.50186396322238</v>
      </c>
      <c r="AS132" s="11"/>
      <c r="AT132" s="355">
        <f t="shared" si="33"/>
        <v>0</v>
      </c>
      <c r="AU132" s="355">
        <f t="shared" si="34"/>
        <v>0</v>
      </c>
      <c r="AV132" s="355">
        <f t="shared" si="35"/>
        <v>0</v>
      </c>
      <c r="AW132" s="355">
        <f t="shared" si="36"/>
        <v>0</v>
      </c>
      <c r="AX132" s="355">
        <f t="shared" si="37"/>
        <v>0</v>
      </c>
      <c r="AY132" s="355">
        <f t="shared" si="38"/>
        <v>0</v>
      </c>
    </row>
    <row r="133" spans="1:51">
      <c r="A133" s="25">
        <v>30</v>
      </c>
      <c r="B133" s="1">
        <v>4</v>
      </c>
      <c r="C133" s="205">
        <v>2</v>
      </c>
      <c r="D133" s="221" t="s">
        <v>801</v>
      </c>
      <c r="F133" s="355">
        <f>'(4) Agric &amp; 3 estates'!L135</f>
        <v>232338.27586058824</v>
      </c>
      <c r="G133" s="355">
        <f>'(4) Agric &amp; 3 estates'!M135</f>
        <v>617.53006984334672</v>
      </c>
      <c r="H133" s="355">
        <f>'(4) Agric &amp; 3 estates'!N135</f>
        <v>268.1392700431893</v>
      </c>
      <c r="I133" s="355">
        <f>'(4) Agric &amp; 3 estates'!R135</f>
        <v>0</v>
      </c>
      <c r="J133" s="355">
        <f>'(5) Servants'!K134</f>
        <v>5015.3550389882676</v>
      </c>
      <c r="K133" s="355">
        <f>'(5) Servants'!L134</f>
        <v>0</v>
      </c>
      <c r="L133" s="355">
        <f>'(5) Servants'!M134</f>
        <v>0</v>
      </c>
      <c r="M133" s="355">
        <f>'(6) Clergy'!K134</f>
        <v>1417.2926452002512</v>
      </c>
      <c r="N133" s="355">
        <f>'(6) Clergy'!L134</f>
        <v>19.471444319495617</v>
      </c>
      <c r="O133" s="355">
        <f>'(6) Clergy'!O134</f>
        <v>305.9356999603973</v>
      </c>
      <c r="P133" s="354">
        <f>'(7) Free professions'!L134</f>
        <v>44.843123383726038</v>
      </c>
      <c r="Q133" s="354">
        <f>'(7) Free professions'!M134</f>
        <v>124.55670031587459</v>
      </c>
      <c r="R133" s="354">
        <f>'(7) Free professions'!N134</f>
        <v>328.82697756389774</v>
      </c>
      <c r="S133" s="354">
        <f>'(8) Gov''t admin'!M134</f>
        <v>0</v>
      </c>
      <c r="T133" s="354">
        <f>'(8) Gov''t admin'!N134</f>
        <v>88.67845678041607</v>
      </c>
      <c r="U133" s="354">
        <f>'(8) Gov''t admin'!O134</f>
        <v>354.71382712166428</v>
      </c>
      <c r="V133" s="354">
        <f>'(8) Gov''t admin'!P134</f>
        <v>443.39228390208024</v>
      </c>
      <c r="W133" s="354">
        <f>'(9) Industry &amp; commerce'!M134</f>
        <v>0</v>
      </c>
      <c r="X133" s="354">
        <f>'(9) Industry &amp; commerce'!N134</f>
        <v>0</v>
      </c>
      <c r="Y133" s="354">
        <f>'(9) Industry &amp; commerce'!O134</f>
        <v>143.71206862215968</v>
      </c>
      <c r="Z133" s="354">
        <f>'(9) Industry &amp; commerce'!P134</f>
        <v>2606.1001951088679</v>
      </c>
      <c r="AA133" s="354">
        <f>'(9) Industry &amp; commerce'!Q134</f>
        <v>11501.618003845311</v>
      </c>
      <c r="AB133" s="354">
        <f>'(9) Industry &amp; commerce'!R134</f>
        <v>0</v>
      </c>
      <c r="AD133" s="355">
        <f t="shared" si="26"/>
        <v>255618.4416655871</v>
      </c>
      <c r="AF133" s="355">
        <f t="shared" si="27"/>
        <v>662.37319322707276</v>
      </c>
      <c r="AG133" s="355">
        <f t="shared" si="28"/>
        <v>1417.2926452002512</v>
      </c>
      <c r="AH133" s="355">
        <f t="shared" si="29"/>
        <v>356.94722571845034</v>
      </c>
      <c r="AI133" s="355">
        <f t="shared" si="30"/>
        <v>3684.2551565352433</v>
      </c>
      <c r="AJ133" s="355">
        <f t="shared" si="31"/>
        <v>249209.96273054346</v>
      </c>
      <c r="AK133" s="355">
        <f t="shared" si="32"/>
        <v>287.61071436268492</v>
      </c>
      <c r="AL133" s="11"/>
      <c r="AM133" s="355">
        <f>'(3) Eur Russ 1904 HHs '!CQ136</f>
        <v>662.37319322707276</v>
      </c>
      <c r="AN133" s="355">
        <f>'(3) Eur Russ 1904 HHs '!CR136</f>
        <v>1417.2926452002512</v>
      </c>
      <c r="AO133" s="355">
        <f>'(3) Eur Russ 1904 HHs '!CS136</f>
        <v>356.94722571845034</v>
      </c>
      <c r="AP133" s="355">
        <f>'(3) Eur Russ 1904 HHs '!CT136</f>
        <v>3684.2551565352433</v>
      </c>
      <c r="AQ133" s="355">
        <f>'(3) Eur Russ 1904 HHs '!CU136</f>
        <v>249209.96273054348</v>
      </c>
      <c r="AR133" s="355">
        <f>'(3) Eur Russ 1904 HHs '!CW136</f>
        <v>287.61071436268492</v>
      </c>
      <c r="AS133" s="11"/>
      <c r="AT133" s="355">
        <f t="shared" si="33"/>
        <v>0</v>
      </c>
      <c r="AU133" s="355">
        <f t="shared" si="34"/>
        <v>0</v>
      </c>
      <c r="AV133" s="355">
        <f t="shared" si="35"/>
        <v>0</v>
      </c>
      <c r="AW133" s="355">
        <f t="shared" si="36"/>
        <v>0</v>
      </c>
      <c r="AX133" s="355">
        <f t="shared" si="37"/>
        <v>0</v>
      </c>
      <c r="AY133" s="355">
        <f t="shared" si="38"/>
        <v>0</v>
      </c>
    </row>
    <row r="134" spans="1:51">
      <c r="A134" s="25">
        <v>35</v>
      </c>
      <c r="B134" s="1">
        <v>4</v>
      </c>
      <c r="C134" s="205">
        <v>2</v>
      </c>
      <c r="D134" s="221" t="s">
        <v>726</v>
      </c>
      <c r="F134" s="355">
        <f>'(4) Agric &amp; 3 estates'!L136</f>
        <v>247252.17273770456</v>
      </c>
      <c r="G134" s="355">
        <f>'(4) Agric &amp; 3 estates'!M136</f>
        <v>1325.4489440681202</v>
      </c>
      <c r="H134" s="355">
        <f>'(4) Agric &amp; 3 estates'!N136</f>
        <v>202.51900777630428</v>
      </c>
      <c r="I134" s="355">
        <f>'(4) Agric &amp; 3 estates'!R136</f>
        <v>0</v>
      </c>
      <c r="J134" s="355">
        <f>'(5) Servants'!K135</f>
        <v>6596.5144975489402</v>
      </c>
      <c r="K134" s="355">
        <f>'(5) Servants'!L135</f>
        <v>0</v>
      </c>
      <c r="L134" s="355">
        <f>'(5) Servants'!M135</f>
        <v>0</v>
      </c>
      <c r="M134" s="355">
        <f>'(6) Clergy'!K135</f>
        <v>2130.4519959966365</v>
      </c>
      <c r="N134" s="355">
        <f>'(6) Clergy'!L135</f>
        <v>31.439147327819256</v>
      </c>
      <c r="O134" s="355">
        <f>'(6) Clergy'!O135</f>
        <v>166.30787800695177</v>
      </c>
      <c r="P134" s="354">
        <f>'(7) Free professions'!L135</f>
        <v>205.76332604833055</v>
      </c>
      <c r="Q134" s="354">
        <f>'(7) Free professions'!M135</f>
        <v>190.45409527454802</v>
      </c>
      <c r="R134" s="354">
        <f>'(7) Free professions'!N135</f>
        <v>365.59895977531352</v>
      </c>
      <c r="S134" s="354">
        <f>'(8) Gov''t admin'!M135</f>
        <v>0</v>
      </c>
      <c r="T134" s="354">
        <f>'(8) Gov''t admin'!N135</f>
        <v>94.812188819218235</v>
      </c>
      <c r="U134" s="354">
        <f>'(8) Gov''t admin'!O135</f>
        <v>379.24875527687294</v>
      </c>
      <c r="V134" s="354">
        <f>'(8) Gov''t admin'!P135</f>
        <v>474.06094409609108</v>
      </c>
      <c r="W134" s="354">
        <f>'(9) Industry &amp; commerce'!M135</f>
        <v>0</v>
      </c>
      <c r="X134" s="354">
        <f>'(9) Industry &amp; commerce'!N135</f>
        <v>0</v>
      </c>
      <c r="Y134" s="354">
        <f>'(9) Industry &amp; commerce'!O135</f>
        <v>374.37265324004358</v>
      </c>
      <c r="Z134" s="354">
        <f>'(9) Industry &amp; commerce'!P135</f>
        <v>4525.0061548870772</v>
      </c>
      <c r="AA134" s="354">
        <f>'(9) Industry &amp; commerce'!Q135</f>
        <v>31407.781932277707</v>
      </c>
      <c r="AB134" s="354">
        <f>'(9) Industry &amp; commerce'!R135</f>
        <v>0</v>
      </c>
      <c r="AD134" s="355">
        <f t="shared" si="26"/>
        <v>295721.95321812457</v>
      </c>
      <c r="AF134" s="355">
        <f t="shared" si="27"/>
        <v>1531.2122701164508</v>
      </c>
      <c r="AG134" s="355">
        <f t="shared" si="28"/>
        <v>2130.4519959966365</v>
      </c>
      <c r="AH134" s="355">
        <f t="shared" si="29"/>
        <v>659.63893733380985</v>
      </c>
      <c r="AI134" s="355">
        <f t="shared" si="30"/>
        <v>5530.9739367654338</v>
      </c>
      <c r="AJ134" s="355">
        <f t="shared" si="31"/>
        <v>285635.71792280808</v>
      </c>
      <c r="AK134" s="355">
        <f t="shared" si="32"/>
        <v>233.95815510412353</v>
      </c>
      <c r="AL134" s="11"/>
      <c r="AM134" s="355">
        <f>'(3) Eur Russ 1904 HHs '!CQ137</f>
        <v>1531.2122701164508</v>
      </c>
      <c r="AN134" s="355">
        <f>'(3) Eur Russ 1904 HHs '!CR137</f>
        <v>2130.4519959966365</v>
      </c>
      <c r="AO134" s="355">
        <f>'(3) Eur Russ 1904 HHs '!CS137</f>
        <v>659.63893733380985</v>
      </c>
      <c r="AP134" s="355">
        <f>'(3) Eur Russ 1904 HHs '!CT137</f>
        <v>5530.9739367654329</v>
      </c>
      <c r="AQ134" s="355">
        <f>'(3) Eur Russ 1904 HHs '!CU137</f>
        <v>285635.71792280808</v>
      </c>
      <c r="AR134" s="355">
        <f>'(3) Eur Russ 1904 HHs '!CW137</f>
        <v>233.95815510412353</v>
      </c>
      <c r="AS134" s="11"/>
      <c r="AT134" s="355">
        <f t="shared" si="33"/>
        <v>0</v>
      </c>
      <c r="AU134" s="355">
        <f t="shared" si="34"/>
        <v>0</v>
      </c>
      <c r="AV134" s="355">
        <f t="shared" si="35"/>
        <v>0</v>
      </c>
      <c r="AW134" s="355">
        <f t="shared" si="36"/>
        <v>0</v>
      </c>
      <c r="AX134" s="355">
        <f t="shared" si="37"/>
        <v>0</v>
      </c>
      <c r="AY134" s="355">
        <f t="shared" si="38"/>
        <v>0</v>
      </c>
    </row>
    <row r="135" spans="1:51">
      <c r="A135" s="25">
        <v>38</v>
      </c>
      <c r="B135" s="1">
        <v>4</v>
      </c>
      <c r="C135" s="205">
        <v>2</v>
      </c>
      <c r="D135" s="221" t="s">
        <v>637</v>
      </c>
      <c r="F135" s="355">
        <f>'(4) Agric &amp; 3 estates'!L137</f>
        <v>357998.0721231983</v>
      </c>
      <c r="G135" s="355">
        <f>'(4) Agric &amp; 3 estates'!M137</f>
        <v>508.33078581984614</v>
      </c>
      <c r="H135" s="355">
        <f>'(4) Agric &amp; 3 estates'!N137</f>
        <v>1531.3883387296496</v>
      </c>
      <c r="I135" s="355">
        <f>'(4) Agric &amp; 3 estates'!R137</f>
        <v>0</v>
      </c>
      <c r="J135" s="355">
        <f>'(5) Servants'!K136</f>
        <v>9241.0285991560213</v>
      </c>
      <c r="K135" s="355">
        <f>'(5) Servants'!L136</f>
        <v>0</v>
      </c>
      <c r="L135" s="355">
        <f>'(5) Servants'!M136</f>
        <v>0</v>
      </c>
      <c r="M135" s="355">
        <f>'(6) Clergy'!K136</f>
        <v>1181.2945182072876</v>
      </c>
      <c r="N135" s="355">
        <f>'(6) Clergy'!L136</f>
        <v>144.92109465600879</v>
      </c>
      <c r="O135" s="355">
        <f>'(6) Clergy'!O136</f>
        <v>401.96270168276851</v>
      </c>
      <c r="P135" s="354">
        <f>'(7) Free professions'!L136</f>
        <v>48.105272885564546</v>
      </c>
      <c r="Q135" s="354">
        <f>'(7) Free professions'!M136</f>
        <v>211.21189239721559</v>
      </c>
      <c r="R135" s="354">
        <f>'(7) Free professions'!N136</f>
        <v>585.53040430608223</v>
      </c>
      <c r="S135" s="354">
        <f>'(8) Gov''t admin'!M136</f>
        <v>0</v>
      </c>
      <c r="T135" s="354">
        <f>'(8) Gov''t admin'!N136</f>
        <v>159.1027804480791</v>
      </c>
      <c r="U135" s="354">
        <f>'(8) Gov''t admin'!O136</f>
        <v>636.41112179231641</v>
      </c>
      <c r="V135" s="354">
        <f>'(8) Gov''t admin'!P136</f>
        <v>795.51390224039551</v>
      </c>
      <c r="W135" s="354">
        <f>'(9) Industry &amp; commerce'!M136</f>
        <v>0</v>
      </c>
      <c r="X135" s="354">
        <f>'(9) Industry &amp; commerce'!N136</f>
        <v>0</v>
      </c>
      <c r="Y135" s="354">
        <f>'(9) Industry &amp; commerce'!O136</f>
        <v>333.30779420107194</v>
      </c>
      <c r="Z135" s="354">
        <f>'(9) Industry &amp; commerce'!P136</f>
        <v>7800.8004183749481</v>
      </c>
      <c r="AA135" s="354">
        <f>'(9) Industry &amp; commerce'!Q136</f>
        <v>24001.277508851435</v>
      </c>
      <c r="AB135" s="354">
        <f>'(9) Industry &amp; commerce'!R136</f>
        <v>0</v>
      </c>
      <c r="AD135" s="355">
        <f t="shared" si="26"/>
        <v>405578.25925694697</v>
      </c>
      <c r="AF135" s="355">
        <f t="shared" si="27"/>
        <v>556.43605870541069</v>
      </c>
      <c r="AG135" s="355">
        <f t="shared" si="28"/>
        <v>1181.2945182072876</v>
      </c>
      <c r="AH135" s="355">
        <f t="shared" si="29"/>
        <v>703.62246704636664</v>
      </c>
      <c r="AI135" s="355">
        <f t="shared" si="30"/>
        <v>9583.8074266041949</v>
      </c>
      <c r="AJ135" s="355">
        <f t="shared" si="31"/>
        <v>391876.78935299808</v>
      </c>
      <c r="AK135" s="355">
        <f t="shared" si="32"/>
        <v>1676.3094333856584</v>
      </c>
      <c r="AL135" s="11"/>
      <c r="AM135" s="355">
        <f>'(3) Eur Russ 1904 HHs '!CQ138</f>
        <v>556.43605870541069</v>
      </c>
      <c r="AN135" s="355">
        <f>'(3) Eur Russ 1904 HHs '!CR138</f>
        <v>1181.2945182072876</v>
      </c>
      <c r="AO135" s="355">
        <f>'(3) Eur Russ 1904 HHs '!CS138</f>
        <v>703.62246704636664</v>
      </c>
      <c r="AP135" s="355">
        <f>'(3) Eur Russ 1904 HHs '!CT138</f>
        <v>9583.8074266041949</v>
      </c>
      <c r="AQ135" s="355">
        <f>'(3) Eur Russ 1904 HHs '!CU138</f>
        <v>391876.78935299808</v>
      </c>
      <c r="AR135" s="355">
        <f>'(3) Eur Russ 1904 HHs '!CW138</f>
        <v>1676.3094333856584</v>
      </c>
      <c r="AS135" s="11"/>
      <c r="AT135" s="355">
        <f t="shared" si="33"/>
        <v>0</v>
      </c>
      <c r="AU135" s="355">
        <f t="shared" si="34"/>
        <v>0</v>
      </c>
      <c r="AV135" s="355">
        <f t="shared" si="35"/>
        <v>0</v>
      </c>
      <c r="AW135" s="355">
        <f t="shared" si="36"/>
        <v>0</v>
      </c>
      <c r="AX135" s="355">
        <f t="shared" si="37"/>
        <v>0</v>
      </c>
      <c r="AY135" s="355">
        <f t="shared" si="38"/>
        <v>0</v>
      </c>
    </row>
    <row r="136" spans="1:51">
      <c r="A136" s="25">
        <v>39</v>
      </c>
      <c r="B136" s="1">
        <v>4</v>
      </c>
      <c r="C136" s="205">
        <v>2</v>
      </c>
      <c r="D136" s="221" t="s">
        <v>638</v>
      </c>
      <c r="F136" s="355">
        <f>'(4) Agric &amp; 3 estates'!L138</f>
        <v>254750.08201677393</v>
      </c>
      <c r="G136" s="355">
        <f>'(4) Agric &amp; 3 estates'!M138</f>
        <v>518.15308811003263</v>
      </c>
      <c r="H136" s="355">
        <f>'(4) Agric &amp; 3 estates'!N138</f>
        <v>257.11584301830015</v>
      </c>
      <c r="I136" s="355">
        <f>'(4) Agric &amp; 3 estates'!R138</f>
        <v>0</v>
      </c>
      <c r="J136" s="355">
        <f>'(5) Servants'!K137</f>
        <v>5486.1837418888135</v>
      </c>
      <c r="K136" s="355">
        <f>'(5) Servants'!L137</f>
        <v>0</v>
      </c>
      <c r="L136" s="355">
        <f>'(5) Servants'!M137</f>
        <v>0</v>
      </c>
      <c r="M136" s="355">
        <f>'(6) Clergy'!K137</f>
        <v>1335.5813113029867</v>
      </c>
      <c r="N136" s="355">
        <f>'(6) Clergy'!L137</f>
        <v>24.018178384764099</v>
      </c>
      <c r="O136" s="355">
        <f>'(6) Clergy'!O137</f>
        <v>218.52345375979274</v>
      </c>
      <c r="P136" s="354">
        <f>'(7) Free professions'!L137</f>
        <v>48.402669997886392</v>
      </c>
      <c r="Q136" s="354">
        <f>'(7) Free professions'!M137</f>
        <v>177.40464701623395</v>
      </c>
      <c r="R136" s="354">
        <f>'(7) Free professions'!N137</f>
        <v>483.81127105081544</v>
      </c>
      <c r="S136" s="354">
        <f>'(8) Gov''t admin'!M137</f>
        <v>0</v>
      </c>
      <c r="T136" s="354">
        <f>'(8) Gov''t admin'!N137</f>
        <v>136.15241427027263</v>
      </c>
      <c r="U136" s="354">
        <f>'(8) Gov''t admin'!O137</f>
        <v>544.60965708109052</v>
      </c>
      <c r="V136" s="354">
        <f>'(8) Gov''t admin'!P137</f>
        <v>680.76207135136315</v>
      </c>
      <c r="W136" s="354">
        <f>'(9) Industry &amp; commerce'!M137</f>
        <v>0</v>
      </c>
      <c r="X136" s="354">
        <f>'(9) Industry &amp; commerce'!N137</f>
        <v>0</v>
      </c>
      <c r="Y136" s="354">
        <f>'(9) Industry &amp; commerce'!O137</f>
        <v>124.41308167918703</v>
      </c>
      <c r="Z136" s="354">
        <f>'(9) Industry &amp; commerce'!P137</f>
        <v>3150.1941627180759</v>
      </c>
      <c r="AA136" s="354">
        <f>'(9) Industry &amp; commerce'!Q137</f>
        <v>17766.390164614208</v>
      </c>
      <c r="AB136" s="354">
        <f>'(9) Industry &amp; commerce'!R137</f>
        <v>0</v>
      </c>
      <c r="AD136" s="355">
        <f t="shared" si="26"/>
        <v>285701.79777301772</v>
      </c>
      <c r="AF136" s="355">
        <f t="shared" si="27"/>
        <v>566.55575810791902</v>
      </c>
      <c r="AG136" s="355">
        <f t="shared" si="28"/>
        <v>1335.5813113029867</v>
      </c>
      <c r="AH136" s="355">
        <f t="shared" si="29"/>
        <v>437.97014296569364</v>
      </c>
      <c r="AI136" s="355">
        <f t="shared" si="30"/>
        <v>4533.2909588800467</v>
      </c>
      <c r="AJ136" s="355">
        <f t="shared" si="31"/>
        <v>278547.26558035804</v>
      </c>
      <c r="AK136" s="355">
        <f t="shared" si="32"/>
        <v>281.13402140306425</v>
      </c>
      <c r="AL136" s="11"/>
      <c r="AM136" s="355">
        <f>'(3) Eur Russ 1904 HHs '!CQ139</f>
        <v>566.55575810791902</v>
      </c>
      <c r="AN136" s="355">
        <f>'(3) Eur Russ 1904 HHs '!CR139</f>
        <v>1335.5813113029867</v>
      </c>
      <c r="AO136" s="355">
        <f>'(3) Eur Russ 1904 HHs '!CS139</f>
        <v>437.97014296569364</v>
      </c>
      <c r="AP136" s="355">
        <f>'(3) Eur Russ 1904 HHs '!CT139</f>
        <v>4533.2909588800467</v>
      </c>
      <c r="AQ136" s="355">
        <f>'(3) Eur Russ 1904 HHs '!CU139</f>
        <v>278547.26558035804</v>
      </c>
      <c r="AR136" s="355">
        <f>'(3) Eur Russ 1904 HHs '!CW139</f>
        <v>281.13402140306425</v>
      </c>
      <c r="AS136" s="11"/>
      <c r="AT136" s="355">
        <f t="shared" si="33"/>
        <v>0</v>
      </c>
      <c r="AU136" s="355">
        <f t="shared" si="34"/>
        <v>0</v>
      </c>
      <c r="AV136" s="355">
        <f t="shared" si="35"/>
        <v>0</v>
      </c>
      <c r="AW136" s="355">
        <f t="shared" si="36"/>
        <v>0</v>
      </c>
      <c r="AX136" s="355">
        <f t="shared" si="37"/>
        <v>0</v>
      </c>
      <c r="AY136" s="355">
        <f t="shared" si="38"/>
        <v>0</v>
      </c>
    </row>
    <row r="137" spans="1:51">
      <c r="A137" s="25">
        <v>42</v>
      </c>
      <c r="B137" s="1">
        <v>4</v>
      </c>
      <c r="C137" s="205">
        <v>2</v>
      </c>
      <c r="D137" s="221" t="s">
        <v>576</v>
      </c>
      <c r="F137" s="355">
        <f>'(4) Agric &amp; 3 estates'!L139</f>
        <v>403262.54612724815</v>
      </c>
      <c r="G137" s="355">
        <f>'(4) Agric &amp; 3 estates'!M139</f>
        <v>836.30802186735423</v>
      </c>
      <c r="H137" s="355">
        <f>'(4) Agric &amp; 3 estates'!N139</f>
        <v>225.63699136202425</v>
      </c>
      <c r="I137" s="355">
        <f>'(4) Agric &amp; 3 estates'!R139</f>
        <v>0</v>
      </c>
      <c r="J137" s="355">
        <f>'(5) Servants'!K138</f>
        <v>8071.3995456340645</v>
      </c>
      <c r="K137" s="355">
        <f>'(5) Servants'!L138</f>
        <v>0</v>
      </c>
      <c r="L137" s="355">
        <f>'(5) Servants'!M138</f>
        <v>0</v>
      </c>
      <c r="M137" s="355">
        <f>'(6) Clergy'!K138</f>
        <v>2460.0334807082345</v>
      </c>
      <c r="N137" s="355">
        <f>'(6) Clergy'!L138</f>
        <v>17.65295435572844</v>
      </c>
      <c r="O137" s="355">
        <f>'(6) Clergy'!O138</f>
        <v>608.80919552574335</v>
      </c>
      <c r="P137" s="354">
        <f>'(7) Free professions'!L138</f>
        <v>65.429463707335572</v>
      </c>
      <c r="Q137" s="354">
        <f>'(7) Free professions'!M138</f>
        <v>180.18807597548391</v>
      </c>
      <c r="R137" s="354">
        <f>'(7) Free professions'!N138</f>
        <v>475.13476421911616</v>
      </c>
      <c r="S137" s="354">
        <f>'(8) Gov''t admin'!M138</f>
        <v>0</v>
      </c>
      <c r="T137" s="354">
        <f>'(8) Gov''t admin'!N138</f>
        <v>134.54673589558067</v>
      </c>
      <c r="U137" s="354">
        <f>'(8) Gov''t admin'!O138</f>
        <v>538.18694358232267</v>
      </c>
      <c r="V137" s="354">
        <f>'(8) Gov''t admin'!P138</f>
        <v>672.73367947790337</v>
      </c>
      <c r="W137" s="354">
        <f>'(9) Industry &amp; commerce'!M138</f>
        <v>0</v>
      </c>
      <c r="X137" s="354">
        <f>'(9) Industry &amp; commerce'!N138</f>
        <v>0</v>
      </c>
      <c r="Y137" s="354">
        <f>'(9) Industry &amp; commerce'!O138</f>
        <v>639.43047410943507</v>
      </c>
      <c r="Z137" s="354">
        <f>'(9) Industry &amp; commerce'!P138</f>
        <v>4565.419571669232</v>
      </c>
      <c r="AA137" s="354">
        <f>'(9) Industry &amp; commerce'!Q138</f>
        <v>22940.095489734475</v>
      </c>
      <c r="AB137" s="354">
        <f>'(9) Industry &amp; commerce'!R138</f>
        <v>0</v>
      </c>
      <c r="AD137" s="355">
        <f t="shared" ref="AD137:AD160" si="39">SUM(F137:AB137)</f>
        <v>445693.55151507218</v>
      </c>
      <c r="AF137" s="355">
        <f t="shared" si="27"/>
        <v>901.7374855746898</v>
      </c>
      <c r="AG137" s="355">
        <f t="shared" si="28"/>
        <v>2460.0334807082345</v>
      </c>
      <c r="AH137" s="355">
        <f t="shared" si="29"/>
        <v>954.16528598049968</v>
      </c>
      <c r="AI137" s="355">
        <f t="shared" si="30"/>
        <v>6322.097210891995</v>
      </c>
      <c r="AJ137" s="355">
        <f t="shared" si="31"/>
        <v>434812.22810619901</v>
      </c>
      <c r="AK137" s="355">
        <f t="shared" si="32"/>
        <v>243.28994571775269</v>
      </c>
      <c r="AL137" s="11"/>
      <c r="AM137" s="355">
        <f>'(3) Eur Russ 1904 HHs '!CQ140</f>
        <v>901.7374855746898</v>
      </c>
      <c r="AN137" s="355">
        <f>'(3) Eur Russ 1904 HHs '!CR140</f>
        <v>2460.0334807082345</v>
      </c>
      <c r="AO137" s="355">
        <f>'(3) Eur Russ 1904 HHs '!CS140</f>
        <v>954.16528598049968</v>
      </c>
      <c r="AP137" s="355">
        <f>'(3) Eur Russ 1904 HHs '!CT140</f>
        <v>6322.0972108919941</v>
      </c>
      <c r="AQ137" s="355">
        <f>'(3) Eur Russ 1904 HHs '!CU140</f>
        <v>434812.22810619901</v>
      </c>
      <c r="AR137" s="355">
        <f>'(3) Eur Russ 1904 HHs '!CW140</f>
        <v>243.28994571775269</v>
      </c>
      <c r="AS137" s="11"/>
      <c r="AT137" s="355">
        <f t="shared" si="33"/>
        <v>0</v>
      </c>
      <c r="AU137" s="355">
        <f t="shared" si="34"/>
        <v>0</v>
      </c>
      <c r="AV137" s="355">
        <f t="shared" si="35"/>
        <v>0</v>
      </c>
      <c r="AW137" s="355">
        <f t="shared" si="36"/>
        <v>0</v>
      </c>
      <c r="AX137" s="355">
        <f t="shared" si="37"/>
        <v>0</v>
      </c>
      <c r="AY137" s="355">
        <f t="shared" si="38"/>
        <v>0</v>
      </c>
    </row>
    <row r="138" spans="1:51">
      <c r="A138" s="25">
        <v>44</v>
      </c>
      <c r="B138" s="1">
        <v>4</v>
      </c>
      <c r="C138" s="205">
        <v>2</v>
      </c>
      <c r="D138" s="221" t="s">
        <v>743</v>
      </c>
      <c r="F138" s="355">
        <f>'(4) Agric &amp; 3 estates'!L140</f>
        <v>204727.9786308498</v>
      </c>
      <c r="G138" s="355">
        <f>'(4) Agric &amp; 3 estates'!M140</f>
        <v>1021.4876754859506</v>
      </c>
      <c r="H138" s="355">
        <f>'(4) Agric &amp; 3 estates'!N140</f>
        <v>711.32224578814237</v>
      </c>
      <c r="I138" s="355">
        <f>'(4) Agric &amp; 3 estates'!R140</f>
        <v>0</v>
      </c>
      <c r="J138" s="355">
        <f>'(5) Servants'!K139</f>
        <v>6848.5854469099468</v>
      </c>
      <c r="K138" s="355">
        <f>'(5) Servants'!L139</f>
        <v>0</v>
      </c>
      <c r="L138" s="355">
        <f>'(5) Servants'!M139</f>
        <v>0</v>
      </c>
      <c r="M138" s="355">
        <f>'(6) Clergy'!K139</f>
        <v>1461.3888318357112</v>
      </c>
      <c r="N138" s="355">
        <f>'(6) Clergy'!L139</f>
        <v>74.569100747085486</v>
      </c>
      <c r="O138" s="355">
        <f>'(6) Clergy'!O139</f>
        <v>106.85163756307111</v>
      </c>
      <c r="P138" s="354">
        <f>'(7) Free professions'!L139</f>
        <v>107.08426150910032</v>
      </c>
      <c r="Q138" s="354">
        <f>'(7) Free professions'!M139</f>
        <v>180.41037471651799</v>
      </c>
      <c r="R138" s="354">
        <f>'(7) Free professions'!N139</f>
        <v>434.14686264045366</v>
      </c>
      <c r="S138" s="354">
        <f>'(8) Gov''t admin'!M139</f>
        <v>0</v>
      </c>
      <c r="T138" s="354">
        <f>'(8) Gov''t admin'!N139</f>
        <v>73.973281638953793</v>
      </c>
      <c r="U138" s="354">
        <f>'(8) Gov''t admin'!O139</f>
        <v>295.89312655581517</v>
      </c>
      <c r="V138" s="354">
        <f>'(8) Gov''t admin'!P139</f>
        <v>369.86640819476895</v>
      </c>
      <c r="W138" s="354">
        <f>'(9) Industry &amp; commerce'!M139</f>
        <v>0</v>
      </c>
      <c r="X138" s="354">
        <f>'(9) Industry &amp; commerce'!N139</f>
        <v>0</v>
      </c>
      <c r="Y138" s="354">
        <f>'(9) Industry &amp; commerce'!O139</f>
        <v>669.07410618177835</v>
      </c>
      <c r="Z138" s="354">
        <f>'(9) Industry &amp; commerce'!P139</f>
        <v>4066.283588993816</v>
      </c>
      <c r="AA138" s="354">
        <f>'(9) Industry &amp; commerce'!Q139</f>
        <v>14317.497843925625</v>
      </c>
      <c r="AB138" s="354">
        <f>'(9) Industry &amp; commerce'!R139</f>
        <v>0</v>
      </c>
      <c r="AD138" s="355">
        <f t="shared" si="39"/>
        <v>235466.41342353652</v>
      </c>
      <c r="AF138" s="355">
        <f t="shared" si="27"/>
        <v>1128.5719369950509</v>
      </c>
      <c r="AG138" s="355">
        <f t="shared" si="28"/>
        <v>1461.3888318357112</v>
      </c>
      <c r="AH138" s="355">
        <f t="shared" si="29"/>
        <v>923.45776253725012</v>
      </c>
      <c r="AI138" s="355">
        <f t="shared" si="30"/>
        <v>4977.1484973921097</v>
      </c>
      <c r="AJ138" s="355">
        <f t="shared" si="31"/>
        <v>226189.95504824119</v>
      </c>
      <c r="AK138" s="355">
        <f t="shared" si="32"/>
        <v>785.89134653522785</v>
      </c>
      <c r="AL138" s="11"/>
      <c r="AM138" s="355">
        <f>'(3) Eur Russ 1904 HHs '!CQ141</f>
        <v>1128.5719369950509</v>
      </c>
      <c r="AN138" s="355">
        <f>'(3) Eur Russ 1904 HHs '!CR141</f>
        <v>1461.3888318357112</v>
      </c>
      <c r="AO138" s="355">
        <f>'(3) Eur Russ 1904 HHs '!CS141</f>
        <v>923.45776253725012</v>
      </c>
      <c r="AP138" s="355">
        <f>'(3) Eur Russ 1904 HHs '!CT141</f>
        <v>4977.1484973921106</v>
      </c>
      <c r="AQ138" s="355">
        <f>'(3) Eur Russ 1904 HHs '!CU141</f>
        <v>226189.95504824119</v>
      </c>
      <c r="AR138" s="355">
        <f>'(3) Eur Russ 1904 HHs '!CW141</f>
        <v>785.89134653522785</v>
      </c>
      <c r="AS138" s="11"/>
      <c r="AT138" s="355">
        <f t="shared" si="33"/>
        <v>0</v>
      </c>
      <c r="AU138" s="355">
        <f t="shared" si="34"/>
        <v>0</v>
      </c>
      <c r="AV138" s="355">
        <f t="shared" si="35"/>
        <v>0</v>
      </c>
      <c r="AW138" s="355">
        <f t="shared" si="36"/>
        <v>0</v>
      </c>
      <c r="AX138" s="355">
        <f t="shared" si="37"/>
        <v>0</v>
      </c>
      <c r="AY138" s="355">
        <f t="shared" si="38"/>
        <v>0</v>
      </c>
    </row>
    <row r="139" spans="1:51">
      <c r="A139" s="25">
        <v>33</v>
      </c>
      <c r="B139" s="1">
        <v>5</v>
      </c>
      <c r="C139" s="205">
        <v>2</v>
      </c>
      <c r="D139" s="221" t="s">
        <v>973</v>
      </c>
      <c r="F139" s="355">
        <f>'(4) Agric &amp; 3 estates'!L141</f>
        <v>447961.57614861749</v>
      </c>
      <c r="G139" s="355">
        <f>'(4) Agric &amp; 3 estates'!M141</f>
        <v>4728.5759709469248</v>
      </c>
      <c r="H139" s="355">
        <f>'(4) Agric &amp; 3 estates'!N141</f>
        <v>455.19326866647879</v>
      </c>
      <c r="I139" s="355">
        <f>'(4) Agric &amp; 3 estates'!R141</f>
        <v>0</v>
      </c>
      <c r="J139" s="355">
        <f>'(5) Servants'!K140</f>
        <v>14555.32535426852</v>
      </c>
      <c r="K139" s="355">
        <f>'(5) Servants'!L140</f>
        <v>0</v>
      </c>
      <c r="L139" s="355">
        <f>'(5) Servants'!M140</f>
        <v>0</v>
      </c>
      <c r="M139" s="355">
        <f>'(6) Clergy'!K140</f>
        <v>2545.6565574688452</v>
      </c>
      <c r="N139" s="355">
        <f>'(6) Clergy'!L140</f>
        <v>0</v>
      </c>
      <c r="O139" s="355">
        <f>'(6) Clergy'!O140</f>
        <v>0</v>
      </c>
      <c r="P139" s="354">
        <f>'(7) Free professions'!L140</f>
        <v>335.87700913720892</v>
      </c>
      <c r="Q139" s="354">
        <f>'(7) Free professions'!M140</f>
        <v>282.43276290453252</v>
      </c>
      <c r="R139" s="354">
        <f>'(7) Free professions'!N140</f>
        <v>511.42127957638866</v>
      </c>
      <c r="S139" s="354">
        <f>'(8) Gov''t admin'!M140</f>
        <v>0</v>
      </c>
      <c r="T139" s="354">
        <f>'(8) Gov''t admin'!N140</f>
        <v>101.16854821746261</v>
      </c>
      <c r="U139" s="354">
        <f>'(8) Gov''t admin'!O140</f>
        <v>404.67419286985046</v>
      </c>
      <c r="V139" s="354">
        <f>'(8) Gov''t admin'!P140</f>
        <v>505.84274108731296</v>
      </c>
      <c r="W139" s="354">
        <f>'(9) Industry &amp; commerce'!M140</f>
        <v>0</v>
      </c>
      <c r="X139" s="354">
        <f>'(9) Industry &amp; commerce'!N140</f>
        <v>152.89324175600359</v>
      </c>
      <c r="Y139" s="354">
        <f>'(9) Industry &amp; commerce'!O140</f>
        <v>807.4824299285242</v>
      </c>
      <c r="Z139" s="354">
        <f>'(9) Industry &amp; commerce'!P140</f>
        <v>19177.517601336276</v>
      </c>
      <c r="AA139" s="354">
        <f>'(9) Industry &amp; commerce'!Q140</f>
        <v>16859.304050738956</v>
      </c>
      <c r="AB139" s="354">
        <f>'(9) Industry &amp; commerce'!R140</f>
        <v>32.332980288031592</v>
      </c>
      <c r="AD139" s="355">
        <f t="shared" si="39"/>
        <v>509417.27413780882</v>
      </c>
      <c r="AF139" s="355">
        <f t="shared" si="27"/>
        <v>5064.4529800841337</v>
      </c>
      <c r="AG139" s="355">
        <f t="shared" si="28"/>
        <v>2698.5497992248488</v>
      </c>
      <c r="AH139" s="355">
        <f t="shared" si="29"/>
        <v>1191.0837410505194</v>
      </c>
      <c r="AI139" s="355">
        <f t="shared" si="30"/>
        <v>20194.781621999977</v>
      </c>
      <c r="AJ139" s="355">
        <f t="shared" si="31"/>
        <v>479780.87974649487</v>
      </c>
      <c r="AK139" s="355">
        <f t="shared" si="32"/>
        <v>487.52624895451038</v>
      </c>
      <c r="AL139" s="11"/>
      <c r="AM139" s="355">
        <f>'(3) Eur Russ 1904 HHs '!CQ142</f>
        <v>5064.4529800841337</v>
      </c>
      <c r="AN139" s="355">
        <f>'(3) Eur Russ 1904 HHs '!CR142</f>
        <v>2698.5497992248488</v>
      </c>
      <c r="AO139" s="355">
        <f>'(3) Eur Russ 1904 HHs '!CS142</f>
        <v>1191.0837410505194</v>
      </c>
      <c r="AP139" s="355">
        <f>'(3) Eur Russ 1904 HHs '!CT142</f>
        <v>20194.781621999977</v>
      </c>
      <c r="AQ139" s="355">
        <f>'(3) Eur Russ 1904 HHs '!CU142</f>
        <v>479780.87974649481</v>
      </c>
      <c r="AR139" s="355">
        <f>'(3) Eur Russ 1904 HHs '!CW142</f>
        <v>487.52624895451038</v>
      </c>
      <c r="AS139" s="11"/>
      <c r="AT139" s="355">
        <f t="shared" si="33"/>
        <v>0</v>
      </c>
      <c r="AU139" s="355">
        <f t="shared" si="34"/>
        <v>0</v>
      </c>
      <c r="AV139" s="355">
        <f t="shared" si="35"/>
        <v>0</v>
      </c>
      <c r="AW139" s="355">
        <f t="shared" si="36"/>
        <v>0</v>
      </c>
      <c r="AX139" s="355">
        <f t="shared" si="37"/>
        <v>0</v>
      </c>
      <c r="AY139" s="355">
        <f t="shared" si="38"/>
        <v>0</v>
      </c>
    </row>
    <row r="140" spans="1:51">
      <c r="A140" s="25">
        <v>46</v>
      </c>
      <c r="B140" s="1">
        <v>5</v>
      </c>
      <c r="C140" s="205">
        <v>2</v>
      </c>
      <c r="D140" s="221" t="s">
        <v>864</v>
      </c>
      <c r="F140" s="355">
        <f>'(4) Agric &amp; 3 estates'!L142</f>
        <v>349538.01699842495</v>
      </c>
      <c r="G140" s="355">
        <f>'(4) Agric &amp; 3 estates'!M142</f>
        <v>1350.0329888472727</v>
      </c>
      <c r="H140" s="355">
        <f>'(4) Agric &amp; 3 estates'!N142</f>
        <v>1127.131673616582</v>
      </c>
      <c r="I140" s="355">
        <f>'(4) Agric &amp; 3 estates'!R142</f>
        <v>0</v>
      </c>
      <c r="J140" s="355">
        <f>'(5) Servants'!K141</f>
        <v>10846.295119641674</v>
      </c>
      <c r="K140" s="355">
        <f>'(5) Servants'!L141</f>
        <v>0</v>
      </c>
      <c r="L140" s="355">
        <f>'(5) Servants'!M141</f>
        <v>0</v>
      </c>
      <c r="M140" s="355">
        <f>'(6) Clergy'!K141</f>
        <v>1379.3745871651831</v>
      </c>
      <c r="N140" s="355">
        <f>'(6) Clergy'!L141</f>
        <v>99.184230743913986</v>
      </c>
      <c r="O140" s="355">
        <f>'(6) Clergy'!O141</f>
        <v>286.44038200196724</v>
      </c>
      <c r="P140" s="354">
        <f>'(7) Free professions'!L141</f>
        <v>118.79888269671096</v>
      </c>
      <c r="Q140" s="354">
        <f>'(7) Free professions'!M141</f>
        <v>192.76375539398612</v>
      </c>
      <c r="R140" s="354">
        <f>'(7) Free professions'!N141</f>
        <v>459.49238348524739</v>
      </c>
      <c r="S140" s="354">
        <f>'(8) Gov''t admin'!M141</f>
        <v>0</v>
      </c>
      <c r="T140" s="354">
        <f>'(8) Gov''t admin'!N141</f>
        <v>123.04788353467114</v>
      </c>
      <c r="U140" s="354">
        <f>'(8) Gov''t admin'!O141</f>
        <v>492.19153413868457</v>
      </c>
      <c r="V140" s="354">
        <f>'(8) Gov''t admin'!P141</f>
        <v>615.23941767335555</v>
      </c>
      <c r="W140" s="354">
        <f>'(9) Industry &amp; commerce'!M141</f>
        <v>0</v>
      </c>
      <c r="X140" s="354">
        <f>'(9) Industry &amp; commerce'!N141</f>
        <v>0</v>
      </c>
      <c r="Y140" s="354">
        <f>'(9) Industry &amp; commerce'!O141</f>
        <v>605.39809628550415</v>
      </c>
      <c r="Z140" s="354">
        <f>'(9) Industry &amp; commerce'!P141</f>
        <v>6635.7054963122919</v>
      </c>
      <c r="AA140" s="354">
        <f>'(9) Industry &amp; commerce'!Q141</f>
        <v>19419.817937645043</v>
      </c>
      <c r="AB140" s="354">
        <f>'(9) Industry &amp; commerce'!R141</f>
        <v>0</v>
      </c>
      <c r="AD140" s="355">
        <f t="shared" si="39"/>
        <v>393288.93136760721</v>
      </c>
      <c r="AF140" s="355">
        <f t="shared" si="27"/>
        <v>1468.8318715439837</v>
      </c>
      <c r="AG140" s="355">
        <f t="shared" si="28"/>
        <v>1379.3745871651831</v>
      </c>
      <c r="AH140" s="355">
        <f t="shared" si="29"/>
        <v>921.20973521416136</v>
      </c>
      <c r="AI140" s="355">
        <f t="shared" si="30"/>
        <v>7996.8776794728619</v>
      </c>
      <c r="AJ140" s="355">
        <f t="shared" si="31"/>
        <v>380296.32158985035</v>
      </c>
      <c r="AK140" s="355">
        <f t="shared" si="32"/>
        <v>1226.315904360496</v>
      </c>
      <c r="AL140" s="11"/>
      <c r="AM140" s="355">
        <f>'(3) Eur Russ 1904 HHs '!CQ143</f>
        <v>1468.8318715439837</v>
      </c>
      <c r="AN140" s="355">
        <f>'(3) Eur Russ 1904 HHs '!CR143</f>
        <v>1379.3745871651831</v>
      </c>
      <c r="AO140" s="355">
        <f>'(3) Eur Russ 1904 HHs '!CS143</f>
        <v>921.20973521416136</v>
      </c>
      <c r="AP140" s="355">
        <f>'(3) Eur Russ 1904 HHs '!CT143</f>
        <v>7996.8776794728619</v>
      </c>
      <c r="AQ140" s="355">
        <f>'(3) Eur Russ 1904 HHs '!CU143</f>
        <v>380296.32158985035</v>
      </c>
      <c r="AR140" s="355">
        <f>'(3) Eur Russ 1904 HHs '!CW143</f>
        <v>1226.315904360496</v>
      </c>
      <c r="AS140" s="11"/>
      <c r="AT140" s="355">
        <f t="shared" si="33"/>
        <v>0</v>
      </c>
      <c r="AU140" s="355">
        <f t="shared" si="34"/>
        <v>0</v>
      </c>
      <c r="AV140" s="355">
        <f t="shared" si="35"/>
        <v>0</v>
      </c>
      <c r="AW140" s="355">
        <f t="shared" si="36"/>
        <v>0</v>
      </c>
      <c r="AX140" s="355">
        <f t="shared" si="37"/>
        <v>0</v>
      </c>
      <c r="AY140" s="355">
        <f t="shared" si="38"/>
        <v>0</v>
      </c>
    </row>
    <row r="141" spans="1:51">
      <c r="A141" s="25">
        <v>48</v>
      </c>
      <c r="B141" s="1">
        <v>5</v>
      </c>
      <c r="C141" s="205">
        <v>2</v>
      </c>
      <c r="D141" s="221" t="s">
        <v>628</v>
      </c>
      <c r="F141" s="355">
        <f>'(4) Agric &amp; 3 estates'!L143</f>
        <v>358008.9686826822</v>
      </c>
      <c r="G141" s="355">
        <f>'(4) Agric &amp; 3 estates'!M143</f>
        <v>2923.3909733730807</v>
      </c>
      <c r="H141" s="355">
        <f>'(4) Agric &amp; 3 estates'!N143</f>
        <v>612.16212348458669</v>
      </c>
      <c r="I141" s="355">
        <f>'(4) Agric &amp; 3 estates'!R143</f>
        <v>0</v>
      </c>
      <c r="J141" s="355">
        <f>'(5) Servants'!K142</f>
        <v>10413.484649109134</v>
      </c>
      <c r="K141" s="355">
        <f>'(5) Servants'!L142</f>
        <v>0</v>
      </c>
      <c r="L141" s="355">
        <f>'(5) Servants'!M142</f>
        <v>0</v>
      </c>
      <c r="M141" s="355">
        <f>'(6) Clergy'!K142</f>
        <v>1739.9853844232116</v>
      </c>
      <c r="N141" s="355">
        <f>'(6) Clergy'!L142</f>
        <v>47.492303909168754</v>
      </c>
      <c r="O141" s="355">
        <f>'(6) Clergy'!O142</f>
        <v>339.93839360766731</v>
      </c>
      <c r="P141" s="354">
        <f>'(7) Free professions'!L142</f>
        <v>226.80033152402393</v>
      </c>
      <c r="Q141" s="354">
        <f>'(7) Free professions'!M142</f>
        <v>318.85440626101024</v>
      </c>
      <c r="R141" s="354">
        <f>'(7) Free professions'!N142</f>
        <v>729.76288725900679</v>
      </c>
      <c r="S141" s="354">
        <f>'(8) Gov''t admin'!M142</f>
        <v>0</v>
      </c>
      <c r="T141" s="354">
        <f>'(8) Gov''t admin'!N142</f>
        <v>99.452017815107709</v>
      </c>
      <c r="U141" s="354">
        <f>'(8) Gov''t admin'!O142</f>
        <v>397.80807126043084</v>
      </c>
      <c r="V141" s="354">
        <f>'(8) Gov''t admin'!P142</f>
        <v>497.26008907553853</v>
      </c>
      <c r="W141" s="354">
        <f>'(9) Industry &amp; commerce'!M142</f>
        <v>0</v>
      </c>
      <c r="X141" s="354">
        <f>'(9) Industry &amp; commerce'!N142</f>
        <v>0</v>
      </c>
      <c r="Y141" s="354">
        <f>'(9) Industry &amp; commerce'!O142</f>
        <v>1485.9490548671768</v>
      </c>
      <c r="Z141" s="354">
        <f>'(9) Industry &amp; commerce'!P142</f>
        <v>29337.954987404628</v>
      </c>
      <c r="AA141" s="354">
        <f>'(9) Industry &amp; commerce'!Q142</f>
        <v>16963.491263491356</v>
      </c>
      <c r="AB141" s="354">
        <f>'(9) Industry &amp; commerce'!R142</f>
        <v>0</v>
      </c>
      <c r="AD141" s="355">
        <f t="shared" si="39"/>
        <v>424142.75561954739</v>
      </c>
      <c r="AF141" s="355">
        <f t="shared" si="27"/>
        <v>3150.1913048971046</v>
      </c>
      <c r="AG141" s="355">
        <f t="shared" si="28"/>
        <v>1739.9853844232116</v>
      </c>
      <c r="AH141" s="355">
        <f t="shared" si="29"/>
        <v>1904.2554789432947</v>
      </c>
      <c r="AI141" s="355">
        <f t="shared" si="30"/>
        <v>30904.91635734684</v>
      </c>
      <c r="AJ141" s="355">
        <f t="shared" si="31"/>
        <v>385783.75266654312</v>
      </c>
      <c r="AK141" s="355">
        <f t="shared" si="32"/>
        <v>659.65442739375544</v>
      </c>
      <c r="AL141" s="11"/>
      <c r="AM141" s="355">
        <f>'(3) Eur Russ 1904 HHs '!CQ144</f>
        <v>3150.1913048971046</v>
      </c>
      <c r="AN141" s="355">
        <f>'(3) Eur Russ 1904 HHs '!CR144</f>
        <v>1739.9853844232116</v>
      </c>
      <c r="AO141" s="355">
        <f>'(3) Eur Russ 1904 HHs '!CS144</f>
        <v>1904.2554789432947</v>
      </c>
      <c r="AP141" s="355">
        <f>'(3) Eur Russ 1904 HHs '!CT144</f>
        <v>30904.91635734684</v>
      </c>
      <c r="AQ141" s="355">
        <f>'(3) Eur Russ 1904 HHs '!CU144</f>
        <v>385783.75266654312</v>
      </c>
      <c r="AR141" s="355">
        <f>'(3) Eur Russ 1904 HHs '!CW144</f>
        <v>659.65442739375544</v>
      </c>
      <c r="AS141" s="11"/>
      <c r="AT141" s="355">
        <f t="shared" si="33"/>
        <v>0</v>
      </c>
      <c r="AU141" s="355">
        <f t="shared" si="34"/>
        <v>0</v>
      </c>
      <c r="AV141" s="355">
        <f t="shared" si="35"/>
        <v>0</v>
      </c>
      <c r="AW141" s="355">
        <f t="shared" si="36"/>
        <v>0</v>
      </c>
      <c r="AX141" s="355">
        <f t="shared" si="37"/>
        <v>0</v>
      </c>
      <c r="AY141" s="355">
        <f t="shared" si="38"/>
        <v>0</v>
      </c>
    </row>
    <row r="142" spans="1:51">
      <c r="A142" s="25">
        <v>19</v>
      </c>
      <c r="B142" s="1">
        <v>6</v>
      </c>
      <c r="C142" s="205">
        <v>2</v>
      </c>
      <c r="D142" s="221" t="s">
        <v>783</v>
      </c>
      <c r="F142" s="355">
        <f>'(4) Agric &amp; 3 estates'!L144</f>
        <v>77682.001343469819</v>
      </c>
      <c r="G142" s="355">
        <f>'(4) Agric &amp; 3 estates'!M144</f>
        <v>482.54093845361609</v>
      </c>
      <c r="H142" s="355">
        <f>'(4) Agric &amp; 3 estates'!N144</f>
        <v>200.85563321030094</v>
      </c>
      <c r="I142" s="355">
        <f>'(4) Agric &amp; 3 estates'!R144</f>
        <v>0</v>
      </c>
      <c r="J142" s="355">
        <f>'(5) Servants'!K143</f>
        <v>5240.1415137605536</v>
      </c>
      <c r="K142" s="355">
        <f>'(5) Servants'!L143</f>
        <v>0</v>
      </c>
      <c r="L142" s="355">
        <f>'(5) Servants'!M143</f>
        <v>0</v>
      </c>
      <c r="M142" s="355">
        <f>'(6) Clergy'!K143</f>
        <v>79.294343383082477</v>
      </c>
      <c r="N142" s="355">
        <f>'(6) Clergy'!L143</f>
        <v>40.128146514037269</v>
      </c>
      <c r="O142" s="355">
        <f>'(6) Clergy'!O143</f>
        <v>110.66799371033551</v>
      </c>
      <c r="P142" s="354">
        <f>'(7) Free professions'!L143</f>
        <v>96.404931083081408</v>
      </c>
      <c r="Q142" s="354">
        <f>'(7) Free professions'!M143</f>
        <v>29.077152726309748</v>
      </c>
      <c r="R142" s="354">
        <f>'(7) Free professions'!N143</f>
        <v>368.50531342538363</v>
      </c>
      <c r="S142" s="354">
        <f>'(8) Gov''t admin'!M143</f>
        <v>0</v>
      </c>
      <c r="T142" s="354">
        <f>'(8) Gov''t admin'!N143</f>
        <v>0</v>
      </c>
      <c r="U142" s="354">
        <f>'(8) Gov''t admin'!O143</f>
        <v>225.31088347744026</v>
      </c>
      <c r="V142" s="354">
        <f>'(8) Gov''t admin'!P143</f>
        <v>337.96632521616039</v>
      </c>
      <c r="W142" s="354">
        <f>'(9) Industry &amp; commerce'!M143</f>
        <v>0</v>
      </c>
      <c r="X142" s="354">
        <f>'(9) Industry &amp; commerce'!N143</f>
        <v>0</v>
      </c>
      <c r="Y142" s="354">
        <f>'(9) Industry &amp; commerce'!O143</f>
        <v>0</v>
      </c>
      <c r="Z142" s="354">
        <f>'(9) Industry &amp; commerce'!P143</f>
        <v>5494.489184222477</v>
      </c>
      <c r="AA142" s="354">
        <f>'(9) Industry &amp; commerce'!Q143</f>
        <v>10054.32507472653</v>
      </c>
      <c r="AB142" s="354">
        <f>'(9) Industry &amp; commerce'!R143</f>
        <v>0</v>
      </c>
      <c r="AD142" s="355">
        <f t="shared" si="39"/>
        <v>100441.70877737911</v>
      </c>
      <c r="AF142" s="355">
        <f t="shared" si="27"/>
        <v>578.9458695366975</v>
      </c>
      <c r="AG142" s="355">
        <f t="shared" si="28"/>
        <v>79.294343383082477</v>
      </c>
      <c r="AH142" s="355">
        <f t="shared" si="29"/>
        <v>29.077152726309748</v>
      </c>
      <c r="AI142" s="355">
        <f t="shared" si="30"/>
        <v>6311.6288165743563</v>
      </c>
      <c r="AJ142" s="355">
        <f t="shared" si="31"/>
        <v>93201.778815434343</v>
      </c>
      <c r="AK142" s="355">
        <f t="shared" si="32"/>
        <v>240.98377972433821</v>
      </c>
      <c r="AL142" s="11"/>
      <c r="AM142" s="355">
        <f>'(3) Eur Russ 1904 HHs '!CQ145</f>
        <v>578.9458695366975</v>
      </c>
      <c r="AN142" s="355">
        <f>'(3) Eur Russ 1904 HHs '!CR145</f>
        <v>79.294343383082477</v>
      </c>
      <c r="AO142" s="355">
        <f>'(3) Eur Russ 1904 HHs '!CS145</f>
        <v>29.077152726309748</v>
      </c>
      <c r="AP142" s="355">
        <f>'(3) Eur Russ 1904 HHs '!CT145</f>
        <v>6311.6288165743572</v>
      </c>
      <c r="AQ142" s="355">
        <f>'(3) Eur Russ 1904 HHs '!CU145</f>
        <v>93201.778815434343</v>
      </c>
      <c r="AR142" s="355">
        <f>'(3) Eur Russ 1904 HHs '!CW145</f>
        <v>240.98377972433821</v>
      </c>
      <c r="AS142" s="11"/>
      <c r="AT142" s="355">
        <f t="shared" si="33"/>
        <v>0</v>
      </c>
      <c r="AU142" s="355">
        <f t="shared" si="34"/>
        <v>0</v>
      </c>
      <c r="AV142" s="355">
        <f t="shared" si="35"/>
        <v>0</v>
      </c>
      <c r="AW142" s="355">
        <f t="shared" si="36"/>
        <v>0</v>
      </c>
      <c r="AX142" s="355">
        <f t="shared" si="37"/>
        <v>0</v>
      </c>
      <c r="AY142" s="355">
        <f t="shared" si="38"/>
        <v>0</v>
      </c>
    </row>
    <row r="143" spans="1:51">
      <c r="A143" s="25">
        <v>21</v>
      </c>
      <c r="B143" s="1">
        <v>6</v>
      </c>
      <c r="C143" s="205">
        <v>2</v>
      </c>
      <c r="D143" s="221" t="s">
        <v>827</v>
      </c>
      <c r="F143" s="355">
        <f>'(4) Agric &amp; 3 estates'!L145</f>
        <v>145426.02181244691</v>
      </c>
      <c r="G143" s="355">
        <f>'(4) Agric &amp; 3 estates'!M145</f>
        <v>250.78915997957802</v>
      </c>
      <c r="H143" s="355">
        <f>'(4) Agric &amp; 3 estates'!N145</f>
        <v>253.0442316029843</v>
      </c>
      <c r="I143" s="355">
        <f>'(4) Agric &amp; 3 estates'!R145</f>
        <v>0</v>
      </c>
      <c r="J143" s="355">
        <f>'(5) Servants'!K144</f>
        <v>8373.3274844821499</v>
      </c>
      <c r="K143" s="355">
        <f>'(5) Servants'!L144</f>
        <v>0</v>
      </c>
      <c r="L143" s="355">
        <f>'(5) Servants'!M144</f>
        <v>0</v>
      </c>
      <c r="M143" s="355">
        <f>'(6) Clergy'!K144</f>
        <v>245.88191802868778</v>
      </c>
      <c r="N143" s="355">
        <f>'(6) Clergy'!L144</f>
        <v>64.152624750528588</v>
      </c>
      <c r="O143" s="355">
        <f>'(6) Clergy'!O144</f>
        <v>156.45596942144707</v>
      </c>
      <c r="P143" s="354">
        <f>'(7) Free professions'!L144</f>
        <v>63.580911407270378</v>
      </c>
      <c r="Q143" s="354">
        <f>'(7) Free professions'!M144</f>
        <v>29.822789068363818</v>
      </c>
      <c r="R143" s="354">
        <f>'(7) Free professions'!N144</f>
        <v>911.2372038092044</v>
      </c>
      <c r="S143" s="354">
        <f>'(8) Gov''t admin'!M144</f>
        <v>0</v>
      </c>
      <c r="T143" s="354">
        <f>'(8) Gov''t admin'!N144</f>
        <v>0</v>
      </c>
      <c r="U143" s="354">
        <f>'(8) Gov''t admin'!O144</f>
        <v>330.1203905341394</v>
      </c>
      <c r="V143" s="354">
        <f>'(8) Gov''t admin'!P144</f>
        <v>495.18058580120902</v>
      </c>
      <c r="W143" s="354">
        <f>'(9) Industry &amp; commerce'!M144</f>
        <v>0</v>
      </c>
      <c r="X143" s="354">
        <f>'(9) Industry &amp; commerce'!N144</f>
        <v>0</v>
      </c>
      <c r="Y143" s="354">
        <f>'(9) Industry &amp; commerce'!O144</f>
        <v>0</v>
      </c>
      <c r="Z143" s="354">
        <f>'(9) Industry &amp; commerce'!P144</f>
        <v>1511.2501242286553</v>
      </c>
      <c r="AA143" s="354">
        <f>'(9) Industry &amp; commerce'!Q144</f>
        <v>28165.446338441303</v>
      </c>
      <c r="AB143" s="354">
        <f>'(9) Industry &amp; commerce'!R144</f>
        <v>0</v>
      </c>
      <c r="AD143" s="355">
        <f t="shared" si="39"/>
        <v>186276.31154400247</v>
      </c>
      <c r="AF143" s="355">
        <f t="shared" si="27"/>
        <v>314.37007138684839</v>
      </c>
      <c r="AG143" s="355">
        <f t="shared" si="28"/>
        <v>245.88191802868778</v>
      </c>
      <c r="AH143" s="355">
        <f t="shared" si="29"/>
        <v>29.822789068363818</v>
      </c>
      <c r="AI143" s="355">
        <f t="shared" si="30"/>
        <v>3074.1238832605159</v>
      </c>
      <c r="AJ143" s="355">
        <f t="shared" si="31"/>
        <v>182294.9160259045</v>
      </c>
      <c r="AK143" s="355">
        <f t="shared" si="32"/>
        <v>317.19685635351289</v>
      </c>
      <c r="AL143" s="11"/>
      <c r="AM143" s="355">
        <f>'(3) Eur Russ 1904 HHs '!CQ146</f>
        <v>314.37007138684839</v>
      </c>
      <c r="AN143" s="355">
        <f>'(3) Eur Russ 1904 HHs '!CR146</f>
        <v>245.88191802868778</v>
      </c>
      <c r="AO143" s="355">
        <f>'(3) Eur Russ 1904 HHs '!CS146</f>
        <v>29.822789068363818</v>
      </c>
      <c r="AP143" s="355">
        <f>'(3) Eur Russ 1904 HHs '!CT146</f>
        <v>3074.1238832605159</v>
      </c>
      <c r="AQ143" s="355">
        <f>'(3) Eur Russ 1904 HHs '!CU146</f>
        <v>182294.9160259045</v>
      </c>
      <c r="AR143" s="355">
        <f>'(3) Eur Russ 1904 HHs '!CW146</f>
        <v>317.19685635351289</v>
      </c>
      <c r="AS143" s="11"/>
      <c r="AT143" s="355">
        <f t="shared" si="33"/>
        <v>0</v>
      </c>
      <c r="AU143" s="355">
        <f t="shared" si="34"/>
        <v>0</v>
      </c>
      <c r="AV143" s="355">
        <f t="shared" si="35"/>
        <v>0</v>
      </c>
      <c r="AW143" s="355">
        <f t="shared" si="36"/>
        <v>0</v>
      </c>
      <c r="AX143" s="355">
        <f t="shared" si="37"/>
        <v>0</v>
      </c>
      <c r="AY143" s="355">
        <f t="shared" si="38"/>
        <v>0</v>
      </c>
    </row>
    <row r="144" spans="1:51">
      <c r="A144" s="25">
        <v>49</v>
      </c>
      <c r="B144" s="1">
        <v>6</v>
      </c>
      <c r="C144" s="205">
        <v>2</v>
      </c>
      <c r="D144" s="221" t="s">
        <v>802</v>
      </c>
      <c r="F144" s="355">
        <f>'(4) Agric &amp; 3 estates'!L146</f>
        <v>54995.283773429757</v>
      </c>
      <c r="G144" s="355">
        <f>'(4) Agric &amp; 3 estates'!M146</f>
        <v>216.55406181554042</v>
      </c>
      <c r="H144" s="355">
        <f>'(4) Agric &amp; 3 estates'!N146</f>
        <v>194.46984694056522</v>
      </c>
      <c r="I144" s="355">
        <f>'(4) Agric &amp; 3 estates'!R146</f>
        <v>0</v>
      </c>
      <c r="J144" s="355">
        <f>'(5) Servants'!K145</f>
        <v>5621.4390566235525</v>
      </c>
      <c r="K144" s="355">
        <f>'(5) Servants'!L145</f>
        <v>0</v>
      </c>
      <c r="L144" s="355">
        <f>'(5) Servants'!M145</f>
        <v>0</v>
      </c>
      <c r="M144" s="355">
        <f>'(6) Clergy'!K145</f>
        <v>70.013062770300735</v>
      </c>
      <c r="N144" s="355">
        <f>'(6) Clergy'!L145</f>
        <v>59.610927157131243</v>
      </c>
      <c r="O144" s="355">
        <f>'(6) Clergy'!O145</f>
        <v>63.902060858792851</v>
      </c>
      <c r="P144" s="354">
        <f>'(7) Free professions'!L145</f>
        <v>66.380411192550469</v>
      </c>
      <c r="Q144" s="354">
        <f>'(7) Free professions'!M145</f>
        <v>64.159815244940148</v>
      </c>
      <c r="R144" s="354">
        <f>'(7) Free professions'!N145</f>
        <v>297.22824179399919</v>
      </c>
      <c r="S144" s="354">
        <f>'(8) Gov''t admin'!M145</f>
        <v>0</v>
      </c>
      <c r="T144" s="354">
        <f>'(8) Gov''t admin'!N145</f>
        <v>0</v>
      </c>
      <c r="U144" s="354">
        <f>'(8) Gov''t admin'!O145</f>
        <v>113.07702407715043</v>
      </c>
      <c r="V144" s="354">
        <f>'(8) Gov''t admin'!P145</f>
        <v>169.6155361157256</v>
      </c>
      <c r="W144" s="354">
        <f>'(9) Industry &amp; commerce'!M145</f>
        <v>0</v>
      </c>
      <c r="X144" s="354">
        <f>'(9) Industry &amp; commerce'!N145</f>
        <v>0</v>
      </c>
      <c r="Y144" s="354">
        <f>'(9) Industry &amp; commerce'!O145</f>
        <v>0</v>
      </c>
      <c r="Z144" s="354">
        <f>'(9) Industry &amp; commerce'!P145</f>
        <v>1241.6896084161417</v>
      </c>
      <c r="AA144" s="354">
        <f>'(9) Industry &amp; commerce'!Q145</f>
        <v>11123.212284795556</v>
      </c>
      <c r="AB144" s="354">
        <f>'(9) Industry &amp; commerce'!R145</f>
        <v>0</v>
      </c>
      <c r="AD144" s="355">
        <f t="shared" si="39"/>
        <v>74296.63571123172</v>
      </c>
      <c r="AF144" s="355">
        <f t="shared" si="27"/>
        <v>282.93447300809089</v>
      </c>
      <c r="AG144" s="355">
        <f t="shared" si="28"/>
        <v>70.013062770300735</v>
      </c>
      <c r="AH144" s="355">
        <f t="shared" si="29"/>
        <v>64.159815244940148</v>
      </c>
      <c r="AI144" s="355">
        <f t="shared" si="30"/>
        <v>1772.4354471846593</v>
      </c>
      <c r="AJ144" s="355">
        <f t="shared" si="31"/>
        <v>71853.012138926017</v>
      </c>
      <c r="AK144" s="355">
        <f t="shared" si="32"/>
        <v>254.08077409769646</v>
      </c>
      <c r="AL144" s="11"/>
      <c r="AM144" s="355">
        <f>'(3) Eur Russ 1904 HHs '!CQ147</f>
        <v>282.93447300809089</v>
      </c>
      <c r="AN144" s="355">
        <f>'(3) Eur Russ 1904 HHs '!CR147</f>
        <v>70.013062770300735</v>
      </c>
      <c r="AO144" s="355">
        <f>'(3) Eur Russ 1904 HHs '!CS147</f>
        <v>64.159815244940148</v>
      </c>
      <c r="AP144" s="355">
        <f>'(3) Eur Russ 1904 HHs '!CT147</f>
        <v>1772.4354471846591</v>
      </c>
      <c r="AQ144" s="355">
        <f>'(3) Eur Russ 1904 HHs '!CU147</f>
        <v>71853.012138926017</v>
      </c>
      <c r="AR144" s="355">
        <f>'(3) Eur Russ 1904 HHs '!CW147</f>
        <v>254.08077409769646</v>
      </c>
      <c r="AS144" s="11"/>
      <c r="AT144" s="355">
        <f t="shared" si="33"/>
        <v>0</v>
      </c>
      <c r="AU144" s="355">
        <f t="shared" si="34"/>
        <v>0</v>
      </c>
      <c r="AV144" s="355">
        <f t="shared" si="35"/>
        <v>0</v>
      </c>
      <c r="AW144" s="355">
        <f t="shared" si="36"/>
        <v>0</v>
      </c>
      <c r="AX144" s="355">
        <f t="shared" si="37"/>
        <v>0</v>
      </c>
      <c r="AY144" s="355">
        <f t="shared" si="38"/>
        <v>0</v>
      </c>
    </row>
    <row r="145" spans="1:51">
      <c r="A145" s="25">
        <v>4</v>
      </c>
      <c r="B145" s="1">
        <v>7</v>
      </c>
      <c r="C145" s="205">
        <v>2</v>
      </c>
      <c r="D145" s="25" t="s">
        <v>678</v>
      </c>
      <c r="F145" s="355">
        <f>'(4) Agric &amp; 3 estates'!L147</f>
        <v>206867.6099226471</v>
      </c>
      <c r="G145" s="355">
        <f>'(4) Agric &amp; 3 estates'!M147</f>
        <v>9922.6584782446844</v>
      </c>
      <c r="H145" s="355">
        <f>'(4) Agric &amp; 3 estates'!N147</f>
        <v>359.60166275527234</v>
      </c>
      <c r="I145" s="355">
        <f>'(4) Agric &amp; 3 estates'!R147</f>
        <v>0</v>
      </c>
      <c r="J145" s="355">
        <f>'(5) Servants'!K146</f>
        <v>8067.9068481270806</v>
      </c>
      <c r="K145" s="355">
        <f>'(5) Servants'!L146</f>
        <v>14.024586635993842</v>
      </c>
      <c r="L145" s="355">
        <f>'(5) Servants'!M146</f>
        <v>1733.9343479438567</v>
      </c>
      <c r="M145" s="355">
        <f>'(6) Clergy'!K146</f>
        <v>221.88757950742595</v>
      </c>
      <c r="N145" s="355">
        <f>'(6) Clergy'!L146</f>
        <v>0</v>
      </c>
      <c r="O145" s="355">
        <f>'(6) Clergy'!O146</f>
        <v>758.97547917600286</v>
      </c>
      <c r="P145" s="354">
        <f>'(7) Free professions'!L146</f>
        <v>382.64471670802465</v>
      </c>
      <c r="Q145" s="354">
        <f>'(7) Free professions'!M146</f>
        <v>267.24957667358183</v>
      </c>
      <c r="R145" s="354">
        <f>'(7) Free professions'!N146</f>
        <v>625.58809564514252</v>
      </c>
      <c r="S145" s="354">
        <f>'(8) Gov''t admin'!M146</f>
        <v>4.342324512160701</v>
      </c>
      <c r="T145" s="354">
        <f>'(8) Gov''t admin'!N146</f>
        <v>0</v>
      </c>
      <c r="U145" s="354">
        <f>'(8) Gov''t admin'!O146</f>
        <v>0</v>
      </c>
      <c r="V145" s="354">
        <f>'(8) Gov''t admin'!P146</f>
        <v>781.15222691855342</v>
      </c>
      <c r="W145" s="354">
        <f>'(9) Industry &amp; commerce'!M146</f>
        <v>0</v>
      </c>
      <c r="X145" s="354">
        <f>'(9) Industry &amp; commerce'!N146</f>
        <v>0</v>
      </c>
      <c r="Y145" s="354">
        <f>'(9) Industry &amp; commerce'!O146</f>
        <v>0</v>
      </c>
      <c r="Z145" s="354">
        <f>'(9) Industry &amp; commerce'!P146</f>
        <v>31715.960688356572</v>
      </c>
      <c r="AA145" s="354">
        <f>'(9) Industry &amp; commerce'!Q146</f>
        <v>0</v>
      </c>
      <c r="AB145" s="354">
        <f>'(9) Industry &amp; commerce'!R146</f>
        <v>0</v>
      </c>
      <c r="AD145" s="355">
        <f t="shared" si="39"/>
        <v>261723.53653385144</v>
      </c>
      <c r="AF145" s="355">
        <f t="shared" si="27"/>
        <v>10309.64551946487</v>
      </c>
      <c r="AG145" s="355">
        <f t="shared" si="28"/>
        <v>221.88757950742595</v>
      </c>
      <c r="AH145" s="355">
        <f t="shared" si="29"/>
        <v>267.24957667358183</v>
      </c>
      <c r="AI145" s="355">
        <f t="shared" si="30"/>
        <v>35615.610838040127</v>
      </c>
      <c r="AJ145" s="355">
        <f t="shared" si="31"/>
        <v>214935.51677077418</v>
      </c>
      <c r="AK145" s="355">
        <f t="shared" si="32"/>
        <v>373.62624939126619</v>
      </c>
      <c r="AL145" s="11"/>
      <c r="AM145" s="355">
        <f>'(3) Eur Russ 1904 HHs '!CQ148</f>
        <v>10309.64551946487</v>
      </c>
      <c r="AN145" s="355">
        <f>'(3) Eur Russ 1904 HHs '!CR148</f>
        <v>221.88757950742595</v>
      </c>
      <c r="AO145" s="355">
        <f>'(3) Eur Russ 1904 HHs '!CS148</f>
        <v>267.24957667358183</v>
      </c>
      <c r="AP145" s="355">
        <f>'(3) Eur Russ 1904 HHs '!CT148</f>
        <v>35615.610838040127</v>
      </c>
      <c r="AQ145" s="355">
        <f>'(3) Eur Russ 1904 HHs '!CU148</f>
        <v>214935.51677077418</v>
      </c>
      <c r="AR145" s="355">
        <f>'(3) Eur Russ 1904 HHs '!CW148</f>
        <v>373.62624939126619</v>
      </c>
      <c r="AS145" s="11"/>
      <c r="AT145" s="355">
        <f t="shared" si="33"/>
        <v>0</v>
      </c>
      <c r="AU145" s="355">
        <f t="shared" si="34"/>
        <v>0</v>
      </c>
      <c r="AV145" s="355">
        <f t="shared" si="35"/>
        <v>0</v>
      </c>
      <c r="AW145" s="355">
        <f t="shared" si="36"/>
        <v>0</v>
      </c>
      <c r="AX145" s="355">
        <f t="shared" si="37"/>
        <v>0</v>
      </c>
      <c r="AY145" s="355">
        <f t="shared" si="38"/>
        <v>0</v>
      </c>
    </row>
    <row r="146" spans="1:51">
      <c r="A146" s="25">
        <v>5</v>
      </c>
      <c r="B146" s="1">
        <v>7</v>
      </c>
      <c r="C146" s="205">
        <v>2</v>
      </c>
      <c r="D146" s="25" t="s">
        <v>679</v>
      </c>
      <c r="F146" s="355">
        <f>'(4) Agric &amp; 3 estates'!L148</f>
        <v>200323.12503088551</v>
      </c>
      <c r="G146" s="355">
        <f>'(4) Agric &amp; 3 estates'!M148</f>
        <v>3457.392283017718</v>
      </c>
      <c r="H146" s="355">
        <f>'(4) Agric &amp; 3 estates'!N148</f>
        <v>297.06509620954131</v>
      </c>
      <c r="I146" s="355">
        <f>'(4) Agric &amp; 3 estates'!R148</f>
        <v>0</v>
      </c>
      <c r="J146" s="355">
        <f>'(5) Servants'!K147</f>
        <v>5625.4953723244325</v>
      </c>
      <c r="K146" s="355">
        <f>'(5) Servants'!L147</f>
        <v>0</v>
      </c>
      <c r="L146" s="355">
        <f>'(5) Servants'!M147</f>
        <v>0</v>
      </c>
      <c r="M146" s="355">
        <f>'(6) Clergy'!K147</f>
        <v>568.42303243335539</v>
      </c>
      <c r="N146" s="355">
        <f>'(6) Clergy'!L147</f>
        <v>11.017504243143378</v>
      </c>
      <c r="O146" s="355">
        <f>'(6) Clergy'!O147</f>
        <v>266.72486006618038</v>
      </c>
      <c r="P146" s="354">
        <f>'(7) Free professions'!L147</f>
        <v>128.22722909691811</v>
      </c>
      <c r="Q146" s="354">
        <f>'(7) Free professions'!M147</f>
        <v>198.9702400856234</v>
      </c>
      <c r="R146" s="354">
        <f>'(7) Free professions'!N147</f>
        <v>468.6834911599521</v>
      </c>
      <c r="S146" s="354">
        <f>'(8) Gov''t admin'!M147</f>
        <v>0</v>
      </c>
      <c r="T146" s="354">
        <f>'(8) Gov''t admin'!N147</f>
        <v>69.017349652180044</v>
      </c>
      <c r="U146" s="354">
        <f>'(8) Gov''t admin'!O147</f>
        <v>276.06939860872018</v>
      </c>
      <c r="V146" s="354">
        <f>'(8) Gov''t admin'!P147</f>
        <v>345.08674826090021</v>
      </c>
      <c r="W146" s="354">
        <f>'(9) Industry &amp; commerce'!M147</f>
        <v>0</v>
      </c>
      <c r="X146" s="354">
        <f>'(9) Industry &amp; commerce'!N147</f>
        <v>0</v>
      </c>
      <c r="Y146" s="354">
        <f>'(9) Industry &amp; commerce'!O147</f>
        <v>108.4566985771604</v>
      </c>
      <c r="Z146" s="354">
        <f>'(9) Industry &amp; commerce'!P147</f>
        <v>21743.423268302853</v>
      </c>
      <c r="AA146" s="354">
        <f>'(9) Industry &amp; commerce'!Q147</f>
        <v>1527.9882401372604</v>
      </c>
      <c r="AB146" s="354">
        <f>'(9) Industry &amp; commerce'!R147</f>
        <v>0</v>
      </c>
      <c r="AD146" s="355">
        <f t="shared" si="39"/>
        <v>235415.16584306143</v>
      </c>
      <c r="AF146" s="355">
        <f t="shared" si="27"/>
        <v>3585.6195121146361</v>
      </c>
      <c r="AG146" s="355">
        <f t="shared" si="28"/>
        <v>568.42303243335539</v>
      </c>
      <c r="AH146" s="355">
        <f t="shared" si="29"/>
        <v>376.44428831496384</v>
      </c>
      <c r="AI146" s="355">
        <f t="shared" si="30"/>
        <v>22823.918367789887</v>
      </c>
      <c r="AJ146" s="355">
        <f t="shared" si="31"/>
        <v>207752.67804195592</v>
      </c>
      <c r="AK146" s="355">
        <f t="shared" si="32"/>
        <v>308.08260045268469</v>
      </c>
      <c r="AL146" s="11"/>
      <c r="AM146" s="355">
        <f>'(3) Eur Russ 1904 HHs '!CQ149</f>
        <v>3585.6195121146361</v>
      </c>
      <c r="AN146" s="355">
        <f>'(3) Eur Russ 1904 HHs '!CR149</f>
        <v>568.42303243335539</v>
      </c>
      <c r="AO146" s="355">
        <f>'(3) Eur Russ 1904 HHs '!CS149</f>
        <v>376.44428831496384</v>
      </c>
      <c r="AP146" s="355">
        <f>'(3) Eur Russ 1904 HHs '!CT149</f>
        <v>22823.918367789884</v>
      </c>
      <c r="AQ146" s="355">
        <f>'(3) Eur Russ 1904 HHs '!CU149</f>
        <v>207752.67804195592</v>
      </c>
      <c r="AR146" s="355">
        <f>'(3) Eur Russ 1904 HHs '!CW149</f>
        <v>308.08260045268469</v>
      </c>
      <c r="AS146" s="11"/>
      <c r="AT146" s="355">
        <f t="shared" si="33"/>
        <v>0</v>
      </c>
      <c r="AU146" s="355">
        <f t="shared" si="34"/>
        <v>0</v>
      </c>
      <c r="AV146" s="355">
        <f t="shared" si="35"/>
        <v>0</v>
      </c>
      <c r="AW146" s="355">
        <f t="shared" si="36"/>
        <v>0</v>
      </c>
      <c r="AX146" s="355">
        <f t="shared" si="37"/>
        <v>0</v>
      </c>
      <c r="AY146" s="355">
        <f t="shared" si="38"/>
        <v>0</v>
      </c>
    </row>
    <row r="147" spans="1:51">
      <c r="A147" s="25">
        <v>11</v>
      </c>
      <c r="B147" s="1">
        <v>7</v>
      </c>
      <c r="C147" s="205">
        <v>2</v>
      </c>
      <c r="D147" s="25" t="s">
        <v>921</v>
      </c>
      <c r="F147" s="355">
        <f>'(4) Agric &amp; 3 estates'!L149</f>
        <v>198294.77358166911</v>
      </c>
      <c r="G147" s="355">
        <f>'(4) Agric &amp; 3 estates'!M149</f>
        <v>2670.2227191639763</v>
      </c>
      <c r="H147" s="355">
        <f>'(4) Agric &amp; 3 estates'!N149</f>
        <v>662.12497141901451</v>
      </c>
      <c r="I147" s="355">
        <f>'(4) Agric &amp; 3 estates'!R149</f>
        <v>0</v>
      </c>
      <c r="J147" s="355">
        <f>'(5) Servants'!K148</f>
        <v>8268.3535168091767</v>
      </c>
      <c r="K147" s="355">
        <f>'(5) Servants'!L148</f>
        <v>27.608813067101778</v>
      </c>
      <c r="L147" s="355">
        <f>'(5) Servants'!M148</f>
        <v>630.46705852785601</v>
      </c>
      <c r="M147" s="355">
        <f>'(6) Clergy'!K148</f>
        <v>492.63618106247412</v>
      </c>
      <c r="N147" s="355">
        <f>'(6) Clergy'!L148</f>
        <v>0</v>
      </c>
      <c r="O147" s="355">
        <f>'(6) Clergy'!O148</f>
        <v>598.17301428498308</v>
      </c>
      <c r="P147" s="354">
        <f>'(7) Free professions'!L148</f>
        <v>111.34103542860203</v>
      </c>
      <c r="Q147" s="354">
        <f>'(7) Free professions'!M148</f>
        <v>307.75114124352797</v>
      </c>
      <c r="R147" s="354">
        <f>'(7) Free professions'!N148</f>
        <v>922.51262019151579</v>
      </c>
      <c r="S147" s="354">
        <f>'(8) Gov''t admin'!M148</f>
        <v>0</v>
      </c>
      <c r="T147" s="354">
        <f>'(8) Gov''t admin'!N148</f>
        <v>0</v>
      </c>
      <c r="U147" s="354">
        <f>'(8) Gov''t admin'!O148</f>
        <v>0</v>
      </c>
      <c r="V147" s="354">
        <f>'(8) Gov''t admin'!P148</f>
        <v>979.61175243672051</v>
      </c>
      <c r="W147" s="354">
        <f>'(9) Industry &amp; commerce'!M148</f>
        <v>0</v>
      </c>
      <c r="X147" s="354">
        <f>'(9) Industry &amp; commerce'!N148</f>
        <v>0</v>
      </c>
      <c r="Y147" s="354">
        <f>'(9) Industry &amp; commerce'!O148</f>
        <v>0</v>
      </c>
      <c r="Z147" s="354">
        <f>'(9) Industry &amp; commerce'!P148</f>
        <v>37006.248714098896</v>
      </c>
      <c r="AA147" s="354">
        <f>'(9) Industry &amp; commerce'!Q148</f>
        <v>0</v>
      </c>
      <c r="AB147" s="354">
        <f>'(9) Industry &amp; commerce'!R148</f>
        <v>0</v>
      </c>
      <c r="AD147" s="355">
        <f t="shared" si="39"/>
        <v>250971.82511940302</v>
      </c>
      <c r="AF147" s="355">
        <f t="shared" si="27"/>
        <v>2781.5637545925783</v>
      </c>
      <c r="AG147" s="355">
        <f t="shared" si="28"/>
        <v>492.63618106247412</v>
      </c>
      <c r="AH147" s="355">
        <f t="shared" si="29"/>
        <v>307.75114124352797</v>
      </c>
      <c r="AI147" s="355">
        <f t="shared" si="30"/>
        <v>40137.013159539973</v>
      </c>
      <c r="AJ147" s="355">
        <f t="shared" si="31"/>
        <v>206563.12709847829</v>
      </c>
      <c r="AK147" s="355">
        <f t="shared" si="32"/>
        <v>689.73378448611629</v>
      </c>
      <c r="AL147" s="11"/>
      <c r="AM147" s="355">
        <f>'(3) Eur Russ 1904 HHs '!CQ150</f>
        <v>2781.5637545925783</v>
      </c>
      <c r="AN147" s="355">
        <f>'(3) Eur Russ 1904 HHs '!CR150</f>
        <v>492.63618106247412</v>
      </c>
      <c r="AO147" s="355">
        <f>'(3) Eur Russ 1904 HHs '!CS150</f>
        <v>307.75114124352797</v>
      </c>
      <c r="AP147" s="355">
        <f>'(3) Eur Russ 1904 HHs '!CT150</f>
        <v>40137.01315953998</v>
      </c>
      <c r="AQ147" s="355">
        <f>'(3) Eur Russ 1904 HHs '!CU150</f>
        <v>206563.12709847829</v>
      </c>
      <c r="AR147" s="355">
        <f>'(3) Eur Russ 1904 HHs '!CW150</f>
        <v>689.73378448611629</v>
      </c>
      <c r="AS147" s="11"/>
      <c r="AT147" s="355">
        <f t="shared" si="33"/>
        <v>0</v>
      </c>
      <c r="AU147" s="355">
        <f t="shared" si="34"/>
        <v>0</v>
      </c>
      <c r="AV147" s="355">
        <f t="shared" si="35"/>
        <v>0</v>
      </c>
      <c r="AW147" s="355">
        <f t="shared" si="36"/>
        <v>0</v>
      </c>
      <c r="AX147" s="355">
        <f t="shared" si="37"/>
        <v>0</v>
      </c>
      <c r="AY147" s="355">
        <f t="shared" si="38"/>
        <v>0</v>
      </c>
    </row>
    <row r="148" spans="1:51">
      <c r="A148" s="25">
        <v>17</v>
      </c>
      <c r="B148" s="1">
        <v>7</v>
      </c>
      <c r="C148" s="205">
        <v>2</v>
      </c>
      <c r="D148" s="25" t="s">
        <v>781</v>
      </c>
      <c r="F148" s="355">
        <f>'(4) Agric &amp; 3 estates'!L150</f>
        <v>196821.66514212568</v>
      </c>
      <c r="G148" s="355">
        <f>'(4) Agric &amp; 3 estates'!M150</f>
        <v>16984.733814352327</v>
      </c>
      <c r="H148" s="355">
        <f>'(4) Agric &amp; 3 estates'!N150</f>
        <v>1377.4561580635461</v>
      </c>
      <c r="I148" s="355">
        <f>'(4) Agric &amp; 3 estates'!R150</f>
        <v>0</v>
      </c>
      <c r="J148" s="355">
        <f>'(5) Servants'!K149</f>
        <v>17327.491143325751</v>
      </c>
      <c r="K148" s="355">
        <f>'(5) Servants'!L149</f>
        <v>0</v>
      </c>
      <c r="L148" s="355">
        <f>'(5) Servants'!M149</f>
        <v>0</v>
      </c>
      <c r="M148" s="355">
        <f>'(6) Clergy'!K149</f>
        <v>150.06066344537959</v>
      </c>
      <c r="N148" s="355">
        <f>'(6) Clergy'!L149</f>
        <v>133.54949997120093</v>
      </c>
      <c r="O148" s="355">
        <f>'(6) Clergy'!O149</f>
        <v>1370.4766156110873</v>
      </c>
      <c r="P148" s="354">
        <f>'(7) Free professions'!L149</f>
        <v>412.01672838883445</v>
      </c>
      <c r="Q148" s="354">
        <f>'(7) Free professions'!M149</f>
        <v>314.40419215803541</v>
      </c>
      <c r="R148" s="354">
        <f>'(7) Free professions'!N149</f>
        <v>646.96817408257834</v>
      </c>
      <c r="S148" s="354">
        <f>'(8) Gov''t admin'!M149</f>
        <v>113.63311761571128</v>
      </c>
      <c r="T148" s="354">
        <f>'(8) Gov''t admin'!N149</f>
        <v>0</v>
      </c>
      <c r="U148" s="354">
        <f>'(8) Gov''t admin'!O149</f>
        <v>454.53247046284514</v>
      </c>
      <c r="V148" s="354">
        <f>'(8) Gov''t admin'!P149</f>
        <v>568.16558807855642</v>
      </c>
      <c r="W148" s="354">
        <f>'(9) Industry &amp; commerce'!M149</f>
        <v>1121.0832966600628</v>
      </c>
      <c r="X148" s="354">
        <f>'(9) Industry &amp; commerce'!N149</f>
        <v>0</v>
      </c>
      <c r="Y148" s="354">
        <f>'(9) Industry &amp; commerce'!O149</f>
        <v>0</v>
      </c>
      <c r="Z148" s="354">
        <f>'(9) Industry &amp; commerce'!P149</f>
        <v>48117.830111618641</v>
      </c>
      <c r="AA148" s="354">
        <f>'(9) Industry &amp; commerce'!Q149</f>
        <v>1300.5691855224127</v>
      </c>
      <c r="AB148" s="354">
        <f>'(9) Industry &amp; commerce'!R149</f>
        <v>0</v>
      </c>
      <c r="AD148" s="355">
        <f t="shared" si="39"/>
        <v>287214.63590148266</v>
      </c>
      <c r="AF148" s="355">
        <f t="shared" si="27"/>
        <v>18631.466957016935</v>
      </c>
      <c r="AG148" s="355">
        <f t="shared" si="28"/>
        <v>150.06066344537959</v>
      </c>
      <c r="AH148" s="355">
        <f t="shared" si="29"/>
        <v>314.40419215803541</v>
      </c>
      <c r="AI148" s="355">
        <f t="shared" si="30"/>
        <v>50703.440489390865</v>
      </c>
      <c r="AJ148" s="355">
        <f t="shared" si="31"/>
        <v>215904.25794143669</v>
      </c>
      <c r="AK148" s="355">
        <f t="shared" si="32"/>
        <v>1511.0056580347471</v>
      </c>
      <c r="AL148" s="11"/>
      <c r="AM148" s="355">
        <f>'(3) Eur Russ 1904 HHs '!CQ151</f>
        <v>18631.466957016935</v>
      </c>
      <c r="AN148" s="355">
        <f>'(3) Eur Russ 1904 HHs '!CR151</f>
        <v>150.06066344537959</v>
      </c>
      <c r="AO148" s="355">
        <f>'(3) Eur Russ 1904 HHs '!CS151</f>
        <v>314.40419215803541</v>
      </c>
      <c r="AP148" s="355">
        <f>'(3) Eur Russ 1904 HHs '!CT151</f>
        <v>50703.440489390858</v>
      </c>
      <c r="AQ148" s="355">
        <f>'(3) Eur Russ 1904 HHs '!CU151</f>
        <v>215904.25794143669</v>
      </c>
      <c r="AR148" s="355">
        <f>'(3) Eur Russ 1904 HHs '!CW151</f>
        <v>1511.0056580347471</v>
      </c>
      <c r="AS148" s="11"/>
      <c r="AT148" s="355">
        <f t="shared" si="33"/>
        <v>0</v>
      </c>
      <c r="AU148" s="355">
        <f t="shared" si="34"/>
        <v>0</v>
      </c>
      <c r="AV148" s="355">
        <f t="shared" si="35"/>
        <v>0</v>
      </c>
      <c r="AW148" s="355">
        <f t="shared" si="36"/>
        <v>0</v>
      </c>
      <c r="AX148" s="355">
        <f t="shared" si="37"/>
        <v>0</v>
      </c>
      <c r="AY148" s="355">
        <f t="shared" si="38"/>
        <v>0</v>
      </c>
    </row>
    <row r="149" spans="1:51">
      <c r="A149" s="25">
        <v>22</v>
      </c>
      <c r="B149" s="1">
        <v>7</v>
      </c>
      <c r="C149" s="205">
        <v>2</v>
      </c>
      <c r="D149" s="221" t="s">
        <v>556</v>
      </c>
      <c r="F149" s="355">
        <f>'(4) Agric &amp; 3 estates'!L151</f>
        <v>284188.11140902509</v>
      </c>
      <c r="G149" s="355">
        <f>'(4) Agric &amp; 3 estates'!M151</f>
        <v>11638.9318813555</v>
      </c>
      <c r="H149" s="355">
        <f>'(4) Agric &amp; 3 estates'!N151</f>
        <v>1147.5142536641197</v>
      </c>
      <c r="I149" s="355">
        <f>'(4) Agric &amp; 3 estates'!R151</f>
        <v>4180.4894413354341</v>
      </c>
      <c r="J149" s="355">
        <f>'(5) Servants'!K150</f>
        <v>0</v>
      </c>
      <c r="K149" s="355">
        <f>'(5) Servants'!L150</f>
        <v>0</v>
      </c>
      <c r="L149" s="355">
        <f>'(5) Servants'!M150</f>
        <v>10520.31441489636</v>
      </c>
      <c r="M149" s="355">
        <f>'(6) Clergy'!K150</f>
        <v>808.26637601438074</v>
      </c>
      <c r="N149" s="355">
        <f>'(6) Clergy'!L150</f>
        <v>0</v>
      </c>
      <c r="O149" s="355">
        <f>'(6) Clergy'!O150</f>
        <v>780.55801696028379</v>
      </c>
      <c r="P149" s="354">
        <f>'(7) Free professions'!L150</f>
        <v>0</v>
      </c>
      <c r="Q149" s="354">
        <f>'(7) Free professions'!M150</f>
        <v>533.1426410879734</v>
      </c>
      <c r="R149" s="354">
        <f>'(7) Free professions'!N150</f>
        <v>1599.4279232639201</v>
      </c>
      <c r="S149" s="354">
        <f>'(8) Gov''t admin'!M150</f>
        <v>0</v>
      </c>
      <c r="T149" s="354">
        <f>'(8) Gov''t admin'!N150</f>
        <v>91.338360874377202</v>
      </c>
      <c r="U149" s="354">
        <f>'(8) Gov''t admin'!O150</f>
        <v>0</v>
      </c>
      <c r="V149" s="354">
        <f>'(8) Gov''t admin'!P150</f>
        <v>822.04524786939464</v>
      </c>
      <c r="W149" s="354">
        <f>'(9) Industry &amp; commerce'!M150</f>
        <v>0</v>
      </c>
      <c r="X149" s="354">
        <f>'(9) Industry &amp; commerce'!N150</f>
        <v>0</v>
      </c>
      <c r="Y149" s="354">
        <f>'(9) Industry &amp; commerce'!O150</f>
        <v>28.908886186821007</v>
      </c>
      <c r="Z149" s="354">
        <f>'(9) Industry &amp; commerce'!P150</f>
        <v>46067.591609935858</v>
      </c>
      <c r="AA149" s="354">
        <f>'(9) Industry &amp; commerce'!Q150</f>
        <v>0</v>
      </c>
      <c r="AB149" s="354">
        <f>'(9) Industry &amp; commerce'!R150</f>
        <v>0</v>
      </c>
      <c r="AD149" s="355">
        <f t="shared" si="39"/>
        <v>362406.6404624696</v>
      </c>
      <c r="AF149" s="355">
        <f t="shared" si="27"/>
        <v>11638.9318813555</v>
      </c>
      <c r="AG149" s="355">
        <f t="shared" si="28"/>
        <v>808.26637601438074</v>
      </c>
      <c r="AH149" s="355">
        <f t="shared" si="29"/>
        <v>653.38988814917161</v>
      </c>
      <c r="AI149" s="355">
        <f t="shared" si="30"/>
        <v>63970.426654261246</v>
      </c>
      <c r="AJ149" s="355">
        <f t="shared" si="31"/>
        <v>284188.11140902509</v>
      </c>
      <c r="AK149" s="355">
        <f t="shared" si="32"/>
        <v>1147.5142536641197</v>
      </c>
      <c r="AL149" s="11"/>
      <c r="AM149" s="355">
        <f>'(3) Eur Russ 1904 HHs '!CQ152</f>
        <v>11638.9318813555</v>
      </c>
      <c r="AN149" s="355">
        <f>'(3) Eur Russ 1904 HHs '!CR152</f>
        <v>808.26637601438074</v>
      </c>
      <c r="AO149" s="355">
        <f>'(3) Eur Russ 1904 HHs '!CS152</f>
        <v>653.38988814917161</v>
      </c>
      <c r="AP149" s="355">
        <f>'(3) Eur Russ 1904 HHs '!CT152</f>
        <v>63970.426654261246</v>
      </c>
      <c r="AQ149" s="355">
        <f>'(3) Eur Russ 1904 HHs '!CU152</f>
        <v>284188.11140902509</v>
      </c>
      <c r="AR149" s="355">
        <f>'(3) Eur Russ 1904 HHs '!CW152</f>
        <v>1147.5142536641197</v>
      </c>
      <c r="AS149" s="11"/>
      <c r="AT149" s="355">
        <f t="shared" si="33"/>
        <v>0</v>
      </c>
      <c r="AU149" s="355">
        <f t="shared" si="34"/>
        <v>0</v>
      </c>
      <c r="AV149" s="355">
        <f t="shared" si="35"/>
        <v>0</v>
      </c>
      <c r="AW149" s="355">
        <f t="shared" si="36"/>
        <v>0</v>
      </c>
      <c r="AX149" s="355">
        <f t="shared" si="37"/>
        <v>0</v>
      </c>
      <c r="AY149" s="355">
        <f t="shared" si="38"/>
        <v>0</v>
      </c>
    </row>
    <row r="150" spans="1:51">
      <c r="A150" s="25">
        <v>23</v>
      </c>
      <c r="B150" s="1">
        <v>7</v>
      </c>
      <c r="C150" s="205">
        <v>2</v>
      </c>
      <c r="D150" s="221" t="s">
        <v>564</v>
      </c>
      <c r="F150" s="355">
        <f>'(4) Agric &amp; 3 estates'!L152</f>
        <v>193259.96844872247</v>
      </c>
      <c r="G150" s="355">
        <f>'(4) Agric &amp; 3 estates'!M152</f>
        <v>2375.0662758273447</v>
      </c>
      <c r="H150" s="355">
        <f>'(4) Agric &amp; 3 estates'!N152</f>
        <v>226.11812588118252</v>
      </c>
      <c r="I150" s="355">
        <f>'(4) Agric &amp; 3 estates'!R152</f>
        <v>0</v>
      </c>
      <c r="J150" s="355">
        <f>'(5) Servants'!K151</f>
        <v>1142.7149093838816</v>
      </c>
      <c r="K150" s="355">
        <f>'(5) Servants'!L151</f>
        <v>1.3369998753514665</v>
      </c>
      <c r="L150" s="355">
        <f>'(5) Servants'!M151</f>
        <v>2538.3946502231352</v>
      </c>
      <c r="M150" s="355">
        <f>'(6) Clergy'!K151</f>
        <v>651.62565309581748</v>
      </c>
      <c r="N150" s="355">
        <f>'(6) Clergy'!L151</f>
        <v>0</v>
      </c>
      <c r="O150" s="355">
        <f>'(6) Clergy'!O151</f>
        <v>369.73636290786897</v>
      </c>
      <c r="P150" s="354">
        <f>'(7) Free professions'!L151</f>
        <v>14.043382423933508</v>
      </c>
      <c r="Q150" s="354">
        <f>'(7) Free professions'!M151</f>
        <v>220.71797930245054</v>
      </c>
      <c r="R150" s="354">
        <f>'(7) Free professions'!N151</f>
        <v>648.11055548341812</v>
      </c>
      <c r="S150" s="354">
        <f>'(8) Gov''t admin'!M151</f>
        <v>0</v>
      </c>
      <c r="T150" s="354">
        <f>'(8) Gov''t admin'!N151</f>
        <v>22.174685037111658</v>
      </c>
      <c r="U150" s="354">
        <f>'(8) Gov''t admin'!O151</f>
        <v>0</v>
      </c>
      <c r="V150" s="354">
        <f>'(8) Gov''t admin'!P151</f>
        <v>199.57216533400492</v>
      </c>
      <c r="W150" s="354">
        <f>'(9) Industry &amp; commerce'!M151</f>
        <v>0</v>
      </c>
      <c r="X150" s="354">
        <f>'(9) Industry &amp; commerce'!N151</f>
        <v>0</v>
      </c>
      <c r="Y150" s="354">
        <f>'(9) Industry &amp; commerce'!O151</f>
        <v>10.415402312294304</v>
      </c>
      <c r="Z150" s="354">
        <f>'(9) Industry &amp; commerce'!P151</f>
        <v>20293.247165506207</v>
      </c>
      <c r="AA150" s="354">
        <f>'(9) Industry &amp; commerce'!Q151</f>
        <v>0</v>
      </c>
      <c r="AB150" s="354">
        <f>'(9) Industry &amp; commerce'!R151</f>
        <v>0</v>
      </c>
      <c r="AD150" s="355">
        <f t="shared" si="39"/>
        <v>221973.24276131648</v>
      </c>
      <c r="AF150" s="355">
        <f t="shared" si="27"/>
        <v>2389.1096582512782</v>
      </c>
      <c r="AG150" s="355">
        <f t="shared" si="28"/>
        <v>651.62565309581748</v>
      </c>
      <c r="AH150" s="355">
        <f t="shared" si="29"/>
        <v>253.30806665185651</v>
      </c>
      <c r="AI150" s="355">
        <f t="shared" si="30"/>
        <v>24049.060899454635</v>
      </c>
      <c r="AJ150" s="355">
        <f t="shared" si="31"/>
        <v>194402.68335810635</v>
      </c>
      <c r="AK150" s="355">
        <f t="shared" si="32"/>
        <v>227.45512575653399</v>
      </c>
      <c r="AL150" s="11"/>
      <c r="AM150" s="355">
        <f>'(3) Eur Russ 1904 HHs '!CQ153</f>
        <v>2389.1096582512782</v>
      </c>
      <c r="AN150" s="355">
        <f>'(3) Eur Russ 1904 HHs '!CR153</f>
        <v>651.62565309581748</v>
      </c>
      <c r="AO150" s="355">
        <f>'(3) Eur Russ 1904 HHs '!CS153</f>
        <v>253.30806665185651</v>
      </c>
      <c r="AP150" s="355">
        <f>'(3) Eur Russ 1904 HHs '!CT153</f>
        <v>24049.060899454631</v>
      </c>
      <c r="AQ150" s="355">
        <f>'(3) Eur Russ 1904 HHs '!CU153</f>
        <v>194402.68335810635</v>
      </c>
      <c r="AR150" s="355">
        <f>'(3) Eur Russ 1904 HHs '!CW153</f>
        <v>227.45512575653399</v>
      </c>
      <c r="AS150" s="11"/>
      <c r="AT150" s="355">
        <f t="shared" si="33"/>
        <v>0</v>
      </c>
      <c r="AU150" s="355">
        <f t="shared" si="34"/>
        <v>0</v>
      </c>
      <c r="AV150" s="355">
        <f t="shared" si="35"/>
        <v>0</v>
      </c>
      <c r="AW150" s="355">
        <f t="shared" si="36"/>
        <v>0</v>
      </c>
      <c r="AX150" s="355">
        <f t="shared" si="37"/>
        <v>0</v>
      </c>
      <c r="AY150" s="355">
        <f t="shared" si="38"/>
        <v>0</v>
      </c>
    </row>
    <row r="151" spans="1:51">
      <c r="A151" s="25">
        <v>8</v>
      </c>
      <c r="B151" s="1">
        <v>8</v>
      </c>
      <c r="C151" s="205">
        <v>2</v>
      </c>
      <c r="D151" s="25" t="s">
        <v>886</v>
      </c>
      <c r="F151" s="355">
        <f>'(4) Agric &amp; 3 estates'!L153</f>
        <v>437530.88497871906</v>
      </c>
      <c r="G151" s="355">
        <f>'(4) Agric &amp; 3 estates'!M153</f>
        <v>6368.5467076106734</v>
      </c>
      <c r="H151" s="355">
        <f>'(4) Agric &amp; 3 estates'!N153</f>
        <v>6817.2962977905945</v>
      </c>
      <c r="I151" s="355">
        <f>'(4) Agric &amp; 3 estates'!R153</f>
        <v>0</v>
      </c>
      <c r="J151" s="355">
        <f>'(5) Servants'!K152</f>
        <v>7148.1183876449359</v>
      </c>
      <c r="K151" s="355">
        <f>'(5) Servants'!L152</f>
        <v>111.37691690640531</v>
      </c>
      <c r="L151" s="355">
        <f>'(5) Servants'!M152</f>
        <v>14361.02865846615</v>
      </c>
      <c r="M151" s="355">
        <f>'(6) Clergy'!K152</f>
        <v>2606.1011340667874</v>
      </c>
      <c r="N151" s="355">
        <f>'(6) Clergy'!L152</f>
        <v>0</v>
      </c>
      <c r="O151" s="355">
        <f>'(6) Clergy'!O152</f>
        <v>1218.7064999485265</v>
      </c>
      <c r="P151" s="354">
        <f>'(7) Free professions'!L152</f>
        <v>104.04551401088338</v>
      </c>
      <c r="Q151" s="354">
        <f>'(7) Free professions'!M152</f>
        <v>809.38661445280081</v>
      </c>
      <c r="R151" s="354">
        <f>'(7) Free professions'!N152</f>
        <v>2324.1143293475188</v>
      </c>
      <c r="S151" s="354">
        <f>'(8) Gov''t admin'!M152</f>
        <v>0</v>
      </c>
      <c r="T151" s="354">
        <f>'(8) Gov''t admin'!N152</f>
        <v>182.64127658106747</v>
      </c>
      <c r="U151" s="354">
        <f>'(8) Gov''t admin'!O152</f>
        <v>0</v>
      </c>
      <c r="V151" s="354">
        <f>'(8) Gov''t admin'!P152</f>
        <v>1643.7714892296071</v>
      </c>
      <c r="W151" s="354">
        <f>'(9) Industry &amp; commerce'!M152</f>
        <v>0</v>
      </c>
      <c r="X151" s="354">
        <f>'(9) Industry &amp; commerce'!N152</f>
        <v>0</v>
      </c>
      <c r="Y151" s="354">
        <f>'(9) Industry &amp; commerce'!O152</f>
        <v>226.74149267268524</v>
      </c>
      <c r="Z151" s="354">
        <f>'(9) Industry &amp; commerce'!P152</f>
        <v>82512.788830990146</v>
      </c>
      <c r="AA151" s="354">
        <f>'(9) Industry &amp; commerce'!Q152</f>
        <v>0</v>
      </c>
      <c r="AB151" s="354">
        <f>'(9) Industry &amp; commerce'!R152</f>
        <v>0</v>
      </c>
      <c r="AD151" s="355">
        <f t="shared" si="39"/>
        <v>563965.54912843788</v>
      </c>
      <c r="AF151" s="355">
        <f t="shared" si="27"/>
        <v>6472.5922216215567</v>
      </c>
      <c r="AG151" s="355">
        <f t="shared" si="28"/>
        <v>2606.1011340667874</v>
      </c>
      <c r="AH151" s="355">
        <f t="shared" si="29"/>
        <v>1218.7693837065535</v>
      </c>
      <c r="AI151" s="355">
        <f t="shared" si="30"/>
        <v>102060.40980798195</v>
      </c>
      <c r="AJ151" s="355">
        <f t="shared" si="31"/>
        <v>444679.00336636399</v>
      </c>
      <c r="AK151" s="355">
        <f t="shared" si="32"/>
        <v>6928.6732146969998</v>
      </c>
      <c r="AL151" s="11"/>
      <c r="AM151" s="355">
        <f>'(3) Eur Russ 1904 HHs '!CQ154</f>
        <v>6472.5922216215567</v>
      </c>
      <c r="AN151" s="355">
        <f>'(3) Eur Russ 1904 HHs '!CR154</f>
        <v>2606.1011340667874</v>
      </c>
      <c r="AO151" s="355">
        <f>'(3) Eur Russ 1904 HHs '!CS154</f>
        <v>1218.7693837065535</v>
      </c>
      <c r="AP151" s="355">
        <f>'(3) Eur Russ 1904 HHs '!CT154</f>
        <v>102060.40980798195</v>
      </c>
      <c r="AQ151" s="355">
        <f>'(3) Eur Russ 1904 HHs '!CU154</f>
        <v>444679.00336636399</v>
      </c>
      <c r="AR151" s="355">
        <f>'(3) Eur Russ 1904 HHs '!CW154</f>
        <v>6928.6732146969998</v>
      </c>
      <c r="AS151" s="11"/>
      <c r="AT151" s="355">
        <f t="shared" si="33"/>
        <v>0</v>
      </c>
      <c r="AU151" s="355">
        <f t="shared" si="34"/>
        <v>0</v>
      </c>
      <c r="AV151" s="355">
        <f t="shared" si="35"/>
        <v>0</v>
      </c>
      <c r="AW151" s="355">
        <f t="shared" si="36"/>
        <v>0</v>
      </c>
      <c r="AX151" s="355">
        <f t="shared" si="37"/>
        <v>0</v>
      </c>
      <c r="AY151" s="355">
        <f t="shared" si="38"/>
        <v>0</v>
      </c>
    </row>
    <row r="152" spans="1:51">
      <c r="A152" s="25">
        <v>16</v>
      </c>
      <c r="B152" s="1">
        <v>8</v>
      </c>
      <c r="C152" s="205">
        <v>2</v>
      </c>
      <c r="D152" s="25" t="s">
        <v>891</v>
      </c>
      <c r="F152" s="355">
        <f>'(4) Agric &amp; 3 estates'!L154</f>
        <v>514109.18405237084</v>
      </c>
      <c r="G152" s="355">
        <f>'(4) Agric &amp; 3 estates'!M154</f>
        <v>5314.2764893002677</v>
      </c>
      <c r="H152" s="355">
        <f>'(4) Agric &amp; 3 estates'!N154</f>
        <v>2051.5410339181662</v>
      </c>
      <c r="I152" s="355">
        <f>'(4) Agric &amp; 3 estates'!R154</f>
        <v>0</v>
      </c>
      <c r="J152" s="355">
        <f>'(5) Servants'!K153</f>
        <v>31072.626999425287</v>
      </c>
      <c r="K152" s="355">
        <f>'(5) Servants'!L153</f>
        <v>0</v>
      </c>
      <c r="L152" s="355">
        <f>'(5) Servants'!M153</f>
        <v>0</v>
      </c>
      <c r="M152" s="355">
        <f>'(6) Clergy'!K153</f>
        <v>2597.0487842107323</v>
      </c>
      <c r="N152" s="355">
        <f>'(6) Clergy'!L153</f>
        <v>177.80743268424158</v>
      </c>
      <c r="O152" s="355">
        <f>'(6) Clergy'!O153</f>
        <v>1557.091664539741</v>
      </c>
      <c r="P152" s="354">
        <f>'(7) Free professions'!L153</f>
        <v>460.58930507085097</v>
      </c>
      <c r="Q152" s="354">
        <f>'(7) Free professions'!M153</f>
        <v>959.84610664894581</v>
      </c>
      <c r="R152" s="354">
        <f>'(7) Free professions'!N153</f>
        <v>2418.9490148759864</v>
      </c>
      <c r="S152" s="354">
        <f>'(8) Gov''t admin'!M153</f>
        <v>0</v>
      </c>
      <c r="T152" s="354">
        <f>'(8) Gov''t admin'!N153</f>
        <v>206.90149295250254</v>
      </c>
      <c r="U152" s="354">
        <f>'(8) Gov''t admin'!O153</f>
        <v>827.60597181001015</v>
      </c>
      <c r="V152" s="354">
        <f>'(8) Gov''t admin'!P153</f>
        <v>1034.5074647625127</v>
      </c>
      <c r="W152" s="354">
        <f>'(9) Industry &amp; commerce'!M153</f>
        <v>0</v>
      </c>
      <c r="X152" s="354">
        <f>'(9) Industry &amp; commerce'!N153</f>
        <v>0</v>
      </c>
      <c r="Y152" s="354">
        <f>'(9) Industry &amp; commerce'!O153</f>
        <v>989.42900918277917</v>
      </c>
      <c r="Z152" s="354">
        <f>'(9) Industry &amp; commerce'!P153</f>
        <v>86939.784631492599</v>
      </c>
      <c r="AA152" s="354">
        <f>'(9) Industry &amp; commerce'!Q153</f>
        <v>12657.703050720271</v>
      </c>
      <c r="AB152" s="354">
        <f>'(9) Industry &amp; commerce'!R153</f>
        <v>0</v>
      </c>
      <c r="AD152" s="355">
        <f t="shared" si="39"/>
        <v>663374.89250396565</v>
      </c>
      <c r="AF152" s="355">
        <f t="shared" si="27"/>
        <v>5774.8657943711187</v>
      </c>
      <c r="AG152" s="355">
        <f t="shared" si="28"/>
        <v>2597.0487842107323</v>
      </c>
      <c r="AH152" s="355">
        <f t="shared" si="29"/>
        <v>2156.1766087842275</v>
      </c>
      <c r="AI152" s="355">
        <f t="shared" si="30"/>
        <v>91950.332775670846</v>
      </c>
      <c r="AJ152" s="355">
        <f t="shared" si="31"/>
        <v>558667.12007432641</v>
      </c>
      <c r="AK152" s="355">
        <f t="shared" si="32"/>
        <v>2229.3484666024078</v>
      </c>
      <c r="AL152" s="11"/>
      <c r="AM152" s="355">
        <f>'(3) Eur Russ 1904 HHs '!CQ155</f>
        <v>5774.8657943711187</v>
      </c>
      <c r="AN152" s="355">
        <f>'(3) Eur Russ 1904 HHs '!CR155</f>
        <v>2597.0487842107323</v>
      </c>
      <c r="AO152" s="355">
        <f>'(3) Eur Russ 1904 HHs '!CS155</f>
        <v>2156.1766087842275</v>
      </c>
      <c r="AP152" s="355">
        <f>'(3) Eur Russ 1904 HHs '!CT155</f>
        <v>91950.332775670831</v>
      </c>
      <c r="AQ152" s="355">
        <f>'(3) Eur Russ 1904 HHs '!CU155</f>
        <v>558667.12007432641</v>
      </c>
      <c r="AR152" s="355">
        <f>'(3) Eur Russ 1904 HHs '!CW155</f>
        <v>2229.3484666024078</v>
      </c>
      <c r="AS152" s="11"/>
      <c r="AT152" s="355">
        <f t="shared" si="33"/>
        <v>0</v>
      </c>
      <c r="AU152" s="355">
        <f t="shared" si="34"/>
        <v>0</v>
      </c>
      <c r="AV152" s="355">
        <f t="shared" si="35"/>
        <v>0</v>
      </c>
      <c r="AW152" s="355">
        <f t="shared" si="36"/>
        <v>0</v>
      </c>
      <c r="AX152" s="355">
        <f t="shared" si="37"/>
        <v>0</v>
      </c>
      <c r="AY152" s="355">
        <f t="shared" si="38"/>
        <v>0</v>
      </c>
    </row>
    <row r="153" spans="1:51">
      <c r="A153" s="25">
        <v>32</v>
      </c>
      <c r="B153" s="1">
        <v>8</v>
      </c>
      <c r="C153" s="205">
        <v>2</v>
      </c>
      <c r="D153" s="221" t="s">
        <v>972</v>
      </c>
      <c r="F153" s="355">
        <f>'(4) Agric &amp; 3 estates'!L155</f>
        <v>483454.33382295677</v>
      </c>
      <c r="G153" s="355">
        <f>'(4) Agric &amp; 3 estates'!M155</f>
        <v>6175.7062842061159</v>
      </c>
      <c r="H153" s="355">
        <f>'(4) Agric &amp; 3 estates'!N155</f>
        <v>3477.756779944094</v>
      </c>
      <c r="I153" s="355">
        <f>'(4) Agric &amp; 3 estates'!R155</f>
        <v>0</v>
      </c>
      <c r="J153" s="355">
        <f>'(5) Servants'!K154</f>
        <v>28756.497722302098</v>
      </c>
      <c r="K153" s="355">
        <f>'(5) Servants'!L154</f>
        <v>0</v>
      </c>
      <c r="L153" s="355">
        <f>'(5) Servants'!M154</f>
        <v>0</v>
      </c>
      <c r="M153" s="355">
        <f>'(6) Clergy'!K154</f>
        <v>2763.5244252938573</v>
      </c>
      <c r="N153" s="355">
        <f>'(6) Clergy'!L154</f>
        <v>317.21593404119085</v>
      </c>
      <c r="O153" s="355">
        <f>'(6) Clergy'!O154</f>
        <v>1276.8670138231173</v>
      </c>
      <c r="P153" s="354">
        <f>'(7) Free professions'!L154</f>
        <v>563.30346291208571</v>
      </c>
      <c r="Q153" s="354">
        <f>'(7) Free professions'!M154</f>
        <v>844.02381921016854</v>
      </c>
      <c r="R153" s="354">
        <f>'(7) Free professions'!N154</f>
        <v>1968.7679947184199</v>
      </c>
      <c r="S153" s="354">
        <f>'(8) Gov''t admin'!M154</f>
        <v>0</v>
      </c>
      <c r="T153" s="354">
        <f>'(8) Gov''t admin'!N154</f>
        <v>201.07702476286536</v>
      </c>
      <c r="U153" s="354">
        <f>'(8) Gov''t admin'!O154</f>
        <v>804.30809905146145</v>
      </c>
      <c r="V153" s="354">
        <f>'(8) Gov''t admin'!P154</f>
        <v>1005.3851238143268</v>
      </c>
      <c r="W153" s="354">
        <f>'(9) Industry &amp; commerce'!M154</f>
        <v>0</v>
      </c>
      <c r="X153" s="354">
        <f>'(9) Industry &amp; commerce'!N154</f>
        <v>0</v>
      </c>
      <c r="Y153" s="354">
        <f>'(9) Industry &amp; commerce'!O154</f>
        <v>1263.3835173397583</v>
      </c>
      <c r="Z153" s="354">
        <f>'(9) Industry &amp; commerce'!P154</f>
        <v>72772.01949460186</v>
      </c>
      <c r="AA153" s="354">
        <f>'(9) Industry &amp; commerce'!Q154</f>
        <v>14536.417697645968</v>
      </c>
      <c r="AB153" s="354">
        <f>'(9) Industry &amp; commerce'!R154</f>
        <v>0</v>
      </c>
      <c r="AD153" s="355">
        <f t="shared" si="39"/>
        <v>620180.58821662411</v>
      </c>
      <c r="AF153" s="355">
        <f t="shared" si="27"/>
        <v>6739.0097471182016</v>
      </c>
      <c r="AG153" s="355">
        <f t="shared" si="28"/>
        <v>2763.5244252938573</v>
      </c>
      <c r="AH153" s="355">
        <f t="shared" si="29"/>
        <v>2308.4843613127923</v>
      </c>
      <c r="AI153" s="355">
        <f t="shared" si="30"/>
        <v>77023.039626957718</v>
      </c>
      <c r="AJ153" s="355">
        <f t="shared" si="31"/>
        <v>527551.5573419563</v>
      </c>
      <c r="AK153" s="355">
        <f t="shared" si="32"/>
        <v>3794.9727139852848</v>
      </c>
      <c r="AL153" s="11"/>
      <c r="AM153" s="355">
        <f>'(3) Eur Russ 1904 HHs '!CQ156</f>
        <v>6739.0097471182016</v>
      </c>
      <c r="AN153" s="355">
        <f>'(3) Eur Russ 1904 HHs '!CR156</f>
        <v>2763.5244252938573</v>
      </c>
      <c r="AO153" s="355">
        <f>'(3) Eur Russ 1904 HHs '!CS156</f>
        <v>2308.4843613127923</v>
      </c>
      <c r="AP153" s="355">
        <f>'(3) Eur Russ 1904 HHs '!CT156</f>
        <v>77023.039626957732</v>
      </c>
      <c r="AQ153" s="355">
        <f>'(3) Eur Russ 1904 HHs '!CU156</f>
        <v>527551.5573419563</v>
      </c>
      <c r="AR153" s="355">
        <f>'(3) Eur Russ 1904 HHs '!CW156</f>
        <v>3794.9727139852848</v>
      </c>
      <c r="AS153" s="11"/>
      <c r="AT153" s="355">
        <f t="shared" si="33"/>
        <v>0</v>
      </c>
      <c r="AU153" s="355">
        <f t="shared" si="34"/>
        <v>0</v>
      </c>
      <c r="AV153" s="355">
        <f t="shared" si="35"/>
        <v>0</v>
      </c>
      <c r="AW153" s="355">
        <f t="shared" si="36"/>
        <v>0</v>
      </c>
      <c r="AX153" s="355">
        <f t="shared" si="37"/>
        <v>0</v>
      </c>
      <c r="AY153" s="355">
        <f t="shared" si="38"/>
        <v>0</v>
      </c>
    </row>
    <row r="154" spans="1:51">
      <c r="A154" s="25">
        <v>2</v>
      </c>
      <c r="B154" s="1">
        <v>9</v>
      </c>
      <c r="C154" s="205">
        <v>2</v>
      </c>
      <c r="D154" s="25" t="s">
        <v>832</v>
      </c>
      <c r="F154" s="355">
        <f>'(4) Agric &amp; 3 estates'!L156</f>
        <v>47598.963849926753</v>
      </c>
      <c r="G154" s="355">
        <f>'(4) Agric &amp; 3 estates'!M156</f>
        <v>0.41536853845431709</v>
      </c>
      <c r="H154" s="355">
        <f>'(4) Agric &amp; 3 estates'!N156</f>
        <v>52279.720945454712</v>
      </c>
      <c r="I154" s="355">
        <f>'(4) Agric &amp; 3 estates'!R156</f>
        <v>0</v>
      </c>
      <c r="J154" s="355">
        <f>'(5) Servants'!K155</f>
        <v>4157.1370840935997</v>
      </c>
      <c r="K154" s="355">
        <f>'(5) Servants'!L155</f>
        <v>1837.2769354768016</v>
      </c>
      <c r="L154" s="355">
        <f>'(5) Servants'!M155</f>
        <v>0</v>
      </c>
      <c r="M154" s="355">
        <f>'(6) Clergy'!K155</f>
        <v>73.50334955058338</v>
      </c>
      <c r="N154" s="355">
        <f>'(6) Clergy'!L155</f>
        <v>358.03850760504292</v>
      </c>
      <c r="O154" s="355">
        <f>'(6) Clergy'!O155</f>
        <v>0</v>
      </c>
      <c r="P154" s="354">
        <f>'(7) Free professions'!L155</f>
        <v>0</v>
      </c>
      <c r="Q154" s="354">
        <f>'(7) Free professions'!M155</f>
        <v>0</v>
      </c>
      <c r="R154" s="354">
        <f>'(7) Free professions'!N155</f>
        <v>0</v>
      </c>
      <c r="S154" s="354">
        <f>'(8) Gov''t admin'!M155</f>
        <v>0</v>
      </c>
      <c r="T154" s="354">
        <f>'(8) Gov''t admin'!N155</f>
        <v>0</v>
      </c>
      <c r="U154" s="354">
        <f>'(8) Gov''t admin'!O155</f>
        <v>0</v>
      </c>
      <c r="V154" s="354">
        <f>'(8) Gov''t admin'!P155</f>
        <v>0</v>
      </c>
      <c r="W154" s="354">
        <f>'(9) Industry &amp; commerce'!M155</f>
        <v>3.6276923174596742E-2</v>
      </c>
      <c r="X154" s="354">
        <f>'(9) Industry &amp; commerce'!N155</f>
        <v>0</v>
      </c>
      <c r="Y154" s="354">
        <f>'(9) Industry &amp; commerce'!O155</f>
        <v>81.128461615952688</v>
      </c>
      <c r="Z154" s="354">
        <f>'(9) Industry &amp; commerce'!P155</f>
        <v>3.211869142978685E-2</v>
      </c>
      <c r="AA154" s="354">
        <f>'(9) Industry &amp; commerce'!Q155</f>
        <v>0</v>
      </c>
      <c r="AB154" s="354">
        <f>'(9) Industry &amp; commerce'!R155</f>
        <v>2370.6235839448732</v>
      </c>
      <c r="AD154" s="355">
        <f t="shared" si="39"/>
        <v>108756.87648182137</v>
      </c>
      <c r="AF154" s="355">
        <f t="shared" si="27"/>
        <v>0.45164546162891384</v>
      </c>
      <c r="AG154" s="355">
        <f t="shared" si="28"/>
        <v>73.50334955058338</v>
      </c>
      <c r="AH154" s="355">
        <f t="shared" si="29"/>
        <v>81.128461615952688</v>
      </c>
      <c r="AI154" s="355">
        <f t="shared" si="30"/>
        <v>3.211869142978685E-2</v>
      </c>
      <c r="AJ154" s="355">
        <f t="shared" si="31"/>
        <v>51756.100934020353</v>
      </c>
      <c r="AK154" s="355">
        <f t="shared" si="32"/>
        <v>56845.65997248143</v>
      </c>
      <c r="AL154" s="11"/>
      <c r="AM154" s="355">
        <f>'(3) Eur Russ 1904 HHs '!CQ157</f>
        <v>0.45164546162891384</v>
      </c>
      <c r="AN154" s="355">
        <f>'(3) Eur Russ 1904 HHs '!CR157</f>
        <v>73.50334955058338</v>
      </c>
      <c r="AO154" s="355">
        <f>'(3) Eur Russ 1904 HHs '!CS157</f>
        <v>81.128461615952688</v>
      </c>
      <c r="AP154" s="355">
        <f>'(3) Eur Russ 1904 HHs '!CT157</f>
        <v>3.211869142978685E-2</v>
      </c>
      <c r="AQ154" s="355">
        <f>'(3) Eur Russ 1904 HHs '!CU157</f>
        <v>51756.100934020353</v>
      </c>
      <c r="AR154" s="355">
        <f>'(3) Eur Russ 1904 HHs '!CW157</f>
        <v>56845.65997248143</v>
      </c>
      <c r="AS154" s="11"/>
      <c r="AT154" s="355">
        <f t="shared" si="33"/>
        <v>0</v>
      </c>
      <c r="AU154" s="355">
        <f t="shared" si="34"/>
        <v>0</v>
      </c>
      <c r="AV154" s="355">
        <f t="shared" si="35"/>
        <v>0</v>
      </c>
      <c r="AW154" s="355">
        <f t="shared" si="36"/>
        <v>0</v>
      </c>
      <c r="AX154" s="355">
        <f t="shared" si="37"/>
        <v>0</v>
      </c>
      <c r="AY154" s="355">
        <f t="shared" si="38"/>
        <v>0</v>
      </c>
    </row>
    <row r="155" spans="1:51">
      <c r="A155" s="25">
        <v>3</v>
      </c>
      <c r="B155" s="1">
        <v>9</v>
      </c>
      <c r="C155" s="205">
        <v>2</v>
      </c>
      <c r="D155" s="25" t="s">
        <v>833</v>
      </c>
      <c r="F155" s="355">
        <f>'(4) Agric &amp; 3 estates'!L157</f>
        <v>308943.82587369031</v>
      </c>
      <c r="G155" s="355">
        <f>'(4) Agric &amp; 3 estates'!M157</f>
        <v>2413.611869073557</v>
      </c>
      <c r="H155" s="355">
        <f>'(4) Agric &amp; 3 estates'!N157</f>
        <v>5068.7014530200568</v>
      </c>
      <c r="I155" s="355">
        <f>'(4) Agric &amp; 3 estates'!R157</f>
        <v>1580.5314126297017</v>
      </c>
      <c r="J155" s="355">
        <f>'(5) Servants'!K156</f>
        <v>0</v>
      </c>
      <c r="K155" s="355">
        <f>'(5) Servants'!L156</f>
        <v>0</v>
      </c>
      <c r="L155" s="355">
        <f>'(5) Servants'!M156</f>
        <v>11245.863957059208</v>
      </c>
      <c r="M155" s="355">
        <f>'(6) Clergy'!K156</f>
        <v>1955.8229777222423</v>
      </c>
      <c r="N155" s="355">
        <f>'(6) Clergy'!L156</f>
        <v>0</v>
      </c>
      <c r="O155" s="355">
        <f>'(6) Clergy'!O156</f>
        <v>598.76443841398986</v>
      </c>
      <c r="P155" s="354">
        <f>'(7) Free professions'!L156</f>
        <v>0</v>
      </c>
      <c r="Q155" s="354">
        <f>'(7) Free professions'!M156</f>
        <v>397.95027146071709</v>
      </c>
      <c r="R155" s="354">
        <f>'(7) Free professions'!N156</f>
        <v>1193.8508143821514</v>
      </c>
      <c r="S155" s="354">
        <f>'(8) Gov''t admin'!M156</f>
        <v>0</v>
      </c>
      <c r="T155" s="354">
        <f>'(8) Gov''t admin'!N156</f>
        <v>149.04551563383035</v>
      </c>
      <c r="U155" s="354">
        <f>'(8) Gov''t admin'!O156</f>
        <v>0</v>
      </c>
      <c r="V155" s="354">
        <f>'(8) Gov''t admin'!P156</f>
        <v>1341.4096407044731</v>
      </c>
      <c r="W155" s="354">
        <f>'(9) Industry &amp; commerce'!M156</f>
        <v>0</v>
      </c>
      <c r="X155" s="354">
        <f>'(9) Industry &amp; commerce'!N156</f>
        <v>0</v>
      </c>
      <c r="Y155" s="354">
        <f>'(9) Industry &amp; commerce'!O156</f>
        <v>3157.8544998019843</v>
      </c>
      <c r="Z155" s="354">
        <f>'(9) Industry &amp; commerce'!P156</f>
        <v>37190.948675298197</v>
      </c>
      <c r="AA155" s="354">
        <f>'(9) Industry &amp; commerce'!Q156</f>
        <v>0</v>
      </c>
      <c r="AB155" s="354">
        <f>'(9) Industry &amp; commerce'!R156</f>
        <v>0</v>
      </c>
      <c r="AD155" s="355">
        <f t="shared" si="39"/>
        <v>375238.18139889033</v>
      </c>
      <c r="AF155" s="355">
        <f t="shared" si="27"/>
        <v>2413.611869073557</v>
      </c>
      <c r="AG155" s="355">
        <f t="shared" si="28"/>
        <v>1955.8229777222423</v>
      </c>
      <c r="AH155" s="355">
        <f t="shared" si="29"/>
        <v>3704.8502868965315</v>
      </c>
      <c r="AI155" s="355">
        <f t="shared" si="30"/>
        <v>53151.368938487722</v>
      </c>
      <c r="AJ155" s="355">
        <f t="shared" si="31"/>
        <v>308943.82587369031</v>
      </c>
      <c r="AK155" s="355">
        <f t="shared" si="32"/>
        <v>5068.7014530200568</v>
      </c>
      <c r="AL155" s="11"/>
      <c r="AM155" s="355">
        <f>'(3) Eur Russ 1904 HHs '!CQ158</f>
        <v>2413.611869073557</v>
      </c>
      <c r="AN155" s="355">
        <f>'(3) Eur Russ 1904 HHs '!CR158</f>
        <v>1955.8229777222423</v>
      </c>
      <c r="AO155" s="355">
        <f>'(3) Eur Russ 1904 HHs '!CS158</f>
        <v>3704.8502868965315</v>
      </c>
      <c r="AP155" s="355">
        <f>'(3) Eur Russ 1904 HHs '!CT158</f>
        <v>53151.368938487722</v>
      </c>
      <c r="AQ155" s="355">
        <f>'(3) Eur Russ 1904 HHs '!CU158</f>
        <v>308943.82587369031</v>
      </c>
      <c r="AR155" s="355">
        <f>'(3) Eur Russ 1904 HHs '!CW158</f>
        <v>5068.7014530200568</v>
      </c>
      <c r="AS155" s="11"/>
      <c r="AT155" s="355">
        <f t="shared" si="33"/>
        <v>0</v>
      </c>
      <c r="AU155" s="355">
        <f t="shared" si="34"/>
        <v>0</v>
      </c>
      <c r="AV155" s="355">
        <f t="shared" si="35"/>
        <v>0</v>
      </c>
      <c r="AW155" s="355">
        <f t="shared" si="36"/>
        <v>0</v>
      </c>
      <c r="AX155" s="355">
        <f t="shared" si="37"/>
        <v>0</v>
      </c>
      <c r="AY155" s="355">
        <f t="shared" si="38"/>
        <v>0</v>
      </c>
    </row>
    <row r="156" spans="1:51">
      <c r="A156" s="25">
        <v>12</v>
      </c>
      <c r="B156" s="1">
        <v>9</v>
      </c>
      <c r="C156" s="205">
        <v>2</v>
      </c>
      <c r="D156" s="25" t="s">
        <v>922</v>
      </c>
      <c r="F156" s="355">
        <f>'(4) Agric &amp; 3 estates'!L158</f>
        <v>198763.67675067342</v>
      </c>
      <c r="G156" s="355">
        <f>'(4) Agric &amp; 3 estates'!M158</f>
        <v>2617.1004196271097</v>
      </c>
      <c r="H156" s="355">
        <f>'(4) Agric &amp; 3 estates'!N158</f>
        <v>179532.78473701171</v>
      </c>
      <c r="I156" s="355">
        <f>'(4) Agric &amp; 3 estates'!R158</f>
        <v>0</v>
      </c>
      <c r="J156" s="355">
        <f>'(5) Servants'!K157</f>
        <v>11702.259798378947</v>
      </c>
      <c r="K156" s="355">
        <f>'(5) Servants'!L157</f>
        <v>0</v>
      </c>
      <c r="L156" s="355">
        <f>'(5) Servants'!M157</f>
        <v>0</v>
      </c>
      <c r="M156" s="355">
        <f>'(6) Clergy'!K157</f>
        <v>1293.1879665306121</v>
      </c>
      <c r="N156" s="355">
        <f>'(6) Clergy'!L157</f>
        <v>508.3107561866525</v>
      </c>
      <c r="O156" s="355">
        <f>'(6) Clergy'!O157</f>
        <v>0</v>
      </c>
      <c r="P156" s="354">
        <f>'(7) Free professions'!L157</f>
        <v>294.89984597384546</v>
      </c>
      <c r="Q156" s="354">
        <f>'(7) Free professions'!M157</f>
        <v>296.3685534154082</v>
      </c>
      <c r="R156" s="354">
        <f>'(7) Free professions'!N157</f>
        <v>594.20581427237914</v>
      </c>
      <c r="S156" s="354">
        <f>'(8) Gov''t admin'!M157</f>
        <v>0</v>
      </c>
      <c r="T156" s="354">
        <f>'(8) Gov''t admin'!N157</f>
        <v>151.11554091694271</v>
      </c>
      <c r="U156" s="354">
        <f>'(8) Gov''t admin'!O157</f>
        <v>604.46216366777082</v>
      </c>
      <c r="V156" s="354">
        <f>'(8) Gov''t admin'!P157</f>
        <v>755.5777045847135</v>
      </c>
      <c r="W156" s="354">
        <f>'(9) Industry &amp; commerce'!M157</f>
        <v>0</v>
      </c>
      <c r="X156" s="354">
        <f>'(9) Industry &amp; commerce'!N157</f>
        <v>0</v>
      </c>
      <c r="Y156" s="354">
        <f>'(9) Industry &amp; commerce'!O157</f>
        <v>325.31360478657302</v>
      </c>
      <c r="Z156" s="354">
        <f>'(9) Industry &amp; commerce'!P157</f>
        <v>26518.561747016283</v>
      </c>
      <c r="AA156" s="354">
        <f>'(9) Industry &amp; commerce'!Q157</f>
        <v>10090.346648457929</v>
      </c>
      <c r="AB156" s="354">
        <f>'(9) Industry &amp; commerce'!R157</f>
        <v>19721.784416754392</v>
      </c>
      <c r="AD156" s="355">
        <f t="shared" si="39"/>
        <v>453769.95646825468</v>
      </c>
      <c r="AF156" s="355">
        <f t="shared" si="27"/>
        <v>2912.0002656009551</v>
      </c>
      <c r="AG156" s="355">
        <f t="shared" si="28"/>
        <v>1293.1879665306121</v>
      </c>
      <c r="AH156" s="355">
        <f t="shared" si="29"/>
        <v>772.7976991189239</v>
      </c>
      <c r="AI156" s="355">
        <f t="shared" si="30"/>
        <v>27868.345265873377</v>
      </c>
      <c r="AJ156" s="355">
        <f t="shared" si="31"/>
        <v>221160.74536117807</v>
      </c>
      <c r="AK156" s="355">
        <f t="shared" si="32"/>
        <v>199762.87990995275</v>
      </c>
      <c r="AL156" s="11"/>
      <c r="AM156" s="355">
        <f>'(3) Eur Russ 1904 HHs '!CQ159</f>
        <v>2912.0002656009551</v>
      </c>
      <c r="AN156" s="355">
        <f>'(3) Eur Russ 1904 HHs '!CR159</f>
        <v>1293.1879665306121</v>
      </c>
      <c r="AO156" s="355">
        <f>'(3) Eur Russ 1904 HHs '!CS159</f>
        <v>772.7976991189239</v>
      </c>
      <c r="AP156" s="355">
        <f>'(3) Eur Russ 1904 HHs '!CT159</f>
        <v>27868.345265873377</v>
      </c>
      <c r="AQ156" s="355">
        <f>'(3) Eur Russ 1904 HHs '!CU159</f>
        <v>221160.74536117807</v>
      </c>
      <c r="AR156" s="355">
        <f>'(3) Eur Russ 1904 HHs '!CW159</f>
        <v>199762.87990995275</v>
      </c>
      <c r="AS156" s="11"/>
      <c r="AT156" s="355">
        <f t="shared" si="33"/>
        <v>0</v>
      </c>
      <c r="AU156" s="355">
        <f t="shared" si="34"/>
        <v>0</v>
      </c>
      <c r="AV156" s="355">
        <f t="shared" si="35"/>
        <v>0</v>
      </c>
      <c r="AW156" s="355">
        <f t="shared" si="36"/>
        <v>0</v>
      </c>
      <c r="AX156" s="355">
        <f t="shared" si="37"/>
        <v>0</v>
      </c>
      <c r="AY156" s="355">
        <f t="shared" si="38"/>
        <v>0</v>
      </c>
    </row>
    <row r="157" spans="1:51">
      <c r="A157" s="25">
        <v>13</v>
      </c>
      <c r="B157" s="1">
        <v>9</v>
      </c>
      <c r="C157" s="205">
        <v>2</v>
      </c>
      <c r="D157" s="25" t="s">
        <v>889</v>
      </c>
      <c r="F157" s="355">
        <f>'(4) Agric &amp; 3 estates'!L159</f>
        <v>311750.49893906491</v>
      </c>
      <c r="G157" s="355">
        <f>'(4) Agric &amp; 3 estates'!M159</f>
        <v>1549.6900412687021</v>
      </c>
      <c r="H157" s="355">
        <f>'(4) Agric &amp; 3 estates'!N159</f>
        <v>2449.6542839318936</v>
      </c>
      <c r="I157" s="355">
        <f>'(4) Agric &amp; 3 estates'!R159</f>
        <v>0</v>
      </c>
      <c r="J157" s="355">
        <f>'(5) Servants'!K158</f>
        <v>11988.247674325507</v>
      </c>
      <c r="K157" s="355">
        <f>'(5) Servants'!L158</f>
        <v>0</v>
      </c>
      <c r="L157" s="355">
        <f>'(5) Servants'!M158</f>
        <v>0</v>
      </c>
      <c r="M157" s="355">
        <f>'(6) Clergy'!K158</f>
        <v>1004.4602796517138</v>
      </c>
      <c r="N157" s="355">
        <f>'(6) Clergy'!L158</f>
        <v>290.81177127866408</v>
      </c>
      <c r="O157" s="355">
        <f>'(6) Clergy'!O158</f>
        <v>0</v>
      </c>
      <c r="P157" s="354">
        <f>'(7) Free professions'!L158</f>
        <v>228.73928109794383</v>
      </c>
      <c r="Q157" s="354">
        <f>'(7) Free professions'!M158</f>
        <v>330.25941965349512</v>
      </c>
      <c r="R157" s="354">
        <f>'(7) Free professions'!N158</f>
        <v>762.03897786254151</v>
      </c>
      <c r="S157" s="354">
        <f>'(8) Gov''t admin'!M158</f>
        <v>0</v>
      </c>
      <c r="T157" s="354">
        <f>'(8) Gov''t admin'!N158</f>
        <v>108.55652034654463</v>
      </c>
      <c r="U157" s="354">
        <f>'(8) Gov''t admin'!O158</f>
        <v>434.22608138617852</v>
      </c>
      <c r="V157" s="354">
        <f>'(8) Gov''t admin'!P158</f>
        <v>542.78260173272315</v>
      </c>
      <c r="W157" s="354">
        <f>'(9) Industry &amp; commerce'!M158</f>
        <v>0</v>
      </c>
      <c r="X157" s="354">
        <f>'(9) Industry &amp; commerce'!N158</f>
        <v>0</v>
      </c>
      <c r="Y157" s="354">
        <f>'(9) Industry &amp; commerce'!O158</f>
        <v>1064.327510976846</v>
      </c>
      <c r="Z157" s="354">
        <f>'(9) Industry &amp; commerce'!P158</f>
        <v>16500.817248862728</v>
      </c>
      <c r="AA157" s="354">
        <f>'(9) Industry &amp; commerce'!Q158</f>
        <v>33592.911973209411</v>
      </c>
      <c r="AB157" s="354">
        <f>'(9) Industry &amp; commerce'!R158</f>
        <v>70.765153734254227</v>
      </c>
      <c r="AD157" s="355">
        <f t="shared" si="39"/>
        <v>382668.78775838407</v>
      </c>
      <c r="AF157" s="355">
        <f t="shared" si="27"/>
        <v>1778.4293223666459</v>
      </c>
      <c r="AG157" s="355">
        <f t="shared" si="28"/>
        <v>1004.4602796517138</v>
      </c>
      <c r="AH157" s="355">
        <f t="shared" si="29"/>
        <v>1503.1434509768858</v>
      </c>
      <c r="AI157" s="355">
        <f t="shared" si="30"/>
        <v>17805.638828457992</v>
      </c>
      <c r="AJ157" s="355">
        <f t="shared" si="31"/>
        <v>357765.88466798596</v>
      </c>
      <c r="AK157" s="355">
        <f t="shared" si="32"/>
        <v>2811.2312089448124</v>
      </c>
      <c r="AL157" s="11"/>
      <c r="AM157" s="355">
        <f>'(3) Eur Russ 1904 HHs '!CQ160</f>
        <v>1778.4293223666459</v>
      </c>
      <c r="AN157" s="355">
        <f>'(3) Eur Russ 1904 HHs '!CR160</f>
        <v>1004.4602796517138</v>
      </c>
      <c r="AO157" s="355">
        <f>'(3) Eur Russ 1904 HHs '!CS160</f>
        <v>1503.1434509768858</v>
      </c>
      <c r="AP157" s="355">
        <f>'(3) Eur Russ 1904 HHs '!CT160</f>
        <v>17805.638828457995</v>
      </c>
      <c r="AQ157" s="355">
        <f>'(3) Eur Russ 1904 HHs '!CU160</f>
        <v>357765.88466798601</v>
      </c>
      <c r="AR157" s="355">
        <f>'(3) Eur Russ 1904 HHs '!CW160</f>
        <v>2811.2312089448119</v>
      </c>
      <c r="AS157" s="11"/>
      <c r="AT157" s="355">
        <f t="shared" si="33"/>
        <v>0</v>
      </c>
      <c r="AU157" s="355">
        <f t="shared" si="34"/>
        <v>0</v>
      </c>
      <c r="AV157" s="355">
        <f t="shared" si="35"/>
        <v>0</v>
      </c>
      <c r="AW157" s="355">
        <f t="shared" si="36"/>
        <v>0</v>
      </c>
      <c r="AX157" s="355">
        <f t="shared" si="37"/>
        <v>0</v>
      </c>
      <c r="AY157" s="355">
        <f t="shared" si="38"/>
        <v>0</v>
      </c>
    </row>
    <row r="158" spans="1:51">
      <c r="A158" s="25">
        <v>41</v>
      </c>
      <c r="B158" s="1">
        <v>9</v>
      </c>
      <c r="C158" s="205">
        <v>2</v>
      </c>
      <c r="D158" s="221" t="s">
        <v>727</v>
      </c>
      <c r="F158" s="355">
        <f>'(4) Agric &amp; 3 estates'!L160</f>
        <v>168104.37515069783</v>
      </c>
      <c r="G158" s="355">
        <f>'(4) Agric &amp; 3 estates'!M160</f>
        <v>1375.3428086452532</v>
      </c>
      <c r="H158" s="355">
        <f>'(4) Agric &amp; 3 estates'!N160</f>
        <v>3969.661954318261</v>
      </c>
      <c r="I158" s="355">
        <f>'(4) Agric &amp; 3 estates'!R160</f>
        <v>0</v>
      </c>
      <c r="J158" s="355">
        <f>'(5) Servants'!K159</f>
        <v>10670.340015845632</v>
      </c>
      <c r="K158" s="355">
        <f>'(5) Servants'!L159</f>
        <v>0</v>
      </c>
      <c r="L158" s="355">
        <f>'(5) Servants'!M159</f>
        <v>0</v>
      </c>
      <c r="M158" s="355">
        <f>'(6) Clergy'!K159</f>
        <v>590.64918328812576</v>
      </c>
      <c r="N158" s="355">
        <f>'(6) Clergy'!L159</f>
        <v>480.33890183095946</v>
      </c>
      <c r="O158" s="355">
        <f>'(6) Clergy'!O159</f>
        <v>206.04865898822788</v>
      </c>
      <c r="P158" s="354">
        <f>'(7) Free professions'!L159</f>
        <v>166.4198770444732</v>
      </c>
      <c r="Q158" s="354">
        <f>'(7) Free professions'!M159</f>
        <v>333.5299881723717</v>
      </c>
      <c r="R158" s="354">
        <f>'(7) Free professions'!N159</f>
        <v>834.17008747264185</v>
      </c>
      <c r="S158" s="354">
        <f>'(8) Gov''t admin'!M159</f>
        <v>0</v>
      </c>
      <c r="T158" s="354">
        <f>'(8) Gov''t admin'!N159</f>
        <v>120.46902950247018</v>
      </c>
      <c r="U158" s="354">
        <f>'(8) Gov''t admin'!O159</f>
        <v>481.87611800988071</v>
      </c>
      <c r="V158" s="354">
        <f>'(8) Gov''t admin'!P159</f>
        <v>602.34514751235088</v>
      </c>
      <c r="W158" s="354">
        <f>'(9) Industry &amp; commerce'!M159</f>
        <v>0</v>
      </c>
      <c r="X158" s="354">
        <f>'(9) Industry &amp; commerce'!N159</f>
        <v>0</v>
      </c>
      <c r="Y158" s="354">
        <f>'(9) Industry &amp; commerce'!O159</f>
        <v>534.92523915654124</v>
      </c>
      <c r="Z158" s="354">
        <f>'(9) Industry &amp; commerce'!P159</f>
        <v>19165.99325793434</v>
      </c>
      <c r="AA158" s="354">
        <f>'(9) Industry &amp; commerce'!Q159</f>
        <v>9188.82848961122</v>
      </c>
      <c r="AB158" s="354">
        <f>'(9) Industry &amp; commerce'!R159</f>
        <v>0</v>
      </c>
      <c r="AD158" s="355">
        <f t="shared" si="39"/>
        <v>216825.31390803063</v>
      </c>
      <c r="AF158" s="355">
        <f t="shared" si="27"/>
        <v>1541.7626856897264</v>
      </c>
      <c r="AG158" s="355">
        <f t="shared" si="28"/>
        <v>590.64918328812576</v>
      </c>
      <c r="AH158" s="355">
        <f t="shared" si="29"/>
        <v>988.9242568313831</v>
      </c>
      <c r="AI158" s="355">
        <f t="shared" si="30"/>
        <v>20808.55715190756</v>
      </c>
      <c r="AJ158" s="355">
        <f t="shared" si="31"/>
        <v>188445.41977416456</v>
      </c>
      <c r="AK158" s="355">
        <f t="shared" si="32"/>
        <v>4450.0008561492205</v>
      </c>
      <c r="AL158" s="11"/>
      <c r="AM158" s="355">
        <f>'(3) Eur Russ 1904 HHs '!CQ161</f>
        <v>1541.7626856897264</v>
      </c>
      <c r="AN158" s="355">
        <f>'(3) Eur Russ 1904 HHs '!CR161</f>
        <v>590.64918328812576</v>
      </c>
      <c r="AO158" s="355">
        <f>'(3) Eur Russ 1904 HHs '!CS161</f>
        <v>988.92425683138322</v>
      </c>
      <c r="AP158" s="355">
        <f>'(3) Eur Russ 1904 HHs '!CT161</f>
        <v>20808.55715190756</v>
      </c>
      <c r="AQ158" s="355">
        <f>'(3) Eur Russ 1904 HHs '!CU161</f>
        <v>188445.41977416456</v>
      </c>
      <c r="AR158" s="355">
        <f>'(3) Eur Russ 1904 HHs '!CW161</f>
        <v>4450.0008561492205</v>
      </c>
      <c r="AS158" s="11"/>
      <c r="AT158" s="355">
        <f t="shared" si="33"/>
        <v>0</v>
      </c>
      <c r="AU158" s="355">
        <f t="shared" si="34"/>
        <v>0</v>
      </c>
      <c r="AV158" s="355">
        <f t="shared" si="35"/>
        <v>0</v>
      </c>
      <c r="AW158" s="355">
        <f t="shared" si="36"/>
        <v>0</v>
      </c>
      <c r="AX158" s="355">
        <f t="shared" si="37"/>
        <v>0</v>
      </c>
      <c r="AY158" s="355">
        <f t="shared" si="38"/>
        <v>0</v>
      </c>
    </row>
    <row r="159" spans="1:51">
      <c r="A159" s="25">
        <v>47</v>
      </c>
      <c r="B159" s="1">
        <v>9</v>
      </c>
      <c r="C159" s="205">
        <v>2</v>
      </c>
      <c r="D159" s="221" t="s">
        <v>436</v>
      </c>
      <c r="F159" s="355">
        <f>'(4) Agric &amp; 3 estates'!L161</f>
        <v>348823.03179115115</v>
      </c>
      <c r="G159" s="355">
        <f>'(4) Agric &amp; 3 estates'!M161</f>
        <v>2733.9327589149789</v>
      </c>
      <c r="H159" s="355">
        <f>'(4) Agric &amp; 3 estates'!N161</f>
        <v>3501.7443955480394</v>
      </c>
      <c r="I159" s="355">
        <f>'(4) Agric &amp; 3 estates'!R161</f>
        <v>2842.7267331911717</v>
      </c>
      <c r="J159" s="355">
        <f>'(5) Servants'!K160</f>
        <v>0</v>
      </c>
      <c r="K159" s="355">
        <f>'(5) Servants'!L160</f>
        <v>0</v>
      </c>
      <c r="L159" s="355">
        <f>'(5) Servants'!M160</f>
        <v>10926.93504165272</v>
      </c>
      <c r="M159" s="355">
        <f>'(6) Clergy'!K160</f>
        <v>1004.8456611210397</v>
      </c>
      <c r="N159" s="355">
        <f>'(6) Clergy'!L160</f>
        <v>0</v>
      </c>
      <c r="O159" s="355">
        <f>'(6) Clergy'!O160</f>
        <v>732.07764634527985</v>
      </c>
      <c r="P159" s="354">
        <f>'(7) Free professions'!L160</f>
        <v>0</v>
      </c>
      <c r="Q159" s="354">
        <f>'(7) Free professions'!M160</f>
        <v>429.91483609231386</v>
      </c>
      <c r="R159" s="354">
        <f>'(7) Free professions'!N160</f>
        <v>1289.7445082769416</v>
      </c>
      <c r="S159" s="354">
        <f>'(8) Gov''t admin'!M160</f>
        <v>0</v>
      </c>
      <c r="T159" s="354">
        <f>'(8) Gov''t admin'!N160</f>
        <v>131.05342768386504</v>
      </c>
      <c r="U159" s="354">
        <f>'(8) Gov''t admin'!O160</f>
        <v>0</v>
      </c>
      <c r="V159" s="354">
        <f>'(8) Gov''t admin'!P160</f>
        <v>1179.4808491547853</v>
      </c>
      <c r="W159" s="354">
        <f>'(9) Industry &amp; commerce'!M160</f>
        <v>0</v>
      </c>
      <c r="X159" s="354">
        <f>'(9) Industry &amp; commerce'!N160</f>
        <v>0</v>
      </c>
      <c r="Y159" s="354">
        <f>'(9) Industry &amp; commerce'!O160</f>
        <v>768.90145494043691</v>
      </c>
      <c r="Z159" s="354">
        <f>'(9) Industry &amp; commerce'!P160</f>
        <v>40623.056243739367</v>
      </c>
      <c r="AA159" s="354">
        <f>'(9) Industry &amp; commerce'!Q160</f>
        <v>0</v>
      </c>
      <c r="AB159" s="354">
        <f>'(9) Industry &amp; commerce'!R160</f>
        <v>0</v>
      </c>
      <c r="AD159" s="355">
        <f t="shared" si="39"/>
        <v>414987.44534781208</v>
      </c>
      <c r="AF159" s="355">
        <f t="shared" si="27"/>
        <v>2733.9327589149789</v>
      </c>
      <c r="AG159" s="355">
        <f t="shared" si="28"/>
        <v>1004.8456611210397</v>
      </c>
      <c r="AH159" s="355">
        <f t="shared" si="29"/>
        <v>1329.8697187166158</v>
      </c>
      <c r="AI159" s="355">
        <f t="shared" si="30"/>
        <v>57594.021022360263</v>
      </c>
      <c r="AJ159" s="355">
        <f t="shared" si="31"/>
        <v>348823.03179115115</v>
      </c>
      <c r="AK159" s="355">
        <f t="shared" si="32"/>
        <v>3501.7443955480394</v>
      </c>
      <c r="AL159" s="11"/>
      <c r="AM159" s="355">
        <f>'(3) Eur Russ 1904 HHs '!CQ162</f>
        <v>2733.9327589149789</v>
      </c>
      <c r="AN159" s="355">
        <f>'(3) Eur Russ 1904 HHs '!CR162</f>
        <v>1004.8456611210397</v>
      </c>
      <c r="AO159" s="355">
        <f>'(3) Eur Russ 1904 HHs '!CS162</f>
        <v>1329.8697187166158</v>
      </c>
      <c r="AP159" s="355">
        <f>'(3) Eur Russ 1904 HHs '!CT162</f>
        <v>57594.021022360263</v>
      </c>
      <c r="AQ159" s="355">
        <f>'(3) Eur Russ 1904 HHs '!CU162</f>
        <v>348823.03179115115</v>
      </c>
      <c r="AR159" s="355">
        <f>'(3) Eur Russ 1904 HHs '!CW162</f>
        <v>3501.7443955480394</v>
      </c>
      <c r="AS159" s="11"/>
      <c r="AT159" s="355">
        <f t="shared" si="33"/>
        <v>0</v>
      </c>
      <c r="AU159" s="355">
        <f t="shared" si="34"/>
        <v>0</v>
      </c>
      <c r="AV159" s="355">
        <f t="shared" si="35"/>
        <v>0</v>
      </c>
      <c r="AW159" s="355">
        <f t="shared" si="36"/>
        <v>0</v>
      </c>
      <c r="AX159" s="355">
        <f t="shared" si="37"/>
        <v>0</v>
      </c>
      <c r="AY159" s="355">
        <f t="shared" si="38"/>
        <v>0</v>
      </c>
    </row>
    <row r="160" spans="1:51" s="11" customFormat="1">
      <c r="A160" s="52">
        <v>0</v>
      </c>
      <c r="B160" s="11">
        <v>10</v>
      </c>
      <c r="C160" s="206">
        <v>2</v>
      </c>
      <c r="D160" s="52" t="s">
        <v>92</v>
      </c>
      <c r="F160" s="356">
        <f>'(4) Agric &amp; 3 estates'!L162</f>
        <v>13070930.666196756</v>
      </c>
      <c r="G160" s="356">
        <f>'(4) Agric &amp; 3 estates'!M162</f>
        <v>112720.7448468853</v>
      </c>
      <c r="H160" s="356">
        <f>'(4) Agric &amp; 3 estates'!N162</f>
        <v>330235.33482045733</v>
      </c>
      <c r="I160" s="356">
        <f>'(4) Agric &amp; 3 estates'!R162</f>
        <v>8603.7475871563074</v>
      </c>
      <c r="J160" s="356">
        <f>'(5) Servants'!K161</f>
        <v>399158.89815273287</v>
      </c>
      <c r="K160" s="356">
        <f>'(5) Servants'!L161</f>
        <v>1991.624251961654</v>
      </c>
      <c r="L160" s="356">
        <f>'(5) Servants'!M161</f>
        <v>51956.938128769281</v>
      </c>
      <c r="M160" s="356">
        <f>'(6) Clergy'!K161</f>
        <v>72432.126853337119</v>
      </c>
      <c r="N160" s="356">
        <f>'(6) Clergy'!L161</f>
        <v>5330.5802846678289</v>
      </c>
      <c r="O160" s="356">
        <f>'(6) Clergy'!O161</f>
        <v>17324.794666273021</v>
      </c>
      <c r="P160" s="353">
        <f>'(7) Free professions'!L161</f>
        <v>8004.533914325244</v>
      </c>
      <c r="Q160" s="353">
        <f>'(7) Free professions'!M161</f>
        <v>13239.579909150525</v>
      </c>
      <c r="R160" s="353">
        <f>'(7) Free professions'!N161</f>
        <v>33581.220194938251</v>
      </c>
      <c r="S160" s="353">
        <f>'(8) Gov''t admin'!M161</f>
        <v>582.29035663342393</v>
      </c>
      <c r="T160" s="353">
        <f>'(8) Gov''t admin'!N161</f>
        <v>5317.1714480790279</v>
      </c>
      <c r="U160" s="353">
        <f>'(8) Gov''t admin'!O161</f>
        <v>20086.713497626675</v>
      </c>
      <c r="V160" s="353">
        <f>'(8) Gov''t admin'!P161</f>
        <v>31758.247403697504</v>
      </c>
      <c r="W160" s="353">
        <f>'(9) Industry &amp; commerce'!M161</f>
        <v>2716.6570852739737</v>
      </c>
      <c r="X160" s="353">
        <f>'(9) Industry &amp; commerce'!N161</f>
        <v>257.56408651921481</v>
      </c>
      <c r="Y160" s="353">
        <f>'(9) Industry &amp; commerce'!O161</f>
        <v>23980.836280332896</v>
      </c>
      <c r="Z160" s="353">
        <f>'(9) Industry &amp; commerce'!P161</f>
        <v>825910.5290738215</v>
      </c>
      <c r="AA160" s="353">
        <f>'(9) Industry &amp; commerce'!Q161</f>
        <v>1024381.2575066584</v>
      </c>
      <c r="AB160" s="353">
        <f>'(9) Industry &amp; commerce'!R161</f>
        <v>29710.873311011197</v>
      </c>
      <c r="AD160" s="356">
        <f t="shared" si="39"/>
        <v>16090212.92985707</v>
      </c>
      <c r="AF160" s="356">
        <f t="shared" si="27"/>
        <v>124024.22620311794</v>
      </c>
      <c r="AG160" s="356">
        <f t="shared" si="28"/>
        <v>72689.690939856329</v>
      </c>
      <c r="AH160" s="356">
        <f t="shared" si="29"/>
        <v>42537.58763756245</v>
      </c>
      <c r="AI160" s="356">
        <f t="shared" si="30"/>
        <v>969135.47705465578</v>
      </c>
      <c r="AJ160" s="356">
        <f t="shared" si="31"/>
        <v>14514557.535353776</v>
      </c>
      <c r="AK160" s="356">
        <f t="shared" si="32"/>
        <v>367268.412668098</v>
      </c>
      <c r="AM160" s="356">
        <f>'(3) Eur Russ 1904 HHs '!CQ163</f>
        <v>124024.22620311794</v>
      </c>
      <c r="AN160" s="356">
        <f>'(3) Eur Russ 1904 HHs '!CR163</f>
        <v>72689.690939856329</v>
      </c>
      <c r="AO160" s="356">
        <f>'(3) Eur Russ 1904 HHs '!CS163</f>
        <v>42537.587637562443</v>
      </c>
      <c r="AP160" s="356">
        <f>'(3) Eur Russ 1904 HHs '!CT163</f>
        <v>969135.47705465602</v>
      </c>
      <c r="AQ160" s="356">
        <f>'(3) Eur Russ 1904 HHs '!CU163</f>
        <v>14514557.53535377</v>
      </c>
      <c r="AR160" s="356">
        <f>'(3) Eur Russ 1904 HHs '!CW163</f>
        <v>367268.412668098</v>
      </c>
      <c r="AT160" s="356">
        <f t="shared" si="33"/>
        <v>0</v>
      </c>
      <c r="AU160" s="356">
        <f t="shared" si="34"/>
        <v>0</v>
      </c>
      <c r="AV160" s="356">
        <f t="shared" si="35"/>
        <v>0</v>
      </c>
      <c r="AW160" s="356">
        <f t="shared" si="36"/>
        <v>0</v>
      </c>
      <c r="AX160" s="356">
        <f t="shared" si="37"/>
        <v>0</v>
      </c>
      <c r="AY160" s="356">
        <f t="shared" si="38"/>
        <v>0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5"/>
  <sheetViews>
    <sheetView workbookViewId="0">
      <selection activeCell="A32" sqref="A32:A35"/>
    </sheetView>
  </sheetViews>
  <sheetFormatPr baseColWidth="10" defaultRowHeight="15"/>
  <cols>
    <col min="1" max="1" width="21.83203125" style="400" customWidth="1"/>
    <col min="2" max="2" width="13.6640625" style="400" customWidth="1"/>
    <col min="3" max="4" width="10.83203125" style="405"/>
    <col min="5" max="5" width="12" style="405" customWidth="1"/>
    <col min="6" max="16384" width="10.83203125" style="400"/>
  </cols>
  <sheetData>
    <row r="1" spans="1:6">
      <c r="B1" s="402" t="s">
        <v>1144</v>
      </c>
      <c r="C1" s="408" t="s">
        <v>1145</v>
      </c>
      <c r="D1" s="409"/>
      <c r="E1" s="409"/>
      <c r="F1" s="409"/>
    </row>
    <row r="2" spans="1:6">
      <c r="B2" s="403"/>
      <c r="C2" s="408" t="s">
        <v>1146</v>
      </c>
      <c r="D2" s="409"/>
      <c r="E2" s="409"/>
      <c r="F2" s="409"/>
    </row>
    <row r="4" spans="1:6">
      <c r="A4" s="400" t="s">
        <v>1114</v>
      </c>
      <c r="B4" s="400" t="s">
        <v>1112</v>
      </c>
      <c r="C4" s="407" t="s">
        <v>1140</v>
      </c>
      <c r="D4" s="407"/>
      <c r="E4" s="407"/>
    </row>
    <row r="5" spans="1:6">
      <c r="A5" s="404" t="s">
        <v>1115</v>
      </c>
      <c r="B5" s="404" t="s">
        <v>1113</v>
      </c>
      <c r="C5" s="406" t="s">
        <v>1106</v>
      </c>
      <c r="D5" s="406" t="s">
        <v>1107</v>
      </c>
      <c r="E5" s="406" t="s">
        <v>1108</v>
      </c>
    </row>
    <row r="6" spans="1:6">
      <c r="A6" s="400" t="s">
        <v>1139</v>
      </c>
      <c r="B6" s="400" t="s">
        <v>672</v>
      </c>
      <c r="C6" s="405">
        <v>192450.58196656193</v>
      </c>
      <c r="D6" s="405">
        <v>13070930.666196756</v>
      </c>
      <c r="E6" s="405">
        <v>13263381.24816332</v>
      </c>
    </row>
    <row r="7" spans="1:6">
      <c r="A7" s="400" t="s">
        <v>1141</v>
      </c>
      <c r="B7" s="400" t="s">
        <v>869</v>
      </c>
      <c r="C7" s="405">
        <v>2540.7136933378974</v>
      </c>
      <c r="D7" s="405">
        <v>112720.7448468853</v>
      </c>
      <c r="E7" s="405">
        <v>115261.45854022319</v>
      </c>
    </row>
    <row r="8" spans="1:6">
      <c r="A8" s="400" t="s">
        <v>1141</v>
      </c>
      <c r="B8" s="400" t="s">
        <v>1110</v>
      </c>
      <c r="C8" s="405">
        <v>1663.3620244587646</v>
      </c>
      <c r="D8" s="405">
        <v>330235.33482045733</v>
      </c>
      <c r="E8" s="405">
        <v>331898.69684491609</v>
      </c>
    </row>
    <row r="9" spans="1:6">
      <c r="A9" s="400" t="s">
        <v>1141</v>
      </c>
      <c r="B9" s="400" t="s">
        <v>19</v>
      </c>
      <c r="C9" s="405">
        <v>2267.3461152736818</v>
      </c>
      <c r="D9" s="405">
        <v>8603.7475871563074</v>
      </c>
      <c r="E9" s="405">
        <v>10871.093702429989</v>
      </c>
    </row>
    <row r="10" spans="1:6">
      <c r="A10" s="400" t="s">
        <v>1135</v>
      </c>
      <c r="B10" s="400" t="s">
        <v>672</v>
      </c>
      <c r="C10" s="405">
        <v>300077.15860920493</v>
      </c>
      <c r="D10" s="405">
        <v>399158.89815273287</v>
      </c>
      <c r="E10" s="405">
        <v>699236.0567619378</v>
      </c>
    </row>
    <row r="11" spans="1:6">
      <c r="A11" s="400" t="s">
        <v>1141</v>
      </c>
      <c r="B11" s="400" t="s">
        <v>20</v>
      </c>
      <c r="C11" s="405">
        <v>9641.6557565344337</v>
      </c>
      <c r="D11" s="405">
        <v>1991.624251961654</v>
      </c>
      <c r="E11" s="405">
        <v>11633.280008496089</v>
      </c>
    </row>
    <row r="12" spans="1:6">
      <c r="A12" s="400" t="s">
        <v>1141</v>
      </c>
      <c r="B12" s="400" t="s">
        <v>1136</v>
      </c>
      <c r="C12" s="405">
        <v>11472.731668240926</v>
      </c>
      <c r="D12" s="405">
        <v>51956.938128769281</v>
      </c>
      <c r="E12" s="405">
        <v>63429.66979701021</v>
      </c>
    </row>
    <row r="13" spans="1:6">
      <c r="A13" s="400" t="s">
        <v>1142</v>
      </c>
      <c r="B13" s="400" t="s">
        <v>1143</v>
      </c>
      <c r="C13" s="405">
        <v>24964.897007449563</v>
      </c>
      <c r="D13" s="405">
        <v>72432.126853337119</v>
      </c>
      <c r="E13" s="405">
        <v>97397.023860786663</v>
      </c>
    </row>
    <row r="14" spans="1:6">
      <c r="A14" s="400" t="s">
        <v>1141</v>
      </c>
      <c r="B14" s="400" t="s">
        <v>20</v>
      </c>
      <c r="C14" s="405">
        <v>5033.4094019477388</v>
      </c>
      <c r="D14" s="405">
        <v>5330.5802846678289</v>
      </c>
      <c r="E14" s="405">
        <v>10363.989686615565</v>
      </c>
    </row>
    <row r="15" spans="1:6">
      <c r="A15" s="400" t="s">
        <v>1141</v>
      </c>
      <c r="B15" s="400" t="s">
        <v>19</v>
      </c>
      <c r="C15" s="405">
        <v>880.56216954954539</v>
      </c>
      <c r="D15" s="405">
        <v>17324.794666273021</v>
      </c>
      <c r="E15" s="405">
        <v>18205.356835822568</v>
      </c>
    </row>
    <row r="16" spans="1:6">
      <c r="A16" s="400" t="s">
        <v>1137</v>
      </c>
      <c r="B16" s="400" t="s">
        <v>869</v>
      </c>
      <c r="C16" s="405">
        <v>46039.146771691689</v>
      </c>
      <c r="D16" s="405">
        <v>8004.533914325244</v>
      </c>
      <c r="E16" s="405">
        <v>54043.680686016909</v>
      </c>
    </row>
    <row r="17" spans="1:5">
      <c r="A17" s="400" t="s">
        <v>1141</v>
      </c>
      <c r="B17" s="400" t="s">
        <v>999</v>
      </c>
      <c r="C17" s="405">
        <v>0</v>
      </c>
      <c r="D17" s="405">
        <v>13239.579909150525</v>
      </c>
      <c r="E17" s="405">
        <v>13239.579909150525</v>
      </c>
    </row>
    <row r="18" spans="1:5">
      <c r="A18" s="400" t="s">
        <v>1141</v>
      </c>
      <c r="B18" s="400" t="s">
        <v>19</v>
      </c>
      <c r="C18" s="405">
        <v>21428.607221355032</v>
      </c>
      <c r="D18" s="405">
        <v>33581.220194938251</v>
      </c>
      <c r="E18" s="405">
        <v>55009.827416293272</v>
      </c>
    </row>
    <row r="19" spans="1:5">
      <c r="A19" s="400" t="s">
        <v>2</v>
      </c>
      <c r="B19" s="400" t="s">
        <v>869</v>
      </c>
      <c r="C19" s="405">
        <v>11324.908659598139</v>
      </c>
      <c r="D19" s="405">
        <v>582.29035663342393</v>
      </c>
      <c r="E19" s="405">
        <v>11907.199016231563</v>
      </c>
    </row>
    <row r="20" spans="1:5">
      <c r="A20" s="400" t="s">
        <v>1141</v>
      </c>
      <c r="B20" s="400" t="s">
        <v>999</v>
      </c>
      <c r="C20" s="405">
        <v>9232.0782041035454</v>
      </c>
      <c r="D20" s="405">
        <v>5317.1714480790279</v>
      </c>
      <c r="E20" s="405">
        <v>14549.249652182578</v>
      </c>
    </row>
    <row r="21" spans="1:5">
      <c r="A21" s="400" t="s">
        <v>1141</v>
      </c>
      <c r="B21" s="400" t="s">
        <v>672</v>
      </c>
      <c r="C21" s="405">
        <v>24220.952861836438</v>
      </c>
      <c r="D21" s="405">
        <v>20086.713497626675</v>
      </c>
      <c r="E21" s="405">
        <v>44307.66635946311</v>
      </c>
    </row>
    <row r="22" spans="1:5">
      <c r="A22" s="400" t="s">
        <v>1141</v>
      </c>
      <c r="B22" s="400" t="s">
        <v>19</v>
      </c>
      <c r="C22" s="405">
        <v>36179.244913671348</v>
      </c>
      <c r="D22" s="405">
        <v>31758.247403697504</v>
      </c>
      <c r="E22" s="405">
        <v>67937.492317368858</v>
      </c>
    </row>
    <row r="23" spans="1:5">
      <c r="A23" s="400" t="s">
        <v>1138</v>
      </c>
      <c r="B23" s="400" t="s">
        <v>869</v>
      </c>
      <c r="C23" s="405">
        <v>80888.522939448856</v>
      </c>
      <c r="D23" s="405">
        <v>2716.6570852739737</v>
      </c>
      <c r="E23" s="405">
        <v>83605.180024722824</v>
      </c>
    </row>
    <row r="24" spans="1:5">
      <c r="A24" s="400" t="s">
        <v>1141</v>
      </c>
      <c r="B24" s="400" t="s">
        <v>943</v>
      </c>
      <c r="C24" s="405">
        <v>1023.2322642057553</v>
      </c>
      <c r="D24" s="405">
        <v>257.56408651921481</v>
      </c>
      <c r="E24" s="405">
        <v>1280.7963507249699</v>
      </c>
    </row>
    <row r="25" spans="1:5">
      <c r="A25" s="400" t="s">
        <v>1141</v>
      </c>
      <c r="B25" s="400" t="s">
        <v>999</v>
      </c>
      <c r="C25" s="405">
        <v>54183.208044443418</v>
      </c>
      <c r="D25" s="405">
        <v>23980.836280332896</v>
      </c>
      <c r="E25" s="405">
        <v>78164.044324776332</v>
      </c>
    </row>
    <row r="26" spans="1:5">
      <c r="A26" s="400" t="s">
        <v>1141</v>
      </c>
      <c r="B26" s="400" t="s">
        <v>19</v>
      </c>
      <c r="C26" s="405">
        <v>909015.96233002027</v>
      </c>
      <c r="D26" s="405">
        <v>825910.5290738215</v>
      </c>
      <c r="E26" s="405">
        <v>1734926.4914038414</v>
      </c>
    </row>
    <row r="27" spans="1:5">
      <c r="A27" s="400" t="s">
        <v>1141</v>
      </c>
      <c r="B27" s="400" t="s">
        <v>672</v>
      </c>
      <c r="C27" s="405">
        <v>403940.17445107386</v>
      </c>
      <c r="D27" s="405">
        <v>1024381.2575066584</v>
      </c>
      <c r="E27" s="405">
        <v>1428321.4319577322</v>
      </c>
    </row>
    <row r="28" spans="1:5">
      <c r="A28" s="400" t="s">
        <v>1141</v>
      </c>
      <c r="B28" s="400" t="s">
        <v>20</v>
      </c>
      <c r="C28" s="405">
        <v>46227.867387198188</v>
      </c>
      <c r="D28" s="405">
        <v>29710.873311011197</v>
      </c>
      <c r="E28" s="405">
        <v>75938.740698209396</v>
      </c>
    </row>
    <row r="30" spans="1:5">
      <c r="B30" s="401" t="s">
        <v>1109</v>
      </c>
      <c r="C30" s="405">
        <v>2194696.3244612063</v>
      </c>
      <c r="D30" s="405">
        <v>16090212.92985707</v>
      </c>
      <c r="E30" s="405">
        <v>18284909.254318278</v>
      </c>
    </row>
    <row r="32" spans="1:5">
      <c r="A32" s="404" t="s">
        <v>1116</v>
      </c>
    </row>
    <row r="33" spans="1:1">
      <c r="A33" s="400" t="s">
        <v>1111</v>
      </c>
    </row>
    <row r="34" spans="1:1">
      <c r="A34" s="400" t="s">
        <v>0</v>
      </c>
    </row>
    <row r="35" spans="1:1">
      <c r="A35" s="400" t="s">
        <v>1</v>
      </c>
    </row>
  </sheetData>
  <mergeCells count="3">
    <mergeCell ref="C4:E4"/>
    <mergeCell ref="C1:F1"/>
    <mergeCell ref="C2:F2"/>
  </mergeCells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H232"/>
  <sheetViews>
    <sheetView zoomScale="70" zoomScaleNormal="70" zoomScalePageLayoutView="70" workbookViewId="0">
      <selection activeCell="D2" sqref="D2"/>
    </sheetView>
  </sheetViews>
  <sheetFormatPr baseColWidth="10" defaultColWidth="8.83203125" defaultRowHeight="15"/>
  <cols>
    <col min="1" max="1" width="7" style="1" customWidth="1"/>
    <col min="2" max="2" width="13.1640625" style="1" customWidth="1"/>
    <col min="3" max="3" width="8" style="1" customWidth="1"/>
    <col min="4" max="4" width="26.33203125" style="1" bestFit="1" customWidth="1"/>
    <col min="5" max="5" width="16.33203125" style="2" bestFit="1" customWidth="1"/>
    <col min="6" max="6" width="12.5" style="2" customWidth="1"/>
    <col min="7" max="7" width="10.6640625" style="2" customWidth="1"/>
    <col min="8" max="8" width="16.1640625" style="3" customWidth="1"/>
    <col min="9" max="9" width="14.6640625" style="3" customWidth="1"/>
    <col min="10" max="10" width="13.33203125" style="3" customWidth="1"/>
    <col min="11" max="11" width="10.1640625" style="3" customWidth="1"/>
    <col min="12" max="12" width="2.83203125" style="3" customWidth="1"/>
    <col min="13" max="13" width="9.33203125" style="3" bestFit="1" customWidth="1"/>
    <col min="14" max="14" width="10.1640625" style="3" customWidth="1"/>
    <col min="15" max="15" width="9.5" style="3" bestFit="1" customWidth="1"/>
    <col min="16" max="16" width="10.83203125" style="3" customWidth="1"/>
    <col min="17" max="17" width="10.5" style="2" customWidth="1"/>
    <col min="18" max="18" width="8.83203125" style="3"/>
    <col min="19" max="20" width="10" style="3" customWidth="1"/>
    <col min="21" max="22" width="10.1640625" style="3" customWidth="1"/>
    <col min="23" max="23" width="2.83203125" style="3" customWidth="1"/>
    <col min="24" max="24" width="9.83203125" style="38" customWidth="1"/>
    <col min="25" max="25" width="16.33203125" style="38" customWidth="1"/>
    <col min="26" max="26" width="8.83203125" style="3"/>
    <col min="27" max="27" width="9.83203125" style="3" customWidth="1"/>
    <col min="28" max="29" width="8.83203125" style="3"/>
    <col min="30" max="30" width="12.33203125" style="3" customWidth="1"/>
    <col min="31" max="31" width="16.1640625" style="3" customWidth="1"/>
    <col min="32" max="32" width="13" style="1" customWidth="1"/>
    <col min="33" max="33" width="15.6640625" style="1" customWidth="1"/>
    <col min="34" max="16384" width="8.83203125" style="1"/>
  </cols>
  <sheetData>
    <row r="1" spans="1:34" ht="17">
      <c r="D1" s="10" t="s">
        <v>8</v>
      </c>
    </row>
    <row r="2" spans="1:34" ht="17">
      <c r="D2" s="19" t="s">
        <v>74</v>
      </c>
      <c r="Q2" s="8" t="s">
        <v>498</v>
      </c>
      <c r="R2" s="9"/>
      <c r="S2" s="9"/>
      <c r="T2" s="9"/>
      <c r="U2" s="9"/>
    </row>
    <row r="3" spans="1:34" ht="17">
      <c r="D3" s="10"/>
      <c r="Q3" s="8" t="s">
        <v>431</v>
      </c>
    </row>
    <row r="4" spans="1:34" ht="17">
      <c r="D4" s="10" t="s">
        <v>590</v>
      </c>
      <c r="Q4" s="8" t="s">
        <v>299</v>
      </c>
      <c r="AB4" s="3" t="s">
        <v>700</v>
      </c>
    </row>
    <row r="5" spans="1:34" ht="17">
      <c r="D5" s="10"/>
      <c r="F5" s="56" t="s">
        <v>295</v>
      </c>
      <c r="AF5" s="1" t="s">
        <v>708</v>
      </c>
    </row>
    <row r="6" spans="1:34" ht="17">
      <c r="B6" s="19" t="s">
        <v>644</v>
      </c>
      <c r="C6" s="19"/>
      <c r="D6" s="25"/>
      <c r="E6" s="26" t="s">
        <v>936</v>
      </c>
      <c r="F6" s="56" t="s">
        <v>694</v>
      </c>
      <c r="G6" s="26"/>
      <c r="H6" s="33" t="s">
        <v>763</v>
      </c>
      <c r="I6" s="27"/>
      <c r="J6" s="27"/>
      <c r="K6" s="28"/>
      <c r="L6" s="28"/>
      <c r="M6" s="58" t="s">
        <v>253</v>
      </c>
      <c r="N6" s="27"/>
      <c r="O6" s="27"/>
      <c r="P6" s="27"/>
      <c r="Q6" s="29"/>
      <c r="R6" s="27"/>
      <c r="S6" s="27"/>
      <c r="T6" s="27"/>
      <c r="U6" s="27"/>
      <c r="V6" s="27"/>
      <c r="W6" s="27"/>
      <c r="AB6" s="38" t="s">
        <v>377</v>
      </c>
      <c r="AF6" s="1" t="s">
        <v>577</v>
      </c>
      <c r="AG6" s="1" t="s">
        <v>830</v>
      </c>
    </row>
    <row r="7" spans="1:34">
      <c r="E7" s="16" t="s">
        <v>288</v>
      </c>
      <c r="F7" s="56" t="s">
        <v>297</v>
      </c>
      <c r="G7" s="1" t="s">
        <v>939</v>
      </c>
      <c r="H7" s="33" t="s">
        <v>618</v>
      </c>
      <c r="N7" s="30" t="s">
        <v>443</v>
      </c>
      <c r="O7" s="3" t="s">
        <v>495</v>
      </c>
      <c r="AA7" s="3" t="s">
        <v>437</v>
      </c>
      <c r="AB7" s="3" t="s">
        <v>292</v>
      </c>
      <c r="AF7" s="49" t="s">
        <v>246</v>
      </c>
      <c r="AG7" s="48" t="s">
        <v>427</v>
      </c>
    </row>
    <row r="8" spans="1:34">
      <c r="E8" s="16"/>
      <c r="F8" s="23" t="s">
        <v>915</v>
      </c>
      <c r="G8" s="23" t="s">
        <v>294</v>
      </c>
      <c r="H8" s="33" t="s">
        <v>619</v>
      </c>
      <c r="I8" s="3" t="s">
        <v>562</v>
      </c>
      <c r="M8" s="3" t="s">
        <v>842</v>
      </c>
      <c r="N8" s="30" t="s">
        <v>444</v>
      </c>
      <c r="P8" s="3" t="s">
        <v>363</v>
      </c>
      <c r="R8" s="3" t="s">
        <v>537</v>
      </c>
      <c r="T8" s="3" t="s">
        <v>629</v>
      </c>
      <c r="U8" s="3" t="s">
        <v>346</v>
      </c>
      <c r="X8" s="38" t="s">
        <v>496</v>
      </c>
      <c r="Y8" s="38" t="s">
        <v>425</v>
      </c>
      <c r="AA8" s="37" t="s">
        <v>43</v>
      </c>
      <c r="AB8" s="38" t="s">
        <v>377</v>
      </c>
      <c r="AD8" s="3" t="s">
        <v>513</v>
      </c>
      <c r="AE8" s="3" t="s">
        <v>373</v>
      </c>
      <c r="AF8" s="49" t="s">
        <v>247</v>
      </c>
      <c r="AG8" s="49" t="s">
        <v>523</v>
      </c>
    </row>
    <row r="9" spans="1:34">
      <c r="A9" s="23" t="s">
        <v>360</v>
      </c>
      <c r="B9" s="23" t="s">
        <v>136</v>
      </c>
      <c r="C9" s="23"/>
      <c r="E9" s="16" t="s">
        <v>289</v>
      </c>
      <c r="F9" s="16"/>
      <c r="G9" s="16"/>
      <c r="H9" s="33" t="s">
        <v>129</v>
      </c>
      <c r="I9" s="3" t="s">
        <v>254</v>
      </c>
      <c r="J9" s="3" t="s">
        <v>682</v>
      </c>
      <c r="K9" s="17" t="s">
        <v>683</v>
      </c>
      <c r="L9" s="17"/>
      <c r="M9" s="3" t="s">
        <v>442</v>
      </c>
      <c r="N9" s="30" t="s">
        <v>442</v>
      </c>
      <c r="O9" s="3" t="s">
        <v>362</v>
      </c>
      <c r="P9" s="3" t="s">
        <v>364</v>
      </c>
      <c r="Q9" s="2" t="s">
        <v>365</v>
      </c>
      <c r="R9" s="3" t="s">
        <v>426</v>
      </c>
      <c r="S9" s="3" t="s">
        <v>290</v>
      </c>
      <c r="T9" s="3" t="s">
        <v>426</v>
      </c>
      <c r="U9" s="3" t="s">
        <v>347</v>
      </c>
      <c r="V9" s="17" t="s">
        <v>683</v>
      </c>
      <c r="X9" s="38" t="s">
        <v>497</v>
      </c>
      <c r="Y9" s="38" t="s">
        <v>303</v>
      </c>
      <c r="Z9" s="3" t="s">
        <v>304</v>
      </c>
      <c r="AB9" s="38" t="s">
        <v>377</v>
      </c>
      <c r="AC9" s="3" t="s">
        <v>259</v>
      </c>
      <c r="AD9" s="3" t="s">
        <v>514</v>
      </c>
      <c r="AE9" s="3" t="s">
        <v>374</v>
      </c>
      <c r="AF9" s="49" t="s">
        <v>248</v>
      </c>
      <c r="AG9" s="49" t="s">
        <v>892</v>
      </c>
    </row>
    <row r="10" spans="1:34">
      <c r="A10" s="23" t="s">
        <v>328</v>
      </c>
      <c r="B10" s="53" t="s">
        <v>137</v>
      </c>
      <c r="C10" s="53" t="s">
        <v>135</v>
      </c>
      <c r="D10" s="4"/>
      <c r="E10" s="5" t="s">
        <v>192</v>
      </c>
      <c r="F10" s="5"/>
      <c r="G10" s="5"/>
      <c r="H10" s="34" t="s">
        <v>417</v>
      </c>
      <c r="I10" s="6" t="s">
        <v>408</v>
      </c>
      <c r="J10" s="6" t="s">
        <v>409</v>
      </c>
      <c r="K10" s="24" t="s">
        <v>932</v>
      </c>
      <c r="L10" s="17"/>
      <c r="M10" s="6" t="s">
        <v>410</v>
      </c>
      <c r="N10" s="31" t="s">
        <v>411</v>
      </c>
      <c r="O10" s="6" t="s">
        <v>702</v>
      </c>
      <c r="P10" s="6" t="s">
        <v>703</v>
      </c>
      <c r="Q10" s="5" t="s">
        <v>704</v>
      </c>
      <c r="R10" s="6" t="s">
        <v>705</v>
      </c>
      <c r="S10" s="6" t="s">
        <v>706</v>
      </c>
      <c r="T10" s="6" t="s">
        <v>707</v>
      </c>
      <c r="U10" s="6" t="s">
        <v>418</v>
      </c>
      <c r="V10" s="24" t="s">
        <v>932</v>
      </c>
      <c r="W10" s="6"/>
      <c r="X10" s="6" t="s">
        <v>412</v>
      </c>
      <c r="Y10" s="6" t="s">
        <v>350</v>
      </c>
      <c r="Z10" s="6" t="s">
        <v>351</v>
      </c>
      <c r="AA10" s="6" t="s">
        <v>352</v>
      </c>
      <c r="AB10" s="6" t="s">
        <v>353</v>
      </c>
      <c r="AC10" s="6" t="s">
        <v>354</v>
      </c>
      <c r="AD10" s="6" t="s">
        <v>355</v>
      </c>
      <c r="AE10" s="6" t="s">
        <v>234</v>
      </c>
      <c r="AF10" s="49" t="s">
        <v>249</v>
      </c>
      <c r="AG10" s="49" t="s">
        <v>633</v>
      </c>
      <c r="AH10" s="101" t="s">
        <v>657</v>
      </c>
    </row>
    <row r="11" spans="1:34">
      <c r="A11" s="1">
        <v>1</v>
      </c>
      <c r="B11" s="25"/>
      <c r="C11" s="25"/>
      <c r="D11" s="4" t="s">
        <v>235</v>
      </c>
      <c r="E11" s="2">
        <v>125640021</v>
      </c>
      <c r="H11" s="44">
        <v>74.569999999999993</v>
      </c>
      <c r="I11" s="41">
        <v>70.27</v>
      </c>
      <c r="J11" s="41">
        <v>3.59</v>
      </c>
      <c r="K11" s="45">
        <f t="shared" ref="K11:K42" si="0">H11-I11-J11</f>
        <v>0.7099999999999973</v>
      </c>
      <c r="L11" s="45"/>
      <c r="M11" s="41">
        <v>0.44</v>
      </c>
      <c r="N11" s="30">
        <v>7.82</v>
      </c>
      <c r="O11" s="3">
        <v>1.35</v>
      </c>
      <c r="P11" s="3">
        <v>0.27</v>
      </c>
      <c r="Q11" s="7">
        <v>0</v>
      </c>
      <c r="R11" s="41">
        <v>0.85</v>
      </c>
      <c r="S11" s="41">
        <v>2.1800000000000002</v>
      </c>
      <c r="T11" s="41">
        <v>0.32</v>
      </c>
      <c r="U11" s="41">
        <v>1.32</v>
      </c>
      <c r="V11" s="41">
        <f>N11-O11-SUM(R11:U11)</f>
        <v>1.8000000000000007</v>
      </c>
      <c r="W11" s="41"/>
      <c r="X11" s="39">
        <v>1.52</v>
      </c>
      <c r="Y11" s="39">
        <v>1.55</v>
      </c>
      <c r="Z11" s="41">
        <v>3.98</v>
      </c>
      <c r="AA11" s="41">
        <v>10.119999999999999</v>
      </c>
      <c r="AB11" s="41">
        <v>0.76</v>
      </c>
      <c r="AC11" s="41">
        <v>0.63</v>
      </c>
      <c r="AD11" s="41">
        <v>0.64</v>
      </c>
      <c r="AE11" s="41">
        <v>4.62</v>
      </c>
      <c r="AF11" s="47">
        <f t="shared" ref="AF11:AF42" si="1">AA11-SUM(AB11:AE11)</f>
        <v>3.4699999999999989</v>
      </c>
      <c r="AG11" s="47">
        <f t="shared" ref="AG11:AG42" si="2">100-(H11+M11+N11+SUM(X11:AA11))</f>
        <v>0</v>
      </c>
      <c r="AH11" s="101"/>
    </row>
    <row r="12" spans="1:34">
      <c r="A12" s="1">
        <v>2</v>
      </c>
      <c r="B12" s="25"/>
      <c r="C12" s="25"/>
      <c r="D12" s="18" t="s">
        <v>614</v>
      </c>
      <c r="E12" s="2">
        <v>108809062</v>
      </c>
      <c r="H12" s="44">
        <v>84.66</v>
      </c>
      <c r="I12" s="41">
        <v>79.81</v>
      </c>
      <c r="J12" s="41">
        <v>4.13</v>
      </c>
      <c r="K12" s="45">
        <f t="shared" si="0"/>
        <v>0.71999999999999442</v>
      </c>
      <c r="L12" s="45"/>
      <c r="M12" s="41">
        <v>0.48</v>
      </c>
      <c r="N12" s="30">
        <v>4.9800000000000004</v>
      </c>
      <c r="O12" s="3">
        <v>0.92</v>
      </c>
      <c r="P12" s="3">
        <v>0.23</v>
      </c>
      <c r="Q12" s="7">
        <v>0</v>
      </c>
      <c r="R12" s="41">
        <v>0.56999999999999995</v>
      </c>
      <c r="S12" s="41">
        <v>1.21</v>
      </c>
      <c r="T12" s="41">
        <v>0.2</v>
      </c>
      <c r="U12" s="41">
        <v>0.99</v>
      </c>
      <c r="V12" s="74">
        <f t="shared" ref="V12:V75" si="3">N12-O12-SUM(R12:U12)</f>
        <v>1.0900000000000007</v>
      </c>
      <c r="W12" s="41"/>
      <c r="X12" s="39">
        <v>1.06</v>
      </c>
      <c r="Y12" s="39">
        <v>0.88</v>
      </c>
      <c r="Z12" s="41">
        <v>1.96</v>
      </c>
      <c r="AA12" s="41">
        <v>5.98</v>
      </c>
      <c r="AB12" s="41">
        <v>0.34</v>
      </c>
      <c r="AC12" s="41">
        <v>0.53</v>
      </c>
      <c r="AD12" s="41">
        <v>0.28999999999999998</v>
      </c>
      <c r="AE12" s="41">
        <v>3.07</v>
      </c>
      <c r="AF12" s="47">
        <f t="shared" si="1"/>
        <v>1.75</v>
      </c>
      <c r="AG12" s="47">
        <f t="shared" si="2"/>
        <v>0</v>
      </c>
      <c r="AH12" s="101"/>
    </row>
    <row r="13" spans="1:34">
      <c r="A13" s="1">
        <v>3</v>
      </c>
      <c r="B13" s="25"/>
      <c r="C13" s="25"/>
      <c r="D13" s="18" t="s">
        <v>489</v>
      </c>
      <c r="E13" s="2">
        <v>16830959</v>
      </c>
      <c r="H13" s="44">
        <v>9.36</v>
      </c>
      <c r="I13" s="41">
        <v>8.5500000000000007</v>
      </c>
      <c r="J13" s="41">
        <v>0.16</v>
      </c>
      <c r="K13" s="45">
        <f t="shared" si="0"/>
        <v>0.64999999999999869</v>
      </c>
      <c r="L13" s="45"/>
      <c r="M13" s="41">
        <v>0.23</v>
      </c>
      <c r="N13" s="30">
        <v>26.23</v>
      </c>
      <c r="O13" s="3">
        <v>4.1399999999999997</v>
      </c>
      <c r="P13" s="3">
        <v>0.5</v>
      </c>
      <c r="Q13" s="7">
        <v>2</v>
      </c>
      <c r="R13" s="41">
        <v>2.64</v>
      </c>
      <c r="S13" s="41">
        <v>8.43</v>
      </c>
      <c r="T13" s="41">
        <v>1.1000000000000001</v>
      </c>
      <c r="U13" s="41">
        <v>3.5</v>
      </c>
      <c r="V13" s="74">
        <f t="shared" si="3"/>
        <v>6.42</v>
      </c>
      <c r="W13" s="41"/>
      <c r="X13" s="39">
        <v>4.45</v>
      </c>
      <c r="Y13" s="39">
        <v>5.87</v>
      </c>
      <c r="Z13" s="41">
        <v>17.02</v>
      </c>
      <c r="AA13" s="41">
        <v>36.840000000000003</v>
      </c>
      <c r="AB13" s="41">
        <v>3.44</v>
      </c>
      <c r="AC13" s="41">
        <v>1.31</v>
      </c>
      <c r="AD13" s="41">
        <v>2.87</v>
      </c>
      <c r="AE13" s="41">
        <v>14.64</v>
      </c>
      <c r="AF13" s="47">
        <f t="shared" si="1"/>
        <v>14.580000000000002</v>
      </c>
      <c r="AG13" s="47">
        <f t="shared" si="2"/>
        <v>0</v>
      </c>
      <c r="AH13" s="101"/>
    </row>
    <row r="14" spans="1:34">
      <c r="A14" s="1">
        <v>4</v>
      </c>
      <c r="B14" s="25"/>
      <c r="C14" s="25"/>
      <c r="D14" s="4" t="s">
        <v>236</v>
      </c>
      <c r="E14" s="2">
        <v>93442864</v>
      </c>
      <c r="H14" s="44">
        <v>74.92</v>
      </c>
      <c r="I14" s="41">
        <v>73.56</v>
      </c>
      <c r="J14" s="41">
        <v>0.76</v>
      </c>
      <c r="K14" s="45">
        <f t="shared" si="0"/>
        <v>0.59999999999999942</v>
      </c>
      <c r="L14" s="45"/>
      <c r="M14" s="41">
        <v>0.43</v>
      </c>
      <c r="N14" s="30">
        <v>7.93</v>
      </c>
      <c r="O14" s="3">
        <v>1.46</v>
      </c>
      <c r="P14" s="3">
        <v>0.27</v>
      </c>
      <c r="Q14" s="7">
        <v>0</v>
      </c>
      <c r="R14" s="41">
        <v>0.84</v>
      </c>
      <c r="S14" s="41">
        <v>2.1800000000000002</v>
      </c>
      <c r="T14" s="41">
        <v>0.31</v>
      </c>
      <c r="U14" s="41">
        <v>1.25</v>
      </c>
      <c r="V14" s="74">
        <f t="shared" si="3"/>
        <v>1.8899999999999997</v>
      </c>
      <c r="W14" s="41"/>
      <c r="X14" s="39">
        <v>1.54</v>
      </c>
      <c r="Y14" s="39">
        <v>1.61</v>
      </c>
      <c r="Z14" s="41">
        <v>3.87</v>
      </c>
      <c r="AA14" s="41">
        <v>9.6999999999999993</v>
      </c>
      <c r="AB14" s="41">
        <v>0.76</v>
      </c>
      <c r="AC14" s="41">
        <v>0.69</v>
      </c>
      <c r="AD14" s="41">
        <v>0.68</v>
      </c>
      <c r="AE14" s="41">
        <v>4.26</v>
      </c>
      <c r="AF14" s="47">
        <f t="shared" si="1"/>
        <v>3.3099999999999996</v>
      </c>
      <c r="AG14" s="47">
        <f t="shared" si="2"/>
        <v>0</v>
      </c>
      <c r="AH14" s="101"/>
    </row>
    <row r="15" spans="1:34">
      <c r="A15" s="1">
        <v>5</v>
      </c>
      <c r="B15" s="25"/>
      <c r="C15" s="25"/>
      <c r="D15" s="18" t="s">
        <v>614</v>
      </c>
      <c r="E15" s="2">
        <v>81390960</v>
      </c>
      <c r="H15" s="44">
        <v>84.74</v>
      </c>
      <c r="I15" s="41">
        <v>83.27</v>
      </c>
      <c r="J15" s="41">
        <v>0.86</v>
      </c>
      <c r="K15" s="45">
        <f t="shared" si="0"/>
        <v>0.60999999999999888</v>
      </c>
      <c r="L15" s="45"/>
      <c r="M15" s="41">
        <v>0.46</v>
      </c>
      <c r="N15" s="30">
        <v>5.18</v>
      </c>
      <c r="O15" s="3">
        <v>0.99</v>
      </c>
      <c r="P15" s="3">
        <v>0.24</v>
      </c>
      <c r="Q15" s="7">
        <v>0</v>
      </c>
      <c r="R15" s="41">
        <v>0.56000000000000005</v>
      </c>
      <c r="S15" s="41">
        <v>1.26</v>
      </c>
      <c r="T15" s="41">
        <v>0.21</v>
      </c>
      <c r="U15" s="41">
        <v>1.01</v>
      </c>
      <c r="V15" s="74">
        <f t="shared" si="3"/>
        <v>1.1499999999999995</v>
      </c>
      <c r="W15" s="41"/>
      <c r="X15" s="39">
        <v>1.1200000000000001</v>
      </c>
      <c r="Y15" s="39">
        <v>0.92</v>
      </c>
      <c r="Z15" s="41">
        <v>1.97</v>
      </c>
      <c r="AA15" s="41">
        <v>5.61</v>
      </c>
      <c r="AB15" s="41">
        <v>0.33</v>
      </c>
      <c r="AC15" s="41">
        <v>0.57999999999999996</v>
      </c>
      <c r="AD15" s="41">
        <v>0.31</v>
      </c>
      <c r="AE15" s="41">
        <v>2.73</v>
      </c>
      <c r="AF15" s="47">
        <f t="shared" si="1"/>
        <v>1.6600000000000001</v>
      </c>
      <c r="AG15" s="47">
        <f t="shared" si="2"/>
        <v>0</v>
      </c>
      <c r="AH15" s="101"/>
    </row>
    <row r="16" spans="1:34">
      <c r="A16" s="1">
        <v>6</v>
      </c>
      <c r="B16" s="25"/>
      <c r="C16" s="25"/>
      <c r="D16" s="18" t="s">
        <v>489</v>
      </c>
      <c r="E16" s="2">
        <v>12051904</v>
      </c>
      <c r="H16" s="44">
        <v>8.61</v>
      </c>
      <c r="I16" s="41">
        <v>7.95</v>
      </c>
      <c r="J16" s="41">
        <v>0.1</v>
      </c>
      <c r="K16" s="45">
        <f t="shared" si="0"/>
        <v>0.55999999999999928</v>
      </c>
      <c r="L16" s="45"/>
      <c r="M16" s="41">
        <v>0.02</v>
      </c>
      <c r="N16" s="30">
        <v>26.46</v>
      </c>
      <c r="O16" s="3">
        <v>4.58</v>
      </c>
      <c r="P16" s="3">
        <v>0.48</v>
      </c>
      <c r="Q16" s="7">
        <v>2</v>
      </c>
      <c r="R16" s="41">
        <v>2.77</v>
      </c>
      <c r="S16" s="41">
        <v>8.41</v>
      </c>
      <c r="T16" s="41">
        <v>0.99</v>
      </c>
      <c r="U16" s="41">
        <v>2.86</v>
      </c>
      <c r="V16" s="74">
        <f t="shared" si="3"/>
        <v>6.8500000000000032</v>
      </c>
      <c r="W16" s="41"/>
      <c r="X16" s="39">
        <v>4.37</v>
      </c>
      <c r="Y16" s="39">
        <v>6.26</v>
      </c>
      <c r="Z16" s="41">
        <v>16.7</v>
      </c>
      <c r="AA16" s="41">
        <v>37.4</v>
      </c>
      <c r="AB16" s="41">
        <v>3.69</v>
      </c>
      <c r="AC16" s="41">
        <v>1.41</v>
      </c>
      <c r="AD16" s="41">
        <v>3.13</v>
      </c>
      <c r="AE16" s="41">
        <v>14.64</v>
      </c>
      <c r="AF16" s="47">
        <f t="shared" si="1"/>
        <v>14.529999999999998</v>
      </c>
      <c r="AG16" s="47">
        <f t="shared" si="2"/>
        <v>0.18000000000000682</v>
      </c>
      <c r="AH16" s="101"/>
    </row>
    <row r="17" spans="1:34">
      <c r="A17" s="1">
        <v>7</v>
      </c>
      <c r="B17" s="25"/>
      <c r="C17" s="25"/>
      <c r="D17" s="4" t="s">
        <v>237</v>
      </c>
      <c r="E17" s="2">
        <v>9402253</v>
      </c>
      <c r="H17" s="44">
        <v>56.64</v>
      </c>
      <c r="I17" s="41">
        <v>55.15</v>
      </c>
      <c r="J17" s="41">
        <v>1.19</v>
      </c>
      <c r="K17" s="45">
        <f t="shared" si="0"/>
        <v>0.30000000000000204</v>
      </c>
      <c r="L17" s="45"/>
      <c r="M17" s="41">
        <v>0.65</v>
      </c>
      <c r="N17" s="30">
        <v>13.6</v>
      </c>
      <c r="O17" s="3">
        <v>1.8</v>
      </c>
      <c r="P17" s="3">
        <v>0.53</v>
      </c>
      <c r="Q17" s="7">
        <v>1</v>
      </c>
      <c r="R17" s="41">
        <v>1.63</v>
      </c>
      <c r="S17" s="41">
        <v>4.1100000000000003</v>
      </c>
      <c r="T17" s="41">
        <v>0.46</v>
      </c>
      <c r="U17" s="41">
        <v>2.4900000000000002</v>
      </c>
      <c r="V17" s="74">
        <f t="shared" si="3"/>
        <v>3.1099999999999977</v>
      </c>
      <c r="W17" s="41"/>
      <c r="X17" s="39">
        <v>1.61</v>
      </c>
      <c r="Y17" s="39">
        <v>1.75</v>
      </c>
      <c r="Z17" s="41">
        <v>6.91</v>
      </c>
      <c r="AA17" s="41">
        <v>18.84</v>
      </c>
      <c r="AB17" s="41">
        <v>1.06</v>
      </c>
      <c r="AC17" s="41">
        <v>0.46</v>
      </c>
      <c r="AD17" s="41">
        <v>0.95</v>
      </c>
      <c r="AE17" s="41">
        <v>10.23</v>
      </c>
      <c r="AF17" s="47">
        <f t="shared" si="1"/>
        <v>6.1400000000000006</v>
      </c>
      <c r="AG17" s="47">
        <f t="shared" si="2"/>
        <v>0</v>
      </c>
      <c r="AH17" s="101"/>
    </row>
    <row r="18" spans="1:34">
      <c r="A18" s="1">
        <v>8</v>
      </c>
      <c r="B18" s="25"/>
      <c r="C18" s="25"/>
      <c r="D18" s="18" t="s">
        <v>614</v>
      </c>
      <c r="E18" s="2">
        <v>7243591</v>
      </c>
      <c r="H18" s="44">
        <v>72.42</v>
      </c>
      <c r="I18" s="41">
        <v>70.569999999999993</v>
      </c>
      <c r="J18" s="41">
        <v>1.52</v>
      </c>
      <c r="K18" s="45">
        <f t="shared" si="0"/>
        <v>0.33000000000000851</v>
      </c>
      <c r="L18" s="45"/>
      <c r="M18" s="41">
        <v>0.78</v>
      </c>
      <c r="N18" s="30">
        <v>8.19</v>
      </c>
      <c r="O18" s="3">
        <v>1.33</v>
      </c>
      <c r="P18" s="3">
        <v>0.5</v>
      </c>
      <c r="Q18" s="7">
        <v>1</v>
      </c>
      <c r="R18" s="41">
        <v>1.34</v>
      </c>
      <c r="S18" s="41">
        <v>2.16</v>
      </c>
      <c r="T18" s="41">
        <v>0.23</v>
      </c>
      <c r="U18" s="41">
        <v>1.2</v>
      </c>
      <c r="V18" s="74">
        <f t="shared" si="3"/>
        <v>1.9299999999999997</v>
      </c>
      <c r="W18" s="41"/>
      <c r="X18" s="39">
        <v>0.96</v>
      </c>
      <c r="Y18" s="39">
        <v>0.99</v>
      </c>
      <c r="Z18" s="41">
        <v>3.54</v>
      </c>
      <c r="AA18" s="41">
        <v>13.12</v>
      </c>
      <c r="AB18" s="41">
        <v>0.64</v>
      </c>
      <c r="AC18" s="41">
        <v>0.37</v>
      </c>
      <c r="AD18" s="41">
        <v>0.4</v>
      </c>
      <c r="AE18" s="41">
        <v>8.43</v>
      </c>
      <c r="AF18" s="47">
        <f t="shared" si="1"/>
        <v>3.2799999999999994</v>
      </c>
      <c r="AG18" s="47">
        <f t="shared" si="2"/>
        <v>0</v>
      </c>
      <c r="AH18" s="101"/>
    </row>
    <row r="19" spans="1:34">
      <c r="A19" s="1">
        <v>9</v>
      </c>
      <c r="B19" s="25"/>
      <c r="C19" s="25"/>
      <c r="D19" s="18" t="s">
        <v>489</v>
      </c>
      <c r="E19" s="2">
        <v>2158662</v>
      </c>
      <c r="H19" s="44">
        <v>3.71</v>
      </c>
      <c r="I19" s="41">
        <v>3.41</v>
      </c>
      <c r="J19" s="41">
        <v>0.08</v>
      </c>
      <c r="K19" s="45">
        <f t="shared" si="0"/>
        <v>0.21999999999999981</v>
      </c>
      <c r="L19" s="45"/>
      <c r="M19" s="41">
        <v>0.22</v>
      </c>
      <c r="N19" s="30">
        <v>31.73</v>
      </c>
      <c r="O19" s="3">
        <v>3.39</v>
      </c>
      <c r="P19" s="3">
        <v>0.62</v>
      </c>
      <c r="Q19" s="7">
        <v>3</v>
      </c>
      <c r="R19" s="41">
        <v>2.62</v>
      </c>
      <c r="S19" s="41">
        <v>10.64</v>
      </c>
      <c r="T19" s="41">
        <v>1.23</v>
      </c>
      <c r="U19" s="41">
        <v>6.82</v>
      </c>
      <c r="V19" s="74">
        <f t="shared" si="3"/>
        <v>7.0299999999999976</v>
      </c>
      <c r="W19" s="41"/>
      <c r="X19" s="39">
        <v>3.79</v>
      </c>
      <c r="Y19" s="39">
        <v>4.2699999999999996</v>
      </c>
      <c r="Z19" s="41">
        <v>18.22</v>
      </c>
      <c r="AA19" s="41">
        <v>38.06</v>
      </c>
      <c r="AB19" s="41">
        <v>2.4900000000000002</v>
      </c>
      <c r="AC19" s="41">
        <v>0.79</v>
      </c>
      <c r="AD19" s="41">
        <v>2.76</v>
      </c>
      <c r="AE19" s="41">
        <v>16.28</v>
      </c>
      <c r="AF19" s="47">
        <f t="shared" si="1"/>
        <v>15.740000000000002</v>
      </c>
      <c r="AG19" s="47">
        <f t="shared" si="2"/>
        <v>0</v>
      </c>
      <c r="AH19" s="101"/>
    </row>
    <row r="20" spans="1:34">
      <c r="A20" s="1">
        <v>10</v>
      </c>
      <c r="B20" s="25"/>
      <c r="C20" s="25"/>
      <c r="D20" s="4" t="s">
        <v>238</v>
      </c>
      <c r="E20" s="2">
        <v>9289364</v>
      </c>
      <c r="H20" s="44">
        <v>78.849999999999994</v>
      </c>
      <c r="I20" s="41">
        <v>74.489999999999995</v>
      </c>
      <c r="J20" s="41">
        <v>3.58</v>
      </c>
      <c r="K20" s="45">
        <f t="shared" si="0"/>
        <v>0.77999999999999936</v>
      </c>
      <c r="L20" s="45"/>
      <c r="M20" s="41">
        <v>0.19</v>
      </c>
      <c r="N20" s="30">
        <v>4.92</v>
      </c>
      <c r="O20" s="3">
        <v>0.98</v>
      </c>
      <c r="P20" s="3">
        <v>0.18</v>
      </c>
      <c r="Q20" s="7">
        <v>0</v>
      </c>
      <c r="R20" s="41">
        <v>0.63</v>
      </c>
      <c r="S20" s="41">
        <v>1.42</v>
      </c>
      <c r="T20" s="41">
        <v>0.26</v>
      </c>
      <c r="U20" s="41">
        <v>0.5</v>
      </c>
      <c r="V20" s="74">
        <f t="shared" si="3"/>
        <v>1.1300000000000003</v>
      </c>
      <c r="W20" s="41"/>
      <c r="X20" s="39">
        <v>1.52</v>
      </c>
      <c r="Y20" s="39">
        <v>1.56</v>
      </c>
      <c r="Z20" s="41">
        <v>3.43</v>
      </c>
      <c r="AA20" s="41">
        <v>9.5299999999999994</v>
      </c>
      <c r="AB20" s="41">
        <v>0.68</v>
      </c>
      <c r="AC20" s="41">
        <v>0.55000000000000004</v>
      </c>
      <c r="AD20" s="41">
        <v>0.39</v>
      </c>
      <c r="AE20" s="41">
        <v>4.2300000000000004</v>
      </c>
      <c r="AF20" s="47">
        <f t="shared" si="1"/>
        <v>3.6799999999999988</v>
      </c>
      <c r="AG20" s="47">
        <f t="shared" si="2"/>
        <v>0</v>
      </c>
      <c r="AH20" s="101"/>
    </row>
    <row r="21" spans="1:34">
      <c r="A21" s="1">
        <v>11</v>
      </c>
      <c r="B21" s="25"/>
      <c r="C21" s="25"/>
      <c r="D21" s="18" t="s">
        <v>614</v>
      </c>
      <c r="E21" s="2">
        <v>8089108</v>
      </c>
      <c r="H21" s="44">
        <v>87.8</v>
      </c>
      <c r="I21" s="41">
        <v>83.01</v>
      </c>
      <c r="J21" s="41">
        <v>4.07</v>
      </c>
      <c r="K21" s="45">
        <f t="shared" si="0"/>
        <v>0.71999999999999176</v>
      </c>
      <c r="L21" s="45"/>
      <c r="M21" s="41">
        <v>0.18</v>
      </c>
      <c r="N21" s="30">
        <v>2.96</v>
      </c>
      <c r="O21" s="3">
        <v>0.64</v>
      </c>
      <c r="P21" s="3">
        <v>0.13</v>
      </c>
      <c r="Q21" s="7">
        <v>0</v>
      </c>
      <c r="R21" s="41">
        <v>0.4</v>
      </c>
      <c r="S21" s="41">
        <v>0.73</v>
      </c>
      <c r="T21" s="41">
        <v>0.16</v>
      </c>
      <c r="U21" s="41">
        <v>0.43</v>
      </c>
      <c r="V21" s="74">
        <f t="shared" si="3"/>
        <v>0.60000000000000009</v>
      </c>
      <c r="W21" s="41"/>
      <c r="X21" s="39">
        <v>0.94</v>
      </c>
      <c r="Y21" s="39">
        <v>0.83</v>
      </c>
      <c r="Z21" s="41">
        <v>1.57</v>
      </c>
      <c r="AA21" s="41">
        <v>5.72</v>
      </c>
      <c r="AB21" s="41">
        <v>0.3</v>
      </c>
      <c r="AC21" s="41">
        <v>0.48</v>
      </c>
      <c r="AD21" s="41">
        <v>0.17</v>
      </c>
      <c r="AE21" s="41">
        <v>2.78</v>
      </c>
      <c r="AF21" s="47">
        <f t="shared" si="1"/>
        <v>1.9899999999999998</v>
      </c>
      <c r="AG21" s="47">
        <f t="shared" si="2"/>
        <v>0</v>
      </c>
      <c r="AH21" s="101"/>
    </row>
    <row r="22" spans="1:34">
      <c r="A22" s="1">
        <v>12</v>
      </c>
      <c r="B22" s="25"/>
      <c r="C22" s="25"/>
      <c r="D22" s="18" t="s">
        <v>489</v>
      </c>
      <c r="E22" s="2">
        <v>1200256</v>
      </c>
      <c r="H22" s="44">
        <v>18.59</v>
      </c>
      <c r="I22" s="41">
        <v>17.09</v>
      </c>
      <c r="J22" s="41">
        <v>0.31</v>
      </c>
      <c r="K22" s="45">
        <f t="shared" si="0"/>
        <v>1.19</v>
      </c>
      <c r="L22" s="45"/>
      <c r="M22" s="41">
        <v>0.22</v>
      </c>
      <c r="N22" s="30">
        <v>18.16</v>
      </c>
      <c r="O22" s="3">
        <v>3.27</v>
      </c>
      <c r="P22" s="3">
        <v>0.5</v>
      </c>
      <c r="Q22" s="7">
        <v>1</v>
      </c>
      <c r="R22" s="41">
        <v>2.1800000000000002</v>
      </c>
      <c r="S22" s="41">
        <v>6.11</v>
      </c>
      <c r="T22" s="41">
        <v>0.94</v>
      </c>
      <c r="U22" s="41">
        <v>0.95</v>
      </c>
      <c r="V22" s="74">
        <f t="shared" si="3"/>
        <v>4.7100000000000009</v>
      </c>
      <c r="W22" s="41"/>
      <c r="X22" s="39">
        <v>5.38</v>
      </c>
      <c r="Y22" s="39">
        <v>6.45</v>
      </c>
      <c r="Z22" s="41">
        <v>15.98</v>
      </c>
      <c r="AA22" s="41">
        <v>35.22</v>
      </c>
      <c r="AB22" s="41">
        <v>3.22</v>
      </c>
      <c r="AC22" s="41">
        <v>0.99</v>
      </c>
      <c r="AD22" s="41">
        <v>1.91</v>
      </c>
      <c r="AE22" s="41">
        <v>14.05</v>
      </c>
      <c r="AF22" s="47">
        <f t="shared" si="1"/>
        <v>15.049999999999997</v>
      </c>
      <c r="AG22" s="47">
        <f t="shared" si="2"/>
        <v>0</v>
      </c>
      <c r="AH22" s="101"/>
    </row>
    <row r="23" spans="1:34">
      <c r="A23" s="1">
        <v>13</v>
      </c>
      <c r="B23" s="25"/>
      <c r="C23" s="25"/>
      <c r="D23" s="4" t="s">
        <v>138</v>
      </c>
      <c r="E23" s="2">
        <v>5758822</v>
      </c>
      <c r="H23" s="44">
        <v>80.22</v>
      </c>
      <c r="I23" s="41">
        <v>68.7</v>
      </c>
      <c r="J23" s="41">
        <v>8.44</v>
      </c>
      <c r="K23" s="45">
        <f t="shared" si="0"/>
        <v>3.0799999999999965</v>
      </c>
      <c r="L23" s="45"/>
      <c r="M23" s="41">
        <v>1.19</v>
      </c>
      <c r="N23" s="30">
        <v>4.34</v>
      </c>
      <c r="O23" s="3">
        <v>0.68</v>
      </c>
      <c r="P23" s="3">
        <v>0.19</v>
      </c>
      <c r="Q23" s="7">
        <v>0</v>
      </c>
      <c r="R23" s="41">
        <v>0.41</v>
      </c>
      <c r="S23" s="41">
        <v>1.1299999999999999</v>
      </c>
      <c r="T23" s="41">
        <v>0.41</v>
      </c>
      <c r="U23" s="41">
        <v>0.62</v>
      </c>
      <c r="V23" s="74">
        <f t="shared" si="3"/>
        <v>1.0899999999999999</v>
      </c>
      <c r="W23" s="41"/>
      <c r="X23" s="39">
        <v>2.09</v>
      </c>
      <c r="Y23" s="39">
        <v>1.24</v>
      </c>
      <c r="Z23" s="41">
        <v>2.27</v>
      </c>
      <c r="AA23" s="41">
        <v>8.65</v>
      </c>
      <c r="AB23" s="41">
        <v>0.7</v>
      </c>
      <c r="AC23" s="41">
        <v>0.37</v>
      </c>
      <c r="AD23" s="41">
        <v>0.39</v>
      </c>
      <c r="AE23" s="41">
        <v>3.88</v>
      </c>
      <c r="AF23" s="47">
        <f t="shared" si="1"/>
        <v>3.3100000000000005</v>
      </c>
      <c r="AG23" s="47">
        <f t="shared" si="2"/>
        <v>0</v>
      </c>
      <c r="AH23" s="101"/>
    </row>
    <row r="24" spans="1:34">
      <c r="A24" s="1">
        <v>14</v>
      </c>
      <c r="B24" s="25"/>
      <c r="C24" s="25"/>
      <c r="D24" s="18" t="s">
        <v>614</v>
      </c>
      <c r="E24" s="2">
        <v>5273055</v>
      </c>
      <c r="H24" s="44">
        <v>86.7</v>
      </c>
      <c r="I24" s="41">
        <v>74.34</v>
      </c>
      <c r="J24" s="41">
        <v>9.18</v>
      </c>
      <c r="K24" s="45">
        <f t="shared" si="0"/>
        <v>3.1799999999999997</v>
      </c>
      <c r="L24" s="45"/>
      <c r="M24" s="41">
        <v>1.19</v>
      </c>
      <c r="N24" s="30">
        <v>3.21</v>
      </c>
      <c r="O24" s="3">
        <v>0.52</v>
      </c>
      <c r="P24" s="3">
        <v>0.15</v>
      </c>
      <c r="Q24" s="7">
        <v>0</v>
      </c>
      <c r="R24" s="41">
        <v>0.3</v>
      </c>
      <c r="S24" s="41">
        <v>0.78</v>
      </c>
      <c r="T24" s="41">
        <v>0.28999999999999998</v>
      </c>
      <c r="U24" s="41">
        <v>0.55000000000000004</v>
      </c>
      <c r="V24" s="74">
        <f t="shared" si="3"/>
        <v>0.7699999999999998</v>
      </c>
      <c r="W24" s="41"/>
      <c r="X24" s="39">
        <v>1.54</v>
      </c>
      <c r="Y24" s="39">
        <v>0.77</v>
      </c>
      <c r="Z24" s="41">
        <v>1.19</v>
      </c>
      <c r="AA24" s="41">
        <v>5.4</v>
      </c>
      <c r="AB24" s="41">
        <v>0.32</v>
      </c>
      <c r="AC24" s="41">
        <v>0.31</v>
      </c>
      <c r="AD24" s="41">
        <v>0.21</v>
      </c>
      <c r="AE24" s="41">
        <v>2.56</v>
      </c>
      <c r="AF24" s="47">
        <f t="shared" si="1"/>
        <v>2.0000000000000004</v>
      </c>
      <c r="AG24" s="47">
        <f t="shared" si="2"/>
        <v>0</v>
      </c>
      <c r="AH24" s="101"/>
    </row>
    <row r="25" spans="1:34">
      <c r="A25" s="1">
        <v>15</v>
      </c>
      <c r="B25" s="25"/>
      <c r="C25" s="25"/>
      <c r="D25" s="18" t="s">
        <v>489</v>
      </c>
      <c r="E25" s="2">
        <v>485767</v>
      </c>
      <c r="H25" s="44">
        <v>9.76</v>
      </c>
      <c r="I25" s="41">
        <v>7.47</v>
      </c>
      <c r="J25" s="41">
        <v>0.42</v>
      </c>
      <c r="K25" s="45">
        <f t="shared" si="0"/>
        <v>1.87</v>
      </c>
      <c r="L25" s="45"/>
      <c r="M25" s="41">
        <v>1.26</v>
      </c>
      <c r="N25" s="30">
        <v>16.66</v>
      </c>
      <c r="O25" s="3">
        <v>2.33</v>
      </c>
      <c r="P25" s="3">
        <v>0.7</v>
      </c>
      <c r="Q25" s="7">
        <v>2</v>
      </c>
      <c r="R25" s="41">
        <v>1.56</v>
      </c>
      <c r="S25" s="41">
        <v>4.96</v>
      </c>
      <c r="T25" s="41">
        <v>1.74</v>
      </c>
      <c r="U25" s="41">
        <v>1.43</v>
      </c>
      <c r="V25" s="74">
        <f t="shared" si="3"/>
        <v>4.6400000000000006</v>
      </c>
      <c r="W25" s="41"/>
      <c r="X25" s="39">
        <v>8.09</v>
      </c>
      <c r="Y25" s="39">
        <v>6.29</v>
      </c>
      <c r="Z25" s="41">
        <v>14.1</v>
      </c>
      <c r="AA25" s="41">
        <v>43.84</v>
      </c>
      <c r="AB25" s="41">
        <v>4.8</v>
      </c>
      <c r="AC25" s="41">
        <v>1.01</v>
      </c>
      <c r="AD25" s="41">
        <v>2.39</v>
      </c>
      <c r="AE25" s="41">
        <v>18.149999999999999</v>
      </c>
      <c r="AF25" s="47">
        <f t="shared" si="1"/>
        <v>17.490000000000006</v>
      </c>
      <c r="AG25" s="47">
        <f t="shared" si="2"/>
        <v>0</v>
      </c>
      <c r="AH25" s="101"/>
    </row>
    <row r="26" spans="1:34">
      <c r="A26" s="1">
        <v>16</v>
      </c>
      <c r="B26" s="25"/>
      <c r="C26" s="25"/>
      <c r="D26" s="4" t="s">
        <v>240</v>
      </c>
      <c r="E26" s="2">
        <v>7746718</v>
      </c>
      <c r="H26" s="44">
        <v>82.75</v>
      </c>
      <c r="I26" s="41">
        <v>45.01</v>
      </c>
      <c r="J26" s="41">
        <v>37.06</v>
      </c>
      <c r="K26" s="45">
        <f t="shared" si="0"/>
        <v>0.67999999999999972</v>
      </c>
      <c r="L26" s="45"/>
      <c r="M26" s="41">
        <v>0.11</v>
      </c>
      <c r="N26" s="30">
        <v>5.65</v>
      </c>
      <c r="O26" s="3">
        <v>0.44</v>
      </c>
      <c r="P26" s="3">
        <v>0.08</v>
      </c>
      <c r="Q26" s="7">
        <v>0</v>
      </c>
      <c r="R26" s="41">
        <v>0.53</v>
      </c>
      <c r="S26" s="41">
        <v>1.46</v>
      </c>
      <c r="T26" s="41">
        <v>0.34</v>
      </c>
      <c r="U26" s="41">
        <v>2.36</v>
      </c>
      <c r="V26" s="74">
        <f t="shared" si="3"/>
        <v>0.52000000000000046</v>
      </c>
      <c r="W26" s="41"/>
      <c r="X26" s="39">
        <v>0.77</v>
      </c>
      <c r="Y26" s="39">
        <v>0.87</v>
      </c>
      <c r="Z26" s="41">
        <v>3.63</v>
      </c>
      <c r="AA26" s="41">
        <v>6.22</v>
      </c>
      <c r="AB26" s="41">
        <v>0.4</v>
      </c>
      <c r="AC26" s="41">
        <v>0.44</v>
      </c>
      <c r="AD26" s="41">
        <v>0.28000000000000003</v>
      </c>
      <c r="AE26" s="41">
        <v>3.13</v>
      </c>
      <c r="AF26" s="47">
        <f t="shared" si="1"/>
        <v>1.9699999999999998</v>
      </c>
      <c r="AG26" s="47">
        <f t="shared" si="2"/>
        <v>0</v>
      </c>
      <c r="AH26" s="101"/>
    </row>
    <row r="27" spans="1:34">
      <c r="A27" s="1">
        <v>17</v>
      </c>
      <c r="B27" s="25"/>
      <c r="C27" s="25"/>
      <c r="D27" s="18" t="s">
        <v>614</v>
      </c>
      <c r="E27" s="2">
        <v>6812348</v>
      </c>
      <c r="H27" s="44">
        <v>91.36</v>
      </c>
      <c r="I27" s="41">
        <v>48.74</v>
      </c>
      <c r="J27" s="41">
        <v>42.05</v>
      </c>
      <c r="K27" s="45">
        <f t="shared" si="0"/>
        <v>0.57000000000000028</v>
      </c>
      <c r="L27" s="45"/>
      <c r="M27" s="41">
        <v>0.11</v>
      </c>
      <c r="N27" s="30">
        <v>2.86</v>
      </c>
      <c r="O27" s="3">
        <v>0.21</v>
      </c>
      <c r="P27" s="3">
        <v>0.03</v>
      </c>
      <c r="Q27" s="7">
        <v>0</v>
      </c>
      <c r="R27" s="41">
        <v>0.3</v>
      </c>
      <c r="S27" s="41">
        <v>0.51</v>
      </c>
      <c r="T27" s="41">
        <v>0.08</v>
      </c>
      <c r="U27" s="41">
        <v>1.53</v>
      </c>
      <c r="V27" s="74">
        <f t="shared" si="3"/>
        <v>0.22999999999999998</v>
      </c>
      <c r="W27" s="41"/>
      <c r="X27" s="39">
        <v>0.35</v>
      </c>
      <c r="Y27" s="39">
        <v>0.49</v>
      </c>
      <c r="Z27" s="41">
        <v>1.22</v>
      </c>
      <c r="AA27" s="41">
        <v>3.61</v>
      </c>
      <c r="AB27" s="41">
        <v>0.17</v>
      </c>
      <c r="AC27" s="41">
        <v>0.27</v>
      </c>
      <c r="AD27" s="41">
        <v>0.14000000000000001</v>
      </c>
      <c r="AE27" s="41">
        <v>2.23</v>
      </c>
      <c r="AF27" s="47">
        <f t="shared" si="1"/>
        <v>0.79999999999999982</v>
      </c>
      <c r="AG27" s="47">
        <f t="shared" si="2"/>
        <v>0</v>
      </c>
      <c r="AH27" s="101"/>
    </row>
    <row r="28" spans="1:34">
      <c r="A28" s="1">
        <v>18</v>
      </c>
      <c r="B28" s="25"/>
      <c r="C28" s="25"/>
      <c r="D28" s="18" t="s">
        <v>489</v>
      </c>
      <c r="E28" s="2">
        <v>93437</v>
      </c>
      <c r="H28" s="44">
        <v>19.97</v>
      </c>
      <c r="I28" s="41">
        <v>17.77</v>
      </c>
      <c r="J28" s="41">
        <v>0.69</v>
      </c>
      <c r="K28" s="45">
        <f t="shared" si="0"/>
        <v>1.5099999999999993</v>
      </c>
      <c r="L28" s="45"/>
      <c r="M28" s="41">
        <v>0.14000000000000001</v>
      </c>
      <c r="N28" s="30">
        <v>25.95</v>
      </c>
      <c r="O28" s="3">
        <v>2.16</v>
      </c>
      <c r="P28" s="3">
        <v>0.39</v>
      </c>
      <c r="Q28" s="7">
        <v>1</v>
      </c>
      <c r="R28" s="41">
        <v>1.23</v>
      </c>
      <c r="S28" s="41">
        <v>8.33</v>
      </c>
      <c r="T28" s="41">
        <v>2.1800000000000002</v>
      </c>
      <c r="U28" s="41">
        <v>8.42</v>
      </c>
      <c r="V28" s="74">
        <f t="shared" si="3"/>
        <v>3.629999999999999</v>
      </c>
      <c r="W28" s="41"/>
      <c r="X28" s="39">
        <v>3.89</v>
      </c>
      <c r="Y28" s="39">
        <v>3.57</v>
      </c>
      <c r="Z28" s="41">
        <v>21.17</v>
      </c>
      <c r="AA28" s="41">
        <v>25.31</v>
      </c>
      <c r="AB28" s="41">
        <v>2.09</v>
      </c>
      <c r="AC28" s="41">
        <v>1.7</v>
      </c>
      <c r="AD28" s="41">
        <v>1.33</v>
      </c>
      <c r="AE28" s="41">
        <v>9.6999999999999993</v>
      </c>
      <c r="AF28" s="47">
        <f t="shared" si="1"/>
        <v>10.489999999999998</v>
      </c>
      <c r="AG28" s="47">
        <f t="shared" si="2"/>
        <v>0</v>
      </c>
      <c r="AH28" s="101"/>
    </row>
    <row r="29" spans="1:34">
      <c r="A29" s="1">
        <v>23</v>
      </c>
      <c r="B29" s="25">
        <v>1</v>
      </c>
      <c r="C29" s="25">
        <v>0</v>
      </c>
      <c r="D29" s="4" t="s">
        <v>190</v>
      </c>
      <c r="E29" s="2">
        <v>346536</v>
      </c>
      <c r="F29" s="2">
        <v>66880</v>
      </c>
      <c r="G29" s="54">
        <v>5.1814593301435403</v>
      </c>
      <c r="H29" s="44">
        <v>79.69</v>
      </c>
      <c r="I29" s="41">
        <v>68.89</v>
      </c>
      <c r="J29" s="41">
        <v>3.33</v>
      </c>
      <c r="K29" s="45">
        <f t="shared" si="0"/>
        <v>7.4699999999999971</v>
      </c>
      <c r="L29" s="45"/>
      <c r="M29" s="41">
        <v>0</v>
      </c>
      <c r="N29" s="30">
        <v>4.74</v>
      </c>
      <c r="O29" s="3">
        <v>0.39</v>
      </c>
      <c r="P29" s="3">
        <v>0.08</v>
      </c>
      <c r="Q29" s="7">
        <v>2</v>
      </c>
      <c r="R29" s="41">
        <v>0.22</v>
      </c>
      <c r="S29" s="41">
        <v>0.9</v>
      </c>
      <c r="T29" s="41">
        <v>0.25</v>
      </c>
      <c r="U29" s="41">
        <v>0.54</v>
      </c>
      <c r="V29" s="74">
        <f t="shared" si="3"/>
        <v>2.4400000000000004</v>
      </c>
      <c r="W29" s="41"/>
      <c r="X29" s="39">
        <v>1.1299999999999999</v>
      </c>
      <c r="Y29" s="39">
        <v>2.63</v>
      </c>
      <c r="Z29" s="41">
        <v>1.7</v>
      </c>
      <c r="AA29" s="41">
        <v>10.11</v>
      </c>
      <c r="AB29" s="41">
        <v>1.4</v>
      </c>
      <c r="AC29" s="41">
        <v>1.0900000000000001</v>
      </c>
      <c r="AD29" s="41">
        <v>0.49</v>
      </c>
      <c r="AE29" s="41">
        <v>2.97</v>
      </c>
      <c r="AF29" s="47">
        <f t="shared" si="1"/>
        <v>4.1599999999999984</v>
      </c>
      <c r="AG29" s="47">
        <f t="shared" si="2"/>
        <v>0</v>
      </c>
      <c r="AH29" s="101"/>
    </row>
    <row r="30" spans="1:34">
      <c r="A30" s="1">
        <v>24</v>
      </c>
      <c r="B30" s="25">
        <v>1</v>
      </c>
      <c r="C30" s="25">
        <v>1</v>
      </c>
      <c r="D30" s="18" t="s">
        <v>646</v>
      </c>
      <c r="E30" s="2">
        <v>34044</v>
      </c>
      <c r="F30" s="2">
        <v>6450</v>
      </c>
      <c r="G30" s="54">
        <v>5.2781395348837208</v>
      </c>
      <c r="H30" s="44">
        <v>14.32</v>
      </c>
      <c r="I30" s="41">
        <v>11.93</v>
      </c>
      <c r="J30" s="41">
        <v>0.25</v>
      </c>
      <c r="K30" s="45">
        <f t="shared" si="0"/>
        <v>2.1400000000000006</v>
      </c>
      <c r="L30" s="45"/>
      <c r="M30" s="41">
        <v>0</v>
      </c>
      <c r="N30" s="30">
        <v>19.260000000000002</v>
      </c>
      <c r="O30" s="3">
        <v>2.09</v>
      </c>
      <c r="P30" s="3">
        <v>0.18</v>
      </c>
      <c r="Q30" s="7">
        <v>7</v>
      </c>
      <c r="R30" s="41">
        <v>1.41</v>
      </c>
      <c r="S30" s="41">
        <v>5.1100000000000003</v>
      </c>
      <c r="T30" s="41">
        <v>0.51</v>
      </c>
      <c r="U30" s="41">
        <v>0.61</v>
      </c>
      <c r="V30" s="74">
        <f t="shared" si="3"/>
        <v>9.5300000000000011</v>
      </c>
      <c r="W30" s="41"/>
      <c r="X30" s="39">
        <v>3</v>
      </c>
      <c r="Y30" s="39">
        <v>4.42</v>
      </c>
      <c r="Z30" s="41">
        <v>9.8699999999999992</v>
      </c>
      <c r="AA30" s="41">
        <v>49.13</v>
      </c>
      <c r="AB30" s="41">
        <v>9.58</v>
      </c>
      <c r="AC30" s="41">
        <v>2.4500000000000002</v>
      </c>
      <c r="AD30" s="41">
        <v>2.81</v>
      </c>
      <c r="AE30" s="41">
        <v>16.690000000000001</v>
      </c>
      <c r="AF30" s="47">
        <f t="shared" si="1"/>
        <v>17.600000000000001</v>
      </c>
      <c r="AG30" s="47">
        <f t="shared" si="2"/>
        <v>0</v>
      </c>
      <c r="AH30" s="101"/>
    </row>
    <row r="31" spans="1:34">
      <c r="A31" s="1">
        <v>25</v>
      </c>
      <c r="B31" s="25">
        <v>2</v>
      </c>
      <c r="C31" s="25">
        <v>0</v>
      </c>
      <c r="D31" s="4" t="s">
        <v>701</v>
      </c>
      <c r="E31" s="2">
        <v>1003542</v>
      </c>
      <c r="F31" s="2">
        <v>125054</v>
      </c>
      <c r="G31" s="54">
        <v>8.0248692564811996</v>
      </c>
      <c r="H31" s="44">
        <v>73.7</v>
      </c>
      <c r="I31" s="41">
        <v>30.3</v>
      </c>
      <c r="J31" s="41">
        <v>30.5</v>
      </c>
      <c r="K31" s="45">
        <f t="shared" si="0"/>
        <v>12.900000000000006</v>
      </c>
      <c r="L31" s="45"/>
      <c r="M31" s="41">
        <v>0.13</v>
      </c>
      <c r="N31" s="30">
        <v>5.0599999999999996</v>
      </c>
      <c r="O31" s="3">
        <v>0.85</v>
      </c>
      <c r="P31" s="3">
        <v>0.17</v>
      </c>
      <c r="Q31" s="7">
        <v>0</v>
      </c>
      <c r="R31" s="41">
        <v>0.51</v>
      </c>
      <c r="S31" s="41">
        <v>1.86</v>
      </c>
      <c r="T31" s="41">
        <v>0.3</v>
      </c>
      <c r="U31" s="41">
        <v>0.27</v>
      </c>
      <c r="V31" s="74">
        <f t="shared" si="3"/>
        <v>1.27</v>
      </c>
      <c r="W31" s="41"/>
      <c r="X31" s="39">
        <v>1.6</v>
      </c>
      <c r="Y31" s="39">
        <v>2.64</v>
      </c>
      <c r="Z31" s="41">
        <v>3.63</v>
      </c>
      <c r="AA31" s="41">
        <v>13.24</v>
      </c>
      <c r="AB31" s="41">
        <v>0.89</v>
      </c>
      <c r="AC31" s="41">
        <v>0.59</v>
      </c>
      <c r="AD31" s="41">
        <v>0.43</v>
      </c>
      <c r="AE31" s="41">
        <v>9.24</v>
      </c>
      <c r="AF31" s="47">
        <f t="shared" si="1"/>
        <v>2.09</v>
      </c>
      <c r="AG31" s="47">
        <f t="shared" si="2"/>
        <v>0</v>
      </c>
      <c r="AH31" s="101" t="s">
        <v>314</v>
      </c>
    </row>
    <row r="32" spans="1:34">
      <c r="A32" s="1">
        <v>26</v>
      </c>
      <c r="B32" s="25">
        <v>2</v>
      </c>
      <c r="C32" s="25">
        <v>1</v>
      </c>
      <c r="D32" s="18" t="s">
        <v>646</v>
      </c>
      <c r="E32" s="2">
        <v>135066</v>
      </c>
      <c r="F32" s="2">
        <v>28299</v>
      </c>
      <c r="G32" s="54">
        <v>4.7728188275204069</v>
      </c>
      <c r="H32" s="44">
        <v>12.51</v>
      </c>
      <c r="I32" s="41">
        <v>4.93</v>
      </c>
      <c r="J32" s="41">
        <v>0.87</v>
      </c>
      <c r="K32" s="45">
        <f t="shared" si="0"/>
        <v>6.71</v>
      </c>
      <c r="L32" s="45"/>
      <c r="M32" s="41">
        <v>0.05</v>
      </c>
      <c r="N32" s="30">
        <v>18.14</v>
      </c>
      <c r="O32" s="3">
        <v>3.31</v>
      </c>
      <c r="P32" s="3">
        <v>0.21</v>
      </c>
      <c r="Q32" s="7">
        <v>2</v>
      </c>
      <c r="R32" s="41">
        <v>2.12</v>
      </c>
      <c r="S32" s="41">
        <v>6.35</v>
      </c>
      <c r="T32" s="41">
        <v>1.02</v>
      </c>
      <c r="U32" s="41">
        <v>0.54</v>
      </c>
      <c r="V32" s="74">
        <f t="shared" si="3"/>
        <v>4.8000000000000025</v>
      </c>
      <c r="W32" s="41"/>
      <c r="X32" s="39">
        <v>7.17</v>
      </c>
      <c r="Y32" s="39">
        <v>10.02</v>
      </c>
      <c r="Z32" s="41">
        <v>17.41</v>
      </c>
      <c r="AA32" s="41">
        <v>34.700000000000003</v>
      </c>
      <c r="AB32" s="41">
        <v>3.52</v>
      </c>
      <c r="AC32" s="41">
        <v>1.1100000000000001</v>
      </c>
      <c r="AD32" s="41">
        <v>1.97</v>
      </c>
      <c r="AE32" s="41">
        <v>19.48</v>
      </c>
      <c r="AF32" s="47">
        <f t="shared" si="1"/>
        <v>8.6200000000000045</v>
      </c>
      <c r="AG32" s="47">
        <f t="shared" si="2"/>
        <v>0</v>
      </c>
      <c r="AH32" s="101" t="s">
        <v>584</v>
      </c>
    </row>
    <row r="33" spans="1:34">
      <c r="A33" s="1">
        <v>27</v>
      </c>
      <c r="B33" s="25">
        <v>3</v>
      </c>
      <c r="C33" s="25">
        <v>0</v>
      </c>
      <c r="D33" s="4" t="s">
        <v>191</v>
      </c>
      <c r="E33" s="2">
        <v>1935412</v>
      </c>
      <c r="F33" s="2">
        <v>382917</v>
      </c>
      <c r="G33" s="54">
        <v>5.0543903770268752</v>
      </c>
      <c r="H33" s="44">
        <v>75.69</v>
      </c>
      <c r="I33" s="41">
        <v>74.73</v>
      </c>
      <c r="J33" s="41">
        <v>0.47</v>
      </c>
      <c r="K33" s="45">
        <f t="shared" si="0"/>
        <v>0.48999999999999377</v>
      </c>
      <c r="L33" s="45"/>
      <c r="M33" s="41">
        <v>0.03</v>
      </c>
      <c r="N33" s="30">
        <v>6.21</v>
      </c>
      <c r="O33" s="3">
        <v>1.04</v>
      </c>
      <c r="P33" s="3">
        <v>7.0000000000000007E-2</v>
      </c>
      <c r="Q33" s="7">
        <v>0</v>
      </c>
      <c r="R33" s="41">
        <v>0.75</v>
      </c>
      <c r="S33" s="41">
        <v>2.46</v>
      </c>
      <c r="T33" s="41">
        <v>0.44</v>
      </c>
      <c r="U33" s="41">
        <v>0.19</v>
      </c>
      <c r="V33" s="74">
        <f t="shared" si="3"/>
        <v>1.33</v>
      </c>
      <c r="W33" s="41"/>
      <c r="X33" s="39">
        <v>0.89</v>
      </c>
      <c r="Y33" s="39">
        <v>1.1499999999999999</v>
      </c>
      <c r="Z33" s="41">
        <v>6.57</v>
      </c>
      <c r="AA33" s="41">
        <v>9.4600000000000009</v>
      </c>
      <c r="AB33" s="41">
        <v>0.75</v>
      </c>
      <c r="AC33" s="41">
        <v>0.75</v>
      </c>
      <c r="AD33" s="41">
        <v>0.75</v>
      </c>
      <c r="AE33" s="41">
        <v>4.42</v>
      </c>
      <c r="AF33" s="47">
        <f t="shared" si="1"/>
        <v>2.7900000000000009</v>
      </c>
      <c r="AG33" s="47">
        <f t="shared" si="2"/>
        <v>0</v>
      </c>
      <c r="AH33" s="101"/>
    </row>
    <row r="34" spans="1:34">
      <c r="A34" s="1">
        <v>28</v>
      </c>
      <c r="B34" s="25">
        <v>3</v>
      </c>
      <c r="C34" s="25">
        <v>1</v>
      </c>
      <c r="D34" s="18" t="s">
        <v>646</v>
      </c>
      <c r="E34" s="2">
        <v>293332</v>
      </c>
      <c r="F34" s="2">
        <v>56082</v>
      </c>
      <c r="G34" s="54">
        <v>5.2304126101066295</v>
      </c>
      <c r="H34" s="44">
        <v>22.03</v>
      </c>
      <c r="I34" s="41">
        <v>20.56</v>
      </c>
      <c r="J34" s="41">
        <v>0.14000000000000001</v>
      </c>
      <c r="K34" s="45">
        <f t="shared" si="0"/>
        <v>1.3300000000000023</v>
      </c>
      <c r="L34" s="45"/>
      <c r="M34" s="41">
        <v>0.11</v>
      </c>
      <c r="N34" s="30">
        <v>18.13</v>
      </c>
      <c r="O34" s="3">
        <v>1.72</v>
      </c>
      <c r="P34" s="3">
        <v>0.25</v>
      </c>
      <c r="Q34" s="7">
        <v>2</v>
      </c>
      <c r="R34" s="41">
        <v>2.35</v>
      </c>
      <c r="S34" s="41">
        <v>8.14</v>
      </c>
      <c r="T34" s="41">
        <v>1.08</v>
      </c>
      <c r="U34" s="41">
        <v>0.36</v>
      </c>
      <c r="V34" s="74">
        <f t="shared" si="3"/>
        <v>4.4800000000000004</v>
      </c>
      <c r="W34" s="41"/>
      <c r="X34" s="39">
        <v>3.34</v>
      </c>
      <c r="Y34" s="39">
        <v>4.0199999999999996</v>
      </c>
      <c r="Z34" s="41">
        <v>21.29</v>
      </c>
      <c r="AA34" s="41">
        <v>31.08</v>
      </c>
      <c r="AB34" s="41">
        <v>2.84</v>
      </c>
      <c r="AC34" s="41">
        <v>1.1599999999999999</v>
      </c>
      <c r="AD34" s="41">
        <v>2.68</v>
      </c>
      <c r="AE34" s="41">
        <v>12.85</v>
      </c>
      <c r="AF34" s="47">
        <f t="shared" si="1"/>
        <v>11.549999999999997</v>
      </c>
      <c r="AG34" s="47">
        <f t="shared" si="2"/>
        <v>0</v>
      </c>
      <c r="AH34" s="101"/>
    </row>
    <row r="35" spans="1:34">
      <c r="A35" s="1">
        <v>29</v>
      </c>
      <c r="B35" s="25">
        <v>4</v>
      </c>
      <c r="C35" s="25">
        <v>0</v>
      </c>
      <c r="D35" s="4" t="s">
        <v>82</v>
      </c>
      <c r="E35" s="2">
        <v>1591207</v>
      </c>
      <c r="F35" s="2">
        <v>267128</v>
      </c>
      <c r="G35" s="54">
        <v>5.9567211224581476</v>
      </c>
      <c r="H35" s="44">
        <v>73.38</v>
      </c>
      <c r="I35" s="41">
        <v>72.069999999999993</v>
      </c>
      <c r="J35" s="41">
        <v>0.93</v>
      </c>
      <c r="K35" s="45">
        <f t="shared" si="0"/>
        <v>0.38000000000000222</v>
      </c>
      <c r="L35" s="45"/>
      <c r="M35" s="41">
        <v>0.04</v>
      </c>
      <c r="N35" s="30">
        <v>7.34</v>
      </c>
      <c r="O35" s="3">
        <v>1.02</v>
      </c>
      <c r="P35" s="3">
        <v>0.33</v>
      </c>
      <c r="Q35" s="7">
        <v>0</v>
      </c>
      <c r="R35" s="41">
        <v>1</v>
      </c>
      <c r="S35" s="41">
        <v>2.86</v>
      </c>
      <c r="T35" s="41">
        <v>0.51</v>
      </c>
      <c r="U35" s="41">
        <v>0.28000000000000003</v>
      </c>
      <c r="V35" s="74">
        <f t="shared" si="3"/>
        <v>1.67</v>
      </c>
      <c r="W35" s="41"/>
      <c r="X35" s="39">
        <v>1.46</v>
      </c>
      <c r="Y35" s="39">
        <v>1.87</v>
      </c>
      <c r="Z35" s="41">
        <v>4.54</v>
      </c>
      <c r="AA35" s="41">
        <v>11.37</v>
      </c>
      <c r="AB35" s="41">
        <v>0.67</v>
      </c>
      <c r="AC35" s="41">
        <v>0.47</v>
      </c>
      <c r="AD35" s="41">
        <v>0.9</v>
      </c>
      <c r="AE35" s="41">
        <v>5.27</v>
      </c>
      <c r="AF35" s="47">
        <f t="shared" si="1"/>
        <v>4.0599999999999996</v>
      </c>
      <c r="AG35" s="47">
        <f t="shared" si="2"/>
        <v>0</v>
      </c>
      <c r="AH35" s="101"/>
    </row>
    <row r="36" spans="1:34">
      <c r="A36" s="1">
        <v>30</v>
      </c>
      <c r="B36" s="25">
        <v>4</v>
      </c>
      <c r="C36" s="25">
        <v>1</v>
      </c>
      <c r="D36" s="18" t="s">
        <v>646</v>
      </c>
      <c r="E36" s="2">
        <v>198007</v>
      </c>
      <c r="F36" s="2">
        <v>33614</v>
      </c>
      <c r="G36" s="54">
        <v>5.8906110549175938</v>
      </c>
      <c r="H36" s="44">
        <v>3.9</v>
      </c>
      <c r="I36" s="41">
        <v>3.09</v>
      </c>
      <c r="J36" s="41">
        <v>0.1</v>
      </c>
      <c r="K36" s="45">
        <f t="shared" si="0"/>
        <v>0.71000000000000008</v>
      </c>
      <c r="L36" s="45"/>
      <c r="M36" s="41">
        <v>0.02</v>
      </c>
      <c r="N36" s="30">
        <v>24.69</v>
      </c>
      <c r="O36" s="3">
        <v>2.0099999999999998</v>
      </c>
      <c r="P36" s="3">
        <v>0.54</v>
      </c>
      <c r="Q36" s="7">
        <v>3</v>
      </c>
      <c r="R36" s="41">
        <v>3.19</v>
      </c>
      <c r="S36" s="41">
        <v>10.66</v>
      </c>
      <c r="T36" s="41">
        <v>1.77</v>
      </c>
      <c r="U36" s="41">
        <v>0.85</v>
      </c>
      <c r="V36" s="74">
        <f t="shared" si="3"/>
        <v>6.2100000000000009</v>
      </c>
      <c r="W36" s="41"/>
      <c r="X36" s="39">
        <v>4.45</v>
      </c>
      <c r="Y36" s="39">
        <v>6.67</v>
      </c>
      <c r="Z36" s="41">
        <v>16.41</v>
      </c>
      <c r="AA36" s="41">
        <v>43.86</v>
      </c>
      <c r="AB36" s="41">
        <v>3.35</v>
      </c>
      <c r="AC36" s="41">
        <v>1.1599999999999999</v>
      </c>
      <c r="AD36" s="41">
        <v>3.89</v>
      </c>
      <c r="AE36" s="41">
        <v>16.28</v>
      </c>
      <c r="AF36" s="47">
        <f t="shared" si="1"/>
        <v>19.18</v>
      </c>
      <c r="AG36" s="47">
        <f t="shared" si="2"/>
        <v>0</v>
      </c>
      <c r="AH36" s="101"/>
    </row>
    <row r="37" spans="1:34">
      <c r="A37" s="1">
        <v>31</v>
      </c>
      <c r="B37" s="25">
        <v>5</v>
      </c>
      <c r="C37" s="25">
        <v>0</v>
      </c>
      <c r="D37" s="4" t="s">
        <v>466</v>
      </c>
      <c r="E37" s="2">
        <v>1489246</v>
      </c>
      <c r="F37" s="2">
        <v>245621</v>
      </c>
      <c r="G37" s="54">
        <v>6.0631867796320345</v>
      </c>
      <c r="H37" s="44">
        <v>74.180000000000007</v>
      </c>
      <c r="I37" s="41">
        <v>73.040000000000006</v>
      </c>
      <c r="J37" s="41">
        <v>0.73</v>
      </c>
      <c r="K37" s="45">
        <f t="shared" si="0"/>
        <v>0.41000000000000059</v>
      </c>
      <c r="L37" s="45"/>
      <c r="M37" s="41">
        <v>0.01</v>
      </c>
      <c r="N37" s="30">
        <v>6.19</v>
      </c>
      <c r="O37" s="3">
        <v>0.81</v>
      </c>
      <c r="P37" s="3">
        <v>0.31</v>
      </c>
      <c r="Q37" s="7">
        <v>0</v>
      </c>
      <c r="R37" s="41">
        <v>0.71</v>
      </c>
      <c r="S37" s="41">
        <v>2.5299999999999998</v>
      </c>
      <c r="T37" s="41">
        <v>0.28999999999999998</v>
      </c>
      <c r="U37" s="41">
        <v>0.34</v>
      </c>
      <c r="V37" s="74">
        <f t="shared" si="3"/>
        <v>1.5100000000000011</v>
      </c>
      <c r="W37" s="41"/>
      <c r="X37" s="39">
        <v>2.0299999999999998</v>
      </c>
      <c r="Y37" s="39">
        <v>2.11</v>
      </c>
      <c r="Z37" s="41">
        <v>5.35</v>
      </c>
      <c r="AA37" s="41">
        <v>10.130000000000001</v>
      </c>
      <c r="AB37" s="41">
        <v>0.71</v>
      </c>
      <c r="AC37" s="41">
        <v>0.42</v>
      </c>
      <c r="AD37" s="41">
        <v>0.86</v>
      </c>
      <c r="AE37" s="41">
        <v>3.82</v>
      </c>
      <c r="AF37" s="47">
        <f t="shared" si="1"/>
        <v>4.3200000000000012</v>
      </c>
      <c r="AG37" s="47">
        <f t="shared" si="2"/>
        <v>0</v>
      </c>
      <c r="AH37" s="101"/>
    </row>
    <row r="38" spans="1:34">
      <c r="A38" s="1">
        <v>32</v>
      </c>
      <c r="B38" s="25">
        <v>5</v>
      </c>
      <c r="C38" s="25">
        <v>1</v>
      </c>
      <c r="D38" s="18" t="s">
        <v>646</v>
      </c>
      <c r="E38" s="2">
        <v>215919</v>
      </c>
      <c r="F38" s="2">
        <v>38007</v>
      </c>
      <c r="G38" s="54">
        <v>5.6810324413923752</v>
      </c>
      <c r="H38" s="44">
        <v>3.96</v>
      </c>
      <c r="I38" s="41">
        <v>3.04</v>
      </c>
      <c r="J38" s="41">
        <v>7.0000000000000007E-2</v>
      </c>
      <c r="K38" s="45">
        <f t="shared" si="0"/>
        <v>0.84999999999999987</v>
      </c>
      <c r="L38" s="45"/>
      <c r="M38" s="41">
        <v>0.06</v>
      </c>
      <c r="N38" s="30">
        <v>23.32</v>
      </c>
      <c r="O38" s="3">
        <v>2.4900000000000002</v>
      </c>
      <c r="P38" s="3">
        <v>0.8</v>
      </c>
      <c r="Q38" s="7">
        <v>2</v>
      </c>
      <c r="R38" s="41">
        <v>2.7</v>
      </c>
      <c r="S38" s="41">
        <v>9.9</v>
      </c>
      <c r="T38" s="41">
        <v>1</v>
      </c>
      <c r="U38" s="41">
        <v>1.08</v>
      </c>
      <c r="V38" s="74">
        <f t="shared" si="3"/>
        <v>6.1499999999999968</v>
      </c>
      <c r="W38" s="41"/>
      <c r="X38" s="39">
        <v>5.81</v>
      </c>
      <c r="Y38" s="39">
        <v>8.9499999999999993</v>
      </c>
      <c r="Z38" s="41">
        <v>22.17</v>
      </c>
      <c r="AA38" s="41">
        <v>35.729999999999997</v>
      </c>
      <c r="AB38" s="41">
        <v>3.05</v>
      </c>
      <c r="AC38" s="41">
        <v>0.76</v>
      </c>
      <c r="AD38" s="41">
        <v>3.79</v>
      </c>
      <c r="AE38" s="41">
        <v>11.85</v>
      </c>
      <c r="AF38" s="47">
        <f t="shared" si="1"/>
        <v>16.279999999999998</v>
      </c>
      <c r="AG38" s="47">
        <f t="shared" si="2"/>
        <v>0</v>
      </c>
      <c r="AH38" s="101"/>
    </row>
    <row r="39" spans="1:34">
      <c r="A39" s="1">
        <v>33</v>
      </c>
      <c r="B39" s="25">
        <v>6</v>
      </c>
      <c r="C39" s="25">
        <v>0</v>
      </c>
      <c r="D39" s="4" t="s">
        <v>467</v>
      </c>
      <c r="E39" s="2">
        <v>1515691</v>
      </c>
      <c r="F39" s="2">
        <v>294125</v>
      </c>
      <c r="G39" s="54">
        <v>5.1532205694857627</v>
      </c>
      <c r="H39" s="44">
        <v>58.32</v>
      </c>
      <c r="I39" s="41">
        <v>56.68</v>
      </c>
      <c r="J39" s="41">
        <v>1.08</v>
      </c>
      <c r="K39" s="45">
        <f t="shared" si="0"/>
        <v>0.5600000000000005</v>
      </c>
      <c r="L39" s="45"/>
      <c r="M39" s="41">
        <v>0.67</v>
      </c>
      <c r="N39" s="30">
        <v>20.91</v>
      </c>
      <c r="O39" s="3">
        <v>2.39</v>
      </c>
      <c r="P39" s="3">
        <v>1.46</v>
      </c>
      <c r="Q39" s="7">
        <v>1</v>
      </c>
      <c r="R39" s="41">
        <v>0.62</v>
      </c>
      <c r="S39" s="41">
        <v>1.93</v>
      </c>
      <c r="T39" s="41">
        <v>0.5</v>
      </c>
      <c r="U39" s="41">
        <v>11.7</v>
      </c>
      <c r="V39" s="74">
        <f t="shared" si="3"/>
        <v>3.7699999999999996</v>
      </c>
      <c r="W39" s="41"/>
      <c r="X39" s="39">
        <v>5.94</v>
      </c>
      <c r="Y39" s="39">
        <v>1.68</v>
      </c>
      <c r="Z39" s="41">
        <v>2.78</v>
      </c>
      <c r="AA39" s="41">
        <v>9.6999999999999993</v>
      </c>
      <c r="AB39" s="41">
        <v>0.94</v>
      </c>
      <c r="AC39" s="41">
        <v>1.08</v>
      </c>
      <c r="AD39" s="41">
        <v>0.57999999999999996</v>
      </c>
      <c r="AE39" s="41">
        <v>3.76</v>
      </c>
      <c r="AF39" s="47">
        <f t="shared" si="1"/>
        <v>3.34</v>
      </c>
      <c r="AG39" s="47">
        <f t="shared" si="2"/>
        <v>0</v>
      </c>
      <c r="AH39" s="101"/>
    </row>
    <row r="40" spans="1:34">
      <c r="A40" s="1">
        <v>34</v>
      </c>
      <c r="B40" s="25">
        <v>6</v>
      </c>
      <c r="C40" s="25">
        <v>1</v>
      </c>
      <c r="D40" s="18" t="s">
        <v>646</v>
      </c>
      <c r="E40" s="2">
        <v>190618</v>
      </c>
      <c r="F40" s="2">
        <v>33172</v>
      </c>
      <c r="G40" s="54">
        <v>5.7463523453515011</v>
      </c>
      <c r="H40" s="44">
        <v>3.54</v>
      </c>
      <c r="I40" s="41">
        <v>3.12</v>
      </c>
      <c r="J40" s="41">
        <v>0.09</v>
      </c>
      <c r="K40" s="45">
        <f t="shared" si="0"/>
        <v>0.32999999999999996</v>
      </c>
      <c r="L40" s="45"/>
      <c r="M40" s="41">
        <v>0.05</v>
      </c>
      <c r="N40" s="30">
        <v>46.3</v>
      </c>
      <c r="O40" s="3">
        <v>4.92</v>
      </c>
      <c r="P40" s="3">
        <v>0.28999999999999998</v>
      </c>
      <c r="Q40" s="7">
        <v>1</v>
      </c>
      <c r="R40" s="41">
        <v>1.43</v>
      </c>
      <c r="S40" s="41">
        <v>6.03</v>
      </c>
      <c r="T40" s="41">
        <v>0.85</v>
      </c>
      <c r="U40" s="41">
        <v>27.5</v>
      </c>
      <c r="V40" s="74">
        <f t="shared" si="3"/>
        <v>5.5699999999999932</v>
      </c>
      <c r="W40" s="41"/>
      <c r="X40" s="39">
        <v>3.36</v>
      </c>
      <c r="Y40" s="39">
        <v>4.3899999999999997</v>
      </c>
      <c r="Z40" s="41">
        <v>11.45</v>
      </c>
      <c r="AA40" s="41">
        <v>30.91</v>
      </c>
      <c r="AB40" s="41">
        <v>3.99</v>
      </c>
      <c r="AC40" s="41">
        <v>2.31</v>
      </c>
      <c r="AD40" s="41">
        <v>2.34</v>
      </c>
      <c r="AE40" s="41">
        <v>10.47</v>
      </c>
      <c r="AF40" s="47">
        <f t="shared" si="1"/>
        <v>11.8</v>
      </c>
      <c r="AG40" s="47">
        <f t="shared" si="2"/>
        <v>0</v>
      </c>
      <c r="AH40" s="101"/>
    </row>
    <row r="41" spans="1:34">
      <c r="A41" s="1">
        <v>35</v>
      </c>
      <c r="B41" s="25">
        <v>7</v>
      </c>
      <c r="C41" s="25">
        <v>0</v>
      </c>
      <c r="D41" s="4" t="s">
        <v>468</v>
      </c>
      <c r="E41" s="2">
        <v>1341785</v>
      </c>
      <c r="F41" s="2">
        <v>249426</v>
      </c>
      <c r="G41" s="54">
        <v>5.3794913120524726</v>
      </c>
      <c r="H41" s="44">
        <v>89.85</v>
      </c>
      <c r="I41" s="41">
        <v>89.55</v>
      </c>
      <c r="J41" s="41">
        <v>0.16</v>
      </c>
      <c r="K41" s="45">
        <f t="shared" si="0"/>
        <v>0.13999999999999715</v>
      </c>
      <c r="L41" s="45"/>
      <c r="M41" s="41">
        <v>0.14000000000000001</v>
      </c>
      <c r="N41" s="30">
        <v>2.36</v>
      </c>
      <c r="O41" s="3">
        <v>0.2</v>
      </c>
      <c r="P41" s="3">
        <v>0.05</v>
      </c>
      <c r="Q41" s="7">
        <v>0</v>
      </c>
      <c r="R41" s="41">
        <v>0.31</v>
      </c>
      <c r="S41" s="41">
        <v>0.83</v>
      </c>
      <c r="T41" s="41">
        <v>0.09</v>
      </c>
      <c r="U41" s="41">
        <v>0.41</v>
      </c>
      <c r="V41" s="74">
        <f t="shared" si="3"/>
        <v>0.5199999999999998</v>
      </c>
      <c r="W41" s="41"/>
      <c r="X41" s="39">
        <v>0.53</v>
      </c>
      <c r="Y41" s="39">
        <v>0.39</v>
      </c>
      <c r="Z41" s="41">
        <v>1.1200000000000001</v>
      </c>
      <c r="AA41" s="41">
        <v>5.61</v>
      </c>
      <c r="AB41" s="41">
        <v>0.64</v>
      </c>
      <c r="AC41" s="41">
        <v>0.86</v>
      </c>
      <c r="AD41" s="41">
        <v>0.36</v>
      </c>
      <c r="AE41" s="41">
        <v>1.28</v>
      </c>
      <c r="AF41" s="47">
        <f t="shared" si="1"/>
        <v>2.4700000000000006</v>
      </c>
      <c r="AG41" s="47">
        <f t="shared" si="2"/>
        <v>0</v>
      </c>
      <c r="AH41" s="101"/>
    </row>
    <row r="42" spans="1:34">
      <c r="A42" s="1">
        <v>36</v>
      </c>
      <c r="B42" s="25">
        <v>7</v>
      </c>
      <c r="C42" s="25">
        <v>1</v>
      </c>
      <c r="D42" s="18" t="s">
        <v>646</v>
      </c>
      <c r="E42" s="2">
        <v>62982</v>
      </c>
      <c r="F42" s="2">
        <v>11201</v>
      </c>
      <c r="G42" s="54">
        <v>5.6228908133202395</v>
      </c>
      <c r="H42" s="44">
        <v>12.51</v>
      </c>
      <c r="I42" s="41">
        <v>11.98</v>
      </c>
      <c r="J42" s="41">
        <v>0.05</v>
      </c>
      <c r="K42" s="45">
        <f t="shared" si="0"/>
        <v>0.47999999999999937</v>
      </c>
      <c r="L42" s="45"/>
      <c r="M42" s="41">
        <v>0.01</v>
      </c>
      <c r="N42" s="30">
        <v>18.739999999999998</v>
      </c>
      <c r="O42" s="3">
        <v>2.09</v>
      </c>
      <c r="P42" s="3">
        <v>0.27</v>
      </c>
      <c r="Q42" s="7">
        <v>1</v>
      </c>
      <c r="R42" s="41">
        <v>2.27</v>
      </c>
      <c r="S42" s="41">
        <v>8.3699999999999992</v>
      </c>
      <c r="T42" s="41">
        <v>0.66</v>
      </c>
      <c r="U42" s="41">
        <v>1.22</v>
      </c>
      <c r="V42" s="74">
        <f t="shared" si="3"/>
        <v>4.129999999999999</v>
      </c>
      <c r="W42" s="41"/>
      <c r="X42" s="39">
        <v>3.23</v>
      </c>
      <c r="Y42" s="39">
        <v>4.22</v>
      </c>
      <c r="Z42" s="41">
        <v>15.41</v>
      </c>
      <c r="AA42" s="41">
        <v>45.88</v>
      </c>
      <c r="AB42" s="41">
        <v>8.61</v>
      </c>
      <c r="AC42" s="41">
        <v>3.55</v>
      </c>
      <c r="AD42" s="41">
        <v>3.6</v>
      </c>
      <c r="AE42" s="41">
        <v>12.25</v>
      </c>
      <c r="AF42" s="47">
        <f t="shared" si="1"/>
        <v>17.870000000000005</v>
      </c>
      <c r="AG42" s="47">
        <f t="shared" si="2"/>
        <v>0</v>
      </c>
      <c r="AH42" s="101"/>
    </row>
    <row r="43" spans="1:34">
      <c r="A43" s="1">
        <v>37</v>
      </c>
      <c r="B43" s="25">
        <v>8</v>
      </c>
      <c r="C43" s="25">
        <v>0</v>
      </c>
      <c r="D43" s="4" t="s">
        <v>643</v>
      </c>
      <c r="E43" s="2">
        <v>2989482</v>
      </c>
      <c r="F43" s="2">
        <v>522473</v>
      </c>
      <c r="G43" s="54">
        <v>5.721792322282683</v>
      </c>
      <c r="H43" s="44">
        <v>74.92</v>
      </c>
      <c r="I43" s="41">
        <v>74.23</v>
      </c>
      <c r="J43" s="41">
        <v>0.28999999999999998</v>
      </c>
      <c r="K43" s="45">
        <f t="shared" ref="K43:K74" si="4">H43-I43-J43</f>
        <v>0.39999999999999775</v>
      </c>
      <c r="L43" s="45"/>
      <c r="M43" s="41">
        <v>0.02</v>
      </c>
      <c r="N43" s="30">
        <v>6.94</v>
      </c>
      <c r="O43" s="3">
        <v>0.82</v>
      </c>
      <c r="P43" s="3">
        <v>0.42</v>
      </c>
      <c r="Q43" s="7">
        <v>0</v>
      </c>
      <c r="R43" s="41">
        <v>1.03</v>
      </c>
      <c r="S43" s="41">
        <v>2.5299999999999998</v>
      </c>
      <c r="T43" s="41">
        <v>0.33</v>
      </c>
      <c r="U43" s="41">
        <v>0.41</v>
      </c>
      <c r="V43" s="74">
        <f t="shared" si="3"/>
        <v>1.8200000000000003</v>
      </c>
      <c r="W43" s="41"/>
      <c r="X43" s="39">
        <v>1.3</v>
      </c>
      <c r="Y43" s="39">
        <v>1.06</v>
      </c>
      <c r="Z43" s="41">
        <v>5.82</v>
      </c>
      <c r="AA43" s="41">
        <v>9.94</v>
      </c>
      <c r="AB43" s="41">
        <v>0.51</v>
      </c>
      <c r="AC43" s="41">
        <v>0.74</v>
      </c>
      <c r="AD43" s="41">
        <v>0.79</v>
      </c>
      <c r="AE43" s="41">
        <v>4.2</v>
      </c>
      <c r="AF43" s="47">
        <f t="shared" ref="AF43:AF74" si="5">AA43-SUM(AB43:AE43)</f>
        <v>3.6999999999999993</v>
      </c>
      <c r="AG43" s="47">
        <f t="shared" ref="AG43:AG74" si="6">100-(H43+M43+N43+SUM(X43:AA43))</f>
        <v>0</v>
      </c>
      <c r="AH43" s="101"/>
    </row>
    <row r="44" spans="1:34">
      <c r="A44" s="1">
        <v>38</v>
      </c>
      <c r="B44" s="25">
        <v>8</v>
      </c>
      <c r="C44" s="25">
        <v>1</v>
      </c>
      <c r="D44" s="18" t="s">
        <v>646</v>
      </c>
      <c r="E44" s="2">
        <v>233847</v>
      </c>
      <c r="F44" s="2">
        <v>37788</v>
      </c>
      <c r="G44" s="54">
        <v>6.1883931406795805</v>
      </c>
      <c r="H44" s="44">
        <v>7.78</v>
      </c>
      <c r="I44" s="41">
        <v>7.22</v>
      </c>
      <c r="J44" s="41">
        <v>0.04</v>
      </c>
      <c r="K44" s="45">
        <f t="shared" si="4"/>
        <v>0.52000000000000046</v>
      </c>
      <c r="L44" s="45"/>
      <c r="M44" s="41">
        <v>0.04</v>
      </c>
      <c r="N44" s="30">
        <v>21.49</v>
      </c>
      <c r="O44" s="3">
        <v>1.84</v>
      </c>
      <c r="P44" s="3">
        <v>0.4</v>
      </c>
      <c r="Q44" s="7">
        <v>3</v>
      </c>
      <c r="R44" s="41">
        <v>2.74</v>
      </c>
      <c r="S44" s="41">
        <v>9.82</v>
      </c>
      <c r="T44" s="41">
        <v>1.1100000000000001</v>
      </c>
      <c r="U44" s="41">
        <v>0.51</v>
      </c>
      <c r="V44" s="74">
        <f t="shared" si="3"/>
        <v>5.4699999999999989</v>
      </c>
      <c r="W44" s="41"/>
      <c r="X44" s="39">
        <v>4.71</v>
      </c>
      <c r="Y44" s="39">
        <v>4.0599999999999996</v>
      </c>
      <c r="Z44" s="41">
        <v>22</v>
      </c>
      <c r="AA44" s="41">
        <v>39.92</v>
      </c>
      <c r="AB44" s="41">
        <v>3.01</v>
      </c>
      <c r="AC44" s="41">
        <v>1.57</v>
      </c>
      <c r="AD44" s="41">
        <v>3.69</v>
      </c>
      <c r="AE44" s="41">
        <v>9.1199999999999992</v>
      </c>
      <c r="AF44" s="47">
        <f t="shared" si="5"/>
        <v>22.53</v>
      </c>
      <c r="AG44" s="47">
        <f t="shared" si="6"/>
        <v>0</v>
      </c>
      <c r="AH44" s="101"/>
    </row>
    <row r="45" spans="1:34">
      <c r="A45" s="1">
        <v>39</v>
      </c>
      <c r="B45" s="25">
        <v>9</v>
      </c>
      <c r="C45" s="25">
        <v>0</v>
      </c>
      <c r="D45" s="4" t="s">
        <v>560</v>
      </c>
      <c r="E45" s="2">
        <v>2531253</v>
      </c>
      <c r="F45" s="2">
        <v>399017</v>
      </c>
      <c r="G45" s="54">
        <v>6.3437221972998641</v>
      </c>
      <c r="H45" s="44">
        <v>85.17</v>
      </c>
      <c r="I45" s="41">
        <v>84.83</v>
      </c>
      <c r="J45" s="41">
        <v>0.25</v>
      </c>
      <c r="K45" s="45">
        <f t="shared" si="4"/>
        <v>9.0000000000003411E-2</v>
      </c>
      <c r="L45" s="45"/>
      <c r="M45" s="41">
        <v>0.01</v>
      </c>
      <c r="N45" s="30">
        <v>5.16</v>
      </c>
      <c r="O45" s="3">
        <v>0.7</v>
      </c>
      <c r="P45" s="3">
        <v>0.14000000000000001</v>
      </c>
      <c r="Q45" s="7">
        <v>0</v>
      </c>
      <c r="R45" s="41">
        <v>0.56999999999999995</v>
      </c>
      <c r="S45" s="41">
        <v>2.2400000000000002</v>
      </c>
      <c r="T45" s="41">
        <v>0.21</v>
      </c>
      <c r="U45" s="41">
        <v>0.27</v>
      </c>
      <c r="V45" s="74">
        <f t="shared" si="3"/>
        <v>1.17</v>
      </c>
      <c r="W45" s="41"/>
      <c r="X45" s="39">
        <v>0.77</v>
      </c>
      <c r="Y45" s="39">
        <v>0.91</v>
      </c>
      <c r="Z45" s="41">
        <v>2.0699999999999998</v>
      </c>
      <c r="AA45" s="41">
        <v>5.91</v>
      </c>
      <c r="AB45" s="41">
        <v>0.54</v>
      </c>
      <c r="AC45" s="41">
        <v>0.68</v>
      </c>
      <c r="AD45" s="41">
        <v>0.37</v>
      </c>
      <c r="AE45" s="41">
        <v>2.6</v>
      </c>
      <c r="AF45" s="47">
        <f t="shared" si="5"/>
        <v>1.7199999999999998</v>
      </c>
      <c r="AG45" s="47">
        <f t="shared" si="6"/>
        <v>0</v>
      </c>
      <c r="AH45" s="101"/>
    </row>
    <row r="46" spans="1:34">
      <c r="A46" s="1">
        <v>40</v>
      </c>
      <c r="B46" s="25">
        <v>9</v>
      </c>
      <c r="C46" s="25">
        <v>1</v>
      </c>
      <c r="D46" s="18" t="s">
        <v>646</v>
      </c>
      <c r="E46" s="2">
        <v>169632</v>
      </c>
      <c r="F46" s="2">
        <v>30715</v>
      </c>
      <c r="G46" s="54">
        <v>5.5227738889793256</v>
      </c>
      <c r="H46" s="44">
        <v>17.36</v>
      </c>
      <c r="I46" s="41">
        <v>17.13</v>
      </c>
      <c r="J46" s="41">
        <v>0.08</v>
      </c>
      <c r="K46" s="45">
        <f t="shared" si="4"/>
        <v>0.15000000000000041</v>
      </c>
      <c r="L46" s="45"/>
      <c r="M46" s="41">
        <v>0.02</v>
      </c>
      <c r="N46" s="30">
        <v>23.96</v>
      </c>
      <c r="O46" s="3">
        <v>3.92</v>
      </c>
      <c r="P46" s="3">
        <v>1.01</v>
      </c>
      <c r="Q46" s="7">
        <v>3</v>
      </c>
      <c r="R46" s="41">
        <v>3.08</v>
      </c>
      <c r="S46" s="41">
        <v>9.0399999999999991</v>
      </c>
      <c r="T46" s="41">
        <v>0.62</v>
      </c>
      <c r="U46" s="41">
        <v>0.64</v>
      </c>
      <c r="V46" s="74">
        <f t="shared" si="3"/>
        <v>6.66</v>
      </c>
      <c r="W46" s="41"/>
      <c r="X46" s="39">
        <v>4.4400000000000004</v>
      </c>
      <c r="Y46" s="39">
        <v>6.44</v>
      </c>
      <c r="Z46" s="41">
        <v>13.83</v>
      </c>
      <c r="AA46" s="41">
        <v>33.950000000000003</v>
      </c>
      <c r="AB46" s="41">
        <v>4.13</v>
      </c>
      <c r="AC46" s="41">
        <v>2.67</v>
      </c>
      <c r="AD46" s="41">
        <v>2.82</v>
      </c>
      <c r="AE46" s="41">
        <v>12.3</v>
      </c>
      <c r="AF46" s="47">
        <f t="shared" si="5"/>
        <v>12.030000000000001</v>
      </c>
      <c r="AG46" s="47">
        <f t="shared" si="6"/>
        <v>0</v>
      </c>
      <c r="AH46" s="101"/>
    </row>
    <row r="47" spans="1:34">
      <c r="A47" s="1">
        <v>41</v>
      </c>
      <c r="B47" s="25">
        <v>10</v>
      </c>
      <c r="C47" s="25">
        <v>0</v>
      </c>
      <c r="D47" s="4" t="s">
        <v>561</v>
      </c>
      <c r="E47" s="2">
        <v>3030831</v>
      </c>
      <c r="F47" s="2">
        <v>505294</v>
      </c>
      <c r="G47" s="54">
        <v>5.9981535502103727</v>
      </c>
      <c r="H47" s="44">
        <v>89.22</v>
      </c>
      <c r="I47" s="41">
        <v>88.99</v>
      </c>
      <c r="J47" s="41">
        <v>0.02</v>
      </c>
      <c r="K47" s="45">
        <f t="shared" si="4"/>
        <v>0.21000000000000399</v>
      </c>
      <c r="L47" s="45"/>
      <c r="M47" s="41">
        <v>0.6</v>
      </c>
      <c r="N47" s="30">
        <v>4.24</v>
      </c>
      <c r="O47" s="3">
        <v>1.66</v>
      </c>
      <c r="P47" s="3">
        <v>0.12</v>
      </c>
      <c r="Q47" s="7">
        <v>0</v>
      </c>
      <c r="R47" s="41">
        <v>0.45</v>
      </c>
      <c r="S47" s="41">
        <v>0.88</v>
      </c>
      <c r="T47" s="41">
        <v>0.26</v>
      </c>
      <c r="U47" s="41">
        <v>0.22</v>
      </c>
      <c r="V47" s="74">
        <f t="shared" si="3"/>
        <v>0.77</v>
      </c>
      <c r="W47" s="41"/>
      <c r="X47" s="39">
        <v>0.48</v>
      </c>
      <c r="Y47" s="39">
        <v>0.39</v>
      </c>
      <c r="Z47" s="41">
        <v>1.06</v>
      </c>
      <c r="AA47" s="41">
        <v>4.01</v>
      </c>
      <c r="AB47" s="41">
        <v>0.56000000000000005</v>
      </c>
      <c r="AC47" s="41">
        <v>0.45</v>
      </c>
      <c r="AD47" s="41">
        <v>0.28000000000000003</v>
      </c>
      <c r="AE47" s="41">
        <v>1.19</v>
      </c>
      <c r="AF47" s="47">
        <f t="shared" si="5"/>
        <v>1.5299999999999998</v>
      </c>
      <c r="AG47" s="47">
        <f t="shared" si="6"/>
        <v>0</v>
      </c>
      <c r="AH47" s="101"/>
    </row>
    <row r="48" spans="1:34">
      <c r="A48" s="1">
        <v>42</v>
      </c>
      <c r="B48" s="25">
        <v>10</v>
      </c>
      <c r="C48" s="25">
        <v>1</v>
      </c>
      <c r="D48" s="18" t="s">
        <v>646</v>
      </c>
      <c r="E48" s="2">
        <v>95642</v>
      </c>
      <c r="F48" s="2">
        <v>16157</v>
      </c>
      <c r="G48" s="54">
        <v>5.9195395184749646</v>
      </c>
      <c r="H48" s="44">
        <v>5.22</v>
      </c>
      <c r="I48" s="41">
        <v>4.54</v>
      </c>
      <c r="J48" s="41">
        <v>0.06</v>
      </c>
      <c r="K48" s="45">
        <f t="shared" si="4"/>
        <v>0.61999999999999966</v>
      </c>
      <c r="L48" s="45"/>
      <c r="M48" s="41">
        <v>0.03</v>
      </c>
      <c r="N48" s="30">
        <v>30.76</v>
      </c>
      <c r="O48" s="3">
        <v>2.67</v>
      </c>
      <c r="P48" s="3">
        <v>0.3</v>
      </c>
      <c r="Q48" s="7">
        <v>2</v>
      </c>
      <c r="R48" s="41">
        <v>3.92</v>
      </c>
      <c r="S48" s="41">
        <v>13.32</v>
      </c>
      <c r="T48" s="41">
        <v>4.3</v>
      </c>
      <c r="U48" s="41">
        <v>1.3</v>
      </c>
      <c r="V48" s="74">
        <f t="shared" si="3"/>
        <v>5.25</v>
      </c>
      <c r="W48" s="41"/>
      <c r="X48" s="39">
        <v>4.3</v>
      </c>
      <c r="Y48" s="39">
        <v>3.18</v>
      </c>
      <c r="Z48" s="41">
        <v>15.92</v>
      </c>
      <c r="AA48" s="41">
        <v>40.590000000000003</v>
      </c>
      <c r="AB48" s="41">
        <v>7.77</v>
      </c>
      <c r="AC48" s="41">
        <v>2.84</v>
      </c>
      <c r="AD48" s="41">
        <v>3.54</v>
      </c>
      <c r="AE48" s="41">
        <v>11.78</v>
      </c>
      <c r="AF48" s="47">
        <f t="shared" si="5"/>
        <v>14.660000000000004</v>
      </c>
      <c r="AG48" s="47">
        <f t="shared" si="6"/>
        <v>0</v>
      </c>
      <c r="AH48" s="101"/>
    </row>
    <row r="49" spans="1:34">
      <c r="A49" s="1">
        <v>43</v>
      </c>
      <c r="B49" s="25">
        <v>11</v>
      </c>
      <c r="C49" s="25">
        <v>0</v>
      </c>
      <c r="D49" s="4" t="s">
        <v>605</v>
      </c>
      <c r="E49" s="2">
        <v>1603409</v>
      </c>
      <c r="F49" s="2">
        <v>265970</v>
      </c>
      <c r="G49" s="54">
        <v>6.02853329322856</v>
      </c>
      <c r="H49" s="44">
        <v>68.94</v>
      </c>
      <c r="I49" s="41">
        <v>67.900000000000006</v>
      </c>
      <c r="J49" s="41">
        <v>0.76</v>
      </c>
      <c r="K49" s="45">
        <f t="shared" si="4"/>
        <v>0.27999999999999203</v>
      </c>
      <c r="L49" s="45"/>
      <c r="M49" s="41">
        <v>0.02</v>
      </c>
      <c r="N49" s="30">
        <v>10.029999999999999</v>
      </c>
      <c r="O49" s="3">
        <v>1.1599999999999999</v>
      </c>
      <c r="P49" s="3">
        <v>0.37</v>
      </c>
      <c r="Q49" s="7">
        <v>1</v>
      </c>
      <c r="R49" s="41">
        <v>1.36</v>
      </c>
      <c r="S49" s="41">
        <v>3.27</v>
      </c>
      <c r="T49" s="41">
        <v>0.5</v>
      </c>
      <c r="U49" s="41">
        <v>1.76</v>
      </c>
      <c r="V49" s="74">
        <f t="shared" si="3"/>
        <v>1.9799999999999995</v>
      </c>
      <c r="W49" s="41"/>
      <c r="X49" s="39">
        <v>1.42</v>
      </c>
      <c r="Y49" s="39">
        <v>1.82</v>
      </c>
      <c r="Z49" s="41">
        <v>5.19</v>
      </c>
      <c r="AA49" s="41">
        <v>12.58</v>
      </c>
      <c r="AB49" s="41">
        <v>0.7</v>
      </c>
      <c r="AC49" s="41">
        <v>0.56999999999999995</v>
      </c>
      <c r="AD49" s="41">
        <v>1</v>
      </c>
      <c r="AE49" s="41">
        <v>4.33</v>
      </c>
      <c r="AF49" s="47">
        <f t="shared" si="5"/>
        <v>5.98</v>
      </c>
      <c r="AG49" s="47">
        <f t="shared" si="6"/>
        <v>0</v>
      </c>
      <c r="AH49" s="101"/>
    </row>
    <row r="50" spans="1:34">
      <c r="A50" s="1">
        <v>44</v>
      </c>
      <c r="B50" s="25">
        <v>11</v>
      </c>
      <c r="C50" s="25">
        <v>1</v>
      </c>
      <c r="D50" s="18" t="s">
        <v>646</v>
      </c>
      <c r="E50" s="2">
        <v>254591</v>
      </c>
      <c r="F50" s="2">
        <v>43846</v>
      </c>
      <c r="G50" s="54">
        <v>5.8064817771290427</v>
      </c>
      <c r="H50" s="44">
        <v>7.47</v>
      </c>
      <c r="I50" s="41">
        <v>6.75</v>
      </c>
      <c r="J50" s="41">
        <v>0.11</v>
      </c>
      <c r="K50" s="45">
        <f t="shared" si="4"/>
        <v>0.60999999999999976</v>
      </c>
      <c r="L50" s="45"/>
      <c r="M50" s="41">
        <v>0.02</v>
      </c>
      <c r="N50" s="30">
        <v>29.96</v>
      </c>
      <c r="O50" s="3">
        <v>2.2999999999999998</v>
      </c>
      <c r="P50" s="3">
        <v>0.76</v>
      </c>
      <c r="Q50" s="7">
        <v>3</v>
      </c>
      <c r="R50" s="41">
        <v>4.2</v>
      </c>
      <c r="S50" s="41">
        <v>10.85</v>
      </c>
      <c r="T50" s="41">
        <v>1.05</v>
      </c>
      <c r="U50" s="41">
        <v>5.0999999999999996</v>
      </c>
      <c r="V50" s="74">
        <f t="shared" si="3"/>
        <v>6.4599999999999973</v>
      </c>
      <c r="W50" s="41"/>
      <c r="X50" s="39">
        <v>4.6900000000000004</v>
      </c>
      <c r="Y50" s="39">
        <v>5.14</v>
      </c>
      <c r="Z50" s="41">
        <v>17.87</v>
      </c>
      <c r="AA50" s="41">
        <v>34.85</v>
      </c>
      <c r="AB50" s="41">
        <v>2.37</v>
      </c>
      <c r="AC50" s="41">
        <v>1.3</v>
      </c>
      <c r="AD50" s="41">
        <v>3.51</v>
      </c>
      <c r="AE50" s="41">
        <v>8.5</v>
      </c>
      <c r="AF50" s="47">
        <f t="shared" si="5"/>
        <v>19.170000000000002</v>
      </c>
      <c r="AG50" s="47">
        <f t="shared" si="6"/>
        <v>0</v>
      </c>
      <c r="AH50" s="101"/>
    </row>
    <row r="51" spans="1:34">
      <c r="A51" s="1">
        <v>45</v>
      </c>
      <c r="B51" s="25">
        <v>12</v>
      </c>
      <c r="C51" s="25">
        <v>0</v>
      </c>
      <c r="D51" s="4" t="s">
        <v>711</v>
      </c>
      <c r="E51" s="2">
        <v>2564238</v>
      </c>
      <c r="F51" s="2">
        <v>432167</v>
      </c>
      <c r="G51" s="54">
        <v>5.9334423961107623</v>
      </c>
      <c r="H51" s="44">
        <v>75.430000000000007</v>
      </c>
      <c r="I51" s="41">
        <v>73.31</v>
      </c>
      <c r="J51" s="41">
        <v>0.8</v>
      </c>
      <c r="K51" s="45">
        <f t="shared" si="4"/>
        <v>1.3200000000000045</v>
      </c>
      <c r="L51" s="45"/>
      <c r="M51" s="41">
        <v>1.3</v>
      </c>
      <c r="N51" s="30">
        <v>6.84</v>
      </c>
      <c r="O51" s="3">
        <v>1.49</v>
      </c>
      <c r="P51" s="3">
        <v>0.13</v>
      </c>
      <c r="Q51" s="7">
        <v>0</v>
      </c>
      <c r="R51" s="41">
        <v>1.1499999999999999</v>
      </c>
      <c r="S51" s="41">
        <v>2.2999999999999998</v>
      </c>
      <c r="T51" s="41">
        <v>0.23</v>
      </c>
      <c r="U51" s="41">
        <v>0.28999999999999998</v>
      </c>
      <c r="V51" s="74">
        <f t="shared" si="3"/>
        <v>1.38</v>
      </c>
      <c r="W51" s="41"/>
      <c r="X51" s="39">
        <v>1.76</v>
      </c>
      <c r="Y51" s="39">
        <v>2.31</v>
      </c>
      <c r="Z51" s="41">
        <v>4.0599999999999996</v>
      </c>
      <c r="AA51" s="41">
        <v>8.3000000000000007</v>
      </c>
      <c r="AB51" s="41">
        <v>0.68</v>
      </c>
      <c r="AC51" s="41">
        <v>0.45</v>
      </c>
      <c r="AD51" s="41">
        <v>0.53</v>
      </c>
      <c r="AE51" s="41">
        <v>4.3099999999999996</v>
      </c>
      <c r="AF51" s="47">
        <f t="shared" si="5"/>
        <v>2.330000000000001</v>
      </c>
      <c r="AG51" s="47">
        <f t="shared" si="6"/>
        <v>0</v>
      </c>
      <c r="AH51" s="101"/>
    </row>
    <row r="52" spans="1:34">
      <c r="A52" s="1">
        <v>46</v>
      </c>
      <c r="B52" s="25">
        <v>12</v>
      </c>
      <c r="C52" s="25">
        <v>1</v>
      </c>
      <c r="D52" s="18" t="s">
        <v>646</v>
      </c>
      <c r="E52" s="2">
        <v>318693</v>
      </c>
      <c r="F52" s="2">
        <v>58247</v>
      </c>
      <c r="G52" s="54">
        <v>5.4714062526825415</v>
      </c>
      <c r="H52" s="44">
        <v>7.95</v>
      </c>
      <c r="I52" s="41">
        <v>7.17</v>
      </c>
      <c r="J52" s="41">
        <v>0.17</v>
      </c>
      <c r="K52" s="45">
        <f t="shared" si="4"/>
        <v>0.61000000000000021</v>
      </c>
      <c r="L52" s="45"/>
      <c r="M52" s="41">
        <v>1.49</v>
      </c>
      <c r="N52" s="30">
        <v>21.6</v>
      </c>
      <c r="O52" s="3">
        <v>4.74</v>
      </c>
      <c r="P52" s="3">
        <v>0.31</v>
      </c>
      <c r="Q52" s="7">
        <v>2</v>
      </c>
      <c r="R52" s="41">
        <v>3.38</v>
      </c>
      <c r="S52" s="41">
        <v>7.45</v>
      </c>
      <c r="T52" s="41">
        <v>0.5</v>
      </c>
      <c r="U52" s="41">
        <v>0.25</v>
      </c>
      <c r="V52" s="74">
        <f t="shared" si="3"/>
        <v>5.2799999999999994</v>
      </c>
      <c r="W52" s="41"/>
      <c r="X52" s="39">
        <v>4.92</v>
      </c>
      <c r="Y52" s="39">
        <v>10.050000000000001</v>
      </c>
      <c r="Z52" s="41">
        <v>18.87</v>
      </c>
      <c r="AA52" s="41">
        <v>35.119999999999997</v>
      </c>
      <c r="AB52" s="41">
        <v>3.43</v>
      </c>
      <c r="AC52" s="41">
        <v>0.87</v>
      </c>
      <c r="AD52" s="41">
        <v>2.66</v>
      </c>
      <c r="AE52" s="41">
        <v>18.03</v>
      </c>
      <c r="AF52" s="47">
        <f t="shared" si="5"/>
        <v>10.129999999999995</v>
      </c>
      <c r="AG52" s="47">
        <f t="shared" si="6"/>
        <v>0</v>
      </c>
      <c r="AH52" s="101"/>
    </row>
    <row r="53" spans="1:34">
      <c r="A53" s="1">
        <v>47</v>
      </c>
      <c r="B53" s="25">
        <v>13</v>
      </c>
      <c r="C53" s="25">
        <v>0</v>
      </c>
      <c r="D53" s="4" t="s">
        <v>370</v>
      </c>
      <c r="E53" s="2">
        <v>2113674</v>
      </c>
      <c r="F53" s="2">
        <v>348033</v>
      </c>
      <c r="G53" s="54">
        <v>6.0731999551766647</v>
      </c>
      <c r="H53" s="44">
        <v>74.040000000000006</v>
      </c>
      <c r="I53" s="41">
        <v>73.33</v>
      </c>
      <c r="J53" s="41">
        <v>0.53</v>
      </c>
      <c r="K53" s="45">
        <f t="shared" si="4"/>
        <v>0.18000000000000793</v>
      </c>
      <c r="L53" s="45"/>
      <c r="M53" s="41">
        <v>2.2200000000000002</v>
      </c>
      <c r="N53" s="30">
        <v>8.0299999999999994</v>
      </c>
      <c r="O53" s="3">
        <v>2.8</v>
      </c>
      <c r="P53" s="3">
        <v>0.2</v>
      </c>
      <c r="Q53" s="7">
        <v>1.0900000000000001</v>
      </c>
      <c r="R53" s="41">
        <v>0.78</v>
      </c>
      <c r="S53" s="41">
        <v>1.96</v>
      </c>
      <c r="T53" s="41">
        <v>0.15</v>
      </c>
      <c r="U53" s="41">
        <v>0.12</v>
      </c>
      <c r="V53" s="74">
        <f t="shared" si="3"/>
        <v>2.2199999999999993</v>
      </c>
      <c r="W53" s="41"/>
      <c r="X53" s="39">
        <v>1.38</v>
      </c>
      <c r="Y53" s="39">
        <v>2.46</v>
      </c>
      <c r="Z53" s="41">
        <v>3.9</v>
      </c>
      <c r="AA53" s="41">
        <v>7.97</v>
      </c>
      <c r="AB53" s="41">
        <v>0.54</v>
      </c>
      <c r="AC53" s="41">
        <v>0.4</v>
      </c>
      <c r="AD53" s="41">
        <v>0.59</v>
      </c>
      <c r="AE53" s="41">
        <v>4.49</v>
      </c>
      <c r="AF53" s="47">
        <f t="shared" si="5"/>
        <v>1.9499999999999993</v>
      </c>
      <c r="AG53" s="47">
        <f t="shared" si="6"/>
        <v>0</v>
      </c>
      <c r="AH53" s="101"/>
    </row>
    <row r="54" spans="1:34">
      <c r="A54" s="1">
        <v>48</v>
      </c>
      <c r="B54" s="25">
        <v>13</v>
      </c>
      <c r="C54" s="25">
        <v>1</v>
      </c>
      <c r="D54" s="18" t="s">
        <v>646</v>
      </c>
      <c r="E54" s="2">
        <v>241005</v>
      </c>
      <c r="F54" s="2">
        <v>41098</v>
      </c>
      <c r="G54" s="54">
        <v>5.8641539734293637</v>
      </c>
      <c r="H54" s="44">
        <v>7.93</v>
      </c>
      <c r="I54" s="41">
        <v>7.43</v>
      </c>
      <c r="J54" s="41">
        <v>0.04</v>
      </c>
      <c r="K54" s="45">
        <f t="shared" si="4"/>
        <v>0.46</v>
      </c>
      <c r="L54" s="45"/>
      <c r="M54" s="41">
        <v>0.39</v>
      </c>
      <c r="N54" s="30">
        <v>29.11</v>
      </c>
      <c r="O54" s="3">
        <v>8.5299999999999994</v>
      </c>
      <c r="P54" s="3">
        <v>0.7</v>
      </c>
      <c r="Q54" s="7">
        <v>4.09</v>
      </c>
      <c r="R54" s="41">
        <v>2.69</v>
      </c>
      <c r="S54" s="41">
        <v>9.08</v>
      </c>
      <c r="T54" s="41">
        <v>0.44</v>
      </c>
      <c r="U54" s="41">
        <v>0.21</v>
      </c>
      <c r="V54" s="74">
        <f t="shared" si="3"/>
        <v>8.1599999999999984</v>
      </c>
      <c r="W54" s="41"/>
      <c r="X54" s="39">
        <v>4.8600000000000003</v>
      </c>
      <c r="Y54" s="39">
        <v>8.14</v>
      </c>
      <c r="Z54" s="41">
        <v>18.809999999999999</v>
      </c>
      <c r="AA54" s="41">
        <v>30.76</v>
      </c>
      <c r="AB54" s="41">
        <v>2.54</v>
      </c>
      <c r="AC54" s="41">
        <v>0.88</v>
      </c>
      <c r="AD54" s="41">
        <v>2.5</v>
      </c>
      <c r="AE54" s="41">
        <v>15.08</v>
      </c>
      <c r="AF54" s="47">
        <f t="shared" si="5"/>
        <v>9.7600000000000016</v>
      </c>
      <c r="AG54" s="47">
        <f t="shared" si="6"/>
        <v>0</v>
      </c>
      <c r="AH54" s="101"/>
    </row>
    <row r="55" spans="1:34">
      <c r="A55" s="1">
        <v>49</v>
      </c>
      <c r="B55" s="25">
        <v>14</v>
      </c>
      <c r="C55" s="25">
        <v>0</v>
      </c>
      <c r="D55" s="4" t="s">
        <v>649</v>
      </c>
      <c r="E55" s="2">
        <v>2170665</v>
      </c>
      <c r="F55" s="2">
        <v>396674</v>
      </c>
      <c r="G55" s="54">
        <v>5.4721635398337174</v>
      </c>
      <c r="H55" s="44">
        <v>86.05</v>
      </c>
      <c r="I55" s="41">
        <v>85.74</v>
      </c>
      <c r="J55" s="41">
        <v>0.15</v>
      </c>
      <c r="K55" s="45">
        <f t="shared" si="4"/>
        <v>0.16000000000000228</v>
      </c>
      <c r="L55" s="45"/>
      <c r="M55" s="41">
        <v>0.01</v>
      </c>
      <c r="N55" s="30">
        <v>4.07</v>
      </c>
      <c r="O55" s="3">
        <v>0.59</v>
      </c>
      <c r="P55" s="3">
        <v>0.09</v>
      </c>
      <c r="Q55" s="7">
        <v>0.4</v>
      </c>
      <c r="R55" s="41">
        <v>0.63</v>
      </c>
      <c r="S55" s="41">
        <v>1.08</v>
      </c>
      <c r="T55" s="41">
        <v>0.27</v>
      </c>
      <c r="U55" s="41">
        <v>0.33</v>
      </c>
      <c r="V55" s="74">
        <f t="shared" si="3"/>
        <v>1.1700000000000004</v>
      </c>
      <c r="W55" s="41"/>
      <c r="X55" s="39">
        <v>0.54</v>
      </c>
      <c r="Y55" s="39">
        <v>0.59</v>
      </c>
      <c r="Z55" s="41">
        <v>2.0499999999999998</v>
      </c>
      <c r="AA55" s="41">
        <v>6.69</v>
      </c>
      <c r="AB55" s="41">
        <v>0.78</v>
      </c>
      <c r="AC55" s="41">
        <v>0.72</v>
      </c>
      <c r="AD55" s="41">
        <v>0.47</v>
      </c>
      <c r="AE55" s="41">
        <v>2.36</v>
      </c>
      <c r="AF55" s="47">
        <f t="shared" si="5"/>
        <v>2.3600000000000003</v>
      </c>
      <c r="AG55" s="47">
        <f t="shared" si="6"/>
        <v>0</v>
      </c>
      <c r="AH55" s="101"/>
    </row>
    <row r="56" spans="1:34">
      <c r="A56" s="1">
        <v>50</v>
      </c>
      <c r="B56" s="25">
        <v>14</v>
      </c>
      <c r="C56" s="25">
        <v>1</v>
      </c>
      <c r="D56" s="18" t="s">
        <v>646</v>
      </c>
      <c r="E56" s="2">
        <v>185588</v>
      </c>
      <c r="F56" s="2">
        <v>29801</v>
      </c>
      <c r="G56" s="54">
        <v>6.2275762558303409</v>
      </c>
      <c r="H56" s="44">
        <v>7.53</v>
      </c>
      <c r="I56" s="41">
        <v>6.86</v>
      </c>
      <c r="J56" s="41">
        <v>0.09</v>
      </c>
      <c r="K56" s="45">
        <f t="shared" si="4"/>
        <v>0.57999999999999996</v>
      </c>
      <c r="L56" s="45"/>
      <c r="M56" s="41">
        <v>0</v>
      </c>
      <c r="N56" s="30">
        <v>24.41</v>
      </c>
      <c r="O56" s="3">
        <v>2.5</v>
      </c>
      <c r="P56" s="3">
        <v>0.19</v>
      </c>
      <c r="Q56" s="7">
        <v>2.2999999999999998</v>
      </c>
      <c r="R56" s="41">
        <v>2.64</v>
      </c>
      <c r="S56" s="41">
        <v>7.93</v>
      </c>
      <c r="T56" s="41">
        <v>1.88</v>
      </c>
      <c r="U56" s="41">
        <v>1.73</v>
      </c>
      <c r="V56" s="74">
        <f t="shared" si="3"/>
        <v>7.73</v>
      </c>
      <c r="W56" s="41"/>
      <c r="X56" s="39">
        <v>3.46</v>
      </c>
      <c r="Y56" s="39">
        <v>4.47</v>
      </c>
      <c r="Z56" s="41">
        <v>17.420000000000002</v>
      </c>
      <c r="AA56" s="41">
        <v>42.71</v>
      </c>
      <c r="AB56" s="41">
        <v>5.15</v>
      </c>
      <c r="AC56" s="41">
        <v>2.13</v>
      </c>
      <c r="AD56" s="41">
        <v>3.76</v>
      </c>
      <c r="AE56" s="41">
        <v>15.46</v>
      </c>
      <c r="AF56" s="47">
        <f t="shared" si="5"/>
        <v>16.21</v>
      </c>
      <c r="AG56" s="47">
        <f t="shared" si="6"/>
        <v>0</v>
      </c>
      <c r="AH56" s="101"/>
    </row>
    <row r="57" spans="1:34">
      <c r="A57" s="1">
        <v>51</v>
      </c>
      <c r="B57" s="25">
        <v>15</v>
      </c>
      <c r="C57" s="25">
        <v>0</v>
      </c>
      <c r="D57" s="4" t="s">
        <v>650</v>
      </c>
      <c r="E57" s="2">
        <v>1132843</v>
      </c>
      <c r="F57" s="2">
        <v>195963</v>
      </c>
      <c r="G57" s="54">
        <v>5.7809025173119419</v>
      </c>
      <c r="H57" s="44">
        <v>77.319999999999993</v>
      </c>
      <c r="I57" s="41">
        <v>76.39</v>
      </c>
      <c r="J57" s="41">
        <v>0.33</v>
      </c>
      <c r="K57" s="45">
        <f t="shared" si="4"/>
        <v>0.59999999999999254</v>
      </c>
      <c r="L57" s="45"/>
      <c r="M57" s="41">
        <v>0.16</v>
      </c>
      <c r="N57" s="30">
        <v>8.33</v>
      </c>
      <c r="O57" s="3">
        <v>2.13</v>
      </c>
      <c r="P57" s="3">
        <v>0.66</v>
      </c>
      <c r="Q57" s="7">
        <v>1.06</v>
      </c>
      <c r="R57" s="41">
        <v>0.7</v>
      </c>
      <c r="S57" s="41">
        <v>1.64</v>
      </c>
      <c r="T57" s="41">
        <v>0.2</v>
      </c>
      <c r="U57" s="41">
        <v>1.26</v>
      </c>
      <c r="V57" s="74">
        <f t="shared" si="3"/>
        <v>2.4000000000000004</v>
      </c>
      <c r="W57" s="41"/>
      <c r="X57" s="39">
        <v>2.44</v>
      </c>
      <c r="Y57" s="39">
        <v>1.1399999999999999</v>
      </c>
      <c r="Z57" s="41">
        <v>2.39</v>
      </c>
      <c r="AA57" s="41">
        <v>8.2200000000000006</v>
      </c>
      <c r="AB57" s="41">
        <v>0.75</v>
      </c>
      <c r="AC57" s="41">
        <v>0.91</v>
      </c>
      <c r="AD57" s="41">
        <v>0.43</v>
      </c>
      <c r="AE57" s="41">
        <v>2.74</v>
      </c>
      <c r="AF57" s="47">
        <f t="shared" si="5"/>
        <v>3.3900000000000006</v>
      </c>
      <c r="AG57" s="47">
        <f t="shared" si="6"/>
        <v>0</v>
      </c>
      <c r="AH57" s="101"/>
    </row>
    <row r="58" spans="1:34">
      <c r="A58" s="1">
        <v>52</v>
      </c>
      <c r="B58" s="25">
        <v>15</v>
      </c>
      <c r="C58" s="25">
        <v>1</v>
      </c>
      <c r="D58" s="18" t="s">
        <v>646</v>
      </c>
      <c r="E58" s="2">
        <v>95295</v>
      </c>
      <c r="F58" s="2">
        <v>17145</v>
      </c>
      <c r="G58" s="54">
        <v>5.5581802274715661</v>
      </c>
      <c r="H58" s="44">
        <v>7.03</v>
      </c>
      <c r="I58" s="41">
        <v>6.64</v>
      </c>
      <c r="J58" s="41">
        <v>0.14000000000000001</v>
      </c>
      <c r="K58" s="45">
        <f t="shared" si="4"/>
        <v>0.25000000000000056</v>
      </c>
      <c r="L58" s="45"/>
      <c r="M58" s="41">
        <v>0.14000000000000001</v>
      </c>
      <c r="N58" s="30">
        <v>27.13</v>
      </c>
      <c r="O58" s="3">
        <v>2.9</v>
      </c>
      <c r="P58" s="3">
        <v>0.47</v>
      </c>
      <c r="Q58" s="7">
        <v>4.5</v>
      </c>
      <c r="R58" s="41">
        <v>2.5</v>
      </c>
      <c r="S58" s="41">
        <v>8.34</v>
      </c>
      <c r="T58" s="41">
        <v>1.01</v>
      </c>
      <c r="U58" s="41">
        <v>4.6500000000000004</v>
      </c>
      <c r="V58" s="74">
        <f t="shared" si="3"/>
        <v>7.73</v>
      </c>
      <c r="W58" s="41"/>
      <c r="X58" s="39">
        <v>2.86</v>
      </c>
      <c r="Y58" s="39">
        <v>8.26</v>
      </c>
      <c r="Z58" s="41">
        <v>15.42</v>
      </c>
      <c r="AA58" s="41">
        <v>39.159999999999997</v>
      </c>
      <c r="AB58" s="41">
        <v>5.36</v>
      </c>
      <c r="AC58" s="41">
        <v>2.2200000000000002</v>
      </c>
      <c r="AD58" s="41">
        <v>2.68</v>
      </c>
      <c r="AE58" s="41">
        <v>9.48</v>
      </c>
      <c r="AF58" s="47">
        <f t="shared" si="5"/>
        <v>19.419999999999995</v>
      </c>
      <c r="AG58" s="47">
        <f t="shared" si="6"/>
        <v>0</v>
      </c>
      <c r="AH58" s="101"/>
    </row>
    <row r="59" spans="1:34">
      <c r="A59" s="1">
        <v>53</v>
      </c>
      <c r="B59" s="25">
        <v>16</v>
      </c>
      <c r="C59" s="25">
        <v>0</v>
      </c>
      <c r="D59" s="4" t="s">
        <v>651</v>
      </c>
      <c r="E59" s="2">
        <v>3559229</v>
      </c>
      <c r="F59" s="2">
        <v>648433</v>
      </c>
      <c r="G59" s="54">
        <v>5.4889695620056349</v>
      </c>
      <c r="H59" s="44">
        <v>70.31</v>
      </c>
      <c r="I59" s="41">
        <v>69.849999999999994</v>
      </c>
      <c r="J59" s="41">
        <v>0.15</v>
      </c>
      <c r="K59" s="45">
        <f t="shared" si="4"/>
        <v>0.31000000000000794</v>
      </c>
      <c r="L59" s="45"/>
      <c r="M59" s="41">
        <v>0.02</v>
      </c>
      <c r="N59" s="30">
        <v>8.36</v>
      </c>
      <c r="O59" s="3">
        <v>1.1499999999999999</v>
      </c>
      <c r="P59" s="3">
        <v>0.26</v>
      </c>
      <c r="Q59" s="7">
        <v>1.05</v>
      </c>
      <c r="R59" s="41">
        <v>1.27</v>
      </c>
      <c r="S59" s="41">
        <v>3.18</v>
      </c>
      <c r="T59" s="41">
        <v>0.38</v>
      </c>
      <c r="U59" s="41">
        <v>0.38</v>
      </c>
      <c r="V59" s="74">
        <f t="shared" si="3"/>
        <v>1.9999999999999991</v>
      </c>
      <c r="W59" s="41"/>
      <c r="X59" s="39">
        <v>1.56</v>
      </c>
      <c r="Y59" s="39">
        <v>1.54</v>
      </c>
      <c r="Z59" s="41">
        <v>6.8</v>
      </c>
      <c r="AA59" s="41">
        <v>11.41</v>
      </c>
      <c r="AB59" s="41">
        <v>0.56000000000000005</v>
      </c>
      <c r="AC59" s="41">
        <v>0.77</v>
      </c>
      <c r="AD59" s="41">
        <v>0.94</v>
      </c>
      <c r="AE59" s="41">
        <v>5.85</v>
      </c>
      <c r="AF59" s="47">
        <f t="shared" si="5"/>
        <v>3.2900000000000009</v>
      </c>
      <c r="AG59" s="47">
        <f t="shared" si="6"/>
        <v>0</v>
      </c>
      <c r="AH59" s="101"/>
    </row>
    <row r="60" spans="1:34">
      <c r="A60" s="1">
        <v>54</v>
      </c>
      <c r="B60" s="25">
        <v>16</v>
      </c>
      <c r="C60" s="25">
        <v>1</v>
      </c>
      <c r="D60" s="18" t="s">
        <v>646</v>
      </c>
      <c r="E60" s="2">
        <v>459253</v>
      </c>
      <c r="F60" s="2">
        <v>76275</v>
      </c>
      <c r="G60" s="54">
        <v>6.0210160603080958</v>
      </c>
      <c r="H60" s="44">
        <v>5.75</v>
      </c>
      <c r="I60" s="41">
        <v>5.14</v>
      </c>
      <c r="J60" s="41">
        <v>7.0000000000000007E-2</v>
      </c>
      <c r="K60" s="45">
        <f t="shared" si="4"/>
        <v>0.54000000000000026</v>
      </c>
      <c r="L60" s="45"/>
      <c r="M60" s="41">
        <v>0.02</v>
      </c>
      <c r="N60" s="30">
        <v>25.03</v>
      </c>
      <c r="O60" s="3">
        <v>3.29</v>
      </c>
      <c r="P60" s="3">
        <v>0.44</v>
      </c>
      <c r="Q60" s="7">
        <v>3.17</v>
      </c>
      <c r="R60" s="41">
        <v>3.05</v>
      </c>
      <c r="S60" s="41">
        <v>10.67</v>
      </c>
      <c r="T60" s="41">
        <v>1.22</v>
      </c>
      <c r="U60" s="41">
        <v>0.45</v>
      </c>
      <c r="V60" s="74">
        <f t="shared" si="3"/>
        <v>6.3500000000000032</v>
      </c>
      <c r="W60" s="41"/>
      <c r="X60" s="39">
        <v>5.25</v>
      </c>
      <c r="Y60" s="39">
        <v>5.5</v>
      </c>
      <c r="Z60" s="41">
        <v>19.690000000000001</v>
      </c>
      <c r="AA60" s="41">
        <v>38.76</v>
      </c>
      <c r="AB60" s="41">
        <v>2.4900000000000002</v>
      </c>
      <c r="AC60" s="41">
        <v>1.68</v>
      </c>
      <c r="AD60" s="41">
        <v>3.75</v>
      </c>
      <c r="AE60" s="41">
        <v>14.92</v>
      </c>
      <c r="AF60" s="47">
        <f t="shared" si="5"/>
        <v>15.919999999999998</v>
      </c>
      <c r="AG60" s="47">
        <f t="shared" si="6"/>
        <v>0</v>
      </c>
      <c r="AH60" s="101"/>
    </row>
    <row r="61" spans="1:34">
      <c r="A61" s="1">
        <v>55</v>
      </c>
      <c r="B61" s="25">
        <v>17</v>
      </c>
      <c r="C61" s="25">
        <v>0</v>
      </c>
      <c r="D61" s="4" t="s">
        <v>255</v>
      </c>
      <c r="E61" s="2">
        <v>1544564</v>
      </c>
      <c r="F61" s="2">
        <v>291218</v>
      </c>
      <c r="G61" s="54">
        <v>5.3038067701859086</v>
      </c>
      <c r="H61" s="44">
        <v>68.64</v>
      </c>
      <c r="I61" s="41">
        <v>67.08</v>
      </c>
      <c r="J61" s="41">
        <v>1.3</v>
      </c>
      <c r="K61" s="45">
        <f t="shared" si="4"/>
        <v>0.26000000000000223</v>
      </c>
      <c r="L61" s="45"/>
      <c r="M61" s="41">
        <v>0.02</v>
      </c>
      <c r="N61" s="30">
        <v>6.84</v>
      </c>
      <c r="O61" s="3">
        <v>1.1599999999999999</v>
      </c>
      <c r="P61" s="3">
        <v>0.22</v>
      </c>
      <c r="Q61" s="7">
        <v>1.42</v>
      </c>
      <c r="R61" s="41">
        <v>1.1299999999999999</v>
      </c>
      <c r="S61" s="41">
        <v>0.03</v>
      </c>
      <c r="T61" s="41">
        <v>0.35</v>
      </c>
      <c r="U61" s="41">
        <v>0.64</v>
      </c>
      <c r="V61" s="74">
        <f t="shared" si="3"/>
        <v>3.53</v>
      </c>
      <c r="W61" s="41"/>
      <c r="X61" s="39">
        <v>3.08</v>
      </c>
      <c r="Y61" s="39">
        <v>1.57</v>
      </c>
      <c r="Z61" s="41">
        <v>5.4</v>
      </c>
      <c r="AA61" s="41">
        <v>14.45</v>
      </c>
      <c r="AB61" s="41">
        <v>0.67</v>
      </c>
      <c r="AC61" s="41">
        <v>0.62</v>
      </c>
      <c r="AD61" s="41">
        <v>0.73</v>
      </c>
      <c r="AE61" s="41">
        <v>6.76</v>
      </c>
      <c r="AF61" s="47">
        <f t="shared" si="5"/>
        <v>5.67</v>
      </c>
      <c r="AG61" s="47">
        <f t="shared" si="6"/>
        <v>0</v>
      </c>
      <c r="AH61" s="101"/>
    </row>
    <row r="62" spans="1:34">
      <c r="A62" s="1">
        <v>56</v>
      </c>
      <c r="B62" s="25">
        <v>17</v>
      </c>
      <c r="C62" s="25">
        <v>1</v>
      </c>
      <c r="D62" s="18" t="s">
        <v>369</v>
      </c>
      <c r="E62" s="2">
        <v>143144</v>
      </c>
      <c r="F62" s="2">
        <v>26263</v>
      </c>
      <c r="G62" s="54">
        <v>5.4504055134600007</v>
      </c>
      <c r="H62" s="44">
        <v>4.54</v>
      </c>
      <c r="I62" s="41">
        <v>3.95</v>
      </c>
      <c r="J62" s="41">
        <v>0.11</v>
      </c>
      <c r="K62" s="45">
        <f t="shared" si="4"/>
        <v>0.47999999999999987</v>
      </c>
      <c r="L62" s="45"/>
      <c r="M62" s="41">
        <v>0.06</v>
      </c>
      <c r="N62" s="30">
        <v>17.52</v>
      </c>
      <c r="O62" s="3">
        <v>3.2</v>
      </c>
      <c r="P62" s="3">
        <v>0.28999999999999998</v>
      </c>
      <c r="Q62" s="7">
        <v>3.09</v>
      </c>
      <c r="R62" s="41">
        <v>3.02</v>
      </c>
      <c r="S62" s="41">
        <v>0.2</v>
      </c>
      <c r="T62" s="41">
        <v>0.95</v>
      </c>
      <c r="U62" s="41">
        <v>0.68</v>
      </c>
      <c r="V62" s="74">
        <f t="shared" si="3"/>
        <v>9.4700000000000006</v>
      </c>
      <c r="W62" s="41"/>
      <c r="X62" s="39">
        <v>8.27</v>
      </c>
      <c r="Y62" s="39">
        <v>4.18</v>
      </c>
      <c r="Z62" s="41">
        <v>16.05</v>
      </c>
      <c r="AA62" s="41">
        <v>49.38</v>
      </c>
      <c r="AB62" s="41">
        <v>3.47</v>
      </c>
      <c r="AC62" s="41">
        <v>1.07</v>
      </c>
      <c r="AD62" s="41">
        <v>3.3</v>
      </c>
      <c r="AE62" s="41">
        <v>14.18</v>
      </c>
      <c r="AF62" s="47">
        <f t="shared" si="5"/>
        <v>27.360000000000003</v>
      </c>
      <c r="AG62" s="47">
        <f t="shared" si="6"/>
        <v>0</v>
      </c>
      <c r="AH62" s="101"/>
    </row>
    <row r="63" spans="1:34">
      <c r="A63" s="1">
        <v>57</v>
      </c>
      <c r="B63" s="25">
        <v>18</v>
      </c>
      <c r="C63" s="25">
        <v>0</v>
      </c>
      <c r="D63" s="4" t="s">
        <v>414</v>
      </c>
      <c r="E63" s="2">
        <v>1387015</v>
      </c>
      <c r="F63" s="2">
        <v>273050</v>
      </c>
      <c r="G63" s="54">
        <v>5.0797106757004213</v>
      </c>
      <c r="H63" s="44">
        <v>79.47</v>
      </c>
      <c r="I63" s="41">
        <v>78.930000000000007</v>
      </c>
      <c r="J63" s="41">
        <v>0.28999999999999998</v>
      </c>
      <c r="K63" s="45">
        <f t="shared" si="4"/>
        <v>0.24999999999999206</v>
      </c>
      <c r="L63" s="45"/>
      <c r="M63" s="41">
        <v>0</v>
      </c>
      <c r="N63" s="30">
        <v>8.41</v>
      </c>
      <c r="O63" s="3">
        <v>0.56000000000000005</v>
      </c>
      <c r="P63" s="3">
        <v>0.22</v>
      </c>
      <c r="Q63" s="7">
        <v>0.7</v>
      </c>
      <c r="R63" s="41">
        <v>0.46</v>
      </c>
      <c r="S63" s="41">
        <v>1.5</v>
      </c>
      <c r="T63" s="41">
        <v>0.17</v>
      </c>
      <c r="U63" s="41">
        <v>4.0199999999999996</v>
      </c>
      <c r="V63" s="74">
        <f t="shared" si="3"/>
        <v>1.7000000000000002</v>
      </c>
      <c r="W63" s="41"/>
      <c r="X63" s="39">
        <v>2.4300000000000002</v>
      </c>
      <c r="Y63" s="39">
        <v>0.66</v>
      </c>
      <c r="Z63" s="41">
        <v>1.92</v>
      </c>
      <c r="AA63" s="41">
        <v>7.11</v>
      </c>
      <c r="AB63" s="41">
        <v>0.8</v>
      </c>
      <c r="AC63" s="41">
        <v>1.1000000000000001</v>
      </c>
      <c r="AD63" s="41">
        <v>0.4</v>
      </c>
      <c r="AE63" s="41">
        <v>2.2000000000000002</v>
      </c>
      <c r="AF63" s="47">
        <f t="shared" si="5"/>
        <v>2.6100000000000003</v>
      </c>
      <c r="AG63" s="47">
        <f t="shared" si="6"/>
        <v>0</v>
      </c>
      <c r="AH63" s="101"/>
    </row>
    <row r="64" spans="1:34">
      <c r="A64" s="1">
        <v>58</v>
      </c>
      <c r="B64" s="25">
        <v>18</v>
      </c>
      <c r="C64" s="25">
        <v>1</v>
      </c>
      <c r="D64" s="18" t="s">
        <v>369</v>
      </c>
      <c r="E64" s="2">
        <v>94365</v>
      </c>
      <c r="F64" s="2">
        <v>18660</v>
      </c>
      <c r="G64" s="54">
        <v>5.057073954983923</v>
      </c>
      <c r="H64" s="44">
        <v>6.51</v>
      </c>
      <c r="I64" s="41">
        <v>5.22</v>
      </c>
      <c r="J64" s="41">
        <v>0.1</v>
      </c>
      <c r="K64" s="45">
        <f t="shared" si="4"/>
        <v>1.19</v>
      </c>
      <c r="L64" s="45"/>
      <c r="M64" s="41">
        <v>0</v>
      </c>
      <c r="N64" s="30">
        <v>31.41</v>
      </c>
      <c r="O64" s="3">
        <v>3.33</v>
      </c>
      <c r="P64" s="3">
        <v>0.28000000000000003</v>
      </c>
      <c r="Q64" s="7">
        <v>2.2799999999999998</v>
      </c>
      <c r="R64" s="41">
        <v>2.79</v>
      </c>
      <c r="S64" s="41">
        <v>9.17</v>
      </c>
      <c r="T64" s="41">
        <v>0.74</v>
      </c>
      <c r="U64" s="41">
        <v>8.94</v>
      </c>
      <c r="V64" s="74">
        <f t="shared" si="3"/>
        <v>6.4399999999999977</v>
      </c>
      <c r="W64" s="41"/>
      <c r="X64" s="39">
        <v>5.21</v>
      </c>
      <c r="Y64" s="39">
        <v>3.54</v>
      </c>
      <c r="Z64" s="41">
        <v>16.739999999999998</v>
      </c>
      <c r="AA64" s="41">
        <v>36.590000000000003</v>
      </c>
      <c r="AB64" s="41">
        <v>6.31</v>
      </c>
      <c r="AC64" s="41">
        <v>2.69</v>
      </c>
      <c r="AD64" s="41">
        <v>3.09</v>
      </c>
      <c r="AE64" s="41">
        <v>11.04</v>
      </c>
      <c r="AF64" s="47">
        <f t="shared" si="5"/>
        <v>13.460000000000004</v>
      </c>
      <c r="AG64" s="47">
        <f t="shared" si="6"/>
        <v>0</v>
      </c>
      <c r="AH64" s="101"/>
    </row>
    <row r="65" spans="1:34">
      <c r="A65" s="1">
        <v>59</v>
      </c>
      <c r="B65" s="25">
        <v>19</v>
      </c>
      <c r="C65" s="25">
        <v>0</v>
      </c>
      <c r="D65" s="20" t="s">
        <v>554</v>
      </c>
      <c r="E65" s="2">
        <v>674034</v>
      </c>
      <c r="F65" s="2">
        <v>130117</v>
      </c>
      <c r="G65" s="54">
        <v>5.1802147298200847</v>
      </c>
      <c r="H65" s="44">
        <v>58.86</v>
      </c>
      <c r="I65" s="41">
        <v>55.55</v>
      </c>
      <c r="J65" s="41">
        <v>1.72</v>
      </c>
      <c r="K65" s="45">
        <f t="shared" si="4"/>
        <v>1.5900000000000023</v>
      </c>
      <c r="L65" s="45"/>
      <c r="M65" s="41">
        <v>0.05</v>
      </c>
      <c r="N65" s="30">
        <v>12.07</v>
      </c>
      <c r="O65" s="3">
        <v>2.29</v>
      </c>
      <c r="P65" s="3">
        <v>0.53</v>
      </c>
      <c r="Q65" s="7">
        <v>1.89</v>
      </c>
      <c r="R65" s="41">
        <v>1.26</v>
      </c>
      <c r="S65" s="41">
        <v>3.88</v>
      </c>
      <c r="T65" s="41">
        <v>0.35</v>
      </c>
      <c r="U65" s="41">
        <v>0.87</v>
      </c>
      <c r="V65" s="74">
        <f t="shared" si="3"/>
        <v>3.4200000000000017</v>
      </c>
      <c r="W65" s="41"/>
      <c r="X65" s="39">
        <v>2.54</v>
      </c>
      <c r="Y65" s="39">
        <v>2.36</v>
      </c>
      <c r="Z65" s="41">
        <v>5.68</v>
      </c>
      <c r="AA65" s="41">
        <v>18.440000000000001</v>
      </c>
      <c r="AB65" s="41">
        <v>1.28</v>
      </c>
      <c r="AC65" s="41">
        <v>0.34</v>
      </c>
      <c r="AD65" s="41">
        <v>1.05</v>
      </c>
      <c r="AE65" s="41">
        <v>9.4499999999999993</v>
      </c>
      <c r="AF65" s="47">
        <f t="shared" si="5"/>
        <v>6.3200000000000021</v>
      </c>
      <c r="AG65" s="47">
        <f t="shared" si="6"/>
        <v>0</v>
      </c>
      <c r="AH65" s="101"/>
    </row>
    <row r="66" spans="1:34">
      <c r="A66" s="1">
        <v>60</v>
      </c>
      <c r="B66" s="25">
        <v>19</v>
      </c>
      <c r="C66" s="25">
        <v>1</v>
      </c>
      <c r="D66" s="18" t="s">
        <v>369</v>
      </c>
      <c r="E66" s="2">
        <v>155761</v>
      </c>
      <c r="F66" s="2">
        <v>33146</v>
      </c>
      <c r="G66" s="54">
        <v>4.6992397272672415</v>
      </c>
      <c r="H66" s="44">
        <v>5.31</v>
      </c>
      <c r="I66" s="41">
        <v>3.91</v>
      </c>
      <c r="J66" s="41">
        <v>7.0000000000000007E-2</v>
      </c>
      <c r="K66" s="45">
        <f t="shared" si="4"/>
        <v>1.3299999999999994</v>
      </c>
      <c r="L66" s="45"/>
      <c r="M66" s="41">
        <v>0.05</v>
      </c>
      <c r="N66" s="30">
        <v>25.13</v>
      </c>
      <c r="O66" s="3">
        <v>4.72</v>
      </c>
      <c r="P66" s="3">
        <v>0.43</v>
      </c>
      <c r="Q66" s="7">
        <v>3.46</v>
      </c>
      <c r="R66" s="41">
        <v>2.74</v>
      </c>
      <c r="S66" s="41">
        <v>8.67</v>
      </c>
      <c r="T66" s="41">
        <v>0.67</v>
      </c>
      <c r="U66" s="41">
        <v>1.22</v>
      </c>
      <c r="V66" s="74">
        <f t="shared" si="3"/>
        <v>7.1099999999999994</v>
      </c>
      <c r="W66" s="41"/>
      <c r="X66" s="39">
        <v>5.27</v>
      </c>
      <c r="Y66" s="39">
        <v>6.44</v>
      </c>
      <c r="Z66" s="41">
        <v>14.8</v>
      </c>
      <c r="AA66" s="41">
        <v>43</v>
      </c>
      <c r="AB66" s="41">
        <v>3.29</v>
      </c>
      <c r="AC66" s="41">
        <v>0.65</v>
      </c>
      <c r="AD66" s="41">
        <v>2.61</v>
      </c>
      <c r="AE66" s="41">
        <v>21.28</v>
      </c>
      <c r="AF66" s="47">
        <f t="shared" si="5"/>
        <v>15.169999999999998</v>
      </c>
      <c r="AG66" s="47">
        <f t="shared" si="6"/>
        <v>0</v>
      </c>
      <c r="AH66" s="101"/>
    </row>
    <row r="67" spans="1:34">
      <c r="A67" s="1">
        <v>61</v>
      </c>
      <c r="B67" s="25">
        <v>20</v>
      </c>
      <c r="C67" s="25">
        <v>0</v>
      </c>
      <c r="D67" s="21" t="s">
        <v>601</v>
      </c>
      <c r="E67" s="2">
        <v>2371012</v>
      </c>
      <c r="F67" s="2">
        <v>366149</v>
      </c>
      <c r="G67" s="54">
        <v>6.475538646835032</v>
      </c>
      <c r="H67" s="44">
        <v>82.83</v>
      </c>
      <c r="I67" s="41">
        <v>82.4</v>
      </c>
      <c r="J67" s="41">
        <v>0.27</v>
      </c>
      <c r="K67" s="45">
        <f t="shared" si="4"/>
        <v>0.15999999999999259</v>
      </c>
      <c r="L67" s="45"/>
      <c r="M67" s="41">
        <v>0.02</v>
      </c>
      <c r="N67" s="30">
        <v>5.47</v>
      </c>
      <c r="O67" s="3">
        <v>0.68</v>
      </c>
      <c r="P67" s="3">
        <v>0.27</v>
      </c>
      <c r="Q67" s="7">
        <v>0.7</v>
      </c>
      <c r="R67" s="41">
        <v>0.69</v>
      </c>
      <c r="S67" s="41">
        <v>2.09</v>
      </c>
      <c r="T67" s="41">
        <v>0.3</v>
      </c>
      <c r="U67" s="41">
        <v>0.38</v>
      </c>
      <c r="V67" s="74">
        <f t="shared" si="3"/>
        <v>1.3300000000000005</v>
      </c>
      <c r="W67" s="41"/>
      <c r="X67" s="39">
        <v>1.78</v>
      </c>
      <c r="Y67" s="39">
        <v>0.77</v>
      </c>
      <c r="Z67" s="41">
        <v>2.4900000000000002</v>
      </c>
      <c r="AA67" s="41">
        <v>6.64</v>
      </c>
      <c r="AB67" s="41">
        <v>0.55000000000000004</v>
      </c>
      <c r="AC67" s="41">
        <v>0.67</v>
      </c>
      <c r="AD67" s="41">
        <v>0.38</v>
      </c>
      <c r="AE67" s="41">
        <v>2.98</v>
      </c>
      <c r="AF67" s="47">
        <f t="shared" si="5"/>
        <v>2.0599999999999996</v>
      </c>
      <c r="AG67" s="47">
        <f t="shared" si="6"/>
        <v>0</v>
      </c>
      <c r="AH67" s="101"/>
    </row>
    <row r="68" spans="1:34">
      <c r="A68" s="1">
        <v>62</v>
      </c>
      <c r="B68" s="25">
        <v>20</v>
      </c>
      <c r="C68" s="25">
        <v>1</v>
      </c>
      <c r="D68" s="18" t="s">
        <v>369</v>
      </c>
      <c r="E68" s="2">
        <v>221527</v>
      </c>
      <c r="F68" s="2">
        <v>37609</v>
      </c>
      <c r="G68" s="54">
        <v>5.8902656279082137</v>
      </c>
      <c r="H68" s="44">
        <v>20.91</v>
      </c>
      <c r="I68" s="41">
        <v>20.57</v>
      </c>
      <c r="J68" s="41">
        <v>0.12</v>
      </c>
      <c r="K68" s="45">
        <f t="shared" si="4"/>
        <v>0.21999999999999986</v>
      </c>
      <c r="L68" s="45"/>
      <c r="M68" s="41">
        <v>7.0000000000000007E-2</v>
      </c>
      <c r="N68" s="30">
        <v>21.21</v>
      </c>
      <c r="O68" s="3">
        <v>2.33</v>
      </c>
      <c r="P68" s="3">
        <v>0.86</v>
      </c>
      <c r="Q68" s="7">
        <v>2.62</v>
      </c>
      <c r="R68" s="41">
        <v>2.54</v>
      </c>
      <c r="S68" s="41">
        <v>8.8699999999999992</v>
      </c>
      <c r="T68" s="41">
        <v>0.9</v>
      </c>
      <c r="U68" s="41">
        <v>1.5</v>
      </c>
      <c r="V68" s="74">
        <f t="shared" si="3"/>
        <v>5.0700000000000021</v>
      </c>
      <c r="W68" s="41"/>
      <c r="X68" s="39">
        <v>6.53</v>
      </c>
      <c r="Y68" s="39">
        <v>4.5599999999999996</v>
      </c>
      <c r="Z68" s="41">
        <v>17.149999999999999</v>
      </c>
      <c r="AA68" s="41">
        <v>29.57</v>
      </c>
      <c r="AB68" s="41">
        <v>3.54</v>
      </c>
      <c r="AC68" s="41">
        <v>1.6</v>
      </c>
      <c r="AD68" s="41">
        <v>2.25</v>
      </c>
      <c r="AE68" s="41">
        <v>9.86</v>
      </c>
      <c r="AF68" s="47">
        <f t="shared" si="5"/>
        <v>12.32</v>
      </c>
      <c r="AG68" s="47">
        <f t="shared" si="6"/>
        <v>0</v>
      </c>
      <c r="AH68" s="101"/>
    </row>
    <row r="69" spans="1:34">
      <c r="A69" s="1">
        <v>63</v>
      </c>
      <c r="B69" s="25">
        <v>21</v>
      </c>
      <c r="C69" s="25">
        <v>0</v>
      </c>
      <c r="D69" s="20" t="s">
        <v>555</v>
      </c>
      <c r="E69" s="2">
        <v>1299365</v>
      </c>
      <c r="F69" s="2">
        <v>253457</v>
      </c>
      <c r="G69" s="54">
        <v>5.1265697929037275</v>
      </c>
      <c r="H69" s="44">
        <v>55.36</v>
      </c>
      <c r="I69" s="41">
        <v>52.2</v>
      </c>
      <c r="J69" s="41">
        <v>1.75</v>
      </c>
      <c r="K69" s="45">
        <f t="shared" si="4"/>
        <v>1.4099999999999966</v>
      </c>
      <c r="L69" s="45"/>
      <c r="M69" s="41">
        <v>0.06</v>
      </c>
      <c r="N69" s="30">
        <v>15.95</v>
      </c>
      <c r="O69" s="3">
        <v>3.07</v>
      </c>
      <c r="P69" s="3">
        <v>0.75</v>
      </c>
      <c r="Q69" s="7">
        <v>2.7</v>
      </c>
      <c r="R69" s="41">
        <v>1.29</v>
      </c>
      <c r="S69" s="41">
        <v>4.16</v>
      </c>
      <c r="T69" s="41">
        <v>0.31</v>
      </c>
      <c r="U69" s="41">
        <v>1.68</v>
      </c>
      <c r="V69" s="74">
        <f t="shared" si="3"/>
        <v>5.4399999999999995</v>
      </c>
      <c r="W69" s="41"/>
      <c r="X69" s="39">
        <v>3.7</v>
      </c>
      <c r="Y69" s="39">
        <v>2.4500000000000002</v>
      </c>
      <c r="Z69" s="41">
        <v>4.8899999999999997</v>
      </c>
      <c r="AA69" s="41">
        <v>17.59</v>
      </c>
      <c r="AB69" s="41">
        <v>1.08</v>
      </c>
      <c r="AC69" s="41">
        <v>0.31</v>
      </c>
      <c r="AD69" s="41">
        <v>1.3</v>
      </c>
      <c r="AE69" s="41">
        <v>8.94</v>
      </c>
      <c r="AF69" s="47">
        <f t="shared" si="5"/>
        <v>5.9600000000000009</v>
      </c>
      <c r="AG69" s="47">
        <f t="shared" si="6"/>
        <v>0</v>
      </c>
      <c r="AH69" s="101"/>
    </row>
    <row r="70" spans="1:34">
      <c r="A70" s="1">
        <v>64</v>
      </c>
      <c r="B70" s="25">
        <v>21</v>
      </c>
      <c r="C70" s="25">
        <v>1</v>
      </c>
      <c r="D70" s="18" t="s">
        <v>369</v>
      </c>
      <c r="E70" s="2">
        <v>380781</v>
      </c>
      <c r="F70" s="2">
        <v>79935</v>
      </c>
      <c r="G70" s="54">
        <v>4.7636329517733156</v>
      </c>
      <c r="H70" s="44">
        <v>5.21</v>
      </c>
      <c r="I70" s="41">
        <v>4.49</v>
      </c>
      <c r="J70" s="41">
        <v>0.25</v>
      </c>
      <c r="K70" s="45">
        <f t="shared" si="4"/>
        <v>0.46999999999999975</v>
      </c>
      <c r="L70" s="45"/>
      <c r="M70" s="41">
        <v>0.06</v>
      </c>
      <c r="N70" s="30">
        <v>32.89</v>
      </c>
      <c r="O70" s="3">
        <v>7.34</v>
      </c>
      <c r="P70" s="3">
        <v>1.38</v>
      </c>
      <c r="Q70" s="7">
        <v>5.57</v>
      </c>
      <c r="R70" s="41">
        <v>2.3199999999999998</v>
      </c>
      <c r="S70" s="41">
        <v>8.09</v>
      </c>
      <c r="T70" s="41">
        <v>0.68</v>
      </c>
      <c r="U70" s="41">
        <v>2.08</v>
      </c>
      <c r="V70" s="74">
        <f t="shared" si="3"/>
        <v>12.38</v>
      </c>
      <c r="W70" s="41"/>
      <c r="X70" s="39">
        <v>5.21</v>
      </c>
      <c r="Y70" s="39">
        <v>5.79</v>
      </c>
      <c r="Z70" s="41">
        <v>12.67</v>
      </c>
      <c r="AA70" s="41">
        <v>38.17</v>
      </c>
      <c r="AB70" s="41">
        <v>2.4700000000000002</v>
      </c>
      <c r="AC70" s="41">
        <v>0.44</v>
      </c>
      <c r="AD70" s="41">
        <v>2.96</v>
      </c>
      <c r="AE70" s="41">
        <v>18.64</v>
      </c>
      <c r="AF70" s="47">
        <f t="shared" si="5"/>
        <v>13.66</v>
      </c>
      <c r="AG70" s="47">
        <f t="shared" si="6"/>
        <v>0</v>
      </c>
      <c r="AH70" s="101"/>
    </row>
    <row r="71" spans="1:34">
      <c r="A71" s="1">
        <v>65</v>
      </c>
      <c r="B71" s="25">
        <v>22</v>
      </c>
      <c r="C71" s="25">
        <v>0</v>
      </c>
      <c r="D71" s="20" t="s">
        <v>563</v>
      </c>
      <c r="E71" s="2">
        <v>2147621</v>
      </c>
      <c r="F71" s="2">
        <v>346922</v>
      </c>
      <c r="G71" s="54">
        <v>6.1905010348147425</v>
      </c>
      <c r="H71" s="44">
        <v>74.81</v>
      </c>
      <c r="I71" s="41">
        <v>73.819999999999993</v>
      </c>
      <c r="J71" s="41">
        <v>0.52</v>
      </c>
      <c r="K71" s="45">
        <f t="shared" si="4"/>
        <v>0.47000000000000908</v>
      </c>
      <c r="L71" s="45"/>
      <c r="M71" s="41">
        <v>0.01</v>
      </c>
      <c r="N71" s="30">
        <v>7.84</v>
      </c>
      <c r="O71" s="3">
        <v>1.18</v>
      </c>
      <c r="P71" s="3">
        <v>0.28000000000000003</v>
      </c>
      <c r="Q71" s="7">
        <v>1.1000000000000001</v>
      </c>
      <c r="R71" s="41">
        <v>1.08</v>
      </c>
      <c r="S71" s="41">
        <v>3.21</v>
      </c>
      <c r="T71" s="41">
        <v>0.25</v>
      </c>
      <c r="U71" s="41">
        <v>0.23</v>
      </c>
      <c r="V71" s="74">
        <f t="shared" si="3"/>
        <v>1.8899999999999997</v>
      </c>
      <c r="W71" s="41"/>
      <c r="X71" s="39">
        <v>1.1499999999999999</v>
      </c>
      <c r="Y71" s="39">
        <v>2.14</v>
      </c>
      <c r="Z71" s="41">
        <v>5.08</v>
      </c>
      <c r="AA71" s="41">
        <v>8.9700000000000006</v>
      </c>
      <c r="AB71" s="41">
        <v>0.54</v>
      </c>
      <c r="AC71" s="41">
        <v>0.52</v>
      </c>
      <c r="AD71" s="41">
        <v>1</v>
      </c>
      <c r="AE71" s="41">
        <v>3.81</v>
      </c>
      <c r="AF71" s="47">
        <f t="shared" si="5"/>
        <v>3.1000000000000005</v>
      </c>
      <c r="AG71" s="47">
        <f t="shared" si="6"/>
        <v>0</v>
      </c>
      <c r="AH71" s="101"/>
    </row>
    <row r="72" spans="1:34">
      <c r="A72" s="1">
        <v>66</v>
      </c>
      <c r="B72" s="25">
        <v>22</v>
      </c>
      <c r="C72" s="25">
        <v>1</v>
      </c>
      <c r="D72" s="18" t="s">
        <v>369</v>
      </c>
      <c r="E72" s="2">
        <v>224945</v>
      </c>
      <c r="F72" s="2">
        <v>38947</v>
      </c>
      <c r="G72" s="54">
        <v>5.7756694995763471</v>
      </c>
      <c r="H72" s="44">
        <v>5.73</v>
      </c>
      <c r="I72" s="41">
        <v>4.76</v>
      </c>
      <c r="J72" s="41">
        <v>0.06</v>
      </c>
      <c r="K72" s="45">
        <f t="shared" si="4"/>
        <v>0.91000000000000059</v>
      </c>
      <c r="L72" s="45"/>
      <c r="M72" s="41">
        <v>0.03</v>
      </c>
      <c r="N72" s="30">
        <v>25.99</v>
      </c>
      <c r="O72" s="3">
        <v>3.3</v>
      </c>
      <c r="P72" s="3">
        <v>0.5</v>
      </c>
      <c r="Q72" s="7">
        <v>4.0999999999999996</v>
      </c>
      <c r="R72" s="41">
        <v>2.82</v>
      </c>
      <c r="S72" s="41">
        <v>11.27</v>
      </c>
      <c r="T72" s="41">
        <v>0.84</v>
      </c>
      <c r="U72" s="41">
        <v>0.48</v>
      </c>
      <c r="V72" s="74">
        <f t="shared" si="3"/>
        <v>7.2799999999999976</v>
      </c>
      <c r="W72" s="41"/>
      <c r="X72" s="39">
        <v>4.28</v>
      </c>
      <c r="Y72" s="39">
        <v>8.23</v>
      </c>
      <c r="Z72" s="41">
        <v>19.579999999999998</v>
      </c>
      <c r="AA72" s="41">
        <v>36.159999999999997</v>
      </c>
      <c r="AB72" s="41">
        <v>2.94</v>
      </c>
      <c r="AC72" s="41">
        <v>1.2</v>
      </c>
      <c r="AD72" s="41">
        <v>4.43</v>
      </c>
      <c r="AE72" s="41">
        <v>11.37</v>
      </c>
      <c r="AF72" s="47">
        <f t="shared" si="5"/>
        <v>16.22</v>
      </c>
      <c r="AG72" s="47">
        <f t="shared" si="6"/>
        <v>0</v>
      </c>
      <c r="AH72" s="101"/>
    </row>
    <row r="73" spans="1:34">
      <c r="A73" s="1">
        <v>67</v>
      </c>
      <c r="B73" s="25">
        <v>23</v>
      </c>
      <c r="C73" s="25">
        <v>0</v>
      </c>
      <c r="D73" s="20" t="s">
        <v>564</v>
      </c>
      <c r="E73" s="2">
        <v>1686764</v>
      </c>
      <c r="F73" s="2">
        <v>214128</v>
      </c>
      <c r="G73" s="54">
        <v>7.8773630725547337</v>
      </c>
      <c r="H73" s="44">
        <v>79.37</v>
      </c>
      <c r="I73" s="41">
        <v>78.73</v>
      </c>
      <c r="J73" s="41">
        <v>0.44</v>
      </c>
      <c r="K73" s="45">
        <f t="shared" si="4"/>
        <v>0.20000000000000057</v>
      </c>
      <c r="L73" s="45"/>
      <c r="M73" s="41">
        <v>0.01</v>
      </c>
      <c r="N73" s="30">
        <v>6.16</v>
      </c>
      <c r="O73" s="3">
        <v>0.85</v>
      </c>
      <c r="P73" s="3">
        <v>0.34</v>
      </c>
      <c r="Q73" s="7">
        <v>0.6</v>
      </c>
      <c r="R73" s="41">
        <v>0.94</v>
      </c>
      <c r="S73" s="41">
        <v>2.4300000000000002</v>
      </c>
      <c r="T73" s="41">
        <v>0.24</v>
      </c>
      <c r="U73" s="41">
        <v>0.37</v>
      </c>
      <c r="V73" s="74">
        <f t="shared" si="3"/>
        <v>1.33</v>
      </c>
      <c r="W73" s="41"/>
      <c r="X73" s="39">
        <v>1.0900000000000001</v>
      </c>
      <c r="Y73" s="39">
        <v>1.3</v>
      </c>
      <c r="Z73" s="41">
        <v>5.23</v>
      </c>
      <c r="AA73" s="41">
        <v>6.84</v>
      </c>
      <c r="AB73" s="41">
        <v>0.51</v>
      </c>
      <c r="AC73" s="41">
        <v>0.56999999999999995</v>
      </c>
      <c r="AD73" s="41">
        <v>0.85</v>
      </c>
      <c r="AE73" s="41">
        <v>2.46</v>
      </c>
      <c r="AF73" s="47">
        <f t="shared" si="5"/>
        <v>2.4499999999999993</v>
      </c>
      <c r="AG73" s="47">
        <f t="shared" si="6"/>
        <v>0</v>
      </c>
      <c r="AH73" s="101" t="s">
        <v>913</v>
      </c>
    </row>
    <row r="74" spans="1:34">
      <c r="A74" s="1">
        <v>68</v>
      </c>
      <c r="B74" s="25">
        <v>23</v>
      </c>
      <c r="C74" s="25">
        <v>1</v>
      </c>
      <c r="D74" s="18" t="s">
        <v>369</v>
      </c>
      <c r="E74" s="2">
        <v>147187</v>
      </c>
      <c r="F74" s="2">
        <v>25306</v>
      </c>
      <c r="G74" s="54">
        <v>5.8162886272030345</v>
      </c>
      <c r="H74" s="44">
        <v>9.9700000000000006</v>
      </c>
      <c r="I74" s="41">
        <v>9.39</v>
      </c>
      <c r="J74" s="41">
        <v>0.12</v>
      </c>
      <c r="K74" s="45">
        <f t="shared" si="4"/>
        <v>0.46000000000000008</v>
      </c>
      <c r="L74" s="45"/>
      <c r="M74" s="41">
        <v>0.12</v>
      </c>
      <c r="N74" s="30">
        <v>24.69</v>
      </c>
      <c r="O74" s="3">
        <v>3.21</v>
      </c>
      <c r="P74" s="3">
        <v>1</v>
      </c>
      <c r="Q74" s="7">
        <v>2.9</v>
      </c>
      <c r="R74" s="41">
        <v>2.99</v>
      </c>
      <c r="S74" s="41">
        <v>10.77</v>
      </c>
      <c r="T74" s="41">
        <v>1.25</v>
      </c>
      <c r="U74" s="41">
        <v>0.72</v>
      </c>
      <c r="V74" s="74">
        <f t="shared" si="3"/>
        <v>5.75</v>
      </c>
      <c r="W74" s="41"/>
      <c r="X74" s="39">
        <v>4.45</v>
      </c>
      <c r="Y74" s="39">
        <v>6.34</v>
      </c>
      <c r="Z74" s="41">
        <v>22.42</v>
      </c>
      <c r="AA74" s="41">
        <v>32.01</v>
      </c>
      <c r="AB74" s="41">
        <v>3.72</v>
      </c>
      <c r="AC74" s="41">
        <v>1.43</v>
      </c>
      <c r="AD74" s="41">
        <v>4.3899999999999997</v>
      </c>
      <c r="AE74" s="41">
        <v>8.73</v>
      </c>
      <c r="AF74" s="47">
        <f t="shared" si="5"/>
        <v>13.739999999999998</v>
      </c>
      <c r="AG74" s="47">
        <f t="shared" si="6"/>
        <v>0</v>
      </c>
      <c r="AH74" s="101" t="s">
        <v>913</v>
      </c>
    </row>
    <row r="75" spans="1:34">
      <c r="A75" s="1">
        <v>69</v>
      </c>
      <c r="B75" s="25">
        <v>24</v>
      </c>
      <c r="C75" s="25">
        <v>0</v>
      </c>
      <c r="D75" s="20" t="s">
        <v>75</v>
      </c>
      <c r="E75" s="2">
        <v>2430581</v>
      </c>
      <c r="F75" s="2">
        <v>377642</v>
      </c>
      <c r="G75" s="54">
        <v>6.436204129837253</v>
      </c>
      <c r="H75" s="44">
        <v>27.89</v>
      </c>
      <c r="I75" s="41">
        <v>27.6</v>
      </c>
      <c r="J75" s="41">
        <v>0.17</v>
      </c>
      <c r="K75" s="45">
        <f t="shared" ref="K75:K106" si="7">H75-I75-J75</f>
        <v>0.11999999999999914</v>
      </c>
      <c r="L75" s="45"/>
      <c r="M75" s="41">
        <v>0.08</v>
      </c>
      <c r="N75" s="30">
        <v>32.85</v>
      </c>
      <c r="O75" s="3">
        <v>3.75</v>
      </c>
      <c r="P75" s="3">
        <v>0.83</v>
      </c>
      <c r="Q75" s="7">
        <v>2.1</v>
      </c>
      <c r="R75" s="41">
        <v>1.64</v>
      </c>
      <c r="S75" s="41">
        <v>5.26</v>
      </c>
      <c r="T75" s="41">
        <v>1.05</v>
      </c>
      <c r="U75" s="41">
        <v>14.49</v>
      </c>
      <c r="V75" s="74">
        <f t="shared" si="3"/>
        <v>6.6600000000000037</v>
      </c>
      <c r="W75" s="41"/>
      <c r="X75" s="39">
        <v>2.2999999999999998</v>
      </c>
      <c r="Y75" s="39">
        <v>4.45</v>
      </c>
      <c r="Z75" s="41">
        <v>9.61</v>
      </c>
      <c r="AA75" s="41">
        <v>22.82</v>
      </c>
      <c r="AB75" s="41">
        <v>1.44</v>
      </c>
      <c r="AC75" s="41">
        <v>1.37</v>
      </c>
      <c r="AD75" s="41">
        <v>2.06</v>
      </c>
      <c r="AE75" s="41">
        <v>10.17</v>
      </c>
      <c r="AF75" s="47">
        <f t="shared" ref="AF75:AF106" si="8">AA75-SUM(AB75:AE75)</f>
        <v>7.7800000000000011</v>
      </c>
      <c r="AG75" s="47">
        <f t="shared" ref="AG75:AG106" si="9">100-(H75+M75+N75+SUM(X75:AA75))</f>
        <v>0</v>
      </c>
      <c r="AH75" s="101"/>
    </row>
    <row r="76" spans="1:34">
      <c r="A76" s="1">
        <v>70</v>
      </c>
      <c r="B76" s="25">
        <v>24</v>
      </c>
      <c r="C76" s="25">
        <v>1</v>
      </c>
      <c r="D76" s="18" t="s">
        <v>369</v>
      </c>
      <c r="E76" s="2">
        <v>1134382</v>
      </c>
      <c r="F76" s="2">
        <v>128824</v>
      </c>
      <c r="G76" s="54">
        <v>8.8056728559895667</v>
      </c>
      <c r="H76" s="44">
        <v>1.47</v>
      </c>
      <c r="I76" s="41">
        <v>1.4</v>
      </c>
      <c r="J76" s="41">
        <v>0.03</v>
      </c>
      <c r="K76" s="45">
        <f t="shared" si="7"/>
        <v>4.0000000000000063E-2</v>
      </c>
      <c r="L76" s="45"/>
      <c r="M76" s="41">
        <v>0.05</v>
      </c>
      <c r="N76" s="30">
        <v>34.56</v>
      </c>
      <c r="O76" s="3">
        <v>5.04</v>
      </c>
      <c r="P76" s="3">
        <v>0.27</v>
      </c>
      <c r="Q76" s="7">
        <v>2.6</v>
      </c>
      <c r="R76" s="41">
        <v>2.8</v>
      </c>
      <c r="S76" s="41">
        <v>8.49</v>
      </c>
      <c r="T76" s="41">
        <v>1.28</v>
      </c>
      <c r="U76" s="41">
        <v>8.2100000000000009</v>
      </c>
      <c r="V76" s="74">
        <f t="shared" ref="V76:V139" si="10">N76-O76-SUM(R76:U76)</f>
        <v>8.740000000000002</v>
      </c>
      <c r="W76" s="41"/>
      <c r="X76" s="39">
        <v>3.04</v>
      </c>
      <c r="Y76" s="39">
        <v>7.07</v>
      </c>
      <c r="Z76" s="41">
        <v>17.14</v>
      </c>
      <c r="AA76" s="41">
        <v>36.67</v>
      </c>
      <c r="AB76" s="41">
        <v>2.57</v>
      </c>
      <c r="AC76" s="41">
        <v>1.53</v>
      </c>
      <c r="AD76" s="41">
        <v>3.86</v>
      </c>
      <c r="AE76" s="41">
        <v>16.399999999999999</v>
      </c>
      <c r="AF76" s="47">
        <f t="shared" si="8"/>
        <v>12.310000000000002</v>
      </c>
      <c r="AG76" s="47">
        <f t="shared" si="9"/>
        <v>0</v>
      </c>
      <c r="AH76" s="101"/>
    </row>
    <row r="77" spans="1:34">
      <c r="A77" s="1">
        <v>71</v>
      </c>
      <c r="B77" s="25">
        <v>25</v>
      </c>
      <c r="C77" s="25">
        <v>0</v>
      </c>
      <c r="D77" s="20" t="s">
        <v>291</v>
      </c>
      <c r="E77" s="2">
        <v>1584774</v>
      </c>
      <c r="F77" s="2">
        <v>306688</v>
      </c>
      <c r="G77" s="54">
        <v>5.1673818343071787</v>
      </c>
      <c r="H77" s="44">
        <v>69.63</v>
      </c>
      <c r="I77" s="41">
        <v>68.64</v>
      </c>
      <c r="J77" s="41">
        <v>0.32</v>
      </c>
      <c r="K77" s="45">
        <f t="shared" si="7"/>
        <v>0.66999999999999482</v>
      </c>
      <c r="L77" s="45"/>
      <c r="M77" s="41">
        <v>0.52</v>
      </c>
      <c r="N77" s="30">
        <v>12.35</v>
      </c>
      <c r="O77" s="3">
        <v>4.2699999999999996</v>
      </c>
      <c r="P77" s="3">
        <v>0.26</v>
      </c>
      <c r="Q77" s="7">
        <v>1.5</v>
      </c>
      <c r="R77" s="41">
        <v>0.74</v>
      </c>
      <c r="S77" s="41">
        <v>2.04</v>
      </c>
      <c r="T77" s="41">
        <v>1.06</v>
      </c>
      <c r="U77" s="41">
        <v>1.67</v>
      </c>
      <c r="V77" s="74">
        <f t="shared" si="10"/>
        <v>2.5700000000000003</v>
      </c>
      <c r="W77" s="41"/>
      <c r="X77" s="39">
        <v>2.74</v>
      </c>
      <c r="Y77" s="39">
        <v>2.4900000000000002</v>
      </c>
      <c r="Z77" s="41">
        <v>3.14</v>
      </c>
      <c r="AA77" s="41">
        <v>9.1300000000000008</v>
      </c>
      <c r="AB77" s="41">
        <v>1</v>
      </c>
      <c r="AC77" s="41">
        <v>1.0900000000000001</v>
      </c>
      <c r="AD77" s="41">
        <v>0.49</v>
      </c>
      <c r="AE77" s="41">
        <v>3.43</v>
      </c>
      <c r="AF77" s="47">
        <f t="shared" si="8"/>
        <v>3.120000000000001</v>
      </c>
      <c r="AG77" s="47">
        <f t="shared" si="9"/>
        <v>0</v>
      </c>
      <c r="AH77" s="101"/>
    </row>
    <row r="78" spans="1:34">
      <c r="A78" s="1">
        <v>72</v>
      </c>
      <c r="B78" s="25">
        <v>25</v>
      </c>
      <c r="C78" s="25">
        <v>1</v>
      </c>
      <c r="D78" s="18" t="s">
        <v>369</v>
      </c>
      <c r="E78" s="2">
        <v>143031</v>
      </c>
      <c r="F78" s="2">
        <v>25834</v>
      </c>
      <c r="G78" s="54">
        <v>5.536540992490516</v>
      </c>
      <c r="H78" s="44">
        <v>9.5299999999999994</v>
      </c>
      <c r="I78" s="41">
        <v>8.75</v>
      </c>
      <c r="J78" s="41">
        <v>0.18</v>
      </c>
      <c r="K78" s="45">
        <f t="shared" si="7"/>
        <v>0.59999999999999942</v>
      </c>
      <c r="L78" s="45"/>
      <c r="M78" s="41">
        <v>0.03</v>
      </c>
      <c r="N78" s="30">
        <v>23.83</v>
      </c>
      <c r="O78" s="3">
        <v>4.0999999999999996</v>
      </c>
      <c r="P78" s="3">
        <v>0.31</v>
      </c>
      <c r="Q78" s="7">
        <v>3</v>
      </c>
      <c r="R78" s="41">
        <v>2.6</v>
      </c>
      <c r="S78" s="41">
        <v>7.19</v>
      </c>
      <c r="T78" s="41">
        <v>0.97</v>
      </c>
      <c r="U78" s="41">
        <v>2.5499999999999998</v>
      </c>
      <c r="V78" s="74">
        <f t="shared" si="10"/>
        <v>6.4199999999999946</v>
      </c>
      <c r="W78" s="41"/>
      <c r="X78" s="39">
        <v>4.1900000000000004</v>
      </c>
      <c r="Y78" s="39">
        <v>6.78</v>
      </c>
      <c r="Z78" s="41">
        <v>16.88</v>
      </c>
      <c r="AA78" s="41">
        <v>38.76</v>
      </c>
      <c r="AB78" s="41">
        <v>5.32</v>
      </c>
      <c r="AC78" s="41">
        <v>2.88</v>
      </c>
      <c r="AD78" s="41">
        <v>3.21</v>
      </c>
      <c r="AE78" s="41">
        <v>14.57</v>
      </c>
      <c r="AF78" s="47">
        <f t="shared" si="8"/>
        <v>12.779999999999998</v>
      </c>
      <c r="AG78" s="47">
        <f t="shared" si="9"/>
        <v>0</v>
      </c>
      <c r="AH78" s="101"/>
    </row>
    <row r="79" spans="1:34">
      <c r="A79" s="1">
        <v>73</v>
      </c>
      <c r="B79" s="25">
        <v>26</v>
      </c>
      <c r="C79" s="25">
        <v>0</v>
      </c>
      <c r="D79" s="20" t="s">
        <v>668</v>
      </c>
      <c r="E79" s="2">
        <v>1367022</v>
      </c>
      <c r="F79" s="2">
        <v>256564</v>
      </c>
      <c r="G79" s="54">
        <v>5.3281910166664073</v>
      </c>
      <c r="H79" s="44">
        <v>81.2</v>
      </c>
      <c r="I79" s="41">
        <v>80.38</v>
      </c>
      <c r="J79" s="41">
        <v>0.35</v>
      </c>
      <c r="K79" s="45">
        <f t="shared" si="7"/>
        <v>0.47000000000000741</v>
      </c>
      <c r="L79" s="45"/>
      <c r="M79" s="41">
        <v>0.03</v>
      </c>
      <c r="N79" s="30">
        <v>4.6100000000000003</v>
      </c>
      <c r="O79" s="3">
        <v>0.48</v>
      </c>
      <c r="P79" s="3">
        <v>0.77</v>
      </c>
      <c r="Q79" s="8">
        <v>0</v>
      </c>
      <c r="R79" s="41">
        <v>0.37</v>
      </c>
      <c r="S79" s="41">
        <v>1.25</v>
      </c>
      <c r="T79" s="41">
        <v>0.08</v>
      </c>
      <c r="U79" s="41">
        <v>0.28000000000000003</v>
      </c>
      <c r="V79" s="74">
        <f t="shared" si="10"/>
        <v>2.1500000000000004</v>
      </c>
      <c r="W79" s="41"/>
      <c r="X79" s="39">
        <v>0.83</v>
      </c>
      <c r="Y79" s="39">
        <v>1.84</v>
      </c>
      <c r="Z79" s="41">
        <v>1.69</v>
      </c>
      <c r="AA79" s="41">
        <v>9.8000000000000007</v>
      </c>
      <c r="AB79" s="41">
        <v>0.68</v>
      </c>
      <c r="AC79" s="41">
        <v>0.93</v>
      </c>
      <c r="AD79" s="41">
        <v>0.49</v>
      </c>
      <c r="AE79" s="41">
        <v>3.08</v>
      </c>
      <c r="AF79" s="47">
        <f t="shared" si="8"/>
        <v>4.620000000000001</v>
      </c>
      <c r="AG79" s="47">
        <f t="shared" si="9"/>
        <v>0</v>
      </c>
      <c r="AH79" s="101"/>
    </row>
    <row r="80" spans="1:34">
      <c r="A80" s="1">
        <v>74</v>
      </c>
      <c r="B80" s="25">
        <v>26</v>
      </c>
      <c r="C80" s="25">
        <v>1</v>
      </c>
      <c r="D80" s="18" t="s">
        <v>369</v>
      </c>
      <c r="E80" s="2">
        <v>85470</v>
      </c>
      <c r="F80" s="2">
        <v>16601</v>
      </c>
      <c r="G80" s="54">
        <v>5.1484850310222274</v>
      </c>
      <c r="H80" s="44">
        <v>6.93</v>
      </c>
      <c r="I80" s="41">
        <v>6.36</v>
      </c>
      <c r="J80" s="41">
        <v>0.17</v>
      </c>
      <c r="K80" s="45">
        <f t="shared" si="7"/>
        <v>0.39999999999999936</v>
      </c>
      <c r="L80" s="45"/>
      <c r="M80" s="41">
        <v>0.04</v>
      </c>
      <c r="N80" s="30">
        <v>19.149999999999999</v>
      </c>
      <c r="O80" s="3">
        <v>2.5299999999999998</v>
      </c>
      <c r="P80" s="3">
        <v>1.27</v>
      </c>
      <c r="Q80" s="8">
        <v>2</v>
      </c>
      <c r="R80" s="41">
        <v>1.98</v>
      </c>
      <c r="S80" s="41">
        <v>7.84</v>
      </c>
      <c r="T80" s="41">
        <v>0.48</v>
      </c>
      <c r="U80" s="41">
        <v>0.47</v>
      </c>
      <c r="V80" s="74">
        <f t="shared" si="10"/>
        <v>5.8499999999999961</v>
      </c>
      <c r="W80" s="41"/>
      <c r="X80" s="39">
        <v>5.44</v>
      </c>
      <c r="Y80" s="39">
        <v>7.22</v>
      </c>
      <c r="Z80" s="41">
        <v>13.52</v>
      </c>
      <c r="AA80" s="41">
        <v>47.7</v>
      </c>
      <c r="AB80" s="41">
        <v>6.71</v>
      </c>
      <c r="AC80" s="41">
        <v>2.99</v>
      </c>
      <c r="AD80" s="41">
        <v>3.3</v>
      </c>
      <c r="AE80" s="41">
        <v>14.52</v>
      </c>
      <c r="AF80" s="47">
        <f t="shared" si="8"/>
        <v>20.180000000000003</v>
      </c>
      <c r="AG80" s="47">
        <f t="shared" si="9"/>
        <v>0</v>
      </c>
      <c r="AH80" s="101"/>
    </row>
    <row r="81" spans="1:34">
      <c r="A81" s="1">
        <v>75</v>
      </c>
      <c r="B81" s="25">
        <v>27</v>
      </c>
      <c r="C81" s="25">
        <v>0</v>
      </c>
      <c r="D81" s="20" t="s">
        <v>479</v>
      </c>
      <c r="E81" s="2">
        <v>364156</v>
      </c>
      <c r="F81" s="2">
        <v>68550</v>
      </c>
      <c r="G81" s="54">
        <v>5.3122684172137129</v>
      </c>
      <c r="H81" s="44">
        <v>83.93</v>
      </c>
      <c r="I81" s="41">
        <v>83.16</v>
      </c>
      <c r="J81" s="41">
        <v>0.08</v>
      </c>
      <c r="K81" s="45">
        <f t="shared" si="7"/>
        <v>0.69000000000001027</v>
      </c>
      <c r="L81" s="45"/>
      <c r="M81" s="41">
        <v>0.18</v>
      </c>
      <c r="N81" s="30">
        <v>3.63</v>
      </c>
      <c r="O81" s="3">
        <v>1.17</v>
      </c>
      <c r="P81" s="3">
        <v>0.04</v>
      </c>
      <c r="Q81" s="8">
        <v>0</v>
      </c>
      <c r="R81" s="41">
        <v>0.14000000000000001</v>
      </c>
      <c r="S81" s="41">
        <v>1.1100000000000001</v>
      </c>
      <c r="T81" s="41">
        <v>0.09</v>
      </c>
      <c r="U81" s="41">
        <v>0.2</v>
      </c>
      <c r="V81" s="74">
        <f t="shared" si="10"/>
        <v>0.91999999999999993</v>
      </c>
      <c r="W81" s="41"/>
      <c r="X81" s="39">
        <v>1.01</v>
      </c>
      <c r="Y81" s="39">
        <v>1.67</v>
      </c>
      <c r="Z81" s="41">
        <v>1.26</v>
      </c>
      <c r="AA81" s="41">
        <v>8.32</v>
      </c>
      <c r="AB81" s="41">
        <v>1.25</v>
      </c>
      <c r="AC81" s="41">
        <v>0.98</v>
      </c>
      <c r="AD81" s="41">
        <v>0.68</v>
      </c>
      <c r="AE81" s="41">
        <v>2.4</v>
      </c>
      <c r="AF81" s="47">
        <f t="shared" si="8"/>
        <v>3.01</v>
      </c>
      <c r="AG81" s="47">
        <f t="shared" si="9"/>
        <v>0</v>
      </c>
      <c r="AH81" s="101"/>
    </row>
    <row r="82" spans="1:34">
      <c r="A82" s="1">
        <v>76</v>
      </c>
      <c r="B82" s="25">
        <v>27</v>
      </c>
      <c r="C82" s="25">
        <v>1</v>
      </c>
      <c r="D82" s="18" t="s">
        <v>369</v>
      </c>
      <c r="E82" s="2">
        <v>25508</v>
      </c>
      <c r="F82" s="2">
        <v>4964</v>
      </c>
      <c r="G82" s="54">
        <v>5.1385979049153905</v>
      </c>
      <c r="H82" s="44">
        <v>10.55</v>
      </c>
      <c r="I82" s="41">
        <v>9.23</v>
      </c>
      <c r="J82" s="41">
        <v>0.04</v>
      </c>
      <c r="K82" s="45">
        <f t="shared" si="7"/>
        <v>1.2800000000000002</v>
      </c>
      <c r="L82" s="45"/>
      <c r="M82" s="41">
        <v>0.11</v>
      </c>
      <c r="N82" s="30">
        <v>25.18</v>
      </c>
      <c r="O82" s="3">
        <v>13.7</v>
      </c>
      <c r="P82" s="3">
        <v>0.06</v>
      </c>
      <c r="Q82" s="8">
        <v>2</v>
      </c>
      <c r="R82" s="41">
        <v>1.28</v>
      </c>
      <c r="S82" s="41">
        <v>5.6</v>
      </c>
      <c r="T82" s="41">
        <v>0.35</v>
      </c>
      <c r="U82" s="41">
        <v>0.2</v>
      </c>
      <c r="V82" s="74">
        <f t="shared" si="10"/>
        <v>4.0500000000000007</v>
      </c>
      <c r="W82" s="41"/>
      <c r="X82" s="39">
        <v>3</v>
      </c>
      <c r="Y82" s="39">
        <v>4.51</v>
      </c>
      <c r="Z82" s="41">
        <v>8.84</v>
      </c>
      <c r="AA82" s="41">
        <v>47.81</v>
      </c>
      <c r="AB82" s="41">
        <v>12.18</v>
      </c>
      <c r="AC82" s="41">
        <v>2.65</v>
      </c>
      <c r="AD82" s="41">
        <v>4.3899999999999997</v>
      </c>
      <c r="AE82" s="41">
        <v>12.47</v>
      </c>
      <c r="AF82" s="47">
        <f t="shared" si="8"/>
        <v>16.120000000000005</v>
      </c>
      <c r="AG82" s="47">
        <f t="shared" si="9"/>
        <v>0</v>
      </c>
      <c r="AH82" s="101"/>
    </row>
    <row r="83" spans="1:34">
      <c r="A83" s="1">
        <v>77</v>
      </c>
      <c r="B83" s="25">
        <v>28</v>
      </c>
      <c r="C83" s="25">
        <v>0</v>
      </c>
      <c r="D83" s="20" t="s">
        <v>344</v>
      </c>
      <c r="E83" s="2">
        <v>1600145</v>
      </c>
      <c r="F83" s="2">
        <v>176974</v>
      </c>
      <c r="G83" s="54">
        <v>9.0416953902833193</v>
      </c>
      <c r="H83" s="44">
        <v>78.900000000000006</v>
      </c>
      <c r="I83" s="41">
        <v>76.59</v>
      </c>
      <c r="J83" s="41">
        <v>0.78</v>
      </c>
      <c r="K83" s="45">
        <f t="shared" si="7"/>
        <v>1.5300000000000022</v>
      </c>
      <c r="L83" s="45"/>
      <c r="M83" s="41">
        <v>2.76</v>
      </c>
      <c r="N83" s="30">
        <v>4.66</v>
      </c>
      <c r="O83" s="3">
        <v>0.79</v>
      </c>
      <c r="P83" s="3">
        <v>0.11</v>
      </c>
      <c r="Q83" s="8">
        <v>0</v>
      </c>
      <c r="R83" s="41">
        <v>0.66</v>
      </c>
      <c r="S83" s="41">
        <v>1.28</v>
      </c>
      <c r="T83" s="41">
        <v>0.39</v>
      </c>
      <c r="U83" s="41">
        <v>0.55000000000000004</v>
      </c>
      <c r="V83" s="74">
        <f t="shared" si="10"/>
        <v>0.99000000000000021</v>
      </c>
      <c r="W83" s="41"/>
      <c r="X83" s="39">
        <v>1.64</v>
      </c>
      <c r="Y83" s="39">
        <v>1.94</v>
      </c>
      <c r="Z83" s="41">
        <v>3.17</v>
      </c>
      <c r="AA83" s="41">
        <v>6.93</v>
      </c>
      <c r="AB83" s="41">
        <v>0.69</v>
      </c>
      <c r="AC83" s="41">
        <v>0.53</v>
      </c>
      <c r="AD83" s="41">
        <v>0.37</v>
      </c>
      <c r="AE83" s="41">
        <v>3.39</v>
      </c>
      <c r="AF83" s="47">
        <f t="shared" si="8"/>
        <v>1.9499999999999993</v>
      </c>
      <c r="AG83" s="47">
        <f t="shared" si="9"/>
        <v>0</v>
      </c>
      <c r="AH83" s="101"/>
    </row>
    <row r="84" spans="1:34">
      <c r="A84" s="1">
        <v>78</v>
      </c>
      <c r="B84" s="25">
        <v>28</v>
      </c>
      <c r="C84" s="25">
        <v>1</v>
      </c>
      <c r="D84" s="18" t="s">
        <v>369</v>
      </c>
      <c r="E84" s="2">
        <v>152601</v>
      </c>
      <c r="F84" s="2">
        <v>25460</v>
      </c>
      <c r="G84" s="54">
        <v>5.9937549096622149</v>
      </c>
      <c r="H84" s="44">
        <v>18.510000000000002</v>
      </c>
      <c r="I84" s="41">
        <v>17.48</v>
      </c>
      <c r="J84" s="41">
        <v>0.22</v>
      </c>
      <c r="K84" s="45">
        <f t="shared" si="7"/>
        <v>0.81000000000000116</v>
      </c>
      <c r="L84" s="45"/>
      <c r="M84" s="41">
        <v>0.19</v>
      </c>
      <c r="N84" s="30">
        <v>17.22</v>
      </c>
      <c r="O84" s="3">
        <v>1.83</v>
      </c>
      <c r="P84" s="3">
        <v>0.47</v>
      </c>
      <c r="Q84" s="8">
        <v>1</v>
      </c>
      <c r="R84" s="41">
        <v>2.87</v>
      </c>
      <c r="S84" s="41">
        <v>5.93</v>
      </c>
      <c r="T84" s="41">
        <v>1.83</v>
      </c>
      <c r="U84" s="41">
        <v>1.1200000000000001</v>
      </c>
      <c r="V84" s="74">
        <f t="shared" si="10"/>
        <v>3.6399999999999988</v>
      </c>
      <c r="W84" s="41"/>
      <c r="X84" s="39">
        <v>5.74</v>
      </c>
      <c r="Y84" s="39">
        <v>6.23</v>
      </c>
      <c r="Z84" s="41">
        <v>17.73</v>
      </c>
      <c r="AA84" s="41">
        <v>34.380000000000003</v>
      </c>
      <c r="AB84" s="41">
        <v>4.08</v>
      </c>
      <c r="AC84" s="41">
        <v>1.39</v>
      </c>
      <c r="AD84" s="41">
        <v>1.97</v>
      </c>
      <c r="AE84" s="41">
        <v>15.74</v>
      </c>
      <c r="AF84" s="47">
        <f t="shared" si="8"/>
        <v>11.200000000000003</v>
      </c>
      <c r="AG84" s="47">
        <f t="shared" si="9"/>
        <v>0</v>
      </c>
      <c r="AH84" s="101"/>
    </row>
    <row r="85" spans="1:34">
      <c r="A85" s="1">
        <v>79</v>
      </c>
      <c r="B85" s="25">
        <v>29</v>
      </c>
      <c r="C85" s="25">
        <v>0</v>
      </c>
      <c r="D85" s="20" t="s">
        <v>131</v>
      </c>
      <c r="E85" s="2">
        <v>2033798</v>
      </c>
      <c r="F85" s="2">
        <v>328949</v>
      </c>
      <c r="G85" s="54">
        <v>6.1827152537323418</v>
      </c>
      <c r="H85" s="44">
        <v>79.78</v>
      </c>
      <c r="I85" s="41">
        <v>79.25</v>
      </c>
      <c r="J85" s="41">
        <v>0.31</v>
      </c>
      <c r="K85" s="45">
        <f t="shared" si="7"/>
        <v>0.22000000000000114</v>
      </c>
      <c r="L85" s="45"/>
      <c r="M85" s="41">
        <v>0.02</v>
      </c>
      <c r="N85" s="30">
        <v>6.79</v>
      </c>
      <c r="O85" s="3">
        <v>1.76</v>
      </c>
      <c r="P85" s="3">
        <v>0.47</v>
      </c>
      <c r="Q85" s="8">
        <v>0</v>
      </c>
      <c r="R85" s="41">
        <v>0.74</v>
      </c>
      <c r="S85" s="41">
        <v>1.47</v>
      </c>
      <c r="T85" s="41">
        <v>0.34</v>
      </c>
      <c r="U85" s="41">
        <v>0.94</v>
      </c>
      <c r="V85" s="74">
        <f t="shared" si="10"/>
        <v>1.5400000000000005</v>
      </c>
      <c r="W85" s="41"/>
      <c r="X85" s="39">
        <v>1</v>
      </c>
      <c r="Y85" s="39">
        <v>1.38</v>
      </c>
      <c r="Z85" s="41">
        <v>2.83</v>
      </c>
      <c r="AA85" s="41">
        <v>8.1999999999999993</v>
      </c>
      <c r="AB85" s="41">
        <v>0.63</v>
      </c>
      <c r="AC85" s="41">
        <v>0.78</v>
      </c>
      <c r="AD85" s="41">
        <v>0.45</v>
      </c>
      <c r="AE85" s="41">
        <v>3.18</v>
      </c>
      <c r="AF85" s="47">
        <f t="shared" si="8"/>
        <v>3.1599999999999993</v>
      </c>
      <c r="AG85" s="47">
        <f t="shared" si="9"/>
        <v>0</v>
      </c>
      <c r="AH85" s="101"/>
    </row>
    <row r="86" spans="1:34">
      <c r="A86" s="1">
        <v>80</v>
      </c>
      <c r="B86" s="25">
        <v>29</v>
      </c>
      <c r="C86" s="25">
        <v>1</v>
      </c>
      <c r="D86" s="18" t="s">
        <v>369</v>
      </c>
      <c r="E86" s="2">
        <v>244008</v>
      </c>
      <c r="F86" s="2">
        <v>44757</v>
      </c>
      <c r="G86" s="54">
        <v>5.451839935652524</v>
      </c>
      <c r="H86" s="44">
        <v>11.45</v>
      </c>
      <c r="I86" s="41">
        <v>11.25</v>
      </c>
      <c r="J86" s="41">
        <v>0.06</v>
      </c>
      <c r="K86" s="45">
        <f t="shared" si="7"/>
        <v>0.13999999999999929</v>
      </c>
      <c r="L86" s="45"/>
      <c r="M86" s="41">
        <v>7.0000000000000007E-2</v>
      </c>
      <c r="N86" s="30">
        <v>27.33</v>
      </c>
      <c r="O86" s="3">
        <v>3.57</v>
      </c>
      <c r="P86" s="3">
        <v>0.49</v>
      </c>
      <c r="Q86" s="8">
        <v>2</v>
      </c>
      <c r="R86" s="41">
        <v>2.82</v>
      </c>
      <c r="S86" s="41">
        <v>7.41</v>
      </c>
      <c r="T86" s="41">
        <v>2.34</v>
      </c>
      <c r="U86" s="41">
        <v>6.17</v>
      </c>
      <c r="V86" s="74">
        <f t="shared" si="10"/>
        <v>5.019999999999996</v>
      </c>
      <c r="W86" s="41"/>
      <c r="X86" s="39">
        <v>2.68</v>
      </c>
      <c r="Y86" s="39">
        <v>7.62</v>
      </c>
      <c r="Z86" s="41">
        <v>17.02</v>
      </c>
      <c r="AA86" s="41">
        <v>33.83</v>
      </c>
      <c r="AB86" s="41">
        <v>3.23</v>
      </c>
      <c r="AC86" s="41">
        <v>2.21</v>
      </c>
      <c r="AD86" s="41">
        <v>2.31</v>
      </c>
      <c r="AE86" s="41">
        <v>10.27</v>
      </c>
      <c r="AF86" s="47">
        <f t="shared" si="8"/>
        <v>15.809999999999999</v>
      </c>
      <c r="AG86" s="47">
        <f t="shared" si="9"/>
        <v>0</v>
      </c>
      <c r="AH86" s="101"/>
    </row>
    <row r="87" spans="1:34">
      <c r="A87" s="1">
        <v>81</v>
      </c>
      <c r="B87" s="25">
        <v>30</v>
      </c>
      <c r="C87" s="25">
        <v>0</v>
      </c>
      <c r="D87" s="20" t="s">
        <v>133</v>
      </c>
      <c r="E87" s="2">
        <v>1470474</v>
      </c>
      <c r="F87" s="2">
        <v>249472</v>
      </c>
      <c r="G87" s="54">
        <v>5.8943448563365832</v>
      </c>
      <c r="H87" s="44">
        <v>85.71</v>
      </c>
      <c r="I87" s="41">
        <v>85.38</v>
      </c>
      <c r="J87" s="41">
        <v>0.22</v>
      </c>
      <c r="K87" s="45">
        <f t="shared" si="7"/>
        <v>0.10999999999999829</v>
      </c>
      <c r="L87" s="45"/>
      <c r="M87" s="41">
        <v>0.01</v>
      </c>
      <c r="N87" s="30">
        <v>4.09</v>
      </c>
      <c r="O87" s="3">
        <v>0.6</v>
      </c>
      <c r="P87" s="3">
        <v>0.21</v>
      </c>
      <c r="Q87" s="8">
        <v>0</v>
      </c>
      <c r="R87" s="41">
        <v>0.56000000000000005</v>
      </c>
      <c r="S87" s="41">
        <v>1.1499999999999999</v>
      </c>
      <c r="T87" s="41">
        <v>0.12</v>
      </c>
      <c r="U87" s="41">
        <v>0.54</v>
      </c>
      <c r="V87" s="74">
        <f t="shared" si="10"/>
        <v>1.1199999999999997</v>
      </c>
      <c r="W87" s="41"/>
      <c r="X87" s="39">
        <v>0.9</v>
      </c>
      <c r="Y87" s="39">
        <v>0.79</v>
      </c>
      <c r="Z87" s="41">
        <v>1.67</v>
      </c>
      <c r="AA87" s="41">
        <v>6.83</v>
      </c>
      <c r="AB87" s="41">
        <v>0.78</v>
      </c>
      <c r="AC87" s="41">
        <v>0.84</v>
      </c>
      <c r="AD87" s="41">
        <v>0.4</v>
      </c>
      <c r="AE87" s="41">
        <v>2.62</v>
      </c>
      <c r="AF87" s="47">
        <f t="shared" si="8"/>
        <v>2.1899999999999995</v>
      </c>
      <c r="AG87" s="47">
        <f t="shared" si="9"/>
        <v>0</v>
      </c>
      <c r="AH87" s="101"/>
    </row>
    <row r="88" spans="1:34">
      <c r="A88" s="1">
        <v>82</v>
      </c>
      <c r="B88" s="25">
        <v>30</v>
      </c>
      <c r="C88" s="25">
        <v>1</v>
      </c>
      <c r="D88" s="18" t="s">
        <v>369</v>
      </c>
      <c r="E88" s="2">
        <v>139838</v>
      </c>
      <c r="F88" s="2">
        <v>24076</v>
      </c>
      <c r="G88" s="54">
        <v>5.8081907293570358</v>
      </c>
      <c r="H88" s="44">
        <v>32.6</v>
      </c>
      <c r="I88" s="41">
        <v>32.369999999999997</v>
      </c>
      <c r="J88" s="41">
        <v>0.11</v>
      </c>
      <c r="K88" s="45">
        <f t="shared" si="7"/>
        <v>0.12000000000000398</v>
      </c>
      <c r="L88" s="45"/>
      <c r="M88" s="41">
        <v>0.04</v>
      </c>
      <c r="N88" s="30">
        <v>18.579999999999998</v>
      </c>
      <c r="O88" s="3">
        <v>3.17</v>
      </c>
      <c r="P88" s="3">
        <v>0.67</v>
      </c>
      <c r="Q88" s="8">
        <v>2</v>
      </c>
      <c r="R88" s="41">
        <v>2.15</v>
      </c>
      <c r="S88" s="41">
        <v>5.85</v>
      </c>
      <c r="T88" s="41">
        <v>0.64</v>
      </c>
      <c r="U88" s="41">
        <v>0.81</v>
      </c>
      <c r="V88" s="74">
        <f t="shared" si="10"/>
        <v>5.9599999999999973</v>
      </c>
      <c r="W88" s="41"/>
      <c r="X88" s="39">
        <v>3.9</v>
      </c>
      <c r="Y88" s="39">
        <v>4.72</v>
      </c>
      <c r="Z88" s="41">
        <v>11.07</v>
      </c>
      <c r="AA88" s="41">
        <v>29.09</v>
      </c>
      <c r="AB88" s="41">
        <v>4.9400000000000004</v>
      </c>
      <c r="AC88" s="41">
        <v>2.36</v>
      </c>
      <c r="AD88" s="41">
        <v>2.37</v>
      </c>
      <c r="AE88" s="41">
        <v>8.94</v>
      </c>
      <c r="AF88" s="47">
        <f t="shared" si="8"/>
        <v>10.48</v>
      </c>
      <c r="AG88" s="47">
        <f t="shared" si="9"/>
        <v>0</v>
      </c>
      <c r="AH88" s="101"/>
    </row>
    <row r="89" spans="1:34">
      <c r="A89" s="1">
        <v>83</v>
      </c>
      <c r="B89" s="25">
        <v>31</v>
      </c>
      <c r="C89" s="25">
        <v>0</v>
      </c>
      <c r="D89" s="20" t="s">
        <v>134</v>
      </c>
      <c r="E89" s="2">
        <v>2994302</v>
      </c>
      <c r="F89" s="2">
        <v>580386</v>
      </c>
      <c r="G89" s="54">
        <v>5.1591561478050814</v>
      </c>
      <c r="H89" s="44">
        <v>71.77</v>
      </c>
      <c r="I89" s="41">
        <v>70.400000000000006</v>
      </c>
      <c r="J89" s="41">
        <v>0.04</v>
      </c>
      <c r="K89" s="45">
        <f t="shared" si="7"/>
        <v>1.3299999999999903</v>
      </c>
      <c r="L89" s="45"/>
      <c r="M89" s="41">
        <v>6.02</v>
      </c>
      <c r="N89" s="30">
        <v>8.36</v>
      </c>
      <c r="O89" s="3">
        <v>3.72</v>
      </c>
      <c r="P89" s="3">
        <v>0.2</v>
      </c>
      <c r="Q89" s="8">
        <v>0</v>
      </c>
      <c r="R89" s="41">
        <v>0.48</v>
      </c>
      <c r="S89" s="41">
        <v>1.69</v>
      </c>
      <c r="T89" s="41">
        <v>0.28000000000000003</v>
      </c>
      <c r="U89" s="41">
        <v>0.61</v>
      </c>
      <c r="V89" s="74">
        <f t="shared" si="10"/>
        <v>1.5799999999999987</v>
      </c>
      <c r="W89" s="41"/>
      <c r="X89" s="39">
        <v>1.74</v>
      </c>
      <c r="Y89" s="39">
        <v>2.5299999999999998</v>
      </c>
      <c r="Z89" s="41">
        <v>2.41</v>
      </c>
      <c r="AA89" s="41">
        <v>7.17</v>
      </c>
      <c r="AB89" s="41">
        <v>0.74</v>
      </c>
      <c r="AC89" s="41">
        <v>0.48</v>
      </c>
      <c r="AD89" s="41">
        <v>0.43</v>
      </c>
      <c r="AE89" s="41">
        <v>3.45</v>
      </c>
      <c r="AF89" s="47">
        <f t="shared" si="8"/>
        <v>2.0700000000000003</v>
      </c>
      <c r="AG89" s="47">
        <f t="shared" si="9"/>
        <v>0</v>
      </c>
      <c r="AH89" s="101"/>
    </row>
    <row r="90" spans="1:34">
      <c r="A90" s="1">
        <v>84</v>
      </c>
      <c r="B90" s="25">
        <v>31</v>
      </c>
      <c r="C90" s="25">
        <v>1</v>
      </c>
      <c r="D90" s="18" t="s">
        <v>369</v>
      </c>
      <c r="E90" s="2">
        <v>179339</v>
      </c>
      <c r="F90" s="2">
        <v>32740</v>
      </c>
      <c r="G90" s="54">
        <v>5.4776725717776422</v>
      </c>
      <c r="H90" s="44">
        <v>8.89</v>
      </c>
      <c r="I90" s="41">
        <v>8.2899999999999991</v>
      </c>
      <c r="J90" s="41">
        <v>0.06</v>
      </c>
      <c r="K90" s="45">
        <f t="shared" si="7"/>
        <v>0.54000000000000137</v>
      </c>
      <c r="L90" s="45"/>
      <c r="M90" s="41">
        <v>1.74</v>
      </c>
      <c r="N90" s="30">
        <v>25.57</v>
      </c>
      <c r="O90" s="3">
        <v>6.15</v>
      </c>
      <c r="P90" s="3">
        <v>0.4</v>
      </c>
      <c r="Q90" s="8">
        <v>3</v>
      </c>
      <c r="R90" s="41">
        <v>2.2999999999999998</v>
      </c>
      <c r="S90" s="41">
        <v>8.82</v>
      </c>
      <c r="T90" s="41">
        <v>1.44</v>
      </c>
      <c r="U90" s="41">
        <v>1.17</v>
      </c>
      <c r="V90" s="74">
        <f t="shared" si="10"/>
        <v>5.6900000000000013</v>
      </c>
      <c r="W90" s="41"/>
      <c r="X90" s="39">
        <v>5.87</v>
      </c>
      <c r="Y90" s="39">
        <v>6.11</v>
      </c>
      <c r="Z90" s="41">
        <v>15.35</v>
      </c>
      <c r="AA90" s="41">
        <v>36.47</v>
      </c>
      <c r="AB90" s="41">
        <v>5.71</v>
      </c>
      <c r="AC90" s="41">
        <v>1.86</v>
      </c>
      <c r="AD90" s="41">
        <v>2.87</v>
      </c>
      <c r="AE90" s="41">
        <v>14.82</v>
      </c>
      <c r="AF90" s="47">
        <f t="shared" si="8"/>
        <v>11.209999999999997</v>
      </c>
      <c r="AG90" s="47">
        <f t="shared" si="9"/>
        <v>0</v>
      </c>
      <c r="AH90" s="101"/>
    </row>
    <row r="91" spans="1:34">
      <c r="A91" s="1">
        <v>85</v>
      </c>
      <c r="B91" s="25">
        <v>32</v>
      </c>
      <c r="C91" s="25">
        <v>0</v>
      </c>
      <c r="D91" s="20" t="s">
        <v>348</v>
      </c>
      <c r="E91" s="2">
        <v>3018299</v>
      </c>
      <c r="F91" s="2">
        <v>579069</v>
      </c>
      <c r="G91" s="54">
        <v>5.2123304822050569</v>
      </c>
      <c r="H91" s="44">
        <v>75.37</v>
      </c>
      <c r="I91" s="41">
        <v>75.06</v>
      </c>
      <c r="J91" s="41">
        <v>0.17</v>
      </c>
      <c r="K91" s="45">
        <f t="shared" si="7"/>
        <v>0.14000000000000226</v>
      </c>
      <c r="L91" s="45"/>
      <c r="M91" s="41">
        <v>0.05</v>
      </c>
      <c r="N91" s="30">
        <v>6.5</v>
      </c>
      <c r="O91" s="3">
        <v>0.76</v>
      </c>
      <c r="P91" s="3">
        <v>0.12</v>
      </c>
      <c r="Q91" s="8">
        <v>0</v>
      </c>
      <c r="R91" s="41">
        <v>1.1100000000000001</v>
      </c>
      <c r="S91" s="41">
        <v>2.63</v>
      </c>
      <c r="T91" s="41">
        <v>0.3</v>
      </c>
      <c r="U91" s="41">
        <v>0.41</v>
      </c>
      <c r="V91" s="74">
        <f t="shared" si="10"/>
        <v>1.29</v>
      </c>
      <c r="W91" s="41"/>
      <c r="X91" s="39">
        <v>0.99</v>
      </c>
      <c r="Y91" s="39">
        <v>0.84</v>
      </c>
      <c r="Z91" s="41">
        <v>6.43</v>
      </c>
      <c r="AA91" s="41">
        <v>9.82</v>
      </c>
      <c r="AB91" s="41">
        <v>0.49</v>
      </c>
      <c r="AC91" s="41">
        <v>0.75</v>
      </c>
      <c r="AD91" s="41">
        <v>0.7</v>
      </c>
      <c r="AE91" s="41">
        <v>4.99</v>
      </c>
      <c r="AF91" s="47">
        <f t="shared" si="8"/>
        <v>2.8900000000000006</v>
      </c>
      <c r="AG91" s="47">
        <f t="shared" si="9"/>
        <v>0</v>
      </c>
      <c r="AH91" s="101"/>
    </row>
    <row r="92" spans="1:34">
      <c r="A92" s="1">
        <v>86</v>
      </c>
      <c r="B92" s="25">
        <v>32</v>
      </c>
      <c r="C92" s="25">
        <v>1</v>
      </c>
      <c r="D92" s="18" t="s">
        <v>369</v>
      </c>
      <c r="E92" s="2">
        <v>221870</v>
      </c>
      <c r="F92" s="2">
        <v>38474</v>
      </c>
      <c r="G92" s="54">
        <v>5.766751572490513</v>
      </c>
      <c r="H92" s="44">
        <v>14.18</v>
      </c>
      <c r="I92" s="41">
        <v>13.73</v>
      </c>
      <c r="J92" s="41">
        <v>0.06</v>
      </c>
      <c r="K92" s="45">
        <f t="shared" si="7"/>
        <v>0.38999999999999929</v>
      </c>
      <c r="L92" s="45"/>
      <c r="M92" s="41">
        <v>0.09</v>
      </c>
      <c r="N92" s="30">
        <v>21.79</v>
      </c>
      <c r="O92" s="3">
        <v>1.66</v>
      </c>
      <c r="P92" s="3">
        <v>0.34</v>
      </c>
      <c r="Q92" s="8">
        <v>2</v>
      </c>
      <c r="R92" s="41">
        <v>2.83</v>
      </c>
      <c r="S92" s="41">
        <v>11.09</v>
      </c>
      <c r="T92" s="41">
        <v>1.02</v>
      </c>
      <c r="U92" s="41">
        <v>0.68</v>
      </c>
      <c r="V92" s="74">
        <f t="shared" si="10"/>
        <v>4.51</v>
      </c>
      <c r="W92" s="41"/>
      <c r="X92" s="39">
        <v>3.93</v>
      </c>
      <c r="Y92" s="39">
        <v>2.78</v>
      </c>
      <c r="Z92" s="41">
        <v>23.16</v>
      </c>
      <c r="AA92" s="41">
        <v>34.07</v>
      </c>
      <c r="AB92" s="41">
        <v>2.94</v>
      </c>
      <c r="AC92" s="41">
        <v>1.45</v>
      </c>
      <c r="AD92" s="41">
        <v>3</v>
      </c>
      <c r="AE92" s="41">
        <v>10.210000000000001</v>
      </c>
      <c r="AF92" s="47">
        <f t="shared" si="8"/>
        <v>16.47</v>
      </c>
      <c r="AG92" s="47">
        <f t="shared" si="9"/>
        <v>0</v>
      </c>
      <c r="AH92" s="101"/>
    </row>
    <row r="93" spans="1:34">
      <c r="A93" s="1">
        <v>87</v>
      </c>
      <c r="B93" s="25">
        <v>33</v>
      </c>
      <c r="C93" s="25">
        <v>0</v>
      </c>
      <c r="D93" s="20" t="s">
        <v>483</v>
      </c>
      <c r="E93" s="2">
        <v>2778151</v>
      </c>
      <c r="F93" s="2">
        <v>484382</v>
      </c>
      <c r="G93" s="54">
        <v>5.7354546618165001</v>
      </c>
      <c r="H93" s="44">
        <v>81.61</v>
      </c>
      <c r="I93" s="41">
        <v>81.03</v>
      </c>
      <c r="J93" s="41">
        <v>0.37</v>
      </c>
      <c r="K93" s="45">
        <f t="shared" si="7"/>
        <v>0.2099999999999983</v>
      </c>
      <c r="L93" s="45"/>
      <c r="M93" s="41">
        <v>0.01</v>
      </c>
      <c r="N93" s="30">
        <v>5.48</v>
      </c>
      <c r="O93" s="3">
        <v>0.62</v>
      </c>
      <c r="P93" s="3">
        <v>0.2</v>
      </c>
      <c r="Q93" s="8">
        <v>0</v>
      </c>
      <c r="R93" s="41">
        <v>0.57999999999999996</v>
      </c>
      <c r="S93" s="41">
        <v>2.46</v>
      </c>
      <c r="T93" s="41">
        <v>0.22</v>
      </c>
      <c r="U93" s="41">
        <v>0.51</v>
      </c>
      <c r="V93" s="74">
        <f t="shared" si="10"/>
        <v>1.0899999999999999</v>
      </c>
      <c r="W93" s="41"/>
      <c r="X93" s="39">
        <v>1.1200000000000001</v>
      </c>
      <c r="Y93" s="39">
        <v>0.93</v>
      </c>
      <c r="Z93" s="41">
        <v>3.23</v>
      </c>
      <c r="AA93" s="41">
        <v>7.62</v>
      </c>
      <c r="AB93" s="41">
        <v>0.5</v>
      </c>
      <c r="AC93" s="41">
        <v>0.56000000000000005</v>
      </c>
      <c r="AD93" s="41">
        <v>0.52</v>
      </c>
      <c r="AE93" s="41">
        <v>3.9</v>
      </c>
      <c r="AF93" s="47">
        <f t="shared" si="8"/>
        <v>2.1399999999999997</v>
      </c>
      <c r="AG93" s="47">
        <f t="shared" si="9"/>
        <v>0</v>
      </c>
      <c r="AH93" s="101" t="s">
        <v>914</v>
      </c>
    </row>
    <row r="94" spans="1:34">
      <c r="A94" s="1">
        <v>88</v>
      </c>
      <c r="B94" s="25">
        <v>33</v>
      </c>
      <c r="C94" s="25">
        <v>1</v>
      </c>
      <c r="D94" s="18" t="s">
        <v>369</v>
      </c>
      <c r="E94" s="2">
        <v>274294</v>
      </c>
      <c r="F94" s="2">
        <v>47560</v>
      </c>
      <c r="G94" s="54">
        <v>5.7673254835996639</v>
      </c>
      <c r="H94" s="44">
        <v>12.17</v>
      </c>
      <c r="I94" s="41">
        <v>11.74</v>
      </c>
      <c r="J94" s="41">
        <v>0.09</v>
      </c>
      <c r="K94" s="45">
        <f t="shared" si="7"/>
        <v>0.33999999999999975</v>
      </c>
      <c r="L94" s="45"/>
      <c r="M94" s="41">
        <v>0.04</v>
      </c>
      <c r="N94" s="30">
        <v>24.88</v>
      </c>
      <c r="O94" s="3">
        <v>2.48</v>
      </c>
      <c r="P94" s="3">
        <v>0.38</v>
      </c>
      <c r="Q94" s="8">
        <v>2</v>
      </c>
      <c r="R94" s="41">
        <v>3.69</v>
      </c>
      <c r="S94" s="41">
        <v>12.44</v>
      </c>
      <c r="T94" s="41">
        <v>0.76</v>
      </c>
      <c r="U94" s="41">
        <v>0.66</v>
      </c>
      <c r="V94" s="74">
        <f t="shared" si="10"/>
        <v>4.8499999999999979</v>
      </c>
      <c r="W94" s="41"/>
      <c r="X94" s="39">
        <v>4.21</v>
      </c>
      <c r="Y94" s="39">
        <v>5.45</v>
      </c>
      <c r="Z94" s="41">
        <v>19.68</v>
      </c>
      <c r="AA94" s="41">
        <v>34.57</v>
      </c>
      <c r="AB94" s="41">
        <v>3.35</v>
      </c>
      <c r="AC94" s="41">
        <v>1.1299999999999999</v>
      </c>
      <c r="AD94" s="41">
        <v>3.34</v>
      </c>
      <c r="AE94" s="41">
        <v>13.76</v>
      </c>
      <c r="AF94" s="47">
        <f t="shared" si="8"/>
        <v>12.990000000000002</v>
      </c>
      <c r="AG94" s="47">
        <f t="shared" si="9"/>
        <v>-1</v>
      </c>
      <c r="AH94" s="101" t="s">
        <v>914</v>
      </c>
    </row>
    <row r="95" spans="1:34">
      <c r="A95" s="1">
        <v>89</v>
      </c>
      <c r="B95" s="25">
        <v>34</v>
      </c>
      <c r="C95" s="25">
        <v>0</v>
      </c>
      <c r="D95" s="20" t="s">
        <v>484</v>
      </c>
      <c r="E95" s="2">
        <v>1122317</v>
      </c>
      <c r="F95" s="2">
        <v>184522</v>
      </c>
      <c r="G95" s="54">
        <v>6.0822937102350938</v>
      </c>
      <c r="H95" s="44">
        <v>86.62</v>
      </c>
      <c r="I95" s="41">
        <v>85.7</v>
      </c>
      <c r="J95" s="41">
        <v>0.33</v>
      </c>
      <c r="K95" s="45">
        <f t="shared" si="7"/>
        <v>0.59000000000000163</v>
      </c>
      <c r="L95" s="45"/>
      <c r="M95" s="41">
        <v>0</v>
      </c>
      <c r="N95" s="30">
        <v>2.95</v>
      </c>
      <c r="O95" s="3">
        <v>0.45</v>
      </c>
      <c r="P95" s="3">
        <v>0.06</v>
      </c>
      <c r="Q95" s="8">
        <v>0</v>
      </c>
      <c r="R95" s="41">
        <v>0.45</v>
      </c>
      <c r="S95" s="41">
        <v>1.0900000000000001</v>
      </c>
      <c r="T95" s="41">
        <v>0.15</v>
      </c>
      <c r="U95" s="41">
        <v>0.2</v>
      </c>
      <c r="V95" s="74">
        <f t="shared" si="10"/>
        <v>0.6100000000000001</v>
      </c>
      <c r="W95" s="41"/>
      <c r="X95" s="39">
        <v>0.76</v>
      </c>
      <c r="Y95" s="39">
        <v>0.57999999999999996</v>
      </c>
      <c r="Z95" s="41">
        <v>1.73</v>
      </c>
      <c r="AA95" s="41">
        <v>7.36</v>
      </c>
      <c r="AB95" s="41">
        <v>0.56999999999999995</v>
      </c>
      <c r="AC95" s="41">
        <v>0.57999999999999996</v>
      </c>
      <c r="AD95" s="41">
        <v>0.39</v>
      </c>
      <c r="AE95" s="41">
        <v>2.33</v>
      </c>
      <c r="AF95" s="47">
        <f t="shared" si="8"/>
        <v>3.49</v>
      </c>
      <c r="AG95" s="47">
        <f t="shared" si="9"/>
        <v>0</v>
      </c>
      <c r="AH95" s="101"/>
    </row>
    <row r="96" spans="1:34">
      <c r="A96" s="1">
        <v>90</v>
      </c>
      <c r="B96" s="25">
        <v>34</v>
      </c>
      <c r="C96" s="25">
        <v>1</v>
      </c>
      <c r="D96" s="18" t="s">
        <v>369</v>
      </c>
      <c r="E96" s="2">
        <v>72598</v>
      </c>
      <c r="F96" s="2">
        <v>13035</v>
      </c>
      <c r="G96" s="54">
        <v>5.5694668200997315</v>
      </c>
      <c r="H96" s="44">
        <v>5.94</v>
      </c>
      <c r="I96" s="41">
        <v>5.41</v>
      </c>
      <c r="J96" s="41">
        <v>0.09</v>
      </c>
      <c r="K96" s="45">
        <f t="shared" si="7"/>
        <v>0.44000000000000028</v>
      </c>
      <c r="L96" s="45"/>
      <c r="M96" s="41">
        <v>0.01</v>
      </c>
      <c r="N96" s="30">
        <v>21.02</v>
      </c>
      <c r="O96" s="3">
        <v>2.62</v>
      </c>
      <c r="P96" s="3">
        <v>0.41</v>
      </c>
      <c r="Q96" s="8">
        <v>2</v>
      </c>
      <c r="R96" s="41">
        <v>2.31</v>
      </c>
      <c r="S96" s="41">
        <v>9.0299999999999994</v>
      </c>
      <c r="T96" s="41">
        <v>1.56</v>
      </c>
      <c r="U96" s="41">
        <v>0.64</v>
      </c>
      <c r="V96" s="74">
        <f t="shared" si="10"/>
        <v>4.8599999999999977</v>
      </c>
      <c r="W96" s="41"/>
      <c r="X96" s="39">
        <v>5.98</v>
      </c>
      <c r="Y96" s="39">
        <v>4.16</v>
      </c>
      <c r="Z96" s="41">
        <v>16.16</v>
      </c>
      <c r="AA96" s="41">
        <v>46.73</v>
      </c>
      <c r="AB96" s="41">
        <v>5.91</v>
      </c>
      <c r="AC96" s="41">
        <v>2.12</v>
      </c>
      <c r="AD96" s="41">
        <v>3.92</v>
      </c>
      <c r="AE96" s="41">
        <v>14.53</v>
      </c>
      <c r="AF96" s="47">
        <f t="shared" si="8"/>
        <v>20.249999999999996</v>
      </c>
      <c r="AG96" s="47">
        <f t="shared" si="9"/>
        <v>0</v>
      </c>
      <c r="AH96" s="101"/>
    </row>
    <row r="97" spans="1:34">
      <c r="A97" s="1">
        <v>91</v>
      </c>
      <c r="B97" s="25">
        <v>35</v>
      </c>
      <c r="C97" s="25">
        <v>0</v>
      </c>
      <c r="D97" s="20" t="s">
        <v>485</v>
      </c>
      <c r="E97" s="2">
        <v>1802196</v>
      </c>
      <c r="F97" s="2">
        <v>285302</v>
      </c>
      <c r="G97" s="54">
        <v>6.3168011440508653</v>
      </c>
      <c r="H97" s="44">
        <v>78.7</v>
      </c>
      <c r="I97" s="41">
        <v>77.95</v>
      </c>
      <c r="J97" s="41">
        <v>0.38</v>
      </c>
      <c r="K97" s="45">
        <f t="shared" si="7"/>
        <v>0.37</v>
      </c>
      <c r="L97" s="45"/>
      <c r="M97" s="41">
        <v>0.1</v>
      </c>
      <c r="N97" s="30">
        <v>7.49</v>
      </c>
      <c r="O97" s="3">
        <v>0.95</v>
      </c>
      <c r="P97" s="3">
        <v>0.22</v>
      </c>
      <c r="Q97" s="8">
        <v>0</v>
      </c>
      <c r="R97" s="41">
        <v>0.5</v>
      </c>
      <c r="S97" s="41">
        <v>1.56</v>
      </c>
      <c r="T97" s="41">
        <v>0.18</v>
      </c>
      <c r="U97" s="41">
        <v>2.97</v>
      </c>
      <c r="V97" s="74">
        <f t="shared" si="10"/>
        <v>1.3299999999999992</v>
      </c>
      <c r="W97" s="41"/>
      <c r="X97" s="39">
        <v>2.5099999999999998</v>
      </c>
      <c r="Y97" s="39">
        <v>1.34</v>
      </c>
      <c r="Z97" s="41">
        <v>2.5099999999999998</v>
      </c>
      <c r="AA97" s="41">
        <v>7.35</v>
      </c>
      <c r="AB97" s="41">
        <v>0.6</v>
      </c>
      <c r="AC97" s="41">
        <v>0.87</v>
      </c>
      <c r="AD97" s="41">
        <v>0.42</v>
      </c>
      <c r="AE97" s="41">
        <v>2.74</v>
      </c>
      <c r="AF97" s="47">
        <f t="shared" si="8"/>
        <v>2.7199999999999998</v>
      </c>
      <c r="AG97" s="47">
        <f t="shared" si="9"/>
        <v>0</v>
      </c>
      <c r="AH97" s="101"/>
    </row>
    <row r="98" spans="1:34">
      <c r="A98" s="1">
        <v>92</v>
      </c>
      <c r="B98" s="25">
        <v>35</v>
      </c>
      <c r="C98" s="25">
        <v>1</v>
      </c>
      <c r="D98" s="18" t="s">
        <v>369</v>
      </c>
      <c r="E98" s="2">
        <v>169874</v>
      </c>
      <c r="F98" s="2">
        <v>28414</v>
      </c>
      <c r="G98" s="54">
        <v>5.9785317097205599</v>
      </c>
      <c r="H98" s="44">
        <v>24.9</v>
      </c>
      <c r="I98" s="41">
        <v>24.63</v>
      </c>
      <c r="J98" s="41">
        <v>7.0000000000000007E-2</v>
      </c>
      <c r="K98" s="45">
        <f t="shared" si="7"/>
        <v>0.19999999999999957</v>
      </c>
      <c r="L98" s="45"/>
      <c r="M98" s="41">
        <v>0.03</v>
      </c>
      <c r="N98" s="30">
        <v>23.24</v>
      </c>
      <c r="O98" s="3">
        <v>3.61</v>
      </c>
      <c r="P98" s="3">
        <v>0.64</v>
      </c>
      <c r="Q98" s="8">
        <v>1</v>
      </c>
      <c r="R98" s="41">
        <v>1.85</v>
      </c>
      <c r="S98" s="41">
        <v>6.61</v>
      </c>
      <c r="T98" s="41">
        <v>0.82</v>
      </c>
      <c r="U98" s="41">
        <v>6.82</v>
      </c>
      <c r="V98" s="74">
        <f t="shared" si="10"/>
        <v>3.5299999999999976</v>
      </c>
      <c r="W98" s="41"/>
      <c r="X98" s="39">
        <v>2.23</v>
      </c>
      <c r="Y98" s="39">
        <v>5.48</v>
      </c>
      <c r="Z98" s="41">
        <v>14.15</v>
      </c>
      <c r="AA98" s="41">
        <v>29.97</v>
      </c>
      <c r="AB98" s="41">
        <v>3.37</v>
      </c>
      <c r="AC98" s="41">
        <v>1.69</v>
      </c>
      <c r="AD98" s="41">
        <v>2.0299999999999998</v>
      </c>
      <c r="AE98" s="41">
        <v>7.79</v>
      </c>
      <c r="AF98" s="47">
        <f t="shared" si="8"/>
        <v>15.09</v>
      </c>
      <c r="AG98" s="47">
        <f t="shared" si="9"/>
        <v>0</v>
      </c>
      <c r="AH98" s="101"/>
    </row>
    <row r="99" spans="1:34">
      <c r="A99" s="1">
        <v>93</v>
      </c>
      <c r="B99" s="25">
        <v>36</v>
      </c>
      <c r="C99" s="25">
        <v>0</v>
      </c>
      <c r="D99" s="20" t="s">
        <v>613</v>
      </c>
      <c r="E99" s="2">
        <v>2751336</v>
      </c>
      <c r="F99" s="2">
        <v>461924</v>
      </c>
      <c r="G99" s="54">
        <v>5.956252543708489</v>
      </c>
      <c r="H99" s="44">
        <v>85.99</v>
      </c>
      <c r="I99" s="41">
        <v>85.27</v>
      </c>
      <c r="J99" s="41">
        <v>0.56999999999999995</v>
      </c>
      <c r="K99" s="45">
        <f t="shared" si="7"/>
        <v>0.14999999999999891</v>
      </c>
      <c r="L99" s="45"/>
      <c r="M99" s="41">
        <v>0.01</v>
      </c>
      <c r="N99" s="30">
        <v>3.97</v>
      </c>
      <c r="O99" s="3">
        <v>0.63</v>
      </c>
      <c r="P99" s="3">
        <v>0.06</v>
      </c>
      <c r="Q99" s="8">
        <v>0</v>
      </c>
      <c r="R99" s="41">
        <v>0.97</v>
      </c>
      <c r="S99" s="41">
        <v>1.21</v>
      </c>
      <c r="T99" s="41">
        <v>0.2</v>
      </c>
      <c r="U99" s="41">
        <v>0.21</v>
      </c>
      <c r="V99" s="74">
        <f t="shared" si="10"/>
        <v>0.75000000000000044</v>
      </c>
      <c r="W99" s="41"/>
      <c r="X99" s="39">
        <v>0.85</v>
      </c>
      <c r="Y99" s="39">
        <v>1.0900000000000001</v>
      </c>
      <c r="Z99" s="41">
        <v>2.2400000000000002</v>
      </c>
      <c r="AA99" s="41">
        <v>5.85</v>
      </c>
      <c r="AB99" s="41">
        <v>0.67</v>
      </c>
      <c r="AC99" s="41">
        <v>0.52</v>
      </c>
      <c r="AD99" s="41">
        <v>0.31</v>
      </c>
      <c r="AE99" s="41">
        <v>2.66</v>
      </c>
      <c r="AF99" s="47">
        <f t="shared" si="8"/>
        <v>1.6899999999999995</v>
      </c>
      <c r="AG99" s="47">
        <f t="shared" si="9"/>
        <v>0</v>
      </c>
      <c r="AH99" s="101"/>
    </row>
    <row r="100" spans="1:34">
      <c r="A100" s="1">
        <v>94</v>
      </c>
      <c r="B100" s="25">
        <v>36</v>
      </c>
      <c r="C100" s="25">
        <v>1</v>
      </c>
      <c r="D100" s="18" t="s">
        <v>369</v>
      </c>
      <c r="E100" s="2">
        <v>158842</v>
      </c>
      <c r="F100" s="2">
        <v>26631</v>
      </c>
      <c r="G100" s="54">
        <v>5.964552589087905</v>
      </c>
      <c r="H100" s="44">
        <v>15.71</v>
      </c>
      <c r="I100" s="41">
        <v>14.72</v>
      </c>
      <c r="J100" s="41">
        <v>0.26</v>
      </c>
      <c r="K100" s="45">
        <f t="shared" si="7"/>
        <v>0.7300000000000002</v>
      </c>
      <c r="L100" s="45"/>
      <c r="M100" s="41">
        <v>0.09</v>
      </c>
      <c r="N100" s="30">
        <v>19.100000000000001</v>
      </c>
      <c r="O100" s="3">
        <v>3.36</v>
      </c>
      <c r="P100" s="3">
        <v>0.45</v>
      </c>
      <c r="Q100" s="8">
        <v>2</v>
      </c>
      <c r="R100" s="41">
        <v>3.37</v>
      </c>
      <c r="S100" s="41">
        <v>5.97</v>
      </c>
      <c r="T100" s="41">
        <v>0.71</v>
      </c>
      <c r="U100" s="41">
        <v>0.41</v>
      </c>
      <c r="V100" s="74">
        <f t="shared" si="10"/>
        <v>5.2800000000000011</v>
      </c>
      <c r="W100" s="41"/>
      <c r="X100" s="39">
        <v>5.17</v>
      </c>
      <c r="Y100" s="39">
        <v>9.16</v>
      </c>
      <c r="Z100" s="41">
        <v>16.57</v>
      </c>
      <c r="AA100" s="41">
        <v>34.200000000000003</v>
      </c>
      <c r="AB100" s="41">
        <v>4.45</v>
      </c>
      <c r="AC100" s="41">
        <v>1.68</v>
      </c>
      <c r="AD100" s="41">
        <v>2.0699999999999998</v>
      </c>
      <c r="AE100" s="41">
        <v>16.21</v>
      </c>
      <c r="AF100" s="47">
        <f t="shared" si="8"/>
        <v>9.7900000000000027</v>
      </c>
      <c r="AG100" s="47">
        <f t="shared" si="9"/>
        <v>0</v>
      </c>
      <c r="AH100" s="101"/>
    </row>
    <row r="101" spans="1:34">
      <c r="A101" s="1">
        <v>95</v>
      </c>
      <c r="B101" s="25">
        <v>37</v>
      </c>
      <c r="C101" s="25">
        <v>0</v>
      </c>
      <c r="D101" s="20" t="s">
        <v>486</v>
      </c>
      <c r="E101" s="2">
        <v>2112033</v>
      </c>
      <c r="F101" s="2">
        <v>317813</v>
      </c>
      <c r="G101" s="54">
        <v>6.645521108324707</v>
      </c>
      <c r="H101" s="44">
        <v>25.26</v>
      </c>
      <c r="I101" s="41">
        <v>24.35</v>
      </c>
      <c r="J101" s="41">
        <v>0.25</v>
      </c>
      <c r="K101" s="45">
        <f t="shared" si="7"/>
        <v>0.66000000000000014</v>
      </c>
      <c r="L101" s="45"/>
      <c r="M101" s="41">
        <v>0.09</v>
      </c>
      <c r="N101" s="30">
        <v>22.29</v>
      </c>
      <c r="O101" s="3">
        <v>5.95</v>
      </c>
      <c r="P101" s="3">
        <v>0.46</v>
      </c>
      <c r="Q101" s="8">
        <v>1</v>
      </c>
      <c r="R101" s="41">
        <v>1.81</v>
      </c>
      <c r="S101" s="41">
        <v>4.9000000000000004</v>
      </c>
      <c r="T101" s="41">
        <v>0.43</v>
      </c>
      <c r="U101" s="41">
        <v>1.96</v>
      </c>
      <c r="V101" s="74">
        <f t="shared" si="10"/>
        <v>7.2399999999999984</v>
      </c>
      <c r="W101" s="41"/>
      <c r="X101" s="39">
        <v>3.19</v>
      </c>
      <c r="Y101" s="39">
        <v>4.72</v>
      </c>
      <c r="Z101" s="41">
        <v>9.52</v>
      </c>
      <c r="AA101" s="41">
        <v>34.93</v>
      </c>
      <c r="AB101" s="41">
        <v>3.65</v>
      </c>
      <c r="AC101" s="41">
        <v>0.68</v>
      </c>
      <c r="AD101" s="41">
        <v>2.78</v>
      </c>
      <c r="AE101" s="41">
        <v>13.89</v>
      </c>
      <c r="AF101" s="47">
        <f t="shared" si="8"/>
        <v>13.93</v>
      </c>
      <c r="AG101" s="47">
        <f t="shared" si="9"/>
        <v>0</v>
      </c>
      <c r="AH101" s="101"/>
    </row>
    <row r="102" spans="1:34">
      <c r="A102" s="1">
        <v>96</v>
      </c>
      <c r="B102" s="25">
        <v>37</v>
      </c>
      <c r="C102" s="25">
        <v>1</v>
      </c>
      <c r="D102" s="18" t="s">
        <v>369</v>
      </c>
      <c r="E102" s="2">
        <v>1421753</v>
      </c>
      <c r="F102" s="2">
        <v>185327</v>
      </c>
      <c r="G102" s="54">
        <v>7.6715912953859933</v>
      </c>
      <c r="H102" s="44">
        <v>1.46</v>
      </c>
      <c r="I102" s="41">
        <v>1.29</v>
      </c>
      <c r="J102" s="41">
        <v>0.03</v>
      </c>
      <c r="K102" s="45">
        <f t="shared" si="7"/>
        <v>0.13999999999999993</v>
      </c>
      <c r="L102" s="45"/>
      <c r="M102" s="41">
        <v>0.09</v>
      </c>
      <c r="N102" s="30">
        <v>29.72</v>
      </c>
      <c r="O102" s="3">
        <v>7.56</v>
      </c>
      <c r="P102" s="3">
        <v>0.32</v>
      </c>
      <c r="Q102" s="8">
        <v>2</v>
      </c>
      <c r="R102" s="41">
        <v>2.48</v>
      </c>
      <c r="S102" s="41">
        <v>6.8</v>
      </c>
      <c r="T102" s="41">
        <v>0.57999999999999996</v>
      </c>
      <c r="U102" s="41">
        <v>2.63</v>
      </c>
      <c r="V102" s="74">
        <f t="shared" si="10"/>
        <v>9.6700000000000017</v>
      </c>
      <c r="W102" s="41"/>
      <c r="X102" s="39">
        <v>3.76</v>
      </c>
      <c r="Y102" s="39">
        <v>5.49</v>
      </c>
      <c r="Z102" s="41">
        <v>13.21</v>
      </c>
      <c r="AA102" s="41">
        <v>46.27</v>
      </c>
      <c r="AB102" s="41">
        <v>5.09</v>
      </c>
      <c r="AC102" s="41">
        <v>0.73</v>
      </c>
      <c r="AD102" s="41">
        <v>3.89</v>
      </c>
      <c r="AE102" s="41">
        <v>18.32</v>
      </c>
      <c r="AF102" s="47">
        <f t="shared" si="8"/>
        <v>18.240000000000002</v>
      </c>
      <c r="AG102" s="47">
        <f t="shared" si="9"/>
        <v>0</v>
      </c>
      <c r="AH102" s="101"/>
    </row>
    <row r="103" spans="1:34">
      <c r="A103" s="1">
        <v>97</v>
      </c>
      <c r="B103" s="25">
        <v>38</v>
      </c>
      <c r="C103" s="25">
        <v>0</v>
      </c>
      <c r="D103" s="20" t="s">
        <v>487</v>
      </c>
      <c r="E103" s="2">
        <v>2405829</v>
      </c>
      <c r="F103" s="2">
        <v>407983</v>
      </c>
      <c r="G103" s="54">
        <v>5.8968854094410794</v>
      </c>
      <c r="H103" s="44">
        <v>77.34</v>
      </c>
      <c r="I103" s="41">
        <v>76.599999999999994</v>
      </c>
      <c r="J103" s="41">
        <v>0.39</v>
      </c>
      <c r="K103" s="45">
        <f t="shared" si="7"/>
        <v>0.35000000000000908</v>
      </c>
      <c r="L103" s="45"/>
      <c r="M103" s="41">
        <v>0.01</v>
      </c>
      <c r="N103" s="30">
        <v>7.17</v>
      </c>
      <c r="O103" s="3">
        <v>0.99</v>
      </c>
      <c r="P103" s="3">
        <v>0.14000000000000001</v>
      </c>
      <c r="Q103" s="8">
        <v>1</v>
      </c>
      <c r="R103" s="41">
        <v>1.1399999999999999</v>
      </c>
      <c r="S103" s="41">
        <v>2.14</v>
      </c>
      <c r="T103" s="41">
        <v>0.44</v>
      </c>
      <c r="U103" s="41">
        <v>0.89</v>
      </c>
      <c r="V103" s="74">
        <f t="shared" si="10"/>
        <v>1.5699999999999994</v>
      </c>
      <c r="W103" s="41"/>
      <c r="X103" s="39">
        <v>1.41</v>
      </c>
      <c r="Y103" s="39">
        <v>1.9</v>
      </c>
      <c r="Z103" s="41">
        <v>3.22</v>
      </c>
      <c r="AA103" s="41">
        <v>8.9499999999999993</v>
      </c>
      <c r="AB103" s="41">
        <v>0.82</v>
      </c>
      <c r="AC103" s="41">
        <v>0.51</v>
      </c>
      <c r="AD103" s="41">
        <v>0.46</v>
      </c>
      <c r="AE103" s="41">
        <v>4.7</v>
      </c>
      <c r="AF103" s="47">
        <f t="shared" si="8"/>
        <v>2.4599999999999991</v>
      </c>
      <c r="AG103" s="47">
        <f t="shared" si="9"/>
        <v>0</v>
      </c>
      <c r="AH103" s="101"/>
    </row>
    <row r="104" spans="1:34">
      <c r="A104" s="1">
        <v>98</v>
      </c>
      <c r="B104" s="25">
        <v>38</v>
      </c>
      <c r="C104" s="25">
        <v>1</v>
      </c>
      <c r="D104" s="18" t="s">
        <v>369</v>
      </c>
      <c r="E104" s="2">
        <v>309549</v>
      </c>
      <c r="F104" s="2">
        <v>57989</v>
      </c>
      <c r="G104" s="54">
        <v>5.338064115608133</v>
      </c>
      <c r="H104" s="44">
        <v>7.85</v>
      </c>
      <c r="I104" s="41">
        <v>6.89</v>
      </c>
      <c r="J104" s="41">
        <v>0.16</v>
      </c>
      <c r="K104" s="45">
        <f t="shared" si="7"/>
        <v>0.79999999999999993</v>
      </c>
      <c r="L104" s="45"/>
      <c r="M104" s="41">
        <v>0.03</v>
      </c>
      <c r="N104" s="30">
        <v>24.37</v>
      </c>
      <c r="O104" s="3">
        <v>3.94</v>
      </c>
      <c r="P104" s="3">
        <v>0.52</v>
      </c>
      <c r="Q104" s="8">
        <v>3</v>
      </c>
      <c r="R104" s="41">
        <v>3.42</v>
      </c>
      <c r="S104" s="41">
        <v>7.86</v>
      </c>
      <c r="T104" s="41">
        <v>1.59</v>
      </c>
      <c r="U104" s="41">
        <v>1.05</v>
      </c>
      <c r="V104" s="74">
        <f t="shared" si="10"/>
        <v>6.509999999999998</v>
      </c>
      <c r="W104" s="41"/>
      <c r="X104" s="39">
        <v>5.91</v>
      </c>
      <c r="Y104" s="39">
        <v>9.89</v>
      </c>
      <c r="Z104" s="41">
        <v>16.190000000000001</v>
      </c>
      <c r="AA104" s="41">
        <v>35.76</v>
      </c>
      <c r="AB104" s="41">
        <v>3.42</v>
      </c>
      <c r="AC104" s="41">
        <v>1.02</v>
      </c>
      <c r="AD104" s="41">
        <v>1.99</v>
      </c>
      <c r="AE104" s="41">
        <v>19.420000000000002</v>
      </c>
      <c r="AF104" s="47">
        <f t="shared" si="8"/>
        <v>9.9099999999999966</v>
      </c>
      <c r="AG104" s="47">
        <f t="shared" si="9"/>
        <v>0</v>
      </c>
      <c r="AH104" s="101"/>
    </row>
    <row r="105" spans="1:34">
      <c r="A105" s="1">
        <v>99</v>
      </c>
      <c r="B105" s="25">
        <v>39</v>
      </c>
      <c r="C105" s="25">
        <v>0</v>
      </c>
      <c r="D105" s="20" t="s">
        <v>488</v>
      </c>
      <c r="E105" s="2">
        <v>1527848</v>
      </c>
      <c r="F105" s="2">
        <v>269801</v>
      </c>
      <c r="G105" s="54">
        <v>5.6628700412526269</v>
      </c>
      <c r="H105" s="44">
        <v>84.28</v>
      </c>
      <c r="I105" s="41">
        <v>83.71</v>
      </c>
      <c r="J105" s="41">
        <v>0.28999999999999998</v>
      </c>
      <c r="K105" s="45">
        <f t="shared" si="7"/>
        <v>0.28000000000000741</v>
      </c>
      <c r="L105" s="45"/>
      <c r="M105" s="41">
        <v>0.05</v>
      </c>
      <c r="N105" s="30">
        <v>4.68</v>
      </c>
      <c r="O105" s="3">
        <v>0.55000000000000004</v>
      </c>
      <c r="P105" s="3">
        <v>0.14000000000000001</v>
      </c>
      <c r="Q105" s="8">
        <v>0</v>
      </c>
      <c r="R105" s="41">
        <v>0.69</v>
      </c>
      <c r="S105" s="41">
        <v>1.28</v>
      </c>
      <c r="T105" s="41">
        <v>0.14000000000000001</v>
      </c>
      <c r="U105" s="41">
        <v>1.05</v>
      </c>
      <c r="V105" s="74">
        <f t="shared" si="10"/>
        <v>0.96999999999999975</v>
      </c>
      <c r="W105" s="41"/>
      <c r="X105" s="39">
        <v>1.06</v>
      </c>
      <c r="Y105" s="39">
        <v>1.1200000000000001</v>
      </c>
      <c r="Z105" s="41">
        <v>1.75</v>
      </c>
      <c r="AA105" s="41">
        <v>7.06</v>
      </c>
      <c r="AB105" s="41">
        <v>0.87</v>
      </c>
      <c r="AC105" s="41">
        <v>0.65</v>
      </c>
      <c r="AD105" s="41">
        <v>0.44</v>
      </c>
      <c r="AE105" s="41">
        <v>2.78</v>
      </c>
      <c r="AF105" s="47">
        <f t="shared" si="8"/>
        <v>2.3199999999999994</v>
      </c>
      <c r="AG105" s="47">
        <f t="shared" si="9"/>
        <v>0</v>
      </c>
      <c r="AH105" s="101"/>
    </row>
    <row r="106" spans="1:34">
      <c r="A106" s="1">
        <v>100</v>
      </c>
      <c r="B106" s="25">
        <v>39</v>
      </c>
      <c r="C106" s="25">
        <v>1</v>
      </c>
      <c r="D106" s="18" t="s">
        <v>369</v>
      </c>
      <c r="E106" s="2">
        <v>108049</v>
      </c>
      <c r="F106" s="2">
        <v>19731</v>
      </c>
      <c r="G106" s="54">
        <v>5.4761035933302926</v>
      </c>
      <c r="H106" s="44">
        <v>13.49</v>
      </c>
      <c r="I106" s="41">
        <v>12.46</v>
      </c>
      <c r="J106" s="41">
        <v>0.14000000000000001</v>
      </c>
      <c r="K106" s="45">
        <f t="shared" si="7"/>
        <v>0.88999999999999935</v>
      </c>
      <c r="L106" s="45"/>
      <c r="M106" s="41">
        <v>0.04</v>
      </c>
      <c r="N106" s="30">
        <v>20.51</v>
      </c>
      <c r="O106" s="3">
        <v>2.81</v>
      </c>
      <c r="P106" s="3">
        <v>0.5</v>
      </c>
      <c r="Q106" s="8">
        <v>2</v>
      </c>
      <c r="R106" s="41">
        <v>3.29</v>
      </c>
      <c r="S106" s="41">
        <v>8.14</v>
      </c>
      <c r="T106" s="41">
        <v>0.66</v>
      </c>
      <c r="U106" s="41">
        <v>0.92</v>
      </c>
      <c r="V106" s="74">
        <f t="shared" si="10"/>
        <v>4.6900000000000031</v>
      </c>
      <c r="W106" s="41"/>
      <c r="X106" s="39">
        <v>4.24</v>
      </c>
      <c r="Y106" s="39">
        <v>6.84</v>
      </c>
      <c r="Z106" s="41">
        <v>15.16</v>
      </c>
      <c r="AA106" s="41">
        <v>39.72</v>
      </c>
      <c r="AB106" s="41">
        <v>6.27</v>
      </c>
      <c r="AC106" s="41">
        <v>1.99</v>
      </c>
      <c r="AD106" s="41">
        <v>3.07</v>
      </c>
      <c r="AE106" s="41">
        <v>14.58</v>
      </c>
      <c r="AF106" s="47">
        <f t="shared" si="8"/>
        <v>13.809999999999999</v>
      </c>
      <c r="AG106" s="47">
        <f t="shared" si="9"/>
        <v>0</v>
      </c>
      <c r="AH106" s="101"/>
    </row>
    <row r="107" spans="1:34">
      <c r="A107" s="1">
        <v>101</v>
      </c>
      <c r="B107" s="25">
        <v>40</v>
      </c>
      <c r="C107" s="25">
        <v>0</v>
      </c>
      <c r="D107" s="20" t="s">
        <v>640</v>
      </c>
      <c r="E107" s="2">
        <v>1525279</v>
      </c>
      <c r="F107" s="2">
        <v>245603</v>
      </c>
      <c r="G107" s="54">
        <v>6.2103435218625176</v>
      </c>
      <c r="H107" s="44">
        <v>83.49</v>
      </c>
      <c r="I107" s="41">
        <v>82.71</v>
      </c>
      <c r="J107" s="41">
        <v>0.66</v>
      </c>
      <c r="K107" s="45">
        <f t="shared" ref="K107:K138" si="11">H107-I107-J107</f>
        <v>0.12000000000000111</v>
      </c>
      <c r="L107" s="45"/>
      <c r="M107" s="41">
        <v>0.01</v>
      </c>
      <c r="N107" s="30">
        <v>4.1900000000000004</v>
      </c>
      <c r="O107" s="3">
        <v>0.57999999999999996</v>
      </c>
      <c r="P107" s="3">
        <v>0.33</v>
      </c>
      <c r="Q107" s="8">
        <v>0</v>
      </c>
      <c r="R107" s="41">
        <v>0.67</v>
      </c>
      <c r="S107" s="41">
        <v>1.1599999999999999</v>
      </c>
      <c r="T107" s="41">
        <v>0.12</v>
      </c>
      <c r="U107" s="41">
        <v>0.56000000000000005</v>
      </c>
      <c r="V107" s="74">
        <f t="shared" si="10"/>
        <v>1.1000000000000001</v>
      </c>
      <c r="W107" s="41"/>
      <c r="X107" s="39">
        <v>0.74</v>
      </c>
      <c r="Y107" s="39">
        <v>1.05</v>
      </c>
      <c r="Z107" s="41">
        <v>2.15</v>
      </c>
      <c r="AA107" s="41">
        <v>8.3699999999999992</v>
      </c>
      <c r="AB107" s="41">
        <v>0.6</v>
      </c>
      <c r="AC107" s="41">
        <v>0.74</v>
      </c>
      <c r="AD107" s="41">
        <v>0.42</v>
      </c>
      <c r="AE107" s="41">
        <v>2.94</v>
      </c>
      <c r="AF107" s="47">
        <f t="shared" ref="AF107:AF138" si="12">AA107-SUM(AB107:AE107)</f>
        <v>3.67</v>
      </c>
      <c r="AG107" s="47">
        <f t="shared" ref="AG107:AG138" si="13">100-(H107+M107+N107+SUM(X107:AA107))</f>
        <v>0</v>
      </c>
      <c r="AH107" s="101"/>
    </row>
    <row r="108" spans="1:34">
      <c r="A108" s="1">
        <v>102</v>
      </c>
      <c r="B108" s="25">
        <v>40</v>
      </c>
      <c r="C108" s="25">
        <v>1</v>
      </c>
      <c r="D108" s="18" t="s">
        <v>369</v>
      </c>
      <c r="E108" s="2">
        <v>120895</v>
      </c>
      <c r="F108" s="2">
        <v>19470</v>
      </c>
      <c r="G108" s="54">
        <v>6.2092963533641496</v>
      </c>
      <c r="H108" s="44">
        <v>3.73</v>
      </c>
      <c r="I108" s="41">
        <v>3.29</v>
      </c>
      <c r="J108" s="41">
        <v>0.11</v>
      </c>
      <c r="K108" s="45">
        <f t="shared" si="11"/>
        <v>0.32999999999999996</v>
      </c>
      <c r="L108" s="45"/>
      <c r="M108" s="41">
        <v>0.02</v>
      </c>
      <c r="N108" s="30">
        <v>22.75</v>
      </c>
      <c r="O108" s="3">
        <v>3.6</v>
      </c>
      <c r="P108" s="3">
        <v>0.98</v>
      </c>
      <c r="Q108" s="8">
        <v>2</v>
      </c>
      <c r="R108" s="41">
        <v>3</v>
      </c>
      <c r="S108" s="41">
        <v>8.39</v>
      </c>
      <c r="T108" s="41">
        <v>0.87</v>
      </c>
      <c r="U108" s="41">
        <v>1.42</v>
      </c>
      <c r="V108" s="74">
        <f t="shared" si="10"/>
        <v>5.4699999999999989</v>
      </c>
      <c r="W108" s="41"/>
      <c r="X108" s="39">
        <v>3.17</v>
      </c>
      <c r="Y108" s="39">
        <v>7.68</v>
      </c>
      <c r="Z108" s="41">
        <v>18.010000000000002</v>
      </c>
      <c r="AA108" s="41">
        <v>44.64</v>
      </c>
      <c r="AB108" s="41">
        <v>4.97</v>
      </c>
      <c r="AC108" s="41">
        <v>1.97</v>
      </c>
      <c r="AD108" s="41">
        <v>2.92</v>
      </c>
      <c r="AE108" s="41">
        <v>13.23</v>
      </c>
      <c r="AF108" s="47">
        <f t="shared" si="12"/>
        <v>21.55</v>
      </c>
      <c r="AG108" s="47">
        <f t="shared" si="13"/>
        <v>0</v>
      </c>
      <c r="AH108" s="101"/>
    </row>
    <row r="109" spans="1:34">
      <c r="A109" s="1">
        <v>103</v>
      </c>
      <c r="B109" s="25">
        <v>41</v>
      </c>
      <c r="C109" s="25">
        <v>0</v>
      </c>
      <c r="D109" s="20" t="s">
        <v>873</v>
      </c>
      <c r="E109" s="2">
        <v>1447790</v>
      </c>
      <c r="F109" s="2">
        <v>238296</v>
      </c>
      <c r="G109" s="54">
        <v>6.0755950582468863</v>
      </c>
      <c r="H109" s="44">
        <v>67.64</v>
      </c>
      <c r="I109" s="41">
        <v>65.349999999999994</v>
      </c>
      <c r="J109" s="41">
        <v>1.1299999999999999</v>
      </c>
      <c r="K109" s="45">
        <f t="shared" si="11"/>
        <v>1.1600000000000064</v>
      </c>
      <c r="L109" s="45"/>
      <c r="M109" s="41">
        <v>0.23</v>
      </c>
      <c r="N109" s="30">
        <v>7.71</v>
      </c>
      <c r="O109" s="3">
        <v>1.87</v>
      </c>
      <c r="P109" s="3">
        <v>0.18</v>
      </c>
      <c r="Q109" s="8">
        <v>1</v>
      </c>
      <c r="R109" s="41">
        <v>1.1599999999999999</v>
      </c>
      <c r="S109" s="41">
        <v>2.42</v>
      </c>
      <c r="T109" s="41">
        <v>0.3</v>
      </c>
      <c r="U109" s="41">
        <v>0.17</v>
      </c>
      <c r="V109" s="74">
        <f t="shared" si="10"/>
        <v>1.79</v>
      </c>
      <c r="W109" s="41"/>
      <c r="X109" s="39">
        <v>2.0699999999999998</v>
      </c>
      <c r="Y109" s="39">
        <v>2.63</v>
      </c>
      <c r="Z109" s="41">
        <v>5.62</v>
      </c>
      <c r="AA109" s="41">
        <v>14.1</v>
      </c>
      <c r="AB109" s="41">
        <v>0.94</v>
      </c>
      <c r="AC109" s="41">
        <v>0.66</v>
      </c>
      <c r="AD109" s="41">
        <v>0.96</v>
      </c>
      <c r="AE109" s="41">
        <v>6.91</v>
      </c>
      <c r="AF109" s="47">
        <f t="shared" si="12"/>
        <v>4.629999999999999</v>
      </c>
      <c r="AG109" s="47">
        <f t="shared" si="13"/>
        <v>0</v>
      </c>
      <c r="AH109" s="101"/>
    </row>
    <row r="110" spans="1:34">
      <c r="A110" s="1">
        <v>104</v>
      </c>
      <c r="B110" s="25">
        <v>41</v>
      </c>
      <c r="C110" s="25">
        <v>1</v>
      </c>
      <c r="D110" s="18" t="s">
        <v>369</v>
      </c>
      <c r="E110" s="2">
        <v>289316</v>
      </c>
      <c r="F110" s="2">
        <v>54676</v>
      </c>
      <c r="G110" s="54">
        <v>5.2914624332431046</v>
      </c>
      <c r="H110" s="44">
        <v>8.5</v>
      </c>
      <c r="I110" s="41">
        <v>6.51</v>
      </c>
      <c r="J110" s="41">
        <v>0.28000000000000003</v>
      </c>
      <c r="K110" s="45">
        <f t="shared" si="11"/>
        <v>1.7100000000000002</v>
      </c>
      <c r="L110" s="45"/>
      <c r="M110" s="41">
        <v>0.28000000000000003</v>
      </c>
      <c r="N110" s="30">
        <v>19.079999999999998</v>
      </c>
      <c r="O110" s="3">
        <v>3.62</v>
      </c>
      <c r="P110" s="3">
        <v>0.23</v>
      </c>
      <c r="Q110" s="8">
        <v>2</v>
      </c>
      <c r="R110" s="41">
        <v>2.8</v>
      </c>
      <c r="S110" s="41">
        <v>7.19</v>
      </c>
      <c r="T110" s="41">
        <v>0.7</v>
      </c>
      <c r="U110" s="41">
        <v>0.41</v>
      </c>
      <c r="V110" s="74">
        <f t="shared" si="10"/>
        <v>4.3599999999999977</v>
      </c>
      <c r="W110" s="41"/>
      <c r="X110" s="39">
        <v>5.25</v>
      </c>
      <c r="Y110" s="39">
        <v>8.33</v>
      </c>
      <c r="Z110" s="41">
        <v>18.329999999999998</v>
      </c>
      <c r="AA110" s="41">
        <v>40.229999999999997</v>
      </c>
      <c r="AB110" s="41">
        <v>2.78</v>
      </c>
      <c r="AC110" s="41">
        <v>1</v>
      </c>
      <c r="AD110" s="41">
        <v>2.61</v>
      </c>
      <c r="AE110" s="41">
        <v>16.43</v>
      </c>
      <c r="AF110" s="47">
        <f t="shared" si="12"/>
        <v>17.409999999999997</v>
      </c>
      <c r="AG110" s="47">
        <f t="shared" si="13"/>
        <v>0</v>
      </c>
      <c r="AH110" s="101"/>
    </row>
    <row r="111" spans="1:34">
      <c r="A111" s="1">
        <v>105</v>
      </c>
      <c r="B111" s="25">
        <v>42</v>
      </c>
      <c r="C111" s="25">
        <v>0</v>
      </c>
      <c r="D111" s="20" t="s">
        <v>687</v>
      </c>
      <c r="E111" s="2">
        <v>2684030</v>
      </c>
      <c r="F111" s="2">
        <v>424471</v>
      </c>
      <c r="G111" s="54">
        <v>6.3232352740234319</v>
      </c>
      <c r="H111" s="44">
        <v>84.03</v>
      </c>
      <c r="I111" s="41">
        <v>83.58</v>
      </c>
      <c r="J111" s="41">
        <v>0.21</v>
      </c>
      <c r="K111" s="45">
        <f t="shared" si="11"/>
        <v>0.24000000000000285</v>
      </c>
      <c r="L111" s="45"/>
      <c r="M111" s="41">
        <v>0.01</v>
      </c>
      <c r="N111" s="30">
        <v>4.79</v>
      </c>
      <c r="O111" s="3">
        <v>0.92</v>
      </c>
      <c r="P111" s="3">
        <v>0.13</v>
      </c>
      <c r="Q111" s="8">
        <v>0</v>
      </c>
      <c r="R111" s="41">
        <v>0.64</v>
      </c>
      <c r="S111" s="41">
        <v>1.41</v>
      </c>
      <c r="T111" s="41">
        <v>0.31</v>
      </c>
      <c r="U111" s="41">
        <v>0.66</v>
      </c>
      <c r="V111" s="74">
        <f t="shared" si="10"/>
        <v>0.85000000000000009</v>
      </c>
      <c r="W111" s="41"/>
      <c r="X111" s="39">
        <v>0.97</v>
      </c>
      <c r="Y111" s="39">
        <v>1.27</v>
      </c>
      <c r="Z111" s="41">
        <v>2.57</v>
      </c>
      <c r="AA111" s="41">
        <v>6.36</v>
      </c>
      <c r="AB111" s="41">
        <v>0.6</v>
      </c>
      <c r="AC111" s="41">
        <v>0.82</v>
      </c>
      <c r="AD111" s="41">
        <v>0.35</v>
      </c>
      <c r="AE111" s="41">
        <v>2.57</v>
      </c>
      <c r="AF111" s="47">
        <f t="shared" si="12"/>
        <v>2.0200000000000005</v>
      </c>
      <c r="AG111" s="47">
        <f t="shared" si="13"/>
        <v>0</v>
      </c>
      <c r="AH111" s="101"/>
    </row>
    <row r="112" spans="1:34">
      <c r="A112" s="1">
        <v>106</v>
      </c>
      <c r="B112" s="25">
        <v>42</v>
      </c>
      <c r="C112" s="25">
        <v>1</v>
      </c>
      <c r="D112" s="18" t="s">
        <v>369</v>
      </c>
      <c r="E112" s="2">
        <v>226264</v>
      </c>
      <c r="F112" s="2">
        <v>40628</v>
      </c>
      <c r="G112" s="54">
        <v>5.5691641232647431</v>
      </c>
      <c r="H112" s="44">
        <v>15.83</v>
      </c>
      <c r="I112" s="41">
        <v>15.15</v>
      </c>
      <c r="J112" s="41">
        <v>0.05</v>
      </c>
      <c r="K112" s="45">
        <f t="shared" si="11"/>
        <v>0.62999999999999967</v>
      </c>
      <c r="L112" s="45"/>
      <c r="M112" s="41">
        <v>0.04</v>
      </c>
      <c r="N112" s="30">
        <v>21.87</v>
      </c>
      <c r="O112" s="3">
        <v>4.18</v>
      </c>
      <c r="P112" s="3">
        <v>0.86</v>
      </c>
      <c r="Q112" s="8">
        <v>2</v>
      </c>
      <c r="R112" s="41">
        <v>3.23</v>
      </c>
      <c r="S112" s="41">
        <v>7.2</v>
      </c>
      <c r="T112" s="41">
        <v>0.82</v>
      </c>
      <c r="U112" s="41">
        <v>1.1599999999999999</v>
      </c>
      <c r="V112" s="74">
        <f t="shared" si="10"/>
        <v>5.2800000000000011</v>
      </c>
      <c r="W112" s="41"/>
      <c r="X112" s="39">
        <v>4.38</v>
      </c>
      <c r="Y112" s="39">
        <v>7.98</v>
      </c>
      <c r="Z112" s="41">
        <v>18.52</v>
      </c>
      <c r="AA112" s="41">
        <v>31.38</v>
      </c>
      <c r="AB112" s="41">
        <v>3.64</v>
      </c>
      <c r="AC112" s="41">
        <v>2.12</v>
      </c>
      <c r="AD112" s="41">
        <v>2.27</v>
      </c>
      <c r="AE112" s="41">
        <v>10.31</v>
      </c>
      <c r="AF112" s="47">
        <f t="shared" si="12"/>
        <v>13.04</v>
      </c>
      <c r="AG112" s="47">
        <f t="shared" si="13"/>
        <v>0</v>
      </c>
      <c r="AH112" s="101"/>
    </row>
    <row r="113" spans="1:34">
      <c r="A113" s="1">
        <v>107</v>
      </c>
      <c r="B113" s="25">
        <v>43</v>
      </c>
      <c r="C113" s="25">
        <v>0</v>
      </c>
      <c r="D113" s="20" t="s">
        <v>422</v>
      </c>
      <c r="E113" s="2">
        <v>1769135</v>
      </c>
      <c r="F113" s="2">
        <v>330289</v>
      </c>
      <c r="G113" s="54">
        <v>5.3563243099225222</v>
      </c>
      <c r="H113" s="44">
        <v>80.98</v>
      </c>
      <c r="I113" s="41">
        <v>80.099999999999994</v>
      </c>
      <c r="J113" s="41">
        <v>0.61</v>
      </c>
      <c r="K113" s="45">
        <f t="shared" si="11"/>
        <v>0.27000000000000968</v>
      </c>
      <c r="L113" s="45"/>
      <c r="M113" s="41">
        <v>0.01</v>
      </c>
      <c r="N113" s="30">
        <v>6.61</v>
      </c>
      <c r="O113" s="3">
        <v>0.51</v>
      </c>
      <c r="P113" s="3">
        <v>0.47</v>
      </c>
      <c r="Q113" s="8">
        <v>0</v>
      </c>
      <c r="R113" s="41">
        <v>0.47</v>
      </c>
      <c r="S113" s="41">
        <v>2.2000000000000002</v>
      </c>
      <c r="T113" s="41">
        <v>0.28000000000000003</v>
      </c>
      <c r="U113" s="41">
        <v>1.79</v>
      </c>
      <c r="V113" s="74">
        <f t="shared" si="10"/>
        <v>1.3600000000000003</v>
      </c>
      <c r="W113" s="41"/>
      <c r="X113" s="39">
        <v>1.29</v>
      </c>
      <c r="Y113" s="39">
        <v>0.97</v>
      </c>
      <c r="Z113" s="41">
        <v>2.23</v>
      </c>
      <c r="AA113" s="41">
        <v>7.91</v>
      </c>
      <c r="AB113" s="41">
        <v>0.61</v>
      </c>
      <c r="AC113" s="41">
        <v>1.03</v>
      </c>
      <c r="AD113" s="41">
        <v>0.44</v>
      </c>
      <c r="AE113" s="41">
        <v>2.83</v>
      </c>
      <c r="AF113" s="47">
        <f t="shared" si="12"/>
        <v>3</v>
      </c>
      <c r="AG113" s="47">
        <f t="shared" si="13"/>
        <v>0</v>
      </c>
      <c r="AH113" s="101"/>
    </row>
    <row r="114" spans="1:34">
      <c r="A114" s="1">
        <v>108</v>
      </c>
      <c r="B114" s="25">
        <v>43</v>
      </c>
      <c r="C114" s="25">
        <v>1</v>
      </c>
      <c r="D114" s="18" t="s">
        <v>369</v>
      </c>
      <c r="E114" s="2">
        <v>154769</v>
      </c>
      <c r="F114" s="2">
        <v>27545</v>
      </c>
      <c r="G114" s="54">
        <v>5.618769286621891</v>
      </c>
      <c r="H114" s="44">
        <v>5.35</v>
      </c>
      <c r="I114" s="41">
        <v>4.68</v>
      </c>
      <c r="J114" s="41">
        <v>7.0000000000000007E-2</v>
      </c>
      <c r="K114" s="45">
        <f t="shared" si="11"/>
        <v>0.59999999999999987</v>
      </c>
      <c r="L114" s="45"/>
      <c r="M114" s="41">
        <v>0.05</v>
      </c>
      <c r="N114" s="30">
        <v>34.97</v>
      </c>
      <c r="O114" s="3">
        <v>3.24</v>
      </c>
      <c r="P114" s="3">
        <v>0.78</v>
      </c>
      <c r="Q114" s="8">
        <v>2</v>
      </c>
      <c r="R114" s="41">
        <v>1.94</v>
      </c>
      <c r="S114" s="41">
        <v>8.27</v>
      </c>
      <c r="T114" s="41">
        <v>1.41</v>
      </c>
      <c r="U114" s="41">
        <v>14.09</v>
      </c>
      <c r="V114" s="74">
        <f t="shared" si="10"/>
        <v>6.019999999999996</v>
      </c>
      <c r="W114" s="41"/>
      <c r="X114" s="39">
        <v>3.06</v>
      </c>
      <c r="Y114" s="39">
        <v>5.19</v>
      </c>
      <c r="Z114" s="41">
        <v>15.06</v>
      </c>
      <c r="AA114" s="41">
        <v>36.32</v>
      </c>
      <c r="AB114" s="41">
        <v>4.47</v>
      </c>
      <c r="AC114" s="41">
        <v>3.38</v>
      </c>
      <c r="AD114" s="41">
        <v>2.3199999999999998</v>
      </c>
      <c r="AE114" s="41">
        <v>11.96</v>
      </c>
      <c r="AF114" s="47">
        <f t="shared" si="12"/>
        <v>14.189999999999998</v>
      </c>
      <c r="AG114" s="47">
        <f t="shared" si="13"/>
        <v>0</v>
      </c>
      <c r="AH114" s="101"/>
    </row>
    <row r="115" spans="1:34">
      <c r="A115" s="1">
        <v>109</v>
      </c>
      <c r="B115" s="25">
        <v>44</v>
      </c>
      <c r="C115" s="25">
        <v>0</v>
      </c>
      <c r="D115" s="20" t="s">
        <v>423</v>
      </c>
      <c r="E115" s="2">
        <v>1419456</v>
      </c>
      <c r="F115" s="2">
        <v>234503</v>
      </c>
      <c r="G115" s="54">
        <v>6.0530398331791062</v>
      </c>
      <c r="H115" s="44">
        <v>78.41</v>
      </c>
      <c r="I115" s="41">
        <v>77.849999999999994</v>
      </c>
      <c r="J115" s="41">
        <v>0.45</v>
      </c>
      <c r="K115" s="45">
        <f t="shared" si="11"/>
        <v>0.11000000000000226</v>
      </c>
      <c r="L115" s="45"/>
      <c r="M115" s="41">
        <v>0.14000000000000001</v>
      </c>
      <c r="N115" s="30">
        <v>8.06</v>
      </c>
      <c r="O115" s="3">
        <v>4.2300000000000004</v>
      </c>
      <c r="P115" s="3">
        <v>0.08</v>
      </c>
      <c r="Q115" s="8">
        <v>0</v>
      </c>
      <c r="R115" s="41">
        <v>0.68</v>
      </c>
      <c r="S115" s="41">
        <v>1.38</v>
      </c>
      <c r="T115" s="41">
        <v>0.18</v>
      </c>
      <c r="U115" s="41">
        <v>0.31</v>
      </c>
      <c r="V115" s="74">
        <f t="shared" si="10"/>
        <v>1.2799999999999998</v>
      </c>
      <c r="W115" s="41"/>
      <c r="X115" s="39">
        <v>1.03</v>
      </c>
      <c r="Y115" s="39">
        <v>1.07</v>
      </c>
      <c r="Z115" s="41">
        <v>2.61</v>
      </c>
      <c r="AA115" s="41">
        <v>8.68</v>
      </c>
      <c r="AB115" s="41">
        <v>0.67</v>
      </c>
      <c r="AC115" s="41">
        <v>0.85</v>
      </c>
      <c r="AD115" s="41">
        <v>0.51</v>
      </c>
      <c r="AE115" s="41">
        <v>3.72</v>
      </c>
      <c r="AF115" s="47">
        <f t="shared" si="12"/>
        <v>2.9299999999999997</v>
      </c>
      <c r="AG115" s="47">
        <f t="shared" si="13"/>
        <v>0</v>
      </c>
      <c r="AH115" s="101"/>
    </row>
    <row r="116" spans="1:34">
      <c r="A116" s="1">
        <v>110</v>
      </c>
      <c r="B116" s="25">
        <v>44</v>
      </c>
      <c r="C116" s="25">
        <v>1</v>
      </c>
      <c r="D116" s="18" t="s">
        <v>369</v>
      </c>
      <c r="E116" s="2">
        <v>171980</v>
      </c>
      <c r="F116" s="2">
        <v>28685</v>
      </c>
      <c r="G116" s="54">
        <v>5.9954680146417987</v>
      </c>
      <c r="H116" s="44">
        <v>7.8</v>
      </c>
      <c r="I116" s="41">
        <v>7.55</v>
      </c>
      <c r="J116" s="41">
        <v>0.04</v>
      </c>
      <c r="K116" s="45">
        <f t="shared" si="11"/>
        <v>0.21</v>
      </c>
      <c r="L116" s="45"/>
      <c r="M116" s="41">
        <v>0.02</v>
      </c>
      <c r="N116" s="30">
        <v>42.62</v>
      </c>
      <c r="O116" s="3">
        <v>25.99</v>
      </c>
      <c r="P116" s="3">
        <v>0.41</v>
      </c>
      <c r="Q116" s="8">
        <v>2</v>
      </c>
      <c r="R116" s="41">
        <v>2.14</v>
      </c>
      <c r="S116" s="41">
        <v>5.85</v>
      </c>
      <c r="T116" s="41">
        <v>0.52</v>
      </c>
      <c r="U116" s="41">
        <v>1.03</v>
      </c>
      <c r="V116" s="74">
        <f t="shared" si="10"/>
        <v>7.09</v>
      </c>
      <c r="W116" s="41"/>
      <c r="X116" s="39">
        <v>2.02</v>
      </c>
      <c r="Y116" s="39">
        <v>3.45</v>
      </c>
      <c r="Z116" s="41">
        <v>14.77</v>
      </c>
      <c r="AA116" s="41">
        <v>29.32</v>
      </c>
      <c r="AB116" s="41">
        <v>3.38</v>
      </c>
      <c r="AC116" s="41">
        <v>2.0099999999999998</v>
      </c>
      <c r="AD116" s="41">
        <v>2.06</v>
      </c>
      <c r="AE116" s="41">
        <v>9.9</v>
      </c>
      <c r="AF116" s="47">
        <f t="shared" si="12"/>
        <v>11.969999999999999</v>
      </c>
      <c r="AG116" s="47">
        <f t="shared" si="13"/>
        <v>0</v>
      </c>
      <c r="AH116" s="101"/>
    </row>
    <row r="117" spans="1:34">
      <c r="A117" s="1">
        <v>111</v>
      </c>
      <c r="B117" s="25">
        <v>45</v>
      </c>
      <c r="C117" s="25">
        <v>0</v>
      </c>
      <c r="D117" s="20" t="s">
        <v>406</v>
      </c>
      <c r="E117" s="2">
        <v>2196642</v>
      </c>
      <c r="F117" s="2">
        <v>392834</v>
      </c>
      <c r="G117" s="54">
        <v>5.591781770417021</v>
      </c>
      <c r="H117" s="44">
        <v>86.99</v>
      </c>
      <c r="I117" s="41">
        <v>85.4</v>
      </c>
      <c r="J117" s="41">
        <v>0.17</v>
      </c>
      <c r="K117" s="45">
        <f t="shared" si="11"/>
        <v>1.4199999999999893</v>
      </c>
      <c r="L117" s="45"/>
      <c r="M117" s="41">
        <v>0.99</v>
      </c>
      <c r="N117" s="30">
        <v>3.72</v>
      </c>
      <c r="O117" s="3">
        <v>0.92</v>
      </c>
      <c r="P117" s="3">
        <v>0.1</v>
      </c>
      <c r="Q117" s="8">
        <v>0</v>
      </c>
      <c r="R117" s="41">
        <v>0.51</v>
      </c>
      <c r="S117" s="41">
        <v>0.77</v>
      </c>
      <c r="T117" s="41">
        <v>0.18</v>
      </c>
      <c r="U117" s="41">
        <v>0.24</v>
      </c>
      <c r="V117" s="74">
        <f t="shared" si="10"/>
        <v>1.1000000000000003</v>
      </c>
      <c r="W117" s="41"/>
      <c r="X117" s="39">
        <v>0.85</v>
      </c>
      <c r="Y117" s="39">
        <v>0.79</v>
      </c>
      <c r="Z117" s="41">
        <v>1.31</v>
      </c>
      <c r="AA117" s="41">
        <v>5.35</v>
      </c>
      <c r="AB117" s="41">
        <v>0.51</v>
      </c>
      <c r="AC117" s="41">
        <v>0.59</v>
      </c>
      <c r="AD117" s="41">
        <v>0.24</v>
      </c>
      <c r="AE117" s="41">
        <v>2.2599999999999998</v>
      </c>
      <c r="AF117" s="47">
        <f t="shared" si="12"/>
        <v>1.75</v>
      </c>
      <c r="AG117" s="47">
        <f t="shared" si="13"/>
        <v>0</v>
      </c>
      <c r="AH117" s="101"/>
    </row>
    <row r="118" spans="1:34">
      <c r="A118" s="1">
        <v>112</v>
      </c>
      <c r="B118" s="25">
        <v>45</v>
      </c>
      <c r="C118" s="25">
        <v>1</v>
      </c>
      <c r="D118" s="18" t="s">
        <v>369</v>
      </c>
      <c r="E118" s="2">
        <v>107303</v>
      </c>
      <c r="F118" s="2">
        <v>22330</v>
      </c>
      <c r="G118" s="54">
        <v>4.8053291536050153</v>
      </c>
      <c r="H118" s="44">
        <v>8.91</v>
      </c>
      <c r="I118" s="41">
        <v>7.89</v>
      </c>
      <c r="J118" s="41">
        <v>0.06</v>
      </c>
      <c r="K118" s="45">
        <f t="shared" si="11"/>
        <v>0.96000000000000041</v>
      </c>
      <c r="L118" s="45"/>
      <c r="M118" s="41">
        <v>3.88</v>
      </c>
      <c r="N118" s="30">
        <v>21.66</v>
      </c>
      <c r="O118" s="3">
        <v>5.92</v>
      </c>
      <c r="P118" s="3">
        <v>0.55000000000000004</v>
      </c>
      <c r="Q118" s="8">
        <v>2</v>
      </c>
      <c r="R118" s="41">
        <v>2.02</v>
      </c>
      <c r="S118" s="41">
        <v>6.37</v>
      </c>
      <c r="T118" s="41">
        <v>1.53</v>
      </c>
      <c r="U118" s="41">
        <v>0.9</v>
      </c>
      <c r="V118" s="74">
        <f t="shared" si="10"/>
        <v>4.92</v>
      </c>
      <c r="W118" s="41"/>
      <c r="X118" s="39">
        <v>6.46</v>
      </c>
      <c r="Y118" s="39">
        <v>8.14</v>
      </c>
      <c r="Z118" s="41">
        <v>12.58</v>
      </c>
      <c r="AA118" s="41">
        <v>38.369999999999997</v>
      </c>
      <c r="AB118" s="41">
        <v>5.28</v>
      </c>
      <c r="AC118" s="41">
        <v>1.67</v>
      </c>
      <c r="AD118" s="41">
        <v>2.14</v>
      </c>
      <c r="AE118" s="41">
        <v>18.86</v>
      </c>
      <c r="AF118" s="47">
        <f t="shared" si="12"/>
        <v>10.419999999999998</v>
      </c>
      <c r="AG118" s="47">
        <f t="shared" si="13"/>
        <v>0</v>
      </c>
      <c r="AH118" s="101"/>
    </row>
    <row r="119" spans="1:34">
      <c r="A119" s="1">
        <v>113</v>
      </c>
      <c r="B119" s="25">
        <v>46</v>
      </c>
      <c r="C119" s="25">
        <v>0</v>
      </c>
      <c r="D119" s="20" t="s">
        <v>201</v>
      </c>
      <c r="E119" s="2">
        <v>2492316</v>
      </c>
      <c r="F119" s="2">
        <v>399851</v>
      </c>
      <c r="G119" s="54">
        <v>6.2331118341582243</v>
      </c>
      <c r="H119" s="44">
        <v>78.61</v>
      </c>
      <c r="I119" s="41">
        <v>78.19</v>
      </c>
      <c r="J119" s="41">
        <v>0.3</v>
      </c>
      <c r="K119" s="45">
        <f t="shared" si="11"/>
        <v>0.12000000000000172</v>
      </c>
      <c r="L119" s="45"/>
      <c r="M119" s="41">
        <v>7.0000000000000007E-2</v>
      </c>
      <c r="N119" s="30">
        <v>7.19</v>
      </c>
      <c r="O119" s="3">
        <v>1.06</v>
      </c>
      <c r="P119" s="3">
        <v>0.33</v>
      </c>
      <c r="Q119" s="8">
        <v>1</v>
      </c>
      <c r="R119" s="41">
        <v>0.82</v>
      </c>
      <c r="S119" s="41">
        <v>2.87</v>
      </c>
      <c r="T119" s="41">
        <v>0.24</v>
      </c>
      <c r="U119" s="41">
        <v>0.36</v>
      </c>
      <c r="V119" s="74">
        <f t="shared" si="10"/>
        <v>1.8400000000000007</v>
      </c>
      <c r="W119" s="41"/>
      <c r="X119" s="39">
        <v>1.1200000000000001</v>
      </c>
      <c r="Y119" s="39">
        <v>1.41</v>
      </c>
      <c r="Z119" s="41">
        <v>2.58</v>
      </c>
      <c r="AA119" s="41">
        <v>9.02</v>
      </c>
      <c r="AB119" s="41">
        <v>0.7</v>
      </c>
      <c r="AC119" s="41">
        <v>0.51</v>
      </c>
      <c r="AD119" s="41">
        <v>0.63</v>
      </c>
      <c r="AE119" s="41">
        <v>4.4000000000000004</v>
      </c>
      <c r="AF119" s="47">
        <f t="shared" si="12"/>
        <v>2.7799999999999994</v>
      </c>
      <c r="AG119" s="47">
        <f t="shared" si="13"/>
        <v>0</v>
      </c>
      <c r="AH119" s="101"/>
    </row>
    <row r="120" spans="1:34">
      <c r="A120" s="1">
        <v>114</v>
      </c>
      <c r="B120" s="25">
        <v>46</v>
      </c>
      <c r="C120" s="25">
        <v>1</v>
      </c>
      <c r="D120" s="18" t="s">
        <v>369</v>
      </c>
      <c r="E120" s="2">
        <v>367343</v>
      </c>
      <c r="F120" s="2">
        <v>63638</v>
      </c>
      <c r="G120" s="54">
        <v>5.7723844244005154</v>
      </c>
      <c r="H120" s="44">
        <v>18.100000000000001</v>
      </c>
      <c r="I120" s="41">
        <v>17.739999999999998</v>
      </c>
      <c r="J120" s="41">
        <v>0.15</v>
      </c>
      <c r="K120" s="45">
        <f t="shared" si="11"/>
        <v>0.21000000000000299</v>
      </c>
      <c r="L120" s="45"/>
      <c r="M120" s="41">
        <v>0.17</v>
      </c>
      <c r="N120" s="30">
        <v>27.19</v>
      </c>
      <c r="O120" s="3">
        <v>3.96</v>
      </c>
      <c r="P120" s="3">
        <v>0.79</v>
      </c>
      <c r="Q120" s="8">
        <v>3</v>
      </c>
      <c r="R120" s="41">
        <v>3.02</v>
      </c>
      <c r="S120" s="41">
        <v>11.74</v>
      </c>
      <c r="T120" s="41">
        <v>0.97</v>
      </c>
      <c r="U120" s="41">
        <v>0.7</v>
      </c>
      <c r="V120" s="74">
        <f t="shared" si="10"/>
        <v>6.8000000000000007</v>
      </c>
      <c r="W120" s="41"/>
      <c r="X120" s="39">
        <v>4.55</v>
      </c>
      <c r="Y120" s="39">
        <v>5.6</v>
      </c>
      <c r="Z120" s="41">
        <v>11.57</v>
      </c>
      <c r="AA120" s="41">
        <v>32.82</v>
      </c>
      <c r="AB120" s="41">
        <v>2.85</v>
      </c>
      <c r="AC120" s="41">
        <v>0.85</v>
      </c>
      <c r="AD120" s="41">
        <v>3.04</v>
      </c>
      <c r="AE120" s="41">
        <v>13.52</v>
      </c>
      <c r="AF120" s="47">
        <f t="shared" si="12"/>
        <v>12.560000000000002</v>
      </c>
      <c r="AG120" s="47">
        <f t="shared" si="13"/>
        <v>0</v>
      </c>
      <c r="AH120" s="101"/>
    </row>
    <row r="121" spans="1:34">
      <c r="A121" s="1">
        <v>115</v>
      </c>
      <c r="B121" s="25">
        <v>47</v>
      </c>
      <c r="C121" s="25">
        <v>0</v>
      </c>
      <c r="D121" s="20" t="s">
        <v>202</v>
      </c>
      <c r="E121" s="2">
        <v>2733612</v>
      </c>
      <c r="F121" s="2">
        <v>493333</v>
      </c>
      <c r="G121" s="54">
        <v>5.541109149398074</v>
      </c>
      <c r="H121" s="44">
        <v>65.61</v>
      </c>
      <c r="I121" s="41">
        <v>64.84</v>
      </c>
      <c r="J121" s="41">
        <v>0.48</v>
      </c>
      <c r="K121" s="45">
        <f t="shared" si="11"/>
        <v>0.28999999999999604</v>
      </c>
      <c r="L121" s="45"/>
      <c r="M121" s="41">
        <v>0.24</v>
      </c>
      <c r="N121" s="30">
        <v>8.8699999999999992</v>
      </c>
      <c r="O121" s="3">
        <v>1.78</v>
      </c>
      <c r="P121" s="3">
        <v>0.12</v>
      </c>
      <c r="Q121" s="8">
        <v>1</v>
      </c>
      <c r="R121" s="41">
        <v>1.19</v>
      </c>
      <c r="S121" s="41">
        <v>3.01</v>
      </c>
      <c r="T121" s="41">
        <v>0.25</v>
      </c>
      <c r="U121" s="41">
        <v>0.19</v>
      </c>
      <c r="V121" s="74">
        <f t="shared" si="10"/>
        <v>2.4499999999999993</v>
      </c>
      <c r="W121" s="41"/>
      <c r="X121" s="39">
        <v>1.76</v>
      </c>
      <c r="Y121" s="39">
        <v>2.35</v>
      </c>
      <c r="Z121" s="41">
        <v>7.6</v>
      </c>
      <c r="AA121" s="41">
        <v>13.57</v>
      </c>
      <c r="AB121" s="41">
        <v>0.85</v>
      </c>
      <c r="AC121" s="41">
        <v>0.53</v>
      </c>
      <c r="AD121" s="41">
        <v>1.1100000000000001</v>
      </c>
      <c r="AE121" s="41">
        <v>6.58</v>
      </c>
      <c r="AF121" s="47">
        <f t="shared" si="12"/>
        <v>4.5</v>
      </c>
      <c r="AG121" s="47">
        <f t="shared" si="13"/>
        <v>0</v>
      </c>
      <c r="AH121" s="101"/>
    </row>
    <row r="122" spans="1:34">
      <c r="A122" s="1">
        <v>116</v>
      </c>
      <c r="B122" s="25">
        <v>47</v>
      </c>
      <c r="C122" s="25">
        <v>1</v>
      </c>
      <c r="D122" s="18" t="s">
        <v>369</v>
      </c>
      <c r="E122" s="2">
        <v>788960</v>
      </c>
      <c r="F122" s="2">
        <v>142961</v>
      </c>
      <c r="G122" s="54">
        <v>5.5187078993571674</v>
      </c>
      <c r="H122" s="44">
        <v>11.92</v>
      </c>
      <c r="I122" s="41">
        <v>11.33</v>
      </c>
      <c r="J122" s="41">
        <v>0.05</v>
      </c>
      <c r="K122" s="45">
        <f t="shared" si="11"/>
        <v>0.53999999999999981</v>
      </c>
      <c r="L122" s="45"/>
      <c r="M122" s="41">
        <v>0.47</v>
      </c>
      <c r="N122" s="30">
        <v>22.13</v>
      </c>
      <c r="O122" s="3">
        <v>4.0999999999999996</v>
      </c>
      <c r="P122" s="3">
        <v>0.32</v>
      </c>
      <c r="Q122" s="8">
        <v>3</v>
      </c>
      <c r="R122" s="41">
        <v>3.03</v>
      </c>
      <c r="S122" s="41">
        <v>7.56</v>
      </c>
      <c r="T122" s="41">
        <v>0.59</v>
      </c>
      <c r="U122" s="41">
        <v>0.41</v>
      </c>
      <c r="V122" s="74">
        <f t="shared" si="10"/>
        <v>6.4400000000000013</v>
      </c>
      <c r="W122" s="41"/>
      <c r="X122" s="39">
        <v>4.49</v>
      </c>
      <c r="Y122" s="39">
        <v>6.23</v>
      </c>
      <c r="Z122" s="41">
        <v>19.32</v>
      </c>
      <c r="AA122" s="41">
        <v>35.44</v>
      </c>
      <c r="AB122" s="41">
        <v>2.2400000000000002</v>
      </c>
      <c r="AC122" s="41">
        <v>0.82</v>
      </c>
      <c r="AD122" s="41">
        <v>2.92</v>
      </c>
      <c r="AE122" s="41">
        <v>16.850000000000001</v>
      </c>
      <c r="AF122" s="47">
        <f t="shared" si="12"/>
        <v>12.609999999999996</v>
      </c>
      <c r="AG122" s="47">
        <f t="shared" si="13"/>
        <v>0</v>
      </c>
      <c r="AH122" s="101"/>
    </row>
    <row r="123" spans="1:34">
      <c r="A123" s="1">
        <v>117</v>
      </c>
      <c r="B123" s="25">
        <v>48</v>
      </c>
      <c r="C123" s="25">
        <v>0</v>
      </c>
      <c r="D123" s="20" t="s">
        <v>628</v>
      </c>
      <c r="E123" s="2">
        <v>2297854</v>
      </c>
      <c r="F123" s="2">
        <v>400672</v>
      </c>
      <c r="G123" s="54">
        <v>5.7350001996645634</v>
      </c>
      <c r="H123" s="44">
        <v>78.87</v>
      </c>
      <c r="I123" s="41">
        <v>78.349999999999994</v>
      </c>
      <c r="J123" s="41">
        <v>0.17</v>
      </c>
      <c r="K123" s="45">
        <f t="shared" si="11"/>
        <v>0.35000000000001019</v>
      </c>
      <c r="L123" s="45"/>
      <c r="M123" s="41">
        <v>0.02</v>
      </c>
      <c r="N123" s="30">
        <v>7.5</v>
      </c>
      <c r="O123" s="3">
        <v>0.78</v>
      </c>
      <c r="P123" s="3">
        <v>0.25</v>
      </c>
      <c r="Q123" s="8">
        <v>0</v>
      </c>
      <c r="R123" s="41">
        <v>0.69</v>
      </c>
      <c r="S123" s="41">
        <v>2.98</v>
      </c>
      <c r="T123" s="41">
        <v>0.28999999999999998</v>
      </c>
      <c r="U123" s="41">
        <v>1.08</v>
      </c>
      <c r="V123" s="74">
        <f t="shared" si="10"/>
        <v>1.6799999999999997</v>
      </c>
      <c r="W123" s="41"/>
      <c r="X123" s="39">
        <v>1.76</v>
      </c>
      <c r="Y123" s="39">
        <v>1.31</v>
      </c>
      <c r="Z123" s="41">
        <v>3.65</v>
      </c>
      <c r="AA123" s="41">
        <v>6.89</v>
      </c>
      <c r="AB123" s="41">
        <v>0.55000000000000004</v>
      </c>
      <c r="AC123" s="41">
        <v>0.6</v>
      </c>
      <c r="AD123" s="41">
        <v>0.54</v>
      </c>
      <c r="AE123" s="41">
        <v>3.12</v>
      </c>
      <c r="AF123" s="47">
        <f t="shared" si="12"/>
        <v>2.0799999999999992</v>
      </c>
      <c r="AG123" s="47">
        <f t="shared" si="13"/>
        <v>0</v>
      </c>
      <c r="AH123" s="101"/>
    </row>
    <row r="124" spans="1:34">
      <c r="A124" s="1">
        <v>118</v>
      </c>
      <c r="B124" s="25">
        <v>48</v>
      </c>
      <c r="C124" s="25">
        <v>1</v>
      </c>
      <c r="D124" s="18" t="s">
        <v>369</v>
      </c>
      <c r="E124" s="2">
        <v>209453</v>
      </c>
      <c r="F124" s="2">
        <v>37140</v>
      </c>
      <c r="G124" s="54">
        <v>5.639553042541734</v>
      </c>
      <c r="H124" s="44">
        <v>12.84</v>
      </c>
      <c r="I124" s="41">
        <v>12.28</v>
      </c>
      <c r="J124" s="41">
        <v>0.1</v>
      </c>
      <c r="K124" s="45">
        <f t="shared" si="11"/>
        <v>0.46000000000000052</v>
      </c>
      <c r="L124" s="45"/>
      <c r="M124" s="41">
        <v>0.03</v>
      </c>
      <c r="N124" s="30">
        <v>30.87</v>
      </c>
      <c r="O124" s="3">
        <v>2.67</v>
      </c>
      <c r="P124" s="3">
        <v>0.48</v>
      </c>
      <c r="Q124" s="8">
        <v>3</v>
      </c>
      <c r="R124" s="41">
        <v>2.2599999999999998</v>
      </c>
      <c r="S124" s="41">
        <v>15.85</v>
      </c>
      <c r="T124" s="41">
        <v>1.1100000000000001</v>
      </c>
      <c r="U124" s="41">
        <v>3.24</v>
      </c>
      <c r="V124" s="74">
        <f t="shared" si="10"/>
        <v>5.740000000000002</v>
      </c>
      <c r="W124" s="41"/>
      <c r="X124" s="39">
        <v>5.41</v>
      </c>
      <c r="Y124" s="39">
        <v>4.59</v>
      </c>
      <c r="Z124" s="41">
        <v>17.059999999999999</v>
      </c>
      <c r="AA124" s="41">
        <v>29.2</v>
      </c>
      <c r="AB124" s="41">
        <v>3.82</v>
      </c>
      <c r="AC124" s="41">
        <v>1.62</v>
      </c>
      <c r="AD124" s="41">
        <v>3.02</v>
      </c>
      <c r="AE124" s="41">
        <v>10.01</v>
      </c>
      <c r="AF124" s="47">
        <f t="shared" si="12"/>
        <v>10.73</v>
      </c>
      <c r="AG124" s="47">
        <f t="shared" si="13"/>
        <v>0</v>
      </c>
      <c r="AH124" s="101"/>
    </row>
    <row r="125" spans="1:34">
      <c r="A125" s="1">
        <v>119</v>
      </c>
      <c r="B125" s="25">
        <v>49</v>
      </c>
      <c r="C125" s="25">
        <v>0</v>
      </c>
      <c r="D125" s="20" t="s">
        <v>665</v>
      </c>
      <c r="E125" s="2">
        <v>412716</v>
      </c>
      <c r="F125" s="2">
        <v>85628</v>
      </c>
      <c r="G125" s="54">
        <v>4.8198720044845142</v>
      </c>
      <c r="H125" s="44">
        <v>60.3</v>
      </c>
      <c r="I125" s="41">
        <v>56.52</v>
      </c>
      <c r="J125" s="41">
        <v>1.56</v>
      </c>
      <c r="K125" s="45">
        <f t="shared" si="11"/>
        <v>2.219999999999994</v>
      </c>
      <c r="L125" s="45"/>
      <c r="M125" s="41">
        <v>0.1</v>
      </c>
      <c r="N125" s="30">
        <v>12.27</v>
      </c>
      <c r="O125" s="3">
        <v>2</v>
      </c>
      <c r="P125" s="3">
        <v>0.36</v>
      </c>
      <c r="Q125" s="8">
        <v>1</v>
      </c>
      <c r="R125" s="41">
        <v>1.21</v>
      </c>
      <c r="S125" s="41">
        <v>2.77</v>
      </c>
      <c r="T125" s="41">
        <v>0.17</v>
      </c>
      <c r="U125" s="41">
        <v>3.21</v>
      </c>
      <c r="V125" s="74">
        <f t="shared" si="10"/>
        <v>2.9099999999999993</v>
      </c>
      <c r="W125" s="41"/>
      <c r="X125" s="39">
        <v>2.63</v>
      </c>
      <c r="Y125" s="39">
        <v>2.99</v>
      </c>
      <c r="Z125" s="41">
        <v>3.01</v>
      </c>
      <c r="AA125" s="41">
        <v>18.7</v>
      </c>
      <c r="AB125" s="41">
        <v>1.18</v>
      </c>
      <c r="AC125" s="41">
        <v>0.33</v>
      </c>
      <c r="AD125" s="41">
        <v>1.05</v>
      </c>
      <c r="AE125" s="41">
        <v>10.29</v>
      </c>
      <c r="AF125" s="47">
        <f t="shared" si="12"/>
        <v>5.85</v>
      </c>
      <c r="AG125" s="47">
        <f t="shared" si="13"/>
        <v>0</v>
      </c>
      <c r="AH125" s="101"/>
    </row>
    <row r="126" spans="1:34">
      <c r="A126" s="1">
        <v>120</v>
      </c>
      <c r="B126" s="25">
        <v>49</v>
      </c>
      <c r="C126" s="25">
        <v>1</v>
      </c>
      <c r="D126" s="18" t="s">
        <v>369</v>
      </c>
      <c r="E126" s="2">
        <v>77081</v>
      </c>
      <c r="F126" s="2">
        <v>17408</v>
      </c>
      <c r="G126" s="54">
        <v>4.4279067095588234</v>
      </c>
      <c r="H126" s="44">
        <v>2.81</v>
      </c>
      <c r="I126" s="41">
        <v>2.15</v>
      </c>
      <c r="J126" s="41">
        <v>0.1</v>
      </c>
      <c r="K126" s="45">
        <f t="shared" si="11"/>
        <v>0.56000000000000016</v>
      </c>
      <c r="L126" s="45"/>
      <c r="M126" s="41">
        <v>7.0000000000000007E-2</v>
      </c>
      <c r="N126" s="30">
        <v>23.47</v>
      </c>
      <c r="O126" s="3">
        <v>5.54</v>
      </c>
      <c r="P126" s="3">
        <v>0.09</v>
      </c>
      <c r="Q126" s="8">
        <v>4</v>
      </c>
      <c r="R126" s="41">
        <v>1.78</v>
      </c>
      <c r="S126" s="41">
        <v>6.82</v>
      </c>
      <c r="T126" s="41">
        <v>0.45</v>
      </c>
      <c r="U126" s="41">
        <v>0.92</v>
      </c>
      <c r="V126" s="74">
        <f t="shared" si="10"/>
        <v>7.9600000000000009</v>
      </c>
      <c r="W126" s="41"/>
      <c r="X126" s="39">
        <v>4.92</v>
      </c>
      <c r="Y126" s="39">
        <v>8.14</v>
      </c>
      <c r="Z126" s="41">
        <v>10.76</v>
      </c>
      <c r="AA126" s="41">
        <v>49.83</v>
      </c>
      <c r="AB126" s="41">
        <v>4.4000000000000004</v>
      </c>
      <c r="AC126" s="41">
        <v>0.61</v>
      </c>
      <c r="AD126" s="41">
        <v>2.96</v>
      </c>
      <c r="AE126" s="41">
        <v>21.26</v>
      </c>
      <c r="AF126" s="47">
        <f t="shared" si="12"/>
        <v>20.599999999999994</v>
      </c>
      <c r="AG126" s="47">
        <f t="shared" si="13"/>
        <v>0</v>
      </c>
      <c r="AH126" s="101"/>
    </row>
    <row r="127" spans="1:34">
      <c r="A127" s="1">
        <v>121</v>
      </c>
      <c r="B127" s="25">
        <v>50</v>
      </c>
      <c r="C127" s="25">
        <v>0</v>
      </c>
      <c r="D127" s="20" t="s">
        <v>300</v>
      </c>
      <c r="E127" s="2">
        <v>1071355</v>
      </c>
      <c r="F127" s="2">
        <v>228563</v>
      </c>
      <c r="G127" s="54">
        <v>4.6873509710670582</v>
      </c>
      <c r="H127" s="44">
        <v>72.86</v>
      </c>
      <c r="I127" s="41">
        <v>72.41</v>
      </c>
      <c r="J127" s="41">
        <v>0.25</v>
      </c>
      <c r="K127" s="45">
        <f t="shared" si="11"/>
        <v>0.20000000000000284</v>
      </c>
      <c r="L127" s="45"/>
      <c r="M127" s="41">
        <v>0.01</v>
      </c>
      <c r="N127" s="30">
        <v>9.26</v>
      </c>
      <c r="O127" s="3">
        <v>1.07</v>
      </c>
      <c r="P127" s="3">
        <v>0.2</v>
      </c>
      <c r="Q127" s="8">
        <v>0</v>
      </c>
      <c r="R127" s="41">
        <v>1.03</v>
      </c>
      <c r="S127" s="41">
        <v>1.98</v>
      </c>
      <c r="T127" s="41">
        <v>0.28000000000000003</v>
      </c>
      <c r="U127" s="41">
        <v>2.74</v>
      </c>
      <c r="V127" s="74">
        <f t="shared" si="10"/>
        <v>2.1599999999999993</v>
      </c>
      <c r="W127" s="41"/>
      <c r="X127" s="39">
        <v>1.83</v>
      </c>
      <c r="Y127" s="39">
        <v>1.62</v>
      </c>
      <c r="Z127" s="41">
        <v>3.78</v>
      </c>
      <c r="AA127" s="41">
        <v>10.63</v>
      </c>
      <c r="AB127" s="41">
        <v>0.87</v>
      </c>
      <c r="AC127" s="41">
        <v>1.35</v>
      </c>
      <c r="AD127" s="41">
        <v>0.59</v>
      </c>
      <c r="AE127" s="41">
        <v>3.72</v>
      </c>
      <c r="AF127" s="47">
        <f t="shared" si="12"/>
        <v>4.1000000000000005</v>
      </c>
      <c r="AG127" s="47">
        <f t="shared" si="13"/>
        <v>9.9999999999909051E-3</v>
      </c>
      <c r="AH127" s="101"/>
    </row>
    <row r="128" spans="1:34">
      <c r="A128" s="1">
        <v>122</v>
      </c>
      <c r="B128" s="25">
        <v>50</v>
      </c>
      <c r="C128" s="25">
        <v>1</v>
      </c>
      <c r="D128" s="18" t="s">
        <v>369</v>
      </c>
      <c r="E128" s="2">
        <v>146310</v>
      </c>
      <c r="F128" s="2">
        <v>28318</v>
      </c>
      <c r="G128" s="54">
        <v>5.1666784377427781</v>
      </c>
      <c r="H128" s="44">
        <v>2.75</v>
      </c>
      <c r="I128" s="41">
        <v>2.36</v>
      </c>
      <c r="J128" s="41">
        <v>0.09</v>
      </c>
      <c r="K128" s="45">
        <f t="shared" si="11"/>
        <v>0.30000000000000016</v>
      </c>
      <c r="L128" s="45"/>
      <c r="M128" s="41">
        <v>0.04</v>
      </c>
      <c r="N128" s="30">
        <v>32.130000000000003</v>
      </c>
      <c r="O128" s="3">
        <v>3.12</v>
      </c>
      <c r="P128" s="3">
        <v>0.35</v>
      </c>
      <c r="Q128" s="8">
        <v>2</v>
      </c>
      <c r="R128" s="41">
        <v>3.38</v>
      </c>
      <c r="S128" s="41">
        <v>7.14</v>
      </c>
      <c r="T128" s="41">
        <v>0.76</v>
      </c>
      <c r="U128" s="41">
        <v>10.23</v>
      </c>
      <c r="V128" s="74">
        <f t="shared" si="10"/>
        <v>7.5000000000000036</v>
      </c>
      <c r="W128" s="41"/>
      <c r="X128" s="39">
        <v>3.04</v>
      </c>
      <c r="Y128" s="39">
        <v>6.09</v>
      </c>
      <c r="Z128" s="41">
        <v>16.64</v>
      </c>
      <c r="AA128" s="41">
        <v>39.31</v>
      </c>
      <c r="AB128" s="41">
        <v>4.4000000000000004</v>
      </c>
      <c r="AC128" s="41">
        <v>2.68</v>
      </c>
      <c r="AD128" s="41">
        <v>2.5499999999999998</v>
      </c>
      <c r="AE128" s="41">
        <v>13.63</v>
      </c>
      <c r="AF128" s="47">
        <f t="shared" si="12"/>
        <v>16.050000000000004</v>
      </c>
      <c r="AG128" s="47">
        <f t="shared" si="13"/>
        <v>0</v>
      </c>
      <c r="AH128" s="101"/>
    </row>
    <row r="129" spans="1:34" s="11" customFormat="1">
      <c r="A129" s="11">
        <v>123</v>
      </c>
      <c r="B129" s="52">
        <v>51</v>
      </c>
      <c r="C129" s="52">
        <v>0</v>
      </c>
      <c r="D129" s="52" t="s">
        <v>293</v>
      </c>
      <c r="E129" s="13">
        <v>93442864</v>
      </c>
      <c r="F129" s="13">
        <v>16030280</v>
      </c>
      <c r="G129" s="55">
        <v>5.8291473386615831</v>
      </c>
      <c r="H129" s="46">
        <v>74.92</v>
      </c>
      <c r="I129" s="42">
        <v>73.56</v>
      </c>
      <c r="J129" s="42">
        <v>0.76</v>
      </c>
      <c r="K129" s="68">
        <f t="shared" si="11"/>
        <v>0.59999999999999942</v>
      </c>
      <c r="L129" s="68"/>
      <c r="M129" s="42">
        <v>0.43</v>
      </c>
      <c r="N129" s="32">
        <v>7.93</v>
      </c>
      <c r="O129" s="14">
        <v>1.46</v>
      </c>
      <c r="P129" s="14">
        <v>0.27</v>
      </c>
      <c r="Q129" s="15">
        <v>0</v>
      </c>
      <c r="R129" s="42">
        <v>0.84</v>
      </c>
      <c r="S129" s="42">
        <v>2.1800000000000002</v>
      </c>
      <c r="T129" s="42">
        <v>0.31</v>
      </c>
      <c r="U129" s="42">
        <v>1.25</v>
      </c>
      <c r="V129" s="74">
        <f t="shared" si="10"/>
        <v>1.8899999999999997</v>
      </c>
      <c r="W129" s="42"/>
      <c r="X129" s="40">
        <v>1.54</v>
      </c>
      <c r="Y129" s="40">
        <v>1.61</v>
      </c>
      <c r="Z129" s="42">
        <v>3.87</v>
      </c>
      <c r="AA129" s="42">
        <v>9.6999999999999993</v>
      </c>
      <c r="AB129" s="42">
        <v>0.76</v>
      </c>
      <c r="AC129" s="42">
        <v>0.69</v>
      </c>
      <c r="AD129" s="42">
        <v>0.68</v>
      </c>
      <c r="AE129" s="42">
        <v>4.26</v>
      </c>
      <c r="AF129" s="69">
        <f t="shared" si="12"/>
        <v>3.3099999999999996</v>
      </c>
      <c r="AG129" s="69">
        <f t="shared" si="13"/>
        <v>0</v>
      </c>
      <c r="AH129" s="118"/>
    </row>
    <row r="130" spans="1:34" s="11" customFormat="1">
      <c r="A130" s="11">
        <v>124</v>
      </c>
      <c r="B130" s="52">
        <v>51</v>
      </c>
      <c r="C130" s="52">
        <v>1</v>
      </c>
      <c r="D130" s="67" t="s">
        <v>369</v>
      </c>
      <c r="E130" s="13">
        <v>12051904</v>
      </c>
      <c r="F130" s="13">
        <v>2020979</v>
      </c>
      <c r="G130" s="55">
        <v>5.9633989269556986</v>
      </c>
      <c r="H130" s="46">
        <v>8.61</v>
      </c>
      <c r="I130" s="42">
        <v>7.95</v>
      </c>
      <c r="J130" s="42">
        <v>0.1</v>
      </c>
      <c r="K130" s="68">
        <f t="shared" si="11"/>
        <v>0.55999999999999928</v>
      </c>
      <c r="L130" s="68"/>
      <c r="M130" s="42">
        <v>0.2</v>
      </c>
      <c r="N130" s="32">
        <v>26.46</v>
      </c>
      <c r="O130" s="14">
        <v>4.58</v>
      </c>
      <c r="P130" s="14">
        <v>0.48</v>
      </c>
      <c r="Q130" s="15">
        <v>2</v>
      </c>
      <c r="R130" s="42">
        <v>2.77</v>
      </c>
      <c r="S130" s="70">
        <v>8.41</v>
      </c>
      <c r="T130" s="42">
        <v>0.99</v>
      </c>
      <c r="U130" s="42">
        <v>2.86</v>
      </c>
      <c r="V130" s="74">
        <f t="shared" si="10"/>
        <v>6.8500000000000032</v>
      </c>
      <c r="W130" s="42"/>
      <c r="X130" s="40">
        <v>4.37</v>
      </c>
      <c r="Y130" s="40">
        <v>6.26</v>
      </c>
      <c r="Z130" s="42">
        <v>16.7</v>
      </c>
      <c r="AA130" s="42">
        <v>37.4</v>
      </c>
      <c r="AB130" s="42">
        <v>3.69</v>
      </c>
      <c r="AC130" s="42">
        <v>1.41</v>
      </c>
      <c r="AD130" s="42">
        <v>3.13</v>
      </c>
      <c r="AE130" s="42">
        <v>14.64</v>
      </c>
      <c r="AF130" s="69">
        <f t="shared" si="12"/>
        <v>14.529999999999998</v>
      </c>
      <c r="AG130" s="69">
        <f t="shared" si="13"/>
        <v>0</v>
      </c>
      <c r="AH130" s="118"/>
    </row>
    <row r="131" spans="1:34">
      <c r="A131" s="1">
        <v>126</v>
      </c>
      <c r="B131" s="25">
        <v>52</v>
      </c>
      <c r="C131" s="25">
        <v>0</v>
      </c>
      <c r="D131" s="20" t="s">
        <v>302</v>
      </c>
      <c r="E131" s="2">
        <v>1931867</v>
      </c>
      <c r="H131" s="44">
        <v>35.880000000000003</v>
      </c>
      <c r="I131" s="41">
        <v>34.700000000000003</v>
      </c>
      <c r="J131" s="41">
        <v>0.96</v>
      </c>
      <c r="K131" s="45">
        <f t="shared" si="11"/>
        <v>0.21999999999999975</v>
      </c>
      <c r="L131" s="45"/>
      <c r="M131" s="41">
        <v>7.0000000000000007E-2</v>
      </c>
      <c r="N131" s="30">
        <v>19.23</v>
      </c>
      <c r="O131" s="3">
        <v>2.84</v>
      </c>
      <c r="P131" s="3">
        <v>0.98</v>
      </c>
      <c r="Q131" s="8">
        <v>2</v>
      </c>
      <c r="R131" s="41">
        <v>2.42</v>
      </c>
      <c r="S131" s="41">
        <v>6.41</v>
      </c>
      <c r="T131" s="41">
        <v>0.78</v>
      </c>
      <c r="U131" s="41">
        <v>1.42</v>
      </c>
      <c r="V131" s="74">
        <f t="shared" si="10"/>
        <v>5.3600000000000012</v>
      </c>
      <c r="W131" s="41"/>
      <c r="X131" s="39">
        <v>2.36</v>
      </c>
      <c r="Y131" s="39">
        <v>3.51</v>
      </c>
      <c r="Z131" s="41">
        <v>9.9600000000000009</v>
      </c>
      <c r="AA131" s="41">
        <v>28.99</v>
      </c>
      <c r="AB131" s="41">
        <v>1.41</v>
      </c>
      <c r="AC131" s="41">
        <v>0.47</v>
      </c>
      <c r="AD131" s="41">
        <v>1.65</v>
      </c>
      <c r="AE131" s="41">
        <v>15.69</v>
      </c>
      <c r="AF131" s="47">
        <f t="shared" si="12"/>
        <v>9.77</v>
      </c>
      <c r="AG131" s="47">
        <f t="shared" si="13"/>
        <v>0</v>
      </c>
      <c r="AH131" s="101"/>
    </row>
    <row r="132" spans="1:34">
      <c r="A132" s="1">
        <v>127</v>
      </c>
      <c r="B132" s="25">
        <v>52</v>
      </c>
      <c r="C132" s="25">
        <v>1</v>
      </c>
      <c r="D132" s="18" t="s">
        <v>369</v>
      </c>
      <c r="E132" s="2">
        <v>845243</v>
      </c>
      <c r="H132" s="44">
        <v>1.28</v>
      </c>
      <c r="I132" s="41">
        <v>1.1100000000000001</v>
      </c>
      <c r="J132" s="41">
        <v>0.06</v>
      </c>
      <c r="K132" s="45">
        <f t="shared" si="11"/>
        <v>0.10999999999999993</v>
      </c>
      <c r="L132" s="45"/>
      <c r="M132" s="41">
        <v>0.1</v>
      </c>
      <c r="N132" s="30">
        <v>29.61</v>
      </c>
      <c r="O132" s="3">
        <v>4.66</v>
      </c>
      <c r="P132" s="3">
        <v>0.78</v>
      </c>
      <c r="Q132" s="8">
        <v>3</v>
      </c>
      <c r="R132" s="41">
        <v>2.48</v>
      </c>
      <c r="S132" s="41">
        <v>11.68</v>
      </c>
      <c r="T132" s="41">
        <v>1.45</v>
      </c>
      <c r="U132" s="41">
        <v>1.08</v>
      </c>
      <c r="V132" s="74">
        <f t="shared" si="10"/>
        <v>8.2600000000000016</v>
      </c>
      <c r="W132" s="41"/>
      <c r="X132" s="39">
        <v>3.71</v>
      </c>
      <c r="Y132" s="39">
        <v>5.88</v>
      </c>
      <c r="Z132" s="41">
        <v>18.38</v>
      </c>
      <c r="AA132" s="41">
        <v>41.04</v>
      </c>
      <c r="AB132" s="41">
        <v>2.39</v>
      </c>
      <c r="AC132" s="41">
        <v>0.61</v>
      </c>
      <c r="AD132" s="41">
        <v>3.17</v>
      </c>
      <c r="AE132" s="41">
        <v>19.66</v>
      </c>
      <c r="AF132" s="47">
        <f t="shared" si="12"/>
        <v>15.21</v>
      </c>
      <c r="AG132" s="47">
        <f t="shared" si="13"/>
        <v>0</v>
      </c>
      <c r="AH132" s="101"/>
    </row>
    <row r="133" spans="1:34">
      <c r="A133" s="1">
        <v>128</v>
      </c>
      <c r="B133" s="25">
        <v>53</v>
      </c>
      <c r="C133" s="25">
        <v>0</v>
      </c>
      <c r="D133" s="20" t="s">
        <v>366</v>
      </c>
      <c r="E133" s="2">
        <v>840597</v>
      </c>
      <c r="H133" s="44">
        <v>65.2</v>
      </c>
      <c r="I133" s="41">
        <v>63.22</v>
      </c>
      <c r="J133" s="41">
        <v>1.8</v>
      </c>
      <c r="K133" s="45">
        <f t="shared" si="11"/>
        <v>0.18000000000000393</v>
      </c>
      <c r="L133" s="45"/>
      <c r="M133" s="41">
        <v>0.08</v>
      </c>
      <c r="N133" s="30">
        <v>11.25</v>
      </c>
      <c r="O133" s="3">
        <v>1.1399999999999999</v>
      </c>
      <c r="P133" s="3">
        <v>0.28999999999999998</v>
      </c>
      <c r="Q133" s="8">
        <v>1</v>
      </c>
      <c r="R133" s="41">
        <v>1.6</v>
      </c>
      <c r="S133" s="41">
        <v>3.3</v>
      </c>
      <c r="T133" s="41">
        <v>0.36</v>
      </c>
      <c r="U133" s="41">
        <v>3.01</v>
      </c>
      <c r="V133" s="74">
        <f t="shared" si="10"/>
        <v>1.8399999999999999</v>
      </c>
      <c r="W133" s="41"/>
      <c r="X133" s="39">
        <v>0.98</v>
      </c>
      <c r="Y133" s="39">
        <v>0.7</v>
      </c>
      <c r="Z133" s="41">
        <v>4.9400000000000004</v>
      </c>
      <c r="AA133" s="41">
        <v>16.850000000000001</v>
      </c>
      <c r="AB133" s="41">
        <v>0.96</v>
      </c>
      <c r="AC133" s="41">
        <v>0.46</v>
      </c>
      <c r="AD133" s="41">
        <v>0.61</v>
      </c>
      <c r="AE133" s="41">
        <v>10.39</v>
      </c>
      <c r="AF133" s="47">
        <f t="shared" si="12"/>
        <v>4.4300000000000015</v>
      </c>
      <c r="AG133" s="47">
        <f t="shared" si="13"/>
        <v>0</v>
      </c>
      <c r="AH133" s="101"/>
    </row>
    <row r="134" spans="1:34">
      <c r="A134" s="1">
        <v>129</v>
      </c>
      <c r="B134" s="25">
        <v>53</v>
      </c>
      <c r="C134" s="25">
        <v>1</v>
      </c>
      <c r="D134" s="18" t="s">
        <v>369</v>
      </c>
      <c r="E134" s="2">
        <v>115992</v>
      </c>
      <c r="H134" s="44">
        <v>4.09</v>
      </c>
      <c r="I134" s="41">
        <v>3.64</v>
      </c>
      <c r="J134" s="41">
        <v>0.15</v>
      </c>
      <c r="K134" s="45">
        <f t="shared" si="11"/>
        <v>0.29999999999999971</v>
      </c>
      <c r="L134" s="45"/>
      <c r="M134" s="41">
        <v>0.02</v>
      </c>
      <c r="N134" s="30">
        <v>36.56</v>
      </c>
      <c r="O134" s="3">
        <v>2.2000000000000002</v>
      </c>
      <c r="P134" s="3">
        <v>0.7</v>
      </c>
      <c r="Q134" s="8">
        <v>2</v>
      </c>
      <c r="R134" s="41">
        <v>3.65</v>
      </c>
      <c r="S134" s="41">
        <v>11.57</v>
      </c>
      <c r="T134" s="41">
        <v>0.96</v>
      </c>
      <c r="U134" s="41">
        <v>13.44</v>
      </c>
      <c r="V134" s="74">
        <f t="shared" si="10"/>
        <v>4.740000000000002</v>
      </c>
      <c r="W134" s="41"/>
      <c r="X134" s="39">
        <v>2.75</v>
      </c>
      <c r="Y134" s="39">
        <v>2.73</v>
      </c>
      <c r="Z134" s="41">
        <v>18.36</v>
      </c>
      <c r="AA134" s="41">
        <v>35.49</v>
      </c>
      <c r="AB134" s="41">
        <v>3.31</v>
      </c>
      <c r="AC134" s="41">
        <v>0.99</v>
      </c>
      <c r="AD134" s="41">
        <v>2.52</v>
      </c>
      <c r="AE134" s="41">
        <v>16.53</v>
      </c>
      <c r="AF134" s="47">
        <f t="shared" si="12"/>
        <v>12.14</v>
      </c>
      <c r="AG134" s="47">
        <f t="shared" si="13"/>
        <v>0</v>
      </c>
      <c r="AH134" s="101"/>
    </row>
    <row r="135" spans="1:34">
      <c r="A135" s="1">
        <v>130</v>
      </c>
      <c r="B135" s="25">
        <v>54</v>
      </c>
      <c r="C135" s="25">
        <v>0</v>
      </c>
      <c r="D135" s="20" t="s">
        <v>510</v>
      </c>
      <c r="E135" s="2">
        <v>761995</v>
      </c>
      <c r="H135" s="44">
        <v>72.58</v>
      </c>
      <c r="I135" s="41">
        <v>71.150000000000006</v>
      </c>
      <c r="J135" s="41">
        <v>0.95</v>
      </c>
      <c r="K135" s="45">
        <f t="shared" si="11"/>
        <v>0.47999999999999265</v>
      </c>
      <c r="L135" s="45"/>
      <c r="M135" s="41">
        <v>0.27</v>
      </c>
      <c r="N135" s="30">
        <v>7.07</v>
      </c>
      <c r="O135" s="3">
        <v>0.93</v>
      </c>
      <c r="P135" s="3">
        <v>0.19</v>
      </c>
      <c r="Q135" s="8">
        <v>1</v>
      </c>
      <c r="R135" s="41">
        <v>1.0900000000000001</v>
      </c>
      <c r="S135" s="41">
        <v>2.93</v>
      </c>
      <c r="T135" s="41">
        <v>0.26</v>
      </c>
      <c r="U135" s="41">
        <v>0.12</v>
      </c>
      <c r="V135" s="74">
        <f t="shared" si="10"/>
        <v>1.7400000000000002</v>
      </c>
      <c r="W135" s="41"/>
      <c r="X135" s="39">
        <v>0.92</v>
      </c>
      <c r="Y135" s="39">
        <v>0.9</v>
      </c>
      <c r="Z135" s="41">
        <v>6.12</v>
      </c>
      <c r="AA135" s="41">
        <v>12.14</v>
      </c>
      <c r="AB135" s="41">
        <v>0.95</v>
      </c>
      <c r="AC135" s="41">
        <v>0.4</v>
      </c>
      <c r="AD135" s="41">
        <v>0.59</v>
      </c>
      <c r="AE135" s="41">
        <v>7.02</v>
      </c>
      <c r="AF135" s="47">
        <f t="shared" si="12"/>
        <v>3.1800000000000015</v>
      </c>
      <c r="AG135" s="47">
        <f t="shared" si="13"/>
        <v>0</v>
      </c>
      <c r="AH135" s="101"/>
    </row>
    <row r="136" spans="1:34">
      <c r="A136" s="1">
        <v>131</v>
      </c>
      <c r="B136" s="25">
        <v>54</v>
      </c>
      <c r="C136" s="25">
        <v>1</v>
      </c>
      <c r="D136" s="18" t="s">
        <v>369</v>
      </c>
      <c r="E136" s="2">
        <v>70402</v>
      </c>
      <c r="H136" s="44">
        <v>6.25</v>
      </c>
      <c r="I136" s="41">
        <v>5.85</v>
      </c>
      <c r="J136" s="41">
        <v>0.12</v>
      </c>
      <c r="K136" s="45">
        <f t="shared" si="11"/>
        <v>0.28000000000000036</v>
      </c>
      <c r="L136" s="45"/>
      <c r="M136" s="41">
        <v>0.4</v>
      </c>
      <c r="N136" s="30">
        <v>23.56</v>
      </c>
      <c r="O136" s="3">
        <v>1.54</v>
      </c>
      <c r="P136" s="3">
        <v>0.33</v>
      </c>
      <c r="Q136" s="8">
        <v>2</v>
      </c>
      <c r="R136" s="41">
        <v>3.09</v>
      </c>
      <c r="S136" s="41">
        <v>12.8</v>
      </c>
      <c r="T136" s="41">
        <v>1.0900000000000001</v>
      </c>
      <c r="U136" s="41">
        <v>0.53</v>
      </c>
      <c r="V136" s="74">
        <f t="shared" si="10"/>
        <v>4.509999999999998</v>
      </c>
      <c r="W136" s="41"/>
      <c r="X136" s="39">
        <v>3.38</v>
      </c>
      <c r="Y136" s="39">
        <v>4.1100000000000003</v>
      </c>
      <c r="Z136" s="41">
        <v>27</v>
      </c>
      <c r="AA136" s="41">
        <v>35.299999999999997</v>
      </c>
      <c r="AB136" s="41">
        <v>4.09</v>
      </c>
      <c r="AC136" s="41">
        <v>1.1399999999999999</v>
      </c>
      <c r="AD136" s="41">
        <v>2.75</v>
      </c>
      <c r="AE136" s="41">
        <v>12.12</v>
      </c>
      <c r="AF136" s="47">
        <f t="shared" si="12"/>
        <v>15.2</v>
      </c>
      <c r="AG136" s="47">
        <f t="shared" si="13"/>
        <v>0</v>
      </c>
      <c r="AH136" s="101"/>
    </row>
    <row r="137" spans="1:34">
      <c r="A137" s="1">
        <v>132</v>
      </c>
      <c r="B137" s="25">
        <v>55</v>
      </c>
      <c r="C137" s="25">
        <v>0</v>
      </c>
      <c r="D137" s="20" t="s">
        <v>511</v>
      </c>
      <c r="E137" s="2">
        <v>579592</v>
      </c>
      <c r="H137" s="44">
        <v>64.94</v>
      </c>
      <c r="I137" s="41">
        <v>63.71</v>
      </c>
      <c r="J137" s="41">
        <v>0.92</v>
      </c>
      <c r="K137" s="45">
        <f t="shared" si="11"/>
        <v>0.30999999999999683</v>
      </c>
      <c r="L137" s="45"/>
      <c r="M137" s="41">
        <v>0.01</v>
      </c>
      <c r="N137" s="30">
        <v>8.8000000000000007</v>
      </c>
      <c r="O137" s="3">
        <v>1</v>
      </c>
      <c r="P137" s="3">
        <v>0.22</v>
      </c>
      <c r="Q137" s="8">
        <v>1</v>
      </c>
      <c r="R137" s="41">
        <v>1.49</v>
      </c>
      <c r="S137" s="41">
        <v>3.92</v>
      </c>
      <c r="T137" s="41">
        <v>0.28000000000000003</v>
      </c>
      <c r="U137" s="41">
        <v>0.31</v>
      </c>
      <c r="V137" s="74">
        <f t="shared" si="10"/>
        <v>1.8000000000000007</v>
      </c>
      <c r="W137" s="41"/>
      <c r="X137" s="39">
        <v>1.06</v>
      </c>
      <c r="Y137" s="39">
        <v>1.42</v>
      </c>
      <c r="Z137" s="41">
        <v>5.48</v>
      </c>
      <c r="AA137" s="41">
        <v>18.29</v>
      </c>
      <c r="AB137" s="41">
        <v>1.25</v>
      </c>
      <c r="AC137" s="41">
        <v>0.42</v>
      </c>
      <c r="AD137" s="41">
        <v>1.01</v>
      </c>
      <c r="AE137" s="41">
        <v>6.87</v>
      </c>
      <c r="AF137" s="47">
        <f t="shared" si="12"/>
        <v>8.7399999999999984</v>
      </c>
      <c r="AG137" s="47">
        <f t="shared" si="13"/>
        <v>0</v>
      </c>
      <c r="AH137" s="101"/>
    </row>
    <row r="138" spans="1:34">
      <c r="A138" s="1">
        <v>133</v>
      </c>
      <c r="B138" s="25">
        <v>55</v>
      </c>
      <c r="C138" s="25">
        <v>1</v>
      </c>
      <c r="D138" s="18" t="s">
        <v>369</v>
      </c>
      <c r="E138" s="2">
        <v>74824</v>
      </c>
      <c r="H138" s="44">
        <v>7.37</v>
      </c>
      <c r="I138" s="41">
        <v>6.93</v>
      </c>
      <c r="J138" s="41">
        <v>0.04</v>
      </c>
      <c r="K138" s="45">
        <f t="shared" si="11"/>
        <v>0.40000000000000041</v>
      </c>
      <c r="L138" s="45"/>
      <c r="M138" s="41">
        <v>0</v>
      </c>
      <c r="N138" s="30">
        <v>21.42</v>
      </c>
      <c r="O138" s="3">
        <v>1.67</v>
      </c>
      <c r="P138" s="3">
        <v>0.37</v>
      </c>
      <c r="Q138" s="8">
        <v>2</v>
      </c>
      <c r="R138" s="41">
        <v>3.14</v>
      </c>
      <c r="S138" s="41">
        <v>11.23</v>
      </c>
      <c r="T138" s="41">
        <v>0.97</v>
      </c>
      <c r="U138" s="41">
        <v>0.59</v>
      </c>
      <c r="V138" s="74">
        <f t="shared" si="10"/>
        <v>3.8199999999999985</v>
      </c>
      <c r="W138" s="41"/>
      <c r="X138" s="39">
        <v>2.97</v>
      </c>
      <c r="Y138" s="39">
        <v>3.04</v>
      </c>
      <c r="Z138" s="41">
        <v>16.16</v>
      </c>
      <c r="AA138" s="41">
        <v>49.04</v>
      </c>
      <c r="AB138" s="41">
        <v>4.03</v>
      </c>
      <c r="AC138" s="41">
        <v>0.93</v>
      </c>
      <c r="AD138" s="41">
        <v>3.58</v>
      </c>
      <c r="AE138" s="41">
        <v>12.06</v>
      </c>
      <c r="AF138" s="47">
        <f t="shared" si="12"/>
        <v>28.439999999999998</v>
      </c>
      <c r="AG138" s="47">
        <f t="shared" si="13"/>
        <v>0</v>
      </c>
      <c r="AH138" s="101"/>
    </row>
    <row r="139" spans="1:34">
      <c r="A139" s="1">
        <v>134</v>
      </c>
      <c r="B139" s="25">
        <v>56</v>
      </c>
      <c r="C139" s="25">
        <v>0</v>
      </c>
      <c r="D139" s="20" t="s">
        <v>617</v>
      </c>
      <c r="E139" s="2">
        <v>1160662</v>
      </c>
      <c r="H139" s="44">
        <v>66.97</v>
      </c>
      <c r="I139" s="41">
        <v>65.33</v>
      </c>
      <c r="J139" s="41">
        <v>1.31</v>
      </c>
      <c r="K139" s="45">
        <f t="shared" ref="K139:K202" si="14">H139-I139-J139</f>
        <v>0.33000000000000052</v>
      </c>
      <c r="L139" s="45"/>
      <c r="M139" s="41">
        <v>0.03</v>
      </c>
      <c r="N139" s="30">
        <v>8.91</v>
      </c>
      <c r="O139" s="3">
        <v>0.99</v>
      </c>
      <c r="P139" s="3">
        <v>0.31</v>
      </c>
      <c r="Q139" s="8">
        <v>1</v>
      </c>
      <c r="R139" s="41">
        <v>1.66</v>
      </c>
      <c r="S139" s="41">
        <v>3.36</v>
      </c>
      <c r="T139" s="41">
        <v>0.31</v>
      </c>
      <c r="U139" s="41">
        <v>0.57999999999999996</v>
      </c>
      <c r="V139" s="74">
        <f t="shared" si="10"/>
        <v>2.0100000000000007</v>
      </c>
      <c r="W139" s="41"/>
      <c r="X139" s="39">
        <v>1.49</v>
      </c>
      <c r="Y139" s="39">
        <v>1.01</v>
      </c>
      <c r="Z139" s="41">
        <v>6.29</v>
      </c>
      <c r="AA139" s="41">
        <v>15.3</v>
      </c>
      <c r="AB139" s="41">
        <v>0.85</v>
      </c>
      <c r="AC139" s="41">
        <v>0.53</v>
      </c>
      <c r="AD139" s="41">
        <v>0.76</v>
      </c>
      <c r="AE139" s="41">
        <v>7.62</v>
      </c>
      <c r="AF139" s="47">
        <f t="shared" ref="AF139:AF202" si="15">AA139-SUM(AB139:AE139)</f>
        <v>5.5400000000000009</v>
      </c>
      <c r="AG139" s="47">
        <f t="shared" ref="AG139:AG202" si="16">100-(H139+M139+N139+SUM(X139:AA139))</f>
        <v>0</v>
      </c>
      <c r="AH139" s="101"/>
    </row>
    <row r="140" spans="1:34">
      <c r="A140" s="1">
        <v>135</v>
      </c>
      <c r="B140" s="25">
        <v>56</v>
      </c>
      <c r="C140" s="25">
        <v>1</v>
      </c>
      <c r="D140" s="18" t="s">
        <v>369</v>
      </c>
      <c r="E140" s="2">
        <v>160824</v>
      </c>
      <c r="H140" s="44">
        <v>9.1999999999999993</v>
      </c>
      <c r="I140" s="41">
        <v>8.68</v>
      </c>
      <c r="J140" s="41">
        <v>0.16</v>
      </c>
      <c r="K140" s="45">
        <f t="shared" si="14"/>
        <v>0.35999999999999954</v>
      </c>
      <c r="L140" s="45"/>
      <c r="M140" s="41">
        <v>0.04</v>
      </c>
      <c r="N140" s="30">
        <v>21.37</v>
      </c>
      <c r="O140" s="3">
        <v>1.81</v>
      </c>
      <c r="P140" s="3">
        <v>0.34</v>
      </c>
      <c r="Q140" s="8">
        <v>3</v>
      </c>
      <c r="R140" s="41">
        <v>3.55</v>
      </c>
      <c r="S140" s="41">
        <v>9.98</v>
      </c>
      <c r="T140" s="41">
        <v>0.68</v>
      </c>
      <c r="U140" s="41">
        <v>0.68</v>
      </c>
      <c r="V140" s="74">
        <f t="shared" ref="V140:V203" si="17">N140-O140-SUM(R140:U140)</f>
        <v>4.6700000000000017</v>
      </c>
      <c r="W140" s="41"/>
      <c r="X140" s="39">
        <v>4.1500000000000004</v>
      </c>
      <c r="Y140" s="39">
        <v>3.42</v>
      </c>
      <c r="Z140" s="41">
        <v>20.059999999999999</v>
      </c>
      <c r="AA140" s="41">
        <v>41.76</v>
      </c>
      <c r="AB140" s="41">
        <v>2.75</v>
      </c>
      <c r="AC140" s="41">
        <v>1.3</v>
      </c>
      <c r="AD140" s="41">
        <v>3.08</v>
      </c>
      <c r="AE140" s="41">
        <v>10.73</v>
      </c>
      <c r="AF140" s="47">
        <f t="shared" si="15"/>
        <v>23.9</v>
      </c>
      <c r="AG140" s="47">
        <f t="shared" si="16"/>
        <v>0</v>
      </c>
      <c r="AH140" s="101"/>
    </row>
    <row r="141" spans="1:34">
      <c r="A141" s="1">
        <v>136</v>
      </c>
      <c r="B141" s="25">
        <v>57</v>
      </c>
      <c r="C141" s="25">
        <v>0</v>
      </c>
      <c r="D141" s="20" t="s">
        <v>524</v>
      </c>
      <c r="E141" s="2">
        <v>1403901</v>
      </c>
      <c r="H141" s="44">
        <v>39.49</v>
      </c>
      <c r="I141" s="41">
        <v>38.47</v>
      </c>
      <c r="J141" s="41">
        <v>0.85</v>
      </c>
      <c r="K141" s="45">
        <f t="shared" si="14"/>
        <v>0.17000000000000315</v>
      </c>
      <c r="L141" s="45"/>
      <c r="M141" s="41">
        <v>3.33</v>
      </c>
      <c r="N141" s="30">
        <v>26.34</v>
      </c>
      <c r="O141" s="3">
        <v>3.1</v>
      </c>
      <c r="P141" s="3">
        <v>0.92</v>
      </c>
      <c r="Q141" s="8">
        <v>1</v>
      </c>
      <c r="R141" s="41">
        <v>1.47</v>
      </c>
      <c r="S141" s="41">
        <v>4.18</v>
      </c>
      <c r="T141" s="41">
        <v>0.36</v>
      </c>
      <c r="U141" s="41">
        <v>11.79</v>
      </c>
      <c r="V141" s="74">
        <f t="shared" si="17"/>
        <v>5.4400000000000013</v>
      </c>
      <c r="W141" s="41"/>
      <c r="X141" s="39">
        <v>2.57</v>
      </c>
      <c r="Y141" s="39">
        <v>2.2599999999999998</v>
      </c>
      <c r="Z141" s="41">
        <v>8.3699999999999992</v>
      </c>
      <c r="AA141" s="41">
        <v>17.64</v>
      </c>
      <c r="AB141" s="41">
        <v>0.86</v>
      </c>
      <c r="AC141" s="41">
        <v>0.34</v>
      </c>
      <c r="AD141" s="41">
        <v>0.93</v>
      </c>
      <c r="AE141" s="41">
        <v>10.96</v>
      </c>
      <c r="AF141" s="47">
        <f t="shared" si="15"/>
        <v>4.5500000000000007</v>
      </c>
      <c r="AG141" s="47">
        <f t="shared" si="16"/>
        <v>0</v>
      </c>
      <c r="AH141" s="101"/>
    </row>
    <row r="142" spans="1:34">
      <c r="A142" s="1">
        <v>137</v>
      </c>
      <c r="B142" s="25">
        <v>57</v>
      </c>
      <c r="C142" s="25">
        <v>1</v>
      </c>
      <c r="D142" s="18" t="s">
        <v>369</v>
      </c>
      <c r="E142" s="2">
        <v>511563</v>
      </c>
      <c r="H142" s="44">
        <v>1.37</v>
      </c>
      <c r="I142" s="41">
        <v>1.2</v>
      </c>
      <c r="J142" s="41">
        <v>0.04</v>
      </c>
      <c r="K142" s="45">
        <f t="shared" si="14"/>
        <v>0.13000000000000014</v>
      </c>
      <c r="L142" s="45"/>
      <c r="M142" s="41">
        <v>0.59</v>
      </c>
      <c r="N142" s="30">
        <v>46.34</v>
      </c>
      <c r="O142" s="3">
        <v>3.52</v>
      </c>
      <c r="P142" s="3">
        <v>0.54</v>
      </c>
      <c r="Q142" s="8">
        <v>3</v>
      </c>
      <c r="R142" s="41">
        <v>2.08</v>
      </c>
      <c r="S142" s="41">
        <v>7.89</v>
      </c>
      <c r="T142" s="41">
        <v>0.55000000000000004</v>
      </c>
      <c r="U142" s="41">
        <v>23.1</v>
      </c>
      <c r="V142" s="74">
        <f t="shared" si="17"/>
        <v>9.1999999999999957</v>
      </c>
      <c r="W142" s="41"/>
      <c r="X142" s="39">
        <v>4.79</v>
      </c>
      <c r="Y142" s="39">
        <v>3.12</v>
      </c>
      <c r="Z142" s="41">
        <v>16.190000000000001</v>
      </c>
      <c r="AA142" s="41">
        <v>27.6</v>
      </c>
      <c r="AB142" s="41">
        <v>1.25</v>
      </c>
      <c r="AC142" s="41">
        <v>0.42</v>
      </c>
      <c r="AD142" s="41">
        <v>1.74</v>
      </c>
      <c r="AE142" s="41">
        <v>15.8</v>
      </c>
      <c r="AF142" s="47">
        <f t="shared" si="15"/>
        <v>8.39</v>
      </c>
      <c r="AG142" s="47">
        <f t="shared" si="16"/>
        <v>0</v>
      </c>
      <c r="AH142" s="101"/>
    </row>
    <row r="143" spans="1:34">
      <c r="A143" s="1">
        <v>138</v>
      </c>
      <c r="B143" s="25">
        <v>58</v>
      </c>
      <c r="C143" s="25">
        <v>0</v>
      </c>
      <c r="D143" s="20" t="s">
        <v>478</v>
      </c>
      <c r="E143" s="2">
        <v>553633</v>
      </c>
      <c r="H143" s="44">
        <v>59.69</v>
      </c>
      <c r="I143" s="41">
        <v>57.48</v>
      </c>
      <c r="J143" s="41">
        <v>1.92</v>
      </c>
      <c r="K143" s="45">
        <f t="shared" si="14"/>
        <v>0.29000000000000092</v>
      </c>
      <c r="L143" s="45"/>
      <c r="M143" s="41">
        <v>7.0000000000000007E-2</v>
      </c>
      <c r="N143" s="30">
        <v>8.94</v>
      </c>
      <c r="O143" s="3">
        <v>1.29</v>
      </c>
      <c r="P143" s="3">
        <v>0.27</v>
      </c>
      <c r="Q143" s="8">
        <v>1</v>
      </c>
      <c r="R143" s="41">
        <v>1.62</v>
      </c>
      <c r="S143" s="41">
        <v>3.52</v>
      </c>
      <c r="T143" s="41">
        <v>0.27</v>
      </c>
      <c r="U143" s="41">
        <v>0.15</v>
      </c>
      <c r="V143" s="74">
        <f t="shared" si="17"/>
        <v>2.089999999999999</v>
      </c>
      <c r="W143" s="41"/>
      <c r="X143" s="39">
        <v>1.08</v>
      </c>
      <c r="Y143" s="39">
        <v>0.77</v>
      </c>
      <c r="Z143" s="41">
        <v>4.8</v>
      </c>
      <c r="AA143" s="41">
        <v>24.65</v>
      </c>
      <c r="AB143" s="41">
        <v>1.07</v>
      </c>
      <c r="AC143" s="41">
        <v>0.53</v>
      </c>
      <c r="AD143" s="41">
        <v>0.71</v>
      </c>
      <c r="AE143" s="41">
        <v>14.5</v>
      </c>
      <c r="AF143" s="47">
        <f t="shared" si="15"/>
        <v>7.84</v>
      </c>
      <c r="AG143" s="47">
        <f t="shared" si="16"/>
        <v>0</v>
      </c>
      <c r="AH143" s="101"/>
    </row>
    <row r="144" spans="1:34">
      <c r="A144" s="1">
        <v>139</v>
      </c>
      <c r="B144" s="25">
        <v>58</v>
      </c>
      <c r="C144" s="25">
        <v>1</v>
      </c>
      <c r="D144" s="18" t="s">
        <v>369</v>
      </c>
      <c r="E144" s="2">
        <v>88237</v>
      </c>
      <c r="H144" s="44">
        <v>5.1100000000000003</v>
      </c>
      <c r="I144" s="41">
        <v>4.51</v>
      </c>
      <c r="J144" s="41">
        <v>0.12</v>
      </c>
      <c r="K144" s="45">
        <f t="shared" si="14"/>
        <v>0.48000000000000054</v>
      </c>
      <c r="L144" s="45"/>
      <c r="M144" s="41">
        <v>0.03</v>
      </c>
      <c r="N144" s="30">
        <v>21.5</v>
      </c>
      <c r="O144" s="3">
        <v>1.66</v>
      </c>
      <c r="P144" s="3">
        <v>0.67</v>
      </c>
      <c r="Q144" s="8">
        <v>2</v>
      </c>
      <c r="R144" s="41">
        <v>2.73</v>
      </c>
      <c r="S144" s="41">
        <v>11.64</v>
      </c>
      <c r="T144" s="41">
        <v>0.76</v>
      </c>
      <c r="U144" s="41">
        <v>0.51</v>
      </c>
      <c r="V144" s="74">
        <f t="shared" si="17"/>
        <v>4.1999999999999993</v>
      </c>
      <c r="W144" s="41"/>
      <c r="X144" s="39">
        <v>2.8</v>
      </c>
      <c r="Y144" s="39">
        <v>2.37</v>
      </c>
      <c r="Z144" s="41">
        <v>16.84</v>
      </c>
      <c r="AA144" s="41">
        <v>51.35</v>
      </c>
      <c r="AB144" s="41">
        <v>3.17</v>
      </c>
      <c r="AC144" s="41">
        <v>1.1200000000000001</v>
      </c>
      <c r="AD144" s="41">
        <v>2.65</v>
      </c>
      <c r="AE144" s="41">
        <v>18.16</v>
      </c>
      <c r="AF144" s="47">
        <f t="shared" si="15"/>
        <v>26.25</v>
      </c>
      <c r="AG144" s="47">
        <f t="shared" si="16"/>
        <v>0</v>
      </c>
      <c r="AH144" s="101"/>
    </row>
    <row r="145" spans="1:34">
      <c r="A145" s="1">
        <v>140</v>
      </c>
      <c r="B145" s="25">
        <v>59</v>
      </c>
      <c r="C145" s="25">
        <v>0</v>
      </c>
      <c r="D145" s="20" t="s">
        <v>598</v>
      </c>
      <c r="E145" s="2">
        <v>814947</v>
      </c>
      <c r="H145" s="44">
        <v>67.28</v>
      </c>
      <c r="I145" s="41">
        <v>65.75</v>
      </c>
      <c r="J145" s="41">
        <v>1.1000000000000001</v>
      </c>
      <c r="K145" s="45">
        <f t="shared" si="14"/>
        <v>0.43000000000000105</v>
      </c>
      <c r="L145" s="45"/>
      <c r="M145" s="41">
        <v>1.17</v>
      </c>
      <c r="N145" s="30">
        <v>9.58</v>
      </c>
      <c r="O145" s="3">
        <v>1.88</v>
      </c>
      <c r="P145" s="3">
        <v>0.28000000000000003</v>
      </c>
      <c r="Q145" s="8">
        <v>1</v>
      </c>
      <c r="R145" s="41">
        <v>1.5</v>
      </c>
      <c r="S145" s="41">
        <v>3.74</v>
      </c>
      <c r="T145" s="41">
        <v>0.42</v>
      </c>
      <c r="U145" s="41">
        <v>0.23</v>
      </c>
      <c r="V145" s="74">
        <f t="shared" si="17"/>
        <v>1.8099999999999996</v>
      </c>
      <c r="W145" s="41"/>
      <c r="X145" s="39">
        <v>1.1299999999999999</v>
      </c>
      <c r="Y145" s="39">
        <v>1.32</v>
      </c>
      <c r="Z145" s="41">
        <v>6.27</v>
      </c>
      <c r="AA145" s="41">
        <v>13.25</v>
      </c>
      <c r="AB145" s="41">
        <v>0.91</v>
      </c>
      <c r="AC145" s="41">
        <v>0.46</v>
      </c>
      <c r="AD145" s="41">
        <v>0.62</v>
      </c>
      <c r="AE145" s="41">
        <v>7.59</v>
      </c>
      <c r="AF145" s="47">
        <f t="shared" si="15"/>
        <v>3.67</v>
      </c>
      <c r="AG145" s="47">
        <f t="shared" si="16"/>
        <v>0</v>
      </c>
      <c r="AH145" s="101"/>
    </row>
    <row r="146" spans="1:34">
      <c r="A146" s="1">
        <v>141</v>
      </c>
      <c r="B146" s="25">
        <v>59</v>
      </c>
      <c r="C146" s="25">
        <v>1</v>
      </c>
      <c r="D146" s="18" t="s">
        <v>369</v>
      </c>
      <c r="E146" s="2">
        <v>100230</v>
      </c>
      <c r="H146" s="44">
        <v>7.05</v>
      </c>
      <c r="I146" s="41">
        <v>6.8</v>
      </c>
      <c r="J146" s="41">
        <v>0.09</v>
      </c>
      <c r="K146" s="45">
        <f t="shared" si="14"/>
        <v>0.16</v>
      </c>
      <c r="L146" s="45"/>
      <c r="M146" s="41">
        <v>0.52</v>
      </c>
      <c r="N146" s="30">
        <v>27.91</v>
      </c>
      <c r="O146" s="3">
        <v>3.59</v>
      </c>
      <c r="P146" s="3">
        <v>0.75</v>
      </c>
      <c r="Q146" s="8">
        <v>2</v>
      </c>
      <c r="R146" s="41">
        <v>2.67</v>
      </c>
      <c r="S146" s="41">
        <v>14.35</v>
      </c>
      <c r="T146" s="41">
        <v>1.75</v>
      </c>
      <c r="U146" s="41">
        <v>0.57999999999999996</v>
      </c>
      <c r="V146" s="74">
        <f t="shared" si="17"/>
        <v>4.9700000000000024</v>
      </c>
      <c r="W146" s="41"/>
      <c r="X146" s="39">
        <v>2.64</v>
      </c>
      <c r="Y146" s="39">
        <v>4.0599999999999996</v>
      </c>
      <c r="Z146" s="41">
        <v>21.23</v>
      </c>
      <c r="AA146" s="41">
        <v>36.590000000000003</v>
      </c>
      <c r="AB146" s="41">
        <v>3.28</v>
      </c>
      <c r="AC146" s="41">
        <v>1.1599999999999999</v>
      </c>
      <c r="AD146" s="41">
        <v>2.67</v>
      </c>
      <c r="AE146" s="41">
        <v>13.18</v>
      </c>
      <c r="AF146" s="47">
        <f t="shared" si="15"/>
        <v>16.300000000000004</v>
      </c>
      <c r="AG146" s="47">
        <f t="shared" si="16"/>
        <v>0</v>
      </c>
      <c r="AH146" s="101"/>
    </row>
    <row r="147" spans="1:34">
      <c r="A147" s="1">
        <v>142</v>
      </c>
      <c r="B147" s="25">
        <v>60</v>
      </c>
      <c r="C147" s="25">
        <v>0</v>
      </c>
      <c r="D147" s="20" t="s">
        <v>874</v>
      </c>
      <c r="E147" s="2">
        <v>582913</v>
      </c>
      <c r="H147" s="44">
        <v>72.260000000000005</v>
      </c>
      <c r="I147" s="41">
        <v>69.930000000000007</v>
      </c>
      <c r="J147" s="41">
        <v>1.86</v>
      </c>
      <c r="K147" s="45">
        <f t="shared" si="14"/>
        <v>0.4699999999999982</v>
      </c>
      <c r="L147" s="45"/>
      <c r="M147" s="41">
        <v>0.03</v>
      </c>
      <c r="N147" s="30">
        <v>6.08</v>
      </c>
      <c r="O147" s="3">
        <v>1.03</v>
      </c>
      <c r="P147" s="3">
        <v>0.18</v>
      </c>
      <c r="Q147" s="8">
        <v>0</v>
      </c>
      <c r="R147" s="41">
        <v>0.77</v>
      </c>
      <c r="S147" s="41">
        <v>2.2000000000000002</v>
      </c>
      <c r="T147" s="41">
        <v>0.47</v>
      </c>
      <c r="U147" s="41">
        <v>0.31</v>
      </c>
      <c r="V147" s="74">
        <f t="shared" si="17"/>
        <v>1.2999999999999994</v>
      </c>
      <c r="W147" s="41"/>
      <c r="X147" s="39">
        <v>0.92</v>
      </c>
      <c r="Y147" s="39">
        <v>1.1299999999999999</v>
      </c>
      <c r="Z147" s="41">
        <v>3.85</v>
      </c>
      <c r="AA147" s="41">
        <v>15.73</v>
      </c>
      <c r="AB147" s="41">
        <v>1.37</v>
      </c>
      <c r="AC147" s="41">
        <v>0.45</v>
      </c>
      <c r="AD147" s="41">
        <v>0.72</v>
      </c>
      <c r="AE147" s="41">
        <v>6.16</v>
      </c>
      <c r="AF147" s="47">
        <f t="shared" si="15"/>
        <v>7.0300000000000011</v>
      </c>
      <c r="AG147" s="47">
        <f t="shared" si="16"/>
        <v>0</v>
      </c>
      <c r="AH147" s="101"/>
    </row>
    <row r="148" spans="1:34">
      <c r="A148" s="1">
        <v>143</v>
      </c>
      <c r="B148" s="25">
        <v>60</v>
      </c>
      <c r="C148" s="25">
        <v>1</v>
      </c>
      <c r="D148" s="18" t="s">
        <v>369</v>
      </c>
      <c r="E148" s="2">
        <v>73648</v>
      </c>
      <c r="H148" s="44">
        <v>10.210000000000001</v>
      </c>
      <c r="I148" s="41">
        <v>9.17</v>
      </c>
      <c r="J148" s="41">
        <v>0.05</v>
      </c>
      <c r="K148" s="45">
        <f t="shared" si="14"/>
        <v>0.99000000000000088</v>
      </c>
      <c r="L148" s="45"/>
      <c r="M148" s="41">
        <v>0.03</v>
      </c>
      <c r="N148" s="30">
        <v>17.27</v>
      </c>
      <c r="O148" s="3">
        <v>1.47</v>
      </c>
      <c r="P148" s="3">
        <v>0.23</v>
      </c>
      <c r="Q148" s="8">
        <v>1</v>
      </c>
      <c r="R148" s="41">
        <v>2.93</v>
      </c>
      <c r="S148" s="41">
        <v>6.89</v>
      </c>
      <c r="T148" s="41">
        <v>2.36</v>
      </c>
      <c r="U148" s="41">
        <v>0.73</v>
      </c>
      <c r="V148" s="74">
        <f t="shared" si="17"/>
        <v>2.8899999999999988</v>
      </c>
      <c r="W148" s="41"/>
      <c r="X148" s="39">
        <v>2.52</v>
      </c>
      <c r="Y148" s="39">
        <v>3</v>
      </c>
      <c r="Z148" s="41">
        <v>15.82</v>
      </c>
      <c r="AA148" s="41">
        <v>51.15</v>
      </c>
      <c r="AB148" s="41">
        <v>4.54</v>
      </c>
      <c r="AC148" s="41">
        <v>1.1499999999999999</v>
      </c>
      <c r="AD148" s="41">
        <v>3.35</v>
      </c>
      <c r="AE148" s="41">
        <v>13.89</v>
      </c>
      <c r="AF148" s="47">
        <f t="shared" si="15"/>
        <v>28.22</v>
      </c>
      <c r="AG148" s="47">
        <f t="shared" si="16"/>
        <v>0</v>
      </c>
      <c r="AH148" s="101"/>
    </row>
    <row r="149" spans="1:34">
      <c r="A149" s="1">
        <v>144</v>
      </c>
      <c r="B149" s="25">
        <v>61</v>
      </c>
      <c r="C149" s="25">
        <v>0</v>
      </c>
      <c r="D149" s="20" t="s">
        <v>875</v>
      </c>
      <c r="E149" s="2">
        <v>772146</v>
      </c>
      <c r="H149" s="44">
        <v>67.77</v>
      </c>
      <c r="I149" s="41">
        <v>66.27</v>
      </c>
      <c r="J149" s="41">
        <v>1.08</v>
      </c>
      <c r="K149" s="45">
        <f t="shared" si="14"/>
        <v>0.41999999999999993</v>
      </c>
      <c r="L149" s="45"/>
      <c r="M149" s="41">
        <v>0.03</v>
      </c>
      <c r="N149" s="30">
        <v>9.18</v>
      </c>
      <c r="O149" s="3">
        <v>1.08</v>
      </c>
      <c r="P149" s="3">
        <v>0.51</v>
      </c>
      <c r="Q149" s="8">
        <v>1</v>
      </c>
      <c r="R149" s="41">
        <v>1.37</v>
      </c>
      <c r="S149" s="41">
        <v>3.81</v>
      </c>
      <c r="T149" s="41">
        <v>0.68</v>
      </c>
      <c r="U149" s="41">
        <v>0.28000000000000003</v>
      </c>
      <c r="V149" s="74">
        <f t="shared" si="17"/>
        <v>1.96</v>
      </c>
      <c r="W149" s="41"/>
      <c r="X149" s="39">
        <v>1.34</v>
      </c>
      <c r="Y149" s="39">
        <v>1.37</v>
      </c>
      <c r="Z149" s="41">
        <v>6.06</v>
      </c>
      <c r="AA149" s="41">
        <v>14.25</v>
      </c>
      <c r="AB149" s="41">
        <v>0.85</v>
      </c>
      <c r="AC149" s="41">
        <v>0.62</v>
      </c>
      <c r="AD149" s="41">
        <v>0.83</v>
      </c>
      <c r="AE149" s="41">
        <v>7.54</v>
      </c>
      <c r="AF149" s="47">
        <f t="shared" si="15"/>
        <v>4.41</v>
      </c>
      <c r="AG149" s="47">
        <f t="shared" si="16"/>
        <v>0</v>
      </c>
      <c r="AH149" s="101"/>
    </row>
    <row r="150" spans="1:34">
      <c r="A150" s="1">
        <v>145</v>
      </c>
      <c r="B150" s="25">
        <v>61</v>
      </c>
      <c r="C150" s="25">
        <v>1</v>
      </c>
      <c r="D150" s="18" t="s">
        <v>369</v>
      </c>
      <c r="E150" s="2">
        <v>117699</v>
      </c>
      <c r="H150" s="44">
        <v>11.68</v>
      </c>
      <c r="I150" s="41">
        <v>11.02</v>
      </c>
      <c r="J150" s="41">
        <v>0.16</v>
      </c>
      <c r="K150" s="45">
        <f t="shared" si="14"/>
        <v>0.50000000000000011</v>
      </c>
      <c r="L150" s="45"/>
      <c r="M150" s="41">
        <v>0</v>
      </c>
      <c r="N150" s="30">
        <v>24.26</v>
      </c>
      <c r="O150" s="3">
        <v>1.56</v>
      </c>
      <c r="P150" s="3">
        <v>0.59</v>
      </c>
      <c r="Q150" s="8">
        <v>2</v>
      </c>
      <c r="R150" s="41">
        <v>2.77</v>
      </c>
      <c r="S150" s="41">
        <v>11.93</v>
      </c>
      <c r="T150" s="41">
        <v>3.02</v>
      </c>
      <c r="U150" s="41">
        <v>0.75</v>
      </c>
      <c r="V150" s="74">
        <f t="shared" si="17"/>
        <v>4.230000000000004</v>
      </c>
      <c r="W150" s="41"/>
      <c r="X150" s="39">
        <v>3.86</v>
      </c>
      <c r="Y150" s="39">
        <v>3.69</v>
      </c>
      <c r="Z150" s="41">
        <v>19.18</v>
      </c>
      <c r="AA150" s="41">
        <v>37.33</v>
      </c>
      <c r="AB150" s="41">
        <v>3.08</v>
      </c>
      <c r="AC150" s="41">
        <v>1.71</v>
      </c>
      <c r="AD150" s="41">
        <v>3.33</v>
      </c>
      <c r="AE150" s="41">
        <v>9.3699999999999992</v>
      </c>
      <c r="AF150" s="47">
        <f t="shared" si="15"/>
        <v>19.839999999999996</v>
      </c>
      <c r="AG150" s="47">
        <f t="shared" si="16"/>
        <v>0</v>
      </c>
      <c r="AH150" s="101"/>
    </row>
    <row r="151" spans="1:34">
      <c r="A151" s="1">
        <v>146</v>
      </c>
      <c r="B151" s="25">
        <v>62</v>
      </c>
      <c r="C151" s="25">
        <v>0</v>
      </c>
      <c r="D151" s="12" t="s">
        <v>237</v>
      </c>
      <c r="E151" s="2">
        <v>9402253</v>
      </c>
      <c r="H151" s="44">
        <v>56.64</v>
      </c>
      <c r="I151" s="41">
        <v>55.15</v>
      </c>
      <c r="J151" s="41">
        <v>1.19</v>
      </c>
      <c r="K151" s="45">
        <f t="shared" si="14"/>
        <v>0.30000000000000204</v>
      </c>
      <c r="L151" s="45"/>
      <c r="M151" s="41">
        <v>0.65</v>
      </c>
      <c r="N151" s="30">
        <v>13.6</v>
      </c>
      <c r="O151" s="3">
        <v>1.8</v>
      </c>
      <c r="P151" s="3">
        <v>0.53</v>
      </c>
      <c r="Q151" s="8">
        <v>1</v>
      </c>
      <c r="R151" s="41">
        <v>1.63</v>
      </c>
      <c r="S151" s="41">
        <v>4.1100000000000003</v>
      </c>
      <c r="T151" s="41">
        <v>0.46</v>
      </c>
      <c r="U151" s="41">
        <v>2.4900000000000002</v>
      </c>
      <c r="V151" s="74">
        <f t="shared" si="17"/>
        <v>3.1099999999999977</v>
      </c>
      <c r="W151" s="41"/>
      <c r="X151" s="39">
        <v>1.61</v>
      </c>
      <c r="Y151" s="39">
        <v>1.75</v>
      </c>
      <c r="Z151" s="41">
        <v>6.91</v>
      </c>
      <c r="AA151" s="41">
        <v>18.84</v>
      </c>
      <c r="AB151" s="41">
        <v>1.06</v>
      </c>
      <c r="AC151" s="41">
        <v>0.46</v>
      </c>
      <c r="AD151" s="41">
        <v>0.95</v>
      </c>
      <c r="AE151" s="41">
        <v>10.23</v>
      </c>
      <c r="AF151" s="47">
        <f t="shared" si="15"/>
        <v>6.1400000000000006</v>
      </c>
      <c r="AG151" s="47">
        <f t="shared" si="16"/>
        <v>0</v>
      </c>
      <c r="AH151" s="101"/>
    </row>
    <row r="152" spans="1:34">
      <c r="A152" s="1">
        <v>147</v>
      </c>
      <c r="B152" s="25">
        <v>62</v>
      </c>
      <c r="C152" s="25">
        <v>1</v>
      </c>
      <c r="D152" s="18" t="s">
        <v>369</v>
      </c>
      <c r="E152" s="2">
        <v>2158662</v>
      </c>
      <c r="H152" s="44">
        <v>3.71</v>
      </c>
      <c r="I152" s="41">
        <v>3.41</v>
      </c>
      <c r="J152" s="41">
        <v>0.08</v>
      </c>
      <c r="K152" s="45">
        <f t="shared" si="14"/>
        <v>0.21999999999999981</v>
      </c>
      <c r="L152" s="45"/>
      <c r="M152" s="41">
        <v>0.22</v>
      </c>
      <c r="N152" s="30">
        <v>31.71</v>
      </c>
      <c r="O152" s="3">
        <v>3.39</v>
      </c>
      <c r="P152" s="3">
        <v>0.62</v>
      </c>
      <c r="Q152" s="8">
        <v>2</v>
      </c>
      <c r="R152" s="41">
        <v>2.62</v>
      </c>
      <c r="S152" s="41">
        <v>10.64</v>
      </c>
      <c r="T152" s="41">
        <v>1.23</v>
      </c>
      <c r="U152" s="41">
        <v>6.82</v>
      </c>
      <c r="V152" s="74">
        <f t="shared" si="17"/>
        <v>7.009999999999998</v>
      </c>
      <c r="W152" s="41"/>
      <c r="X152" s="39">
        <v>3.79</v>
      </c>
      <c r="Y152" s="39">
        <v>4.2699999999999996</v>
      </c>
      <c r="Z152" s="41">
        <v>18.22</v>
      </c>
      <c r="AA152" s="41">
        <v>38.06</v>
      </c>
      <c r="AB152" s="41">
        <v>2.4900000000000002</v>
      </c>
      <c r="AC152" s="41">
        <v>0.79</v>
      </c>
      <c r="AD152" s="41">
        <v>2.76</v>
      </c>
      <c r="AE152" s="41">
        <v>16.260000000000002</v>
      </c>
      <c r="AF152" s="47">
        <f t="shared" si="15"/>
        <v>15.760000000000002</v>
      </c>
      <c r="AG152" s="47">
        <f t="shared" si="16"/>
        <v>1.9999999999996021E-2</v>
      </c>
      <c r="AH152" s="101"/>
    </row>
    <row r="153" spans="1:34">
      <c r="A153" s="1">
        <v>149</v>
      </c>
      <c r="B153" s="25">
        <v>63</v>
      </c>
      <c r="C153" s="25">
        <v>0</v>
      </c>
      <c r="D153" s="4" t="s">
        <v>876</v>
      </c>
      <c r="E153" s="2">
        <v>8826716</v>
      </c>
      <c r="H153" s="44">
        <v>67.98</v>
      </c>
      <c r="I153" s="41">
        <v>61.76</v>
      </c>
      <c r="J153" s="41">
        <v>4.6900000000000004</v>
      </c>
      <c r="K153" s="45">
        <f t="shared" si="14"/>
        <v>1.5300000000000056</v>
      </c>
      <c r="L153" s="45"/>
      <c r="M153" s="41">
        <v>1</v>
      </c>
      <c r="N153" s="30">
        <v>6.96</v>
      </c>
      <c r="O153" s="9">
        <v>1.73</v>
      </c>
      <c r="P153" s="9" t="s">
        <v>329</v>
      </c>
      <c r="Q153" s="8"/>
      <c r="R153" s="41">
        <v>0.64</v>
      </c>
      <c r="S153" s="41">
        <v>1.37</v>
      </c>
      <c r="T153" s="41">
        <v>0.23</v>
      </c>
      <c r="U153" s="41">
        <v>1.01</v>
      </c>
      <c r="V153" s="74">
        <f t="shared" si="17"/>
        <v>1.9800000000000004</v>
      </c>
      <c r="W153" s="41"/>
      <c r="X153" s="39">
        <v>2.04</v>
      </c>
      <c r="Y153" s="39">
        <v>3.72</v>
      </c>
      <c r="Z153" s="41">
        <v>6.01</v>
      </c>
      <c r="AA153" s="41">
        <v>12.29</v>
      </c>
      <c r="AB153" s="41">
        <v>0.93</v>
      </c>
      <c r="AC153" s="41">
        <v>0.47</v>
      </c>
      <c r="AD153" s="41">
        <v>0.43</v>
      </c>
      <c r="AE153" s="41">
        <v>7.25</v>
      </c>
      <c r="AF153" s="47">
        <f t="shared" si="15"/>
        <v>3.2099999999999991</v>
      </c>
      <c r="AG153" s="47">
        <f t="shared" si="16"/>
        <v>0</v>
      </c>
      <c r="AH153" s="101"/>
    </row>
    <row r="154" spans="1:34">
      <c r="A154" s="1">
        <v>150</v>
      </c>
      <c r="B154" s="25">
        <v>63</v>
      </c>
      <c r="C154" s="25">
        <v>1</v>
      </c>
      <c r="D154" s="18" t="s">
        <v>438</v>
      </c>
      <c r="E154" s="2">
        <v>169995</v>
      </c>
      <c r="H154" s="44">
        <v>3.36</v>
      </c>
      <c r="I154" s="41">
        <v>2.44</v>
      </c>
      <c r="J154" s="41">
        <v>0.23</v>
      </c>
      <c r="K154" s="45">
        <f t="shared" si="14"/>
        <v>0.69</v>
      </c>
      <c r="L154" s="45"/>
      <c r="M154" s="41">
        <v>0.64</v>
      </c>
      <c r="N154" s="30">
        <v>22.06</v>
      </c>
      <c r="O154" s="9">
        <v>5.5</v>
      </c>
      <c r="P154" s="9" t="s">
        <v>600</v>
      </c>
      <c r="Q154" s="8"/>
      <c r="R154" s="41">
        <v>1.95</v>
      </c>
      <c r="S154" s="41">
        <v>5.63</v>
      </c>
      <c r="T154" s="41">
        <v>0.75</v>
      </c>
      <c r="U154" s="41">
        <v>1.33</v>
      </c>
      <c r="V154" s="74">
        <f t="shared" si="17"/>
        <v>6.8999999999999986</v>
      </c>
      <c r="W154" s="41"/>
      <c r="X154" s="39">
        <v>6.66</v>
      </c>
      <c r="Y154" s="39">
        <v>12.45</v>
      </c>
      <c r="Z154" s="41">
        <v>21.84</v>
      </c>
      <c r="AA154" s="41">
        <v>32.99</v>
      </c>
      <c r="AB154" s="41">
        <v>3</v>
      </c>
      <c r="AC154" s="41">
        <v>1</v>
      </c>
      <c r="AD154" s="41">
        <v>1.64</v>
      </c>
      <c r="AE154" s="41">
        <v>17.53</v>
      </c>
      <c r="AF154" s="47">
        <f t="shared" si="15"/>
        <v>9.82</v>
      </c>
      <c r="AG154" s="47">
        <f t="shared" si="16"/>
        <v>0</v>
      </c>
      <c r="AH154" s="101"/>
    </row>
    <row r="155" spans="1:34">
      <c r="A155" s="1">
        <v>151</v>
      </c>
      <c r="B155" s="25">
        <v>64</v>
      </c>
      <c r="C155" s="25">
        <v>0</v>
      </c>
      <c r="D155" s="4" t="s">
        <v>203</v>
      </c>
      <c r="E155" s="2">
        <v>571154</v>
      </c>
      <c r="H155" s="44">
        <v>79.08</v>
      </c>
      <c r="I155" s="41">
        <v>76.349999999999994</v>
      </c>
      <c r="J155" s="41">
        <v>2.4700000000000002</v>
      </c>
      <c r="K155" s="45">
        <f t="shared" si="14"/>
        <v>0.26000000000000378</v>
      </c>
      <c r="L155" s="45"/>
      <c r="M155" s="41">
        <v>0.19</v>
      </c>
      <c r="N155" s="30">
        <v>4.95</v>
      </c>
      <c r="O155" s="9">
        <v>1.7</v>
      </c>
      <c r="P155" s="9" t="s">
        <v>599</v>
      </c>
      <c r="Q155" s="8"/>
      <c r="R155" s="41">
        <v>0.33</v>
      </c>
      <c r="S155" s="41">
        <v>0.75</v>
      </c>
      <c r="T155" s="41">
        <v>0.28999999999999998</v>
      </c>
      <c r="U155" s="41">
        <v>0.98</v>
      </c>
      <c r="V155" s="74">
        <f t="shared" si="17"/>
        <v>0.89999999999999991</v>
      </c>
      <c r="W155" s="41"/>
      <c r="X155" s="39">
        <v>0.86</v>
      </c>
      <c r="Y155" s="39">
        <v>0.7</v>
      </c>
      <c r="Z155" s="41">
        <v>2.0499999999999998</v>
      </c>
      <c r="AA155" s="41">
        <v>12.17</v>
      </c>
      <c r="AB155" s="41">
        <v>0.57999999999999996</v>
      </c>
      <c r="AC155" s="41">
        <v>0.38</v>
      </c>
      <c r="AD155" s="41">
        <v>0.21</v>
      </c>
      <c r="AE155" s="41">
        <v>5.91</v>
      </c>
      <c r="AF155" s="47">
        <f t="shared" si="15"/>
        <v>5.09</v>
      </c>
      <c r="AG155" s="47">
        <f t="shared" si="16"/>
        <v>0</v>
      </c>
      <c r="AH155" s="101"/>
    </row>
    <row r="156" spans="1:34">
      <c r="A156" s="1">
        <v>152</v>
      </c>
      <c r="B156" s="25">
        <v>64</v>
      </c>
      <c r="C156" s="25">
        <v>1</v>
      </c>
      <c r="D156" s="18" t="s">
        <v>369</v>
      </c>
      <c r="E156" s="2">
        <v>44607</v>
      </c>
      <c r="H156" s="44">
        <v>22.92</v>
      </c>
      <c r="I156" s="41">
        <v>22.06</v>
      </c>
      <c r="J156" s="41">
        <v>0.4</v>
      </c>
      <c r="K156" s="45">
        <f t="shared" si="14"/>
        <v>0.46000000000000296</v>
      </c>
      <c r="L156" s="45"/>
      <c r="M156" s="41">
        <v>0.1</v>
      </c>
      <c r="N156" s="30">
        <v>9.84</v>
      </c>
      <c r="O156" s="9">
        <v>1.73</v>
      </c>
      <c r="P156" s="35" t="s">
        <v>330</v>
      </c>
      <c r="Q156" s="36" t="s">
        <v>330</v>
      </c>
      <c r="R156" s="41">
        <v>1.18</v>
      </c>
      <c r="S156" s="41">
        <v>3.8</v>
      </c>
      <c r="T156" s="41">
        <v>0.64</v>
      </c>
      <c r="U156" s="41">
        <v>0.17</v>
      </c>
      <c r="V156" s="74">
        <f t="shared" si="17"/>
        <v>2.3200000000000003</v>
      </c>
      <c r="W156" s="41"/>
      <c r="X156" s="39">
        <v>3.53</v>
      </c>
      <c r="Y156" s="39">
        <v>5.7</v>
      </c>
      <c r="Z156" s="41">
        <v>13.91</v>
      </c>
      <c r="AA156" s="41">
        <v>44</v>
      </c>
      <c r="AB156" s="41">
        <v>3</v>
      </c>
      <c r="AC156" s="41">
        <v>0.82</v>
      </c>
      <c r="AD156" s="41">
        <v>1.32</v>
      </c>
      <c r="AE156" s="41">
        <v>19.95</v>
      </c>
      <c r="AF156" s="47">
        <f t="shared" si="15"/>
        <v>18.91</v>
      </c>
      <c r="AG156" s="47">
        <f t="shared" si="16"/>
        <v>0</v>
      </c>
      <c r="AH156" s="101"/>
    </row>
    <row r="157" spans="1:34">
      <c r="A157" s="1">
        <v>153</v>
      </c>
      <c r="B157" s="25">
        <v>65</v>
      </c>
      <c r="C157" s="25">
        <v>0</v>
      </c>
      <c r="D157" s="20" t="s">
        <v>204</v>
      </c>
      <c r="E157" s="2">
        <v>878415</v>
      </c>
      <c r="H157" s="44">
        <v>79.5</v>
      </c>
      <c r="I157" s="41">
        <v>71.88</v>
      </c>
      <c r="J157" s="41">
        <v>6.35</v>
      </c>
      <c r="K157" s="45">
        <f t="shared" si="14"/>
        <v>1.2700000000000049</v>
      </c>
      <c r="L157" s="45"/>
      <c r="M157" s="41">
        <v>0.22</v>
      </c>
      <c r="N157" s="30">
        <v>5.22</v>
      </c>
      <c r="O157" s="9">
        <v>1</v>
      </c>
      <c r="P157" s="35" t="s">
        <v>330</v>
      </c>
      <c r="Q157" s="36" t="s">
        <v>330</v>
      </c>
      <c r="R157" s="41">
        <v>0.6</v>
      </c>
      <c r="S157" s="41">
        <v>1.32</v>
      </c>
      <c r="T157" s="41">
        <v>0.36</v>
      </c>
      <c r="U157" s="41">
        <v>1.19</v>
      </c>
      <c r="V157" s="74">
        <f t="shared" si="17"/>
        <v>0.75</v>
      </c>
      <c r="W157" s="41"/>
      <c r="X157" s="39">
        <v>1.55</v>
      </c>
      <c r="Y157" s="39">
        <v>0.97</v>
      </c>
      <c r="Z157" s="41">
        <v>3.64</v>
      </c>
      <c r="AA157" s="41">
        <v>8.9</v>
      </c>
      <c r="AB157" s="41">
        <v>0.73</v>
      </c>
      <c r="AC157" s="41">
        <v>0.76</v>
      </c>
      <c r="AD157" s="41">
        <v>0.32</v>
      </c>
      <c r="AE157" s="41">
        <v>4.01</v>
      </c>
      <c r="AF157" s="47">
        <f t="shared" si="15"/>
        <v>3.08</v>
      </c>
      <c r="AG157" s="47">
        <f t="shared" si="16"/>
        <v>0</v>
      </c>
      <c r="AH157" s="101"/>
    </row>
    <row r="158" spans="1:34">
      <c r="A158" s="1">
        <v>154</v>
      </c>
      <c r="B158" s="25">
        <v>65</v>
      </c>
      <c r="C158" s="25">
        <v>1</v>
      </c>
      <c r="D158" s="18" t="s">
        <v>369</v>
      </c>
      <c r="E158" s="2">
        <v>89259</v>
      </c>
      <c r="H158" s="44">
        <v>10.91</v>
      </c>
      <c r="I158" s="41">
        <v>9.94</v>
      </c>
      <c r="J158" s="41">
        <v>0.3</v>
      </c>
      <c r="K158" s="45">
        <f t="shared" si="14"/>
        <v>0.6700000000000006</v>
      </c>
      <c r="L158" s="45"/>
      <c r="M158" s="41">
        <v>0.06</v>
      </c>
      <c r="N158" s="30">
        <v>27.85</v>
      </c>
      <c r="O158" s="9">
        <v>3.9</v>
      </c>
      <c r="P158" s="35" t="s">
        <v>330</v>
      </c>
      <c r="Q158" s="36" t="s">
        <v>330</v>
      </c>
      <c r="R158" s="41">
        <v>2.08</v>
      </c>
      <c r="S158" s="41">
        <v>9.7200000000000006</v>
      </c>
      <c r="T158" s="41">
        <v>2.74</v>
      </c>
      <c r="U158" s="41">
        <v>1.24</v>
      </c>
      <c r="V158" s="74">
        <f t="shared" si="17"/>
        <v>8.1700000000000017</v>
      </c>
      <c r="W158" s="41"/>
      <c r="X158" s="39">
        <v>4.3</v>
      </c>
      <c r="Y158" s="39">
        <v>4.2</v>
      </c>
      <c r="Z158" s="41">
        <v>21.37</v>
      </c>
      <c r="AA158" s="41">
        <v>31.31</v>
      </c>
      <c r="AB158" s="41">
        <v>3.65</v>
      </c>
      <c r="AC158" s="41">
        <v>1.82</v>
      </c>
      <c r="AD158" s="41">
        <v>1.55</v>
      </c>
      <c r="AE158" s="41">
        <v>13.61</v>
      </c>
      <c r="AF158" s="47">
        <f t="shared" si="15"/>
        <v>10.68</v>
      </c>
      <c r="AG158" s="47">
        <f t="shared" si="16"/>
        <v>0</v>
      </c>
      <c r="AH158" s="101"/>
    </row>
    <row r="159" spans="1:34">
      <c r="A159" s="1">
        <v>155</v>
      </c>
      <c r="B159" s="25">
        <v>66</v>
      </c>
      <c r="C159" s="25">
        <v>0</v>
      </c>
      <c r="D159" s="20" t="s">
        <v>205</v>
      </c>
      <c r="E159" s="2">
        <v>290654</v>
      </c>
      <c r="H159" s="44">
        <v>82.3</v>
      </c>
      <c r="I159" s="41">
        <v>76.22</v>
      </c>
      <c r="J159" s="41">
        <v>5.95</v>
      </c>
      <c r="K159" s="45">
        <f t="shared" si="14"/>
        <v>0.12999999999999812</v>
      </c>
      <c r="L159" s="45"/>
      <c r="M159" s="41">
        <v>0.03</v>
      </c>
      <c r="N159" s="30">
        <v>1.97</v>
      </c>
      <c r="O159" s="9">
        <v>0.53</v>
      </c>
      <c r="P159" s="35" t="s">
        <v>330</v>
      </c>
      <c r="Q159" s="36" t="s">
        <v>330</v>
      </c>
      <c r="R159" s="41">
        <v>0.43</v>
      </c>
      <c r="S159" s="41">
        <v>0.63</v>
      </c>
      <c r="T159" s="41">
        <v>0.04</v>
      </c>
      <c r="U159" s="41">
        <v>0.04</v>
      </c>
      <c r="V159" s="74">
        <f t="shared" si="17"/>
        <v>0.29999999999999982</v>
      </c>
      <c r="W159" s="41"/>
      <c r="X159" s="39">
        <v>0.72</v>
      </c>
      <c r="Y159" s="39">
        <v>0.46</v>
      </c>
      <c r="Z159" s="41">
        <v>2.33</v>
      </c>
      <c r="AA159" s="41">
        <v>12.19</v>
      </c>
      <c r="AB159" s="41">
        <v>0.55000000000000004</v>
      </c>
      <c r="AC159" s="41">
        <v>0.52</v>
      </c>
      <c r="AD159" s="41">
        <v>0.24</v>
      </c>
      <c r="AE159" s="41">
        <v>2.72</v>
      </c>
      <c r="AF159" s="47">
        <f t="shared" si="15"/>
        <v>8.16</v>
      </c>
      <c r="AG159" s="47">
        <f t="shared" si="16"/>
        <v>0</v>
      </c>
      <c r="AH159" s="101"/>
    </row>
    <row r="160" spans="1:34">
      <c r="A160" s="1">
        <v>156</v>
      </c>
      <c r="B160" s="25">
        <v>66</v>
      </c>
      <c r="C160" s="25">
        <v>1</v>
      </c>
      <c r="D160" s="18" t="s">
        <v>369</v>
      </c>
      <c r="E160" s="2">
        <v>37838</v>
      </c>
      <c r="H160" s="44">
        <v>23.61</v>
      </c>
      <c r="I160" s="41">
        <v>22.13</v>
      </c>
      <c r="J160" s="41">
        <v>0.81</v>
      </c>
      <c r="K160" s="45">
        <f t="shared" si="14"/>
        <v>0.67000000000000037</v>
      </c>
      <c r="L160" s="45"/>
      <c r="M160" s="41">
        <v>0.13</v>
      </c>
      <c r="N160" s="30">
        <v>9.64</v>
      </c>
      <c r="O160" s="9">
        <v>2.4</v>
      </c>
      <c r="P160" s="35" t="s">
        <v>330</v>
      </c>
      <c r="Q160" s="36" t="s">
        <v>330</v>
      </c>
      <c r="R160" s="41">
        <v>1.8</v>
      </c>
      <c r="S160" s="41">
        <v>3.66</v>
      </c>
      <c r="T160" s="41">
        <v>0.26</v>
      </c>
      <c r="U160" s="41">
        <v>0.16</v>
      </c>
      <c r="V160" s="74">
        <f t="shared" si="17"/>
        <v>1.3600000000000003</v>
      </c>
      <c r="W160" s="41"/>
      <c r="X160" s="39">
        <v>3.91</v>
      </c>
      <c r="Y160" s="39">
        <v>1.76</v>
      </c>
      <c r="Z160" s="41">
        <v>11.18</v>
      </c>
      <c r="AA160" s="41">
        <v>49.77</v>
      </c>
      <c r="AB160" s="41">
        <v>2.5</v>
      </c>
      <c r="AC160" s="41">
        <v>0.69</v>
      </c>
      <c r="AD160" s="41">
        <v>1.08</v>
      </c>
      <c r="AE160" s="41">
        <v>8.5399999999999991</v>
      </c>
      <c r="AF160" s="47">
        <f t="shared" si="15"/>
        <v>36.960000000000008</v>
      </c>
      <c r="AG160" s="47">
        <f t="shared" si="16"/>
        <v>0</v>
      </c>
      <c r="AH160" s="101"/>
    </row>
    <row r="161" spans="1:34">
      <c r="A161" s="1">
        <v>157</v>
      </c>
      <c r="B161" s="25">
        <v>67</v>
      </c>
      <c r="C161" s="25">
        <v>0</v>
      </c>
      <c r="D161" s="20" t="s">
        <v>306</v>
      </c>
      <c r="E161" s="2">
        <v>1918881</v>
      </c>
      <c r="H161" s="44">
        <v>79.02</v>
      </c>
      <c r="I161" s="41">
        <v>75.86</v>
      </c>
      <c r="J161" s="41">
        <v>1.92</v>
      </c>
      <c r="K161" s="45">
        <f t="shared" si="14"/>
        <v>1.2399999999999967</v>
      </c>
      <c r="L161" s="45"/>
      <c r="M161" s="41">
        <v>0.03</v>
      </c>
      <c r="N161" s="30">
        <v>6.4</v>
      </c>
      <c r="O161" s="9">
        <v>1</v>
      </c>
      <c r="P161" s="35" t="s">
        <v>330</v>
      </c>
      <c r="Q161" s="36" t="s">
        <v>330</v>
      </c>
      <c r="R161" s="41">
        <v>1.03</v>
      </c>
      <c r="S161" s="41">
        <v>2.0699999999999998</v>
      </c>
      <c r="T161" s="41">
        <v>0.35</v>
      </c>
      <c r="U161" s="41">
        <v>0.38</v>
      </c>
      <c r="V161" s="74">
        <f t="shared" si="17"/>
        <v>1.5700000000000007</v>
      </c>
      <c r="W161" s="41"/>
      <c r="X161" s="39">
        <v>1.87</v>
      </c>
      <c r="Y161" s="39">
        <v>1.59</v>
      </c>
      <c r="Z161" s="41">
        <v>3.43</v>
      </c>
      <c r="AA161" s="41">
        <v>7.66</v>
      </c>
      <c r="AB161" s="41">
        <v>0.46</v>
      </c>
      <c r="AC161" s="41">
        <v>0.34</v>
      </c>
      <c r="AD161" s="41">
        <v>0.35</v>
      </c>
      <c r="AE161" s="41">
        <v>4.74</v>
      </c>
      <c r="AF161" s="47">
        <f t="shared" si="15"/>
        <v>1.7699999999999996</v>
      </c>
      <c r="AG161" s="47">
        <f t="shared" si="16"/>
        <v>0</v>
      </c>
      <c r="AH161" s="101"/>
    </row>
    <row r="162" spans="1:34">
      <c r="A162" s="1">
        <v>158</v>
      </c>
      <c r="B162" s="25">
        <v>67</v>
      </c>
      <c r="C162" s="25">
        <v>1</v>
      </c>
      <c r="D162" s="18" t="s">
        <v>369</v>
      </c>
      <c r="E162" s="2">
        <v>221208</v>
      </c>
      <c r="H162" s="44">
        <v>38.4</v>
      </c>
      <c r="I162" s="41">
        <v>34.9</v>
      </c>
      <c r="J162" s="41">
        <v>0.19</v>
      </c>
      <c r="K162" s="45">
        <f t="shared" si="14"/>
        <v>3.31</v>
      </c>
      <c r="L162" s="45"/>
      <c r="M162" s="41">
        <v>0.03</v>
      </c>
      <c r="N162" s="30">
        <v>16.55</v>
      </c>
      <c r="O162" s="9">
        <v>2.2000000000000002</v>
      </c>
      <c r="P162" s="35" t="s">
        <v>330</v>
      </c>
      <c r="Q162" s="36" t="s">
        <v>330</v>
      </c>
      <c r="R162" s="41">
        <v>2.54</v>
      </c>
      <c r="S162" s="41">
        <v>5.97</v>
      </c>
      <c r="T162" s="41">
        <v>0.64</v>
      </c>
      <c r="U162" s="41">
        <v>0.28999999999999998</v>
      </c>
      <c r="V162" s="74">
        <f t="shared" si="17"/>
        <v>4.9100000000000019</v>
      </c>
      <c r="W162" s="41"/>
      <c r="X162" s="39">
        <v>4.58</v>
      </c>
      <c r="Y162" s="39">
        <v>4.87</v>
      </c>
      <c r="Z162" s="41">
        <v>11.29</v>
      </c>
      <c r="AA162" s="41">
        <v>24.28</v>
      </c>
      <c r="AB162" s="41">
        <v>1.97</v>
      </c>
      <c r="AC162" s="41">
        <v>0.42</v>
      </c>
      <c r="AD162" s="41">
        <v>1.32</v>
      </c>
      <c r="AE162" s="41">
        <v>14.05</v>
      </c>
      <c r="AF162" s="47">
        <f t="shared" si="15"/>
        <v>6.52</v>
      </c>
      <c r="AG162" s="47">
        <f t="shared" si="16"/>
        <v>0</v>
      </c>
      <c r="AH162" s="101"/>
    </row>
    <row r="163" spans="1:34">
      <c r="A163" s="1">
        <v>159</v>
      </c>
      <c r="B163" s="25">
        <v>68</v>
      </c>
      <c r="C163" s="25">
        <v>0</v>
      </c>
      <c r="D163" s="20" t="s">
        <v>307</v>
      </c>
      <c r="E163" s="2">
        <v>1058241</v>
      </c>
      <c r="H163" s="44">
        <v>83.81</v>
      </c>
      <c r="I163" s="41">
        <v>83.38</v>
      </c>
      <c r="J163" s="41">
        <v>0.26</v>
      </c>
      <c r="K163" s="45">
        <f t="shared" si="14"/>
        <v>0.17000000000000681</v>
      </c>
      <c r="L163" s="45"/>
      <c r="M163" s="41">
        <v>0.11</v>
      </c>
      <c r="N163" s="30">
        <v>2.7</v>
      </c>
      <c r="O163" s="9">
        <v>0.5</v>
      </c>
      <c r="P163" s="35" t="s">
        <v>330</v>
      </c>
      <c r="Q163" s="36" t="s">
        <v>330</v>
      </c>
      <c r="R163" s="41">
        <v>0.26</v>
      </c>
      <c r="S163" s="41">
        <v>1.01</v>
      </c>
      <c r="T163" s="41">
        <v>0.1</v>
      </c>
      <c r="U163" s="41">
        <v>0.16</v>
      </c>
      <c r="V163" s="74">
        <f t="shared" si="17"/>
        <v>0.67000000000000015</v>
      </c>
      <c r="W163" s="41"/>
      <c r="X163" s="39">
        <v>0.86</v>
      </c>
      <c r="Y163" s="39">
        <v>0.91</v>
      </c>
      <c r="Z163" s="41">
        <v>2.73</v>
      </c>
      <c r="AA163" s="41">
        <v>8.8800000000000008</v>
      </c>
      <c r="AB163" s="41">
        <v>0.55000000000000004</v>
      </c>
      <c r="AC163" s="41">
        <v>1</v>
      </c>
      <c r="AD163" s="41">
        <v>0.35</v>
      </c>
      <c r="AE163" s="41">
        <v>2.23</v>
      </c>
      <c r="AF163" s="47">
        <f t="shared" si="15"/>
        <v>4.7500000000000009</v>
      </c>
      <c r="AG163" s="47">
        <f t="shared" si="16"/>
        <v>0</v>
      </c>
      <c r="AH163" s="101"/>
    </row>
    <row r="164" spans="1:34">
      <c r="A164" s="1">
        <v>160</v>
      </c>
      <c r="B164" s="25">
        <v>68</v>
      </c>
      <c r="C164" s="25">
        <v>1</v>
      </c>
      <c r="D164" s="18" t="s">
        <v>369</v>
      </c>
      <c r="E164" s="2">
        <v>97516</v>
      </c>
      <c r="H164" s="44">
        <v>10.8</v>
      </c>
      <c r="I164" s="41">
        <v>10.11</v>
      </c>
      <c r="J164" s="41">
        <v>0.09</v>
      </c>
      <c r="K164" s="45">
        <f t="shared" si="14"/>
        <v>0.60000000000000131</v>
      </c>
      <c r="L164" s="45"/>
      <c r="M164" s="41">
        <v>0.45</v>
      </c>
      <c r="N164" s="30">
        <v>18.59</v>
      </c>
      <c r="O164" s="9">
        <v>3.2</v>
      </c>
      <c r="P164" s="35" t="s">
        <v>330</v>
      </c>
      <c r="Q164" s="36" t="s">
        <v>330</v>
      </c>
      <c r="R164" s="41">
        <v>1.95</v>
      </c>
      <c r="S164" s="41">
        <v>7.42</v>
      </c>
      <c r="T164" s="41">
        <v>0.8</v>
      </c>
      <c r="U164" s="41">
        <v>0.25</v>
      </c>
      <c r="V164" s="74">
        <f t="shared" si="17"/>
        <v>4.9700000000000006</v>
      </c>
      <c r="W164" s="41"/>
      <c r="X164" s="39">
        <v>4.5999999999999996</v>
      </c>
      <c r="Y164" s="39">
        <v>5.68</v>
      </c>
      <c r="Z164" s="41">
        <v>18.559999999999999</v>
      </c>
      <c r="AA164" s="41">
        <v>41.32</v>
      </c>
      <c r="AB164" s="41">
        <v>4.1500000000000004</v>
      </c>
      <c r="AC164" s="41">
        <v>1.1299999999999999</v>
      </c>
      <c r="AD164" s="41">
        <v>2.38</v>
      </c>
      <c r="AE164" s="41">
        <v>14.32</v>
      </c>
      <c r="AF164" s="47">
        <f t="shared" si="15"/>
        <v>19.34</v>
      </c>
      <c r="AG164" s="47">
        <f t="shared" si="16"/>
        <v>0</v>
      </c>
      <c r="AH164" s="101"/>
    </row>
    <row r="165" spans="1:34">
      <c r="A165" s="1">
        <v>161</v>
      </c>
      <c r="B165" s="25">
        <v>69</v>
      </c>
      <c r="C165" s="25">
        <v>0</v>
      </c>
      <c r="D165" s="20" t="s">
        <v>305</v>
      </c>
      <c r="E165" s="2">
        <v>873301</v>
      </c>
      <c r="H165" s="44">
        <v>85.74</v>
      </c>
      <c r="I165" s="41">
        <v>81.62</v>
      </c>
      <c r="J165" s="41">
        <v>4.07</v>
      </c>
      <c r="K165" s="45">
        <f t="shared" si="14"/>
        <v>4.9999999999990052E-2</v>
      </c>
      <c r="L165" s="45"/>
      <c r="M165" s="41">
        <v>0.02</v>
      </c>
      <c r="N165" s="30">
        <v>4.5999999999999996</v>
      </c>
      <c r="O165" s="9">
        <v>0.6</v>
      </c>
      <c r="P165" s="35" t="s">
        <v>330</v>
      </c>
      <c r="Q165" s="36" t="s">
        <v>330</v>
      </c>
      <c r="R165" s="41">
        <v>0.57999999999999996</v>
      </c>
      <c r="S165" s="41">
        <v>1.91</v>
      </c>
      <c r="T165" s="41">
        <v>0.37</v>
      </c>
      <c r="U165" s="41">
        <v>0.24</v>
      </c>
      <c r="V165" s="74">
        <f t="shared" si="17"/>
        <v>0.89999999999999991</v>
      </c>
      <c r="W165" s="41"/>
      <c r="X165" s="39">
        <v>1.25</v>
      </c>
      <c r="Y165" s="39">
        <v>0.69</v>
      </c>
      <c r="Z165" s="41">
        <v>2.2599999999999998</v>
      </c>
      <c r="AA165" s="41">
        <v>5.44</v>
      </c>
      <c r="AB165" s="41">
        <v>0.5</v>
      </c>
      <c r="AC165" s="41">
        <v>0.42</v>
      </c>
      <c r="AD165" s="41">
        <v>0.33</v>
      </c>
      <c r="AE165" s="41">
        <v>2.69</v>
      </c>
      <c r="AF165" s="47">
        <f t="shared" si="15"/>
        <v>1.5000000000000004</v>
      </c>
      <c r="AG165" s="47">
        <f t="shared" si="16"/>
        <v>0</v>
      </c>
      <c r="AH165" s="101"/>
    </row>
    <row r="166" spans="1:34">
      <c r="A166" s="1">
        <v>162</v>
      </c>
      <c r="B166" s="25">
        <v>69</v>
      </c>
      <c r="C166" s="25">
        <v>1</v>
      </c>
      <c r="D166" s="18" t="s">
        <v>369</v>
      </c>
      <c r="E166" s="2">
        <v>83025</v>
      </c>
      <c r="H166" s="44">
        <v>48.22</v>
      </c>
      <c r="I166" s="41">
        <v>47.68</v>
      </c>
      <c r="J166" s="41">
        <v>0.27</v>
      </c>
      <c r="K166" s="45">
        <f t="shared" si="14"/>
        <v>0.26999999999999913</v>
      </c>
      <c r="L166" s="45"/>
      <c r="M166" s="41">
        <v>0.16</v>
      </c>
      <c r="N166" s="30">
        <v>10.96</v>
      </c>
      <c r="O166" s="9">
        <v>1.35</v>
      </c>
      <c r="P166" s="35" t="s">
        <v>330</v>
      </c>
      <c r="Q166" s="36" t="s">
        <v>330</v>
      </c>
      <c r="R166" s="41">
        <v>1.61</v>
      </c>
      <c r="S166" s="41">
        <v>4.6399999999999997</v>
      </c>
      <c r="T166" s="41">
        <v>0.37</v>
      </c>
      <c r="U166" s="41">
        <v>0.28000000000000003</v>
      </c>
      <c r="V166" s="74">
        <f t="shared" si="17"/>
        <v>2.7100000000000009</v>
      </c>
      <c r="W166" s="41"/>
      <c r="X166" s="39">
        <v>5.0199999999999996</v>
      </c>
      <c r="Y166" s="39">
        <v>2.73</v>
      </c>
      <c r="Z166" s="41">
        <v>7.87</v>
      </c>
      <c r="AA166" s="41">
        <v>25.04</v>
      </c>
      <c r="AB166" s="41">
        <v>2.99</v>
      </c>
      <c r="AC166" s="41">
        <v>1.45</v>
      </c>
      <c r="AD166" s="41">
        <v>1.67</v>
      </c>
      <c r="AE166" s="41">
        <v>10.01</v>
      </c>
      <c r="AF166" s="47">
        <f t="shared" si="15"/>
        <v>8.9199999999999982</v>
      </c>
      <c r="AG166" s="47">
        <f t="shared" si="16"/>
        <v>0</v>
      </c>
      <c r="AH166" s="101"/>
    </row>
    <row r="167" spans="1:34">
      <c r="A167" s="1">
        <v>163</v>
      </c>
      <c r="B167" s="25">
        <v>70</v>
      </c>
      <c r="C167" s="25">
        <v>0</v>
      </c>
      <c r="D167" s="20" t="s">
        <v>441</v>
      </c>
      <c r="E167" s="2">
        <v>933936</v>
      </c>
      <c r="H167" s="44">
        <v>81.23</v>
      </c>
      <c r="I167" s="41">
        <v>73.58</v>
      </c>
      <c r="J167" s="41">
        <v>6.42</v>
      </c>
      <c r="K167" s="45">
        <f t="shared" si="14"/>
        <v>1.2300000000000058</v>
      </c>
      <c r="L167" s="45"/>
      <c r="M167" s="41">
        <v>0.2</v>
      </c>
      <c r="N167" s="30">
        <v>3.59</v>
      </c>
      <c r="O167" s="9">
        <v>0.6</v>
      </c>
      <c r="P167" s="35" t="s">
        <v>330</v>
      </c>
      <c r="Q167" s="36" t="s">
        <v>330</v>
      </c>
      <c r="R167" s="41">
        <v>0.52</v>
      </c>
      <c r="S167" s="41">
        <v>1.03</v>
      </c>
      <c r="T167" s="41">
        <v>0.21</v>
      </c>
      <c r="U167" s="41">
        <v>0.15</v>
      </c>
      <c r="V167" s="74">
        <f t="shared" si="17"/>
        <v>1.0799999999999998</v>
      </c>
      <c r="W167" s="41"/>
      <c r="X167" s="39">
        <v>1.58</v>
      </c>
      <c r="Y167" s="39">
        <v>1.94</v>
      </c>
      <c r="Z167" s="41">
        <v>2.67</v>
      </c>
      <c r="AA167" s="41">
        <v>8.7899999999999991</v>
      </c>
      <c r="AB167" s="41">
        <v>0.69</v>
      </c>
      <c r="AC167" s="41">
        <v>0.36</v>
      </c>
      <c r="AD167" s="41">
        <v>0.44</v>
      </c>
      <c r="AE167" s="41">
        <v>3.63</v>
      </c>
      <c r="AF167" s="47">
        <f t="shared" si="15"/>
        <v>3.67</v>
      </c>
      <c r="AG167" s="47">
        <f t="shared" si="16"/>
        <v>0</v>
      </c>
      <c r="AH167" s="101"/>
    </row>
    <row r="168" spans="1:34">
      <c r="A168" s="1">
        <v>164</v>
      </c>
      <c r="B168" s="25">
        <v>70</v>
      </c>
      <c r="C168" s="25">
        <v>1</v>
      </c>
      <c r="D168" s="18" t="s">
        <v>369</v>
      </c>
      <c r="E168" s="2">
        <v>120048</v>
      </c>
      <c r="H168" s="44">
        <v>15.7</v>
      </c>
      <c r="I168" s="41">
        <v>14.28</v>
      </c>
      <c r="J168" s="41">
        <v>0.23</v>
      </c>
      <c r="K168" s="45">
        <f t="shared" si="14"/>
        <v>1.19</v>
      </c>
      <c r="L168" s="45"/>
      <c r="M168" s="41">
        <v>0.28999999999999998</v>
      </c>
      <c r="N168" s="30">
        <v>14.92</v>
      </c>
      <c r="O168" s="9">
        <v>2.2000000000000002</v>
      </c>
      <c r="P168" s="35" t="s">
        <v>330</v>
      </c>
      <c r="Q168" s="36" t="s">
        <v>330</v>
      </c>
      <c r="R168" s="41">
        <v>2.14</v>
      </c>
      <c r="S168" s="41">
        <v>5.0199999999999996</v>
      </c>
      <c r="T168" s="41">
        <v>0.82</v>
      </c>
      <c r="U168" s="41">
        <v>0.13</v>
      </c>
      <c r="V168" s="74">
        <f t="shared" si="17"/>
        <v>4.6099999999999977</v>
      </c>
      <c r="W168" s="41"/>
      <c r="X168" s="39">
        <v>7.6</v>
      </c>
      <c r="Y168" s="39">
        <v>8.57</v>
      </c>
      <c r="Z168" s="41">
        <v>13.36</v>
      </c>
      <c r="AA168" s="41">
        <v>39.56</v>
      </c>
      <c r="AB168" s="41">
        <v>3.25</v>
      </c>
      <c r="AC168" s="41">
        <v>0.85</v>
      </c>
      <c r="AD168" s="41">
        <v>2.14</v>
      </c>
      <c r="AE168" s="41">
        <v>15.36</v>
      </c>
      <c r="AF168" s="47">
        <f t="shared" si="15"/>
        <v>17.96</v>
      </c>
      <c r="AG168" s="47">
        <f t="shared" si="16"/>
        <v>0</v>
      </c>
      <c r="AH168" s="101"/>
    </row>
    <row r="169" spans="1:34">
      <c r="A169" s="1">
        <v>165</v>
      </c>
      <c r="B169" s="25">
        <v>71</v>
      </c>
      <c r="C169" s="25">
        <v>0</v>
      </c>
      <c r="D169" s="20" t="s">
        <v>372</v>
      </c>
      <c r="E169" s="2">
        <v>1051032</v>
      </c>
      <c r="H169" s="44">
        <v>68.73</v>
      </c>
      <c r="I169" s="41">
        <v>64.08</v>
      </c>
      <c r="J169" s="41">
        <v>3.94</v>
      </c>
      <c r="K169" s="45">
        <f t="shared" si="14"/>
        <v>0.71000000000000574</v>
      </c>
      <c r="L169" s="45"/>
      <c r="M169" s="41">
        <v>0.16</v>
      </c>
      <c r="N169" s="30">
        <v>6.47</v>
      </c>
      <c r="O169" s="9">
        <v>1.29</v>
      </c>
      <c r="P169" s="35" t="s">
        <v>330</v>
      </c>
      <c r="Q169" s="36" t="s">
        <v>330</v>
      </c>
      <c r="R169" s="41">
        <v>0.84</v>
      </c>
      <c r="S169" s="41">
        <v>1.74</v>
      </c>
      <c r="T169" s="41">
        <v>0.28999999999999998</v>
      </c>
      <c r="U169" s="41">
        <v>0.68</v>
      </c>
      <c r="V169" s="74">
        <f t="shared" si="17"/>
        <v>1.6299999999999994</v>
      </c>
      <c r="W169" s="41"/>
      <c r="X169" s="39">
        <v>2.04</v>
      </c>
      <c r="Y169" s="39">
        <v>2.19</v>
      </c>
      <c r="Z169" s="41">
        <v>5.15</v>
      </c>
      <c r="AA169" s="41">
        <v>15.26</v>
      </c>
      <c r="AB169" s="41">
        <v>1.26</v>
      </c>
      <c r="AC169" s="41">
        <v>0.78</v>
      </c>
      <c r="AD169" s="41">
        <v>0.83</v>
      </c>
      <c r="AE169" s="41">
        <v>5.37</v>
      </c>
      <c r="AF169" s="47">
        <f t="shared" si="15"/>
        <v>7.02</v>
      </c>
      <c r="AG169" s="47">
        <f t="shared" si="16"/>
        <v>0</v>
      </c>
      <c r="AH169" s="101"/>
    </row>
    <row r="170" spans="1:34">
      <c r="A170" s="1">
        <v>166</v>
      </c>
      <c r="B170" s="25">
        <v>71</v>
      </c>
      <c r="C170" s="25">
        <v>1</v>
      </c>
      <c r="D170" s="18" t="s">
        <v>369</v>
      </c>
      <c r="E170" s="2">
        <v>224796</v>
      </c>
      <c r="H170" s="44">
        <v>6.46</v>
      </c>
      <c r="I170" s="41">
        <v>5.38</v>
      </c>
      <c r="J170" s="41">
        <v>0.28000000000000003</v>
      </c>
      <c r="K170" s="45">
        <f t="shared" si="14"/>
        <v>0.8</v>
      </c>
      <c r="L170" s="45"/>
      <c r="M170" s="41">
        <v>0.12</v>
      </c>
      <c r="N170" s="30">
        <v>21.01</v>
      </c>
      <c r="O170" s="9">
        <v>3.99</v>
      </c>
      <c r="P170" s="35" t="s">
        <v>330</v>
      </c>
      <c r="Q170" s="36" t="s">
        <v>330</v>
      </c>
      <c r="R170" s="41">
        <v>2.5499999999999998</v>
      </c>
      <c r="S170" s="41">
        <v>6.6</v>
      </c>
      <c r="T170" s="41">
        <v>1.1200000000000001</v>
      </c>
      <c r="U170" s="41">
        <v>0.92</v>
      </c>
      <c r="V170" s="74">
        <f t="shared" si="17"/>
        <v>5.8300000000000036</v>
      </c>
      <c r="W170" s="41"/>
      <c r="X170" s="39">
        <v>5.27</v>
      </c>
      <c r="Y170" s="39">
        <v>5.83</v>
      </c>
      <c r="Z170" s="41">
        <v>17.8</v>
      </c>
      <c r="AA170" s="41">
        <v>43.51</v>
      </c>
      <c r="AB170" s="41">
        <v>4.2699999999999996</v>
      </c>
      <c r="AC170" s="41">
        <v>1.1399999999999999</v>
      </c>
      <c r="AD170" s="41">
        <v>3.13</v>
      </c>
      <c r="AE170" s="41">
        <v>12.48</v>
      </c>
      <c r="AF170" s="47">
        <f t="shared" si="15"/>
        <v>22.49</v>
      </c>
      <c r="AG170" s="47">
        <f t="shared" si="16"/>
        <v>0</v>
      </c>
      <c r="AH170" s="101"/>
    </row>
    <row r="171" spans="1:34">
      <c r="A171" s="1">
        <v>167</v>
      </c>
      <c r="B171" s="25">
        <v>72</v>
      </c>
      <c r="C171" s="25">
        <v>0</v>
      </c>
      <c r="D171" s="20" t="s">
        <v>256</v>
      </c>
      <c r="E171" s="2">
        <v>57478</v>
      </c>
      <c r="H171" s="44">
        <v>40.57</v>
      </c>
      <c r="I171" s="41">
        <v>38.15</v>
      </c>
      <c r="J171" s="41">
        <v>1.05</v>
      </c>
      <c r="K171" s="45">
        <f t="shared" si="14"/>
        <v>1.3700000000000017</v>
      </c>
      <c r="L171" s="45"/>
      <c r="M171" s="41">
        <v>0.51</v>
      </c>
      <c r="N171" s="30">
        <v>11.59</v>
      </c>
      <c r="O171" s="9">
        <v>2.2000000000000002</v>
      </c>
      <c r="P171" s="35" t="s">
        <v>330</v>
      </c>
      <c r="Q171" s="36" t="s">
        <v>330</v>
      </c>
      <c r="R171" s="41">
        <v>0.95</v>
      </c>
      <c r="S171" s="41">
        <v>2.68</v>
      </c>
      <c r="T171" s="41">
        <v>0.14000000000000001</v>
      </c>
      <c r="U171" s="41">
        <v>0.09</v>
      </c>
      <c r="V171" s="74">
        <f t="shared" si="17"/>
        <v>5.5300000000000011</v>
      </c>
      <c r="W171" s="41"/>
      <c r="X171" s="39">
        <v>6.41</v>
      </c>
      <c r="Y171" s="39">
        <v>9.8800000000000008</v>
      </c>
      <c r="Z171" s="41">
        <v>7.61</v>
      </c>
      <c r="AA171" s="41">
        <v>23.43</v>
      </c>
      <c r="AB171" s="41">
        <v>1.46</v>
      </c>
      <c r="AC171" s="41">
        <v>0.42</v>
      </c>
      <c r="AD171" s="41">
        <v>0.96</v>
      </c>
      <c r="AE171" s="41">
        <v>16.52</v>
      </c>
      <c r="AF171" s="47">
        <f t="shared" si="15"/>
        <v>4.07</v>
      </c>
      <c r="AG171" s="47">
        <f t="shared" si="16"/>
        <v>0</v>
      </c>
      <c r="AH171" s="101"/>
    </row>
    <row r="172" spans="1:34">
      <c r="A172" s="1">
        <v>168</v>
      </c>
      <c r="B172" s="25">
        <v>72</v>
      </c>
      <c r="C172" s="25">
        <v>1</v>
      </c>
      <c r="D172" s="18" t="s">
        <v>369</v>
      </c>
      <c r="E172" s="2">
        <v>19641</v>
      </c>
      <c r="H172" s="44">
        <v>4.28</v>
      </c>
      <c r="I172" s="41">
        <v>2.89</v>
      </c>
      <c r="J172" s="41">
        <v>0.16</v>
      </c>
      <c r="K172" s="45">
        <f t="shared" si="14"/>
        <v>1.2300000000000002</v>
      </c>
      <c r="L172" s="45"/>
      <c r="M172" s="41">
        <v>0.56000000000000005</v>
      </c>
      <c r="N172" s="30">
        <v>14.5</v>
      </c>
      <c r="O172" s="9">
        <v>2.67</v>
      </c>
      <c r="P172" s="35" t="s">
        <v>330</v>
      </c>
      <c r="Q172" s="36" t="s">
        <v>330</v>
      </c>
      <c r="R172" s="41">
        <v>1.91</v>
      </c>
      <c r="S172" s="41">
        <v>5.99</v>
      </c>
      <c r="T172" s="41">
        <v>0.31</v>
      </c>
      <c r="U172" s="41">
        <v>0.17</v>
      </c>
      <c r="V172" s="74">
        <f t="shared" si="17"/>
        <v>3.4499999999999993</v>
      </c>
      <c r="W172" s="41"/>
      <c r="X172" s="39">
        <v>8.43</v>
      </c>
      <c r="Y172" s="39">
        <v>20.399999999999999</v>
      </c>
      <c r="Z172" s="41">
        <v>16.54</v>
      </c>
      <c r="AA172" s="41">
        <v>35.29</v>
      </c>
      <c r="AB172" s="41">
        <v>3</v>
      </c>
      <c r="AC172" s="41">
        <v>0.33</v>
      </c>
      <c r="AD172" s="41">
        <v>1.97</v>
      </c>
      <c r="AE172" s="41">
        <v>21.14</v>
      </c>
      <c r="AF172" s="47">
        <f t="shared" si="15"/>
        <v>8.8499999999999979</v>
      </c>
      <c r="AG172" s="47">
        <f t="shared" si="16"/>
        <v>0</v>
      </c>
      <c r="AH172" s="101"/>
    </row>
    <row r="173" spans="1:34">
      <c r="A173" s="1">
        <v>169</v>
      </c>
      <c r="B173" s="25">
        <v>73</v>
      </c>
      <c r="C173" s="25">
        <v>0</v>
      </c>
      <c r="D173" s="20" t="s">
        <v>257</v>
      </c>
      <c r="E173" s="2">
        <v>829556</v>
      </c>
      <c r="H173" s="44">
        <v>86.47</v>
      </c>
      <c r="I173" s="41">
        <v>82.73</v>
      </c>
      <c r="J173" s="41">
        <v>3.63</v>
      </c>
      <c r="K173" s="45">
        <f t="shared" si="14"/>
        <v>0.10999999999999499</v>
      </c>
      <c r="L173" s="45"/>
      <c r="M173" s="41">
        <v>0.02</v>
      </c>
      <c r="N173" s="30">
        <v>2.4300000000000002</v>
      </c>
      <c r="O173" s="9">
        <v>0.5</v>
      </c>
      <c r="P173" s="35" t="s">
        <v>330</v>
      </c>
      <c r="Q173" s="36" t="s">
        <v>330</v>
      </c>
      <c r="R173" s="41">
        <v>0.37</v>
      </c>
      <c r="S173" s="41">
        <v>0.79</v>
      </c>
      <c r="T173" s="41">
        <v>0.13</v>
      </c>
      <c r="U173" s="41">
        <v>0.2</v>
      </c>
      <c r="V173" s="74">
        <f t="shared" si="17"/>
        <v>0.44000000000000017</v>
      </c>
      <c r="W173" s="41"/>
      <c r="X173" s="39">
        <v>0.92</v>
      </c>
      <c r="Y173" s="39">
        <v>0.87</v>
      </c>
      <c r="Z173" s="41">
        <v>2.5</v>
      </c>
      <c r="AA173" s="41">
        <v>6.79</v>
      </c>
      <c r="AB173" s="41">
        <v>0.52</v>
      </c>
      <c r="AC173" s="41">
        <v>0.54</v>
      </c>
      <c r="AD173" s="41">
        <v>0.21</v>
      </c>
      <c r="AE173" s="41">
        <v>2.2400000000000002</v>
      </c>
      <c r="AF173" s="47">
        <f t="shared" si="15"/>
        <v>3.28</v>
      </c>
      <c r="AG173" s="47">
        <f t="shared" si="16"/>
        <v>0</v>
      </c>
      <c r="AH173" s="101"/>
    </row>
    <row r="174" spans="1:34">
      <c r="A174" s="1">
        <v>170</v>
      </c>
      <c r="B174" s="25">
        <v>73</v>
      </c>
      <c r="C174" s="25">
        <v>1</v>
      </c>
      <c r="D174" s="18" t="s">
        <v>369</v>
      </c>
      <c r="E174" s="2">
        <v>92323</v>
      </c>
      <c r="H174" s="44">
        <v>20.43</v>
      </c>
      <c r="I174" s="41">
        <v>18.84</v>
      </c>
      <c r="J174" s="41">
        <v>1.05</v>
      </c>
      <c r="K174" s="45">
        <f t="shared" si="14"/>
        <v>0.53999999999999981</v>
      </c>
      <c r="L174" s="45"/>
      <c r="M174" s="41">
        <v>7.0000000000000007E-2</v>
      </c>
      <c r="N174" s="30">
        <v>17</v>
      </c>
      <c r="O174" s="9">
        <v>3.6</v>
      </c>
      <c r="P174" s="35" t="s">
        <v>330</v>
      </c>
      <c r="Q174" s="36" t="s">
        <v>330</v>
      </c>
      <c r="R174" s="41">
        <v>2.42</v>
      </c>
      <c r="S174" s="41">
        <v>6.08</v>
      </c>
      <c r="T174" s="41">
        <v>1.1299999999999999</v>
      </c>
      <c r="U174" s="41">
        <v>0.98</v>
      </c>
      <c r="V174" s="74">
        <f t="shared" si="17"/>
        <v>2.7900000000000009</v>
      </c>
      <c r="W174" s="41"/>
      <c r="X174" s="39">
        <v>5.38</v>
      </c>
      <c r="Y174" s="39">
        <v>3.57</v>
      </c>
      <c r="Z174" s="41">
        <v>17.55</v>
      </c>
      <c r="AA174" s="41">
        <v>36</v>
      </c>
      <c r="AB174" s="41">
        <v>3.23</v>
      </c>
      <c r="AC174" s="41">
        <v>1.1499999999999999</v>
      </c>
      <c r="AD174" s="41">
        <v>1.3</v>
      </c>
      <c r="AE174" s="41">
        <v>11.42</v>
      </c>
      <c r="AF174" s="47">
        <f t="shared" si="15"/>
        <v>18.899999999999999</v>
      </c>
      <c r="AG174" s="47">
        <f t="shared" si="16"/>
        <v>0</v>
      </c>
      <c r="AH174" s="101"/>
    </row>
    <row r="175" spans="1:34">
      <c r="A175" s="1">
        <v>171</v>
      </c>
      <c r="B175" s="25">
        <v>74</v>
      </c>
      <c r="C175" s="25">
        <v>0</v>
      </c>
      <c r="D175" s="12" t="s">
        <v>1039</v>
      </c>
      <c r="E175" s="2">
        <v>9289364</v>
      </c>
      <c r="H175" s="44">
        <v>78.849999999999994</v>
      </c>
      <c r="I175" s="41">
        <v>74.489999999999995</v>
      </c>
      <c r="J175" s="41">
        <v>3.58</v>
      </c>
      <c r="K175" s="45">
        <f t="shared" si="14"/>
        <v>0.77999999999999936</v>
      </c>
      <c r="L175" s="45"/>
      <c r="M175" s="41">
        <v>0.19</v>
      </c>
      <c r="N175" s="30">
        <v>4.92</v>
      </c>
      <c r="O175" s="9">
        <v>0.9</v>
      </c>
      <c r="P175" s="35" t="s">
        <v>330</v>
      </c>
      <c r="Q175" s="36" t="s">
        <v>330</v>
      </c>
      <c r="R175" s="41">
        <v>0.63</v>
      </c>
      <c r="S175" s="41">
        <v>1.42</v>
      </c>
      <c r="T175" s="41">
        <v>0.26</v>
      </c>
      <c r="U175" s="41">
        <v>0.5</v>
      </c>
      <c r="V175" s="74">
        <f t="shared" si="17"/>
        <v>1.21</v>
      </c>
      <c r="W175" s="41"/>
      <c r="X175" s="39">
        <v>1.52</v>
      </c>
      <c r="Y175" s="39">
        <v>1.56</v>
      </c>
      <c r="Z175" s="41">
        <v>3.43</v>
      </c>
      <c r="AA175" s="41">
        <v>9.5299999999999994</v>
      </c>
      <c r="AB175" s="41">
        <v>0.68</v>
      </c>
      <c r="AC175" s="41">
        <v>0.55000000000000004</v>
      </c>
      <c r="AD175" s="41">
        <v>0.39</v>
      </c>
      <c r="AE175" s="41">
        <v>4.2300000000000004</v>
      </c>
      <c r="AF175" s="47">
        <f t="shared" si="15"/>
        <v>3.6799999999999988</v>
      </c>
      <c r="AG175" s="47">
        <f t="shared" si="16"/>
        <v>0</v>
      </c>
      <c r="AH175" s="101"/>
    </row>
    <row r="176" spans="1:34">
      <c r="A176" s="1">
        <v>172</v>
      </c>
      <c r="B176" s="25">
        <v>74</v>
      </c>
      <c r="C176" s="25">
        <v>1</v>
      </c>
      <c r="D176" s="18" t="s">
        <v>369</v>
      </c>
      <c r="E176" s="2">
        <v>1200256</v>
      </c>
      <c r="H176" s="44">
        <v>18.59</v>
      </c>
      <c r="I176" s="41">
        <v>17.09</v>
      </c>
      <c r="J176" s="41">
        <v>0.31</v>
      </c>
      <c r="K176" s="45">
        <f t="shared" si="14"/>
        <v>1.19</v>
      </c>
      <c r="L176" s="45"/>
      <c r="M176" s="41">
        <v>0.22</v>
      </c>
      <c r="N176" s="30">
        <v>13.16</v>
      </c>
      <c r="O176" s="9">
        <v>3.2</v>
      </c>
      <c r="P176" s="35" t="s">
        <v>330</v>
      </c>
      <c r="Q176" s="36" t="s">
        <v>330</v>
      </c>
      <c r="R176" s="41">
        <v>2.1800000000000002</v>
      </c>
      <c r="S176" s="41">
        <v>5.1100000000000003</v>
      </c>
      <c r="T176" s="41">
        <v>0.94</v>
      </c>
      <c r="U176" s="41">
        <v>0.95</v>
      </c>
      <c r="V176" s="74">
        <f t="shared" si="17"/>
        <v>0.78000000000000114</v>
      </c>
      <c r="W176" s="41"/>
      <c r="X176" s="39">
        <v>5.38</v>
      </c>
      <c r="Y176" s="39">
        <v>6.45</v>
      </c>
      <c r="Z176" s="41">
        <v>15.96</v>
      </c>
      <c r="AA176" s="41">
        <v>35.22</v>
      </c>
      <c r="AB176" s="41">
        <v>3.22</v>
      </c>
      <c r="AC176" s="41">
        <v>0.99</v>
      </c>
      <c r="AD176" s="41">
        <v>1.91</v>
      </c>
      <c r="AE176" s="41">
        <v>14.05</v>
      </c>
      <c r="AF176" s="47">
        <f t="shared" si="15"/>
        <v>15.049999999999997</v>
      </c>
      <c r="AG176" s="47">
        <f t="shared" si="16"/>
        <v>5.0200000000000102</v>
      </c>
      <c r="AH176" s="101" t="s">
        <v>652</v>
      </c>
    </row>
    <row r="177" spans="1:34">
      <c r="A177" s="1">
        <v>174</v>
      </c>
      <c r="B177" s="25">
        <v>75</v>
      </c>
      <c r="C177" s="25">
        <v>0</v>
      </c>
      <c r="D177" s="4" t="s">
        <v>811</v>
      </c>
      <c r="E177" s="2">
        <v>120306</v>
      </c>
      <c r="H177" s="44">
        <v>58.16</v>
      </c>
      <c r="I177" s="41">
        <v>56.49</v>
      </c>
      <c r="J177" s="41">
        <v>0.3</v>
      </c>
      <c r="K177" s="45">
        <f t="shared" si="14"/>
        <v>1.3699999999999946</v>
      </c>
      <c r="L177" s="45"/>
      <c r="M177" s="41">
        <v>6.31</v>
      </c>
      <c r="N177" s="30">
        <v>5.75</v>
      </c>
      <c r="O177" s="3">
        <v>1.02</v>
      </c>
      <c r="P177" s="3">
        <v>0.24</v>
      </c>
      <c r="Q177" s="8">
        <v>1</v>
      </c>
      <c r="R177" s="41">
        <v>0.7</v>
      </c>
      <c r="S177" s="41">
        <v>1.31</v>
      </c>
      <c r="T177" s="41">
        <v>0.43</v>
      </c>
      <c r="U177" s="41">
        <v>0.13</v>
      </c>
      <c r="V177" s="74">
        <f t="shared" si="17"/>
        <v>2.1600000000000006</v>
      </c>
      <c r="W177" s="41"/>
      <c r="X177" s="39">
        <v>4.49</v>
      </c>
      <c r="Y177" s="39">
        <v>4.63</v>
      </c>
      <c r="Z177" s="41">
        <v>4.74</v>
      </c>
      <c r="AA177" s="41">
        <v>15.92</v>
      </c>
      <c r="AB177" s="41">
        <v>0.89</v>
      </c>
      <c r="AC177" s="41">
        <v>0.46</v>
      </c>
      <c r="AD177" s="41">
        <v>0.8</v>
      </c>
      <c r="AE177" s="41">
        <v>8.4</v>
      </c>
      <c r="AF177" s="47">
        <f t="shared" si="15"/>
        <v>5.3699999999999992</v>
      </c>
      <c r="AG177" s="47">
        <f t="shared" si="16"/>
        <v>0</v>
      </c>
      <c r="AH177" s="101"/>
    </row>
    <row r="178" spans="1:34">
      <c r="A178" s="1">
        <v>175</v>
      </c>
      <c r="B178" s="25">
        <v>75</v>
      </c>
      <c r="C178" s="25">
        <v>1</v>
      </c>
      <c r="D178" s="18" t="s">
        <v>369</v>
      </c>
      <c r="E178" s="2">
        <v>32834</v>
      </c>
      <c r="H178" s="44">
        <v>3.92</v>
      </c>
      <c r="I178" s="41">
        <v>3.24</v>
      </c>
      <c r="J178" s="41">
        <v>0.03</v>
      </c>
      <c r="K178" s="45">
        <f t="shared" si="14"/>
        <v>0.64999999999999969</v>
      </c>
      <c r="L178" s="45"/>
      <c r="M178" s="41">
        <v>4.6399999999999997</v>
      </c>
      <c r="N178" s="30">
        <v>15.39</v>
      </c>
      <c r="O178" s="3">
        <v>2.88</v>
      </c>
      <c r="P178" s="3">
        <v>0.72</v>
      </c>
      <c r="Q178" s="8">
        <v>2</v>
      </c>
      <c r="R178" s="41">
        <v>1.45</v>
      </c>
      <c r="S178" s="41">
        <v>3.5</v>
      </c>
      <c r="T178" s="41">
        <v>0.95</v>
      </c>
      <c r="U178" s="41">
        <v>0.36</v>
      </c>
      <c r="V178" s="74">
        <f t="shared" si="17"/>
        <v>6.2500000000000009</v>
      </c>
      <c r="W178" s="41"/>
      <c r="X178" s="39">
        <v>12.59</v>
      </c>
      <c r="Y178" s="39">
        <v>11.19</v>
      </c>
      <c r="Z178" s="41">
        <v>13.48</v>
      </c>
      <c r="AA178" s="41">
        <v>38.79</v>
      </c>
      <c r="AB178" s="41">
        <v>2.19</v>
      </c>
      <c r="AC178" s="41">
        <v>0.56000000000000005</v>
      </c>
      <c r="AD178" s="41">
        <v>2.0099999999999998</v>
      </c>
      <c r="AE178" s="41">
        <v>19.559999999999999</v>
      </c>
      <c r="AF178" s="47">
        <f t="shared" si="15"/>
        <v>14.469999999999999</v>
      </c>
      <c r="AG178" s="47">
        <f t="shared" si="16"/>
        <v>0</v>
      </c>
      <c r="AH178" s="101"/>
    </row>
    <row r="179" spans="1:34">
      <c r="A179" s="1">
        <v>176</v>
      </c>
      <c r="B179" s="25">
        <v>76</v>
      </c>
      <c r="C179" s="25">
        <v>0</v>
      </c>
      <c r="D179" s="4" t="s">
        <v>812</v>
      </c>
      <c r="E179" s="2">
        <v>570161</v>
      </c>
      <c r="H179" s="44">
        <v>72.69</v>
      </c>
      <c r="I179" s="41">
        <v>65.41</v>
      </c>
      <c r="J179" s="41">
        <v>3.9</v>
      </c>
      <c r="K179" s="45">
        <f t="shared" si="14"/>
        <v>3.3800000000000012</v>
      </c>
      <c r="L179" s="45"/>
      <c r="M179" s="41">
        <v>2.7</v>
      </c>
      <c r="N179" s="30">
        <v>6.24</v>
      </c>
      <c r="O179" s="3">
        <v>1.17</v>
      </c>
      <c r="P179" s="3">
        <v>0.18</v>
      </c>
      <c r="Q179" s="8">
        <v>0</v>
      </c>
      <c r="R179" s="41">
        <v>0.81</v>
      </c>
      <c r="S179" s="41">
        <v>1.76</v>
      </c>
      <c r="T179" s="41">
        <v>0.56000000000000005</v>
      </c>
      <c r="U179" s="41">
        <v>0.67</v>
      </c>
      <c r="V179" s="74">
        <f t="shared" si="17"/>
        <v>1.27</v>
      </c>
      <c r="W179" s="41"/>
      <c r="X179" s="39">
        <v>2.98</v>
      </c>
      <c r="Y179" s="39">
        <v>1.93</v>
      </c>
      <c r="Z179" s="41">
        <v>3.08</v>
      </c>
      <c r="AA179" s="41">
        <v>10.38</v>
      </c>
      <c r="AB179" s="41">
        <v>0.96</v>
      </c>
      <c r="AC179" s="41">
        <v>0.41</v>
      </c>
      <c r="AD179" s="41">
        <v>0.48</v>
      </c>
      <c r="AE179" s="41">
        <v>5.16</v>
      </c>
      <c r="AF179" s="47">
        <f t="shared" si="15"/>
        <v>3.370000000000001</v>
      </c>
      <c r="AG179" s="47">
        <f t="shared" si="16"/>
        <v>0</v>
      </c>
      <c r="AH179" s="101"/>
    </row>
    <row r="180" spans="1:34">
      <c r="A180" s="1">
        <v>177</v>
      </c>
      <c r="B180" s="25">
        <v>76</v>
      </c>
      <c r="C180" s="25">
        <v>1</v>
      </c>
      <c r="D180" s="18" t="s">
        <v>369</v>
      </c>
      <c r="E180" s="2">
        <v>62884</v>
      </c>
      <c r="H180" s="44">
        <v>11.05</v>
      </c>
      <c r="I180" s="41">
        <v>9.2799999999999994</v>
      </c>
      <c r="J180" s="41">
        <v>0.16</v>
      </c>
      <c r="K180" s="45">
        <f t="shared" si="14"/>
        <v>1.6100000000000014</v>
      </c>
      <c r="L180" s="45"/>
      <c r="M180" s="41">
        <v>4.1500000000000004</v>
      </c>
      <c r="N180" s="30">
        <v>16.37</v>
      </c>
      <c r="O180" s="3">
        <v>2.7</v>
      </c>
      <c r="P180" s="3">
        <v>0.64</v>
      </c>
      <c r="Q180" s="8">
        <v>2</v>
      </c>
      <c r="R180" s="41">
        <v>1.63</v>
      </c>
      <c r="S180" s="41">
        <v>5.0599999999999996</v>
      </c>
      <c r="T180" s="41">
        <v>1.64</v>
      </c>
      <c r="U180" s="41">
        <v>1.56</v>
      </c>
      <c r="V180" s="74">
        <f t="shared" si="17"/>
        <v>3.7800000000000011</v>
      </c>
      <c r="W180" s="41"/>
      <c r="X180" s="39">
        <v>9.07</v>
      </c>
      <c r="Y180" s="39">
        <v>7.3</v>
      </c>
      <c r="Z180" s="41">
        <v>12.84</v>
      </c>
      <c r="AA180" s="41">
        <v>39.22</v>
      </c>
      <c r="AB180" s="41">
        <v>4.75</v>
      </c>
      <c r="AC180" s="41">
        <v>0.99</v>
      </c>
      <c r="AD180" s="41">
        <v>2.25</v>
      </c>
      <c r="AE180" s="41">
        <v>16.489999999999998</v>
      </c>
      <c r="AF180" s="47">
        <f t="shared" si="15"/>
        <v>14.740000000000002</v>
      </c>
      <c r="AG180" s="47">
        <f t="shared" si="16"/>
        <v>0</v>
      </c>
      <c r="AH180" s="101"/>
    </row>
    <row r="181" spans="1:34">
      <c r="A181" s="1">
        <v>178</v>
      </c>
      <c r="B181" s="25">
        <v>77</v>
      </c>
      <c r="C181" s="25">
        <v>0</v>
      </c>
      <c r="D181" s="4" t="s">
        <v>357</v>
      </c>
      <c r="E181" s="2">
        <v>672037</v>
      </c>
      <c r="H181" s="44">
        <v>83.36</v>
      </c>
      <c r="I181" s="41">
        <v>58.49</v>
      </c>
      <c r="J181" s="41">
        <v>24.11</v>
      </c>
      <c r="K181" s="45">
        <f t="shared" si="14"/>
        <v>0.75999999999999801</v>
      </c>
      <c r="L181" s="45"/>
      <c r="M181" s="41">
        <v>2.0499999999999998</v>
      </c>
      <c r="N181" s="30">
        <v>2.2200000000000002</v>
      </c>
      <c r="O181" s="3">
        <v>0.57999999999999996</v>
      </c>
      <c r="P181" s="3">
        <v>0.12</v>
      </c>
      <c r="Q181" s="8">
        <v>0</v>
      </c>
      <c r="R181" s="41">
        <v>0.18</v>
      </c>
      <c r="S181" s="41">
        <v>0.55000000000000004</v>
      </c>
      <c r="T181" s="41">
        <v>0.25</v>
      </c>
      <c r="U181" s="41">
        <v>0.08</v>
      </c>
      <c r="V181" s="74">
        <f t="shared" si="17"/>
        <v>0.58000000000000007</v>
      </c>
      <c r="W181" s="41"/>
      <c r="X181" s="39">
        <v>2.2200000000000002</v>
      </c>
      <c r="Y181" s="39">
        <v>0.92</v>
      </c>
      <c r="Z181" s="41">
        <v>2.02</v>
      </c>
      <c r="AA181" s="41">
        <v>7.21</v>
      </c>
      <c r="AB181" s="41">
        <v>0.63</v>
      </c>
      <c r="AC181" s="41">
        <v>0.37</v>
      </c>
      <c r="AD181" s="41">
        <v>0.37</v>
      </c>
      <c r="AE181" s="41">
        <v>2.86</v>
      </c>
      <c r="AF181" s="47">
        <f t="shared" si="15"/>
        <v>2.9799999999999995</v>
      </c>
      <c r="AG181" s="47">
        <f t="shared" si="16"/>
        <v>0</v>
      </c>
      <c r="AH181" s="101"/>
    </row>
    <row r="182" spans="1:34">
      <c r="A182" s="1">
        <v>179</v>
      </c>
      <c r="B182" s="25">
        <v>77</v>
      </c>
      <c r="C182" s="25">
        <v>1</v>
      </c>
      <c r="D182" s="18" t="s">
        <v>369</v>
      </c>
      <c r="E182" s="2">
        <v>42778</v>
      </c>
      <c r="H182" s="44">
        <v>16.170000000000002</v>
      </c>
      <c r="I182" s="41">
        <v>14.2</v>
      </c>
      <c r="J182" s="41">
        <v>0.86</v>
      </c>
      <c r="K182" s="45">
        <f t="shared" si="14"/>
        <v>1.1100000000000025</v>
      </c>
      <c r="L182" s="45"/>
      <c r="M182" s="41">
        <v>1.35</v>
      </c>
      <c r="N182" s="30">
        <v>11.49</v>
      </c>
      <c r="O182" s="3">
        <v>1.79</v>
      </c>
      <c r="P182" s="3">
        <v>0.32</v>
      </c>
      <c r="Q182" s="8">
        <v>2</v>
      </c>
      <c r="R182" s="41">
        <v>0.99</v>
      </c>
      <c r="S182" s="41">
        <v>3.7</v>
      </c>
      <c r="T182" s="41">
        <v>1.52</v>
      </c>
      <c r="U182" s="41">
        <v>0.26</v>
      </c>
      <c r="V182" s="74">
        <f t="shared" si="17"/>
        <v>3.2299999999999986</v>
      </c>
      <c r="W182" s="41"/>
      <c r="X182" s="39">
        <v>6.35</v>
      </c>
      <c r="Y182" s="39">
        <v>5.01</v>
      </c>
      <c r="Z182" s="41">
        <v>17.32</v>
      </c>
      <c r="AA182" s="41">
        <v>42.31</v>
      </c>
      <c r="AB182" s="41">
        <v>5.66</v>
      </c>
      <c r="AC182" s="41">
        <v>1.2</v>
      </c>
      <c r="AD182" s="41">
        <v>2.68</v>
      </c>
      <c r="AE182" s="41">
        <v>15.78</v>
      </c>
      <c r="AF182" s="47">
        <f t="shared" si="15"/>
        <v>16.990000000000002</v>
      </c>
      <c r="AG182" s="47">
        <f t="shared" si="16"/>
        <v>0</v>
      </c>
      <c r="AH182" s="101"/>
    </row>
    <row r="183" spans="1:34">
      <c r="A183" s="1">
        <v>180</v>
      </c>
      <c r="B183" s="25">
        <v>78</v>
      </c>
      <c r="C183" s="25">
        <v>0</v>
      </c>
      <c r="D183" s="4" t="s">
        <v>358</v>
      </c>
      <c r="E183" s="2">
        <v>514267</v>
      </c>
      <c r="H183" s="44">
        <v>72.959999999999994</v>
      </c>
      <c r="I183" s="41">
        <v>69.400000000000006</v>
      </c>
      <c r="J183" s="41">
        <v>1.83</v>
      </c>
      <c r="K183" s="45">
        <f t="shared" si="14"/>
        <v>1.729999999999988</v>
      </c>
      <c r="L183" s="45"/>
      <c r="M183" s="41">
        <v>0.66</v>
      </c>
      <c r="N183" s="30">
        <v>5.65</v>
      </c>
      <c r="O183" s="3">
        <v>0.97</v>
      </c>
      <c r="P183" s="3">
        <v>0.44</v>
      </c>
      <c r="Q183" s="8">
        <v>0</v>
      </c>
      <c r="R183" s="41">
        <v>0.7</v>
      </c>
      <c r="S183" s="41">
        <v>1.6</v>
      </c>
      <c r="T183" s="41">
        <v>0.5</v>
      </c>
      <c r="U183" s="41">
        <v>0.31</v>
      </c>
      <c r="V183" s="74">
        <f t="shared" si="17"/>
        <v>1.5700000000000007</v>
      </c>
      <c r="W183" s="41"/>
      <c r="X183" s="39">
        <v>3.37</v>
      </c>
      <c r="Y183" s="39">
        <v>1.56</v>
      </c>
      <c r="Z183" s="41">
        <v>3.46</v>
      </c>
      <c r="AA183" s="41">
        <v>12.34</v>
      </c>
      <c r="AB183" s="41">
        <v>1.07</v>
      </c>
      <c r="AC183" s="41">
        <v>0.5</v>
      </c>
      <c r="AD183" s="41">
        <v>0.78</v>
      </c>
      <c r="AE183" s="41">
        <v>5.56</v>
      </c>
      <c r="AF183" s="47">
        <f t="shared" si="15"/>
        <v>4.43</v>
      </c>
      <c r="AG183" s="47">
        <f t="shared" si="16"/>
        <v>0</v>
      </c>
      <c r="AH183" s="101"/>
    </row>
    <row r="184" spans="1:34">
      <c r="A184" s="1">
        <v>181</v>
      </c>
      <c r="B184" s="25">
        <v>78</v>
      </c>
      <c r="C184" s="25">
        <v>1</v>
      </c>
      <c r="D184" s="18" t="s">
        <v>369</v>
      </c>
      <c r="E184" s="2">
        <v>62795</v>
      </c>
      <c r="H184" s="44">
        <v>9.33</v>
      </c>
      <c r="I184" s="41">
        <v>8.08</v>
      </c>
      <c r="J184" s="41">
        <v>0.56999999999999995</v>
      </c>
      <c r="K184" s="45">
        <f t="shared" si="14"/>
        <v>0.68</v>
      </c>
      <c r="L184" s="45"/>
      <c r="M184" s="41">
        <v>0.86</v>
      </c>
      <c r="N184" s="30">
        <v>15.96</v>
      </c>
      <c r="O184" s="3">
        <v>1.81</v>
      </c>
      <c r="P184" s="3">
        <v>0.36</v>
      </c>
      <c r="Q184" s="8">
        <v>2</v>
      </c>
      <c r="R184" s="41">
        <v>1.66</v>
      </c>
      <c r="S184" s="41">
        <v>6.19</v>
      </c>
      <c r="T184" s="41">
        <v>1.59</v>
      </c>
      <c r="U184" s="41">
        <v>0.7</v>
      </c>
      <c r="V184" s="74">
        <f t="shared" si="17"/>
        <v>4.01</v>
      </c>
      <c r="W184" s="41"/>
      <c r="X184" s="39">
        <v>6.87</v>
      </c>
      <c r="Y184" s="39">
        <v>6.25</v>
      </c>
      <c r="Z184" s="41">
        <v>13.79</v>
      </c>
      <c r="AA184" s="41">
        <v>46.94</v>
      </c>
      <c r="AB184" s="41">
        <v>5.6</v>
      </c>
      <c r="AC184" s="41">
        <v>1.19</v>
      </c>
      <c r="AD184" s="41">
        <v>3.81</v>
      </c>
      <c r="AE184" s="41">
        <v>17.52</v>
      </c>
      <c r="AF184" s="47">
        <f t="shared" si="15"/>
        <v>18.82</v>
      </c>
      <c r="AG184" s="47">
        <f t="shared" si="16"/>
        <v>0</v>
      </c>
      <c r="AH184" s="101"/>
    </row>
    <row r="185" spans="1:34">
      <c r="A185" s="1">
        <v>182</v>
      </c>
      <c r="B185" s="25">
        <v>79</v>
      </c>
      <c r="C185" s="25">
        <v>0</v>
      </c>
      <c r="D185" s="4" t="s">
        <v>696</v>
      </c>
      <c r="E185" s="2">
        <v>223336</v>
      </c>
      <c r="H185" s="44">
        <v>56.48</v>
      </c>
      <c r="I185" s="41">
        <v>32.74</v>
      </c>
      <c r="J185" s="41">
        <v>8.17</v>
      </c>
      <c r="K185" s="45">
        <f t="shared" si="14"/>
        <v>15.569999999999995</v>
      </c>
      <c r="L185" s="45"/>
      <c r="M185" s="41">
        <v>0.66</v>
      </c>
      <c r="N185" s="30">
        <v>3.44</v>
      </c>
      <c r="O185" s="3">
        <v>0.8</v>
      </c>
      <c r="P185" s="3">
        <v>0.36</v>
      </c>
      <c r="Q185" s="8">
        <v>0</v>
      </c>
      <c r="R185" s="41">
        <v>0.36</v>
      </c>
      <c r="S185" s="41">
        <v>0.77</v>
      </c>
      <c r="T185" s="41">
        <v>0.16</v>
      </c>
      <c r="U185" s="41">
        <v>7.0000000000000007E-2</v>
      </c>
      <c r="V185" s="74">
        <f t="shared" si="17"/>
        <v>1.2799999999999998</v>
      </c>
      <c r="W185" s="41"/>
      <c r="X185" s="39">
        <v>4.0199999999999996</v>
      </c>
      <c r="Y185" s="39">
        <v>4.72</v>
      </c>
      <c r="Z185" s="41">
        <v>3.6</v>
      </c>
      <c r="AA185" s="41">
        <v>27.08</v>
      </c>
      <c r="AB185" s="41">
        <v>1.0900000000000001</v>
      </c>
      <c r="AC185" s="41">
        <v>0.31</v>
      </c>
      <c r="AD185" s="41">
        <v>0.75</v>
      </c>
      <c r="AE185" s="41">
        <v>7.8</v>
      </c>
      <c r="AF185" s="47">
        <f t="shared" si="15"/>
        <v>17.13</v>
      </c>
      <c r="AG185" s="47">
        <f t="shared" si="16"/>
        <v>0</v>
      </c>
      <c r="AH185" s="101"/>
    </row>
    <row r="186" spans="1:34">
      <c r="A186" s="1">
        <v>183</v>
      </c>
      <c r="B186" s="25">
        <v>79</v>
      </c>
      <c r="C186" s="25">
        <v>1</v>
      </c>
      <c r="D186" s="18" t="s">
        <v>369</v>
      </c>
      <c r="E186" s="2">
        <v>51417</v>
      </c>
      <c r="H186" s="44">
        <v>6.03</v>
      </c>
      <c r="I186" s="41">
        <v>1.23</v>
      </c>
      <c r="J186" s="41">
        <v>0.18</v>
      </c>
      <c r="K186" s="45">
        <f t="shared" si="14"/>
        <v>4.620000000000001</v>
      </c>
      <c r="L186" s="45"/>
      <c r="M186" s="41">
        <v>0.67</v>
      </c>
      <c r="N186" s="30">
        <v>9.1999999999999993</v>
      </c>
      <c r="O186" s="3">
        <v>1.95</v>
      </c>
      <c r="P186" s="3">
        <v>1</v>
      </c>
      <c r="Q186" s="8">
        <v>1</v>
      </c>
      <c r="R186" s="41">
        <v>0.91</v>
      </c>
      <c r="S186" s="41">
        <v>2.23</v>
      </c>
      <c r="T186" s="41">
        <v>0.21</v>
      </c>
      <c r="U186" s="41">
        <v>0.05</v>
      </c>
      <c r="V186" s="74">
        <f t="shared" si="17"/>
        <v>3.8499999999999992</v>
      </c>
      <c r="W186" s="41"/>
      <c r="X186" s="39">
        <v>9.02</v>
      </c>
      <c r="Y186" s="39">
        <v>6.52</v>
      </c>
      <c r="Z186" s="41">
        <v>9.8800000000000008</v>
      </c>
      <c r="AA186" s="41">
        <v>58.68</v>
      </c>
      <c r="AB186" s="41">
        <v>3.14</v>
      </c>
      <c r="AC186" s="41">
        <v>0.37</v>
      </c>
      <c r="AD186" s="41">
        <v>1.47</v>
      </c>
      <c r="AE186" s="41">
        <v>21.04</v>
      </c>
      <c r="AF186" s="47">
        <f t="shared" si="15"/>
        <v>32.659999999999997</v>
      </c>
      <c r="AG186" s="47">
        <f t="shared" si="16"/>
        <v>0</v>
      </c>
      <c r="AH186" s="101"/>
    </row>
    <row r="187" spans="1:34">
      <c r="A187" s="1">
        <v>184</v>
      </c>
      <c r="B187" s="25">
        <v>80</v>
      </c>
      <c r="C187" s="25">
        <v>0</v>
      </c>
      <c r="D187" s="4" t="s">
        <v>592</v>
      </c>
      <c r="E187" s="2">
        <v>28113</v>
      </c>
      <c r="H187" s="44">
        <v>52.57</v>
      </c>
      <c r="I187" s="41">
        <v>35.71</v>
      </c>
      <c r="J187" s="41">
        <v>3.79</v>
      </c>
      <c r="K187" s="45">
        <f t="shared" si="14"/>
        <v>13.07</v>
      </c>
      <c r="L187" s="45"/>
      <c r="M187" s="41">
        <v>1.01</v>
      </c>
      <c r="N187" s="30">
        <v>4.25</v>
      </c>
      <c r="O187" s="3">
        <v>0.66</v>
      </c>
      <c r="P187" s="3">
        <v>0.02</v>
      </c>
      <c r="Q187" s="8">
        <v>0</v>
      </c>
      <c r="R187" s="41">
        <v>0.5</v>
      </c>
      <c r="S187" s="41">
        <v>1.89</v>
      </c>
      <c r="T187" s="41">
        <v>0.1</v>
      </c>
      <c r="U187" s="41">
        <v>0.18</v>
      </c>
      <c r="V187" s="74">
        <f t="shared" si="17"/>
        <v>0.91999999999999993</v>
      </c>
      <c r="W187" s="41"/>
      <c r="X187" s="39">
        <v>1.68</v>
      </c>
      <c r="Y187" s="39">
        <v>0.35</v>
      </c>
      <c r="Z187" s="41">
        <v>1.1299999999999999</v>
      </c>
      <c r="AA187" s="41">
        <v>39.01</v>
      </c>
      <c r="AB187" s="41">
        <v>1.79</v>
      </c>
      <c r="AC187" s="41">
        <v>0.28999999999999998</v>
      </c>
      <c r="AD187" s="41">
        <v>0.61</v>
      </c>
      <c r="AE187" s="41">
        <v>5.7</v>
      </c>
      <c r="AF187" s="47">
        <f t="shared" si="15"/>
        <v>30.619999999999997</v>
      </c>
      <c r="AG187" s="47">
        <f t="shared" si="16"/>
        <v>0</v>
      </c>
      <c r="AH187" s="101"/>
    </row>
    <row r="188" spans="1:34">
      <c r="A188" s="1">
        <v>185</v>
      </c>
      <c r="B188" s="25">
        <v>80</v>
      </c>
      <c r="C188" s="25">
        <v>1</v>
      </c>
      <c r="D188" s="18" t="s">
        <v>369</v>
      </c>
      <c r="E188" s="2">
        <v>8595</v>
      </c>
      <c r="H188" s="44">
        <v>19.05</v>
      </c>
      <c r="I188" s="41">
        <v>17.690000000000001</v>
      </c>
      <c r="J188" s="41">
        <v>0.15</v>
      </c>
      <c r="K188" s="45">
        <f t="shared" si="14"/>
        <v>1.2099999999999995</v>
      </c>
      <c r="L188" s="45"/>
      <c r="M188" s="41">
        <v>0.01</v>
      </c>
      <c r="N188" s="30">
        <v>5.77</v>
      </c>
      <c r="O188" s="3">
        <v>0.89</v>
      </c>
      <c r="P188" s="3">
        <v>0.01</v>
      </c>
      <c r="Q188" s="8">
        <v>0</v>
      </c>
      <c r="R188" s="41">
        <v>0.8</v>
      </c>
      <c r="S188" s="41">
        <v>2.73</v>
      </c>
      <c r="T188" s="41">
        <v>0.13</v>
      </c>
      <c r="U188" s="41">
        <v>0.14000000000000001</v>
      </c>
      <c r="V188" s="74">
        <f t="shared" si="17"/>
        <v>1.0799999999999996</v>
      </c>
      <c r="W188" s="41"/>
      <c r="X188" s="39">
        <v>2.02</v>
      </c>
      <c r="Y188" s="39">
        <v>0.35</v>
      </c>
      <c r="Z188" s="41">
        <v>1.87</v>
      </c>
      <c r="AA188" s="41">
        <v>70.930000000000007</v>
      </c>
      <c r="AB188" s="41">
        <v>2.9</v>
      </c>
      <c r="AC188" s="41">
        <v>0.26</v>
      </c>
      <c r="AD188" s="41">
        <v>1.03</v>
      </c>
      <c r="AE188" s="41">
        <v>5.89</v>
      </c>
      <c r="AF188" s="117">
        <f t="shared" si="15"/>
        <v>60.850000000000009</v>
      </c>
      <c r="AG188" s="47">
        <f t="shared" si="16"/>
        <v>0</v>
      </c>
      <c r="AH188" s="101" t="s">
        <v>526</v>
      </c>
    </row>
    <row r="189" spans="1:34">
      <c r="A189" s="1">
        <v>186</v>
      </c>
      <c r="B189" s="25">
        <v>81</v>
      </c>
      <c r="C189" s="25">
        <v>0</v>
      </c>
      <c r="D189" s="4" t="s">
        <v>593</v>
      </c>
      <c r="E189" s="2">
        <v>1433043</v>
      </c>
      <c r="H189" s="44">
        <v>86.48</v>
      </c>
      <c r="I189" s="41">
        <v>82.99</v>
      </c>
      <c r="J189" s="41">
        <v>1.0900000000000001</v>
      </c>
      <c r="K189" s="45">
        <f t="shared" si="14"/>
        <v>2.4000000000000092</v>
      </c>
      <c r="L189" s="45"/>
      <c r="M189" s="41">
        <v>0.01</v>
      </c>
      <c r="N189" s="30">
        <v>4.12</v>
      </c>
      <c r="O189" s="3">
        <v>0.47</v>
      </c>
      <c r="P189" s="3">
        <v>0.16</v>
      </c>
      <c r="Q189" s="8">
        <v>0</v>
      </c>
      <c r="R189" s="41">
        <v>0.31</v>
      </c>
      <c r="S189" s="41">
        <v>1.1100000000000001</v>
      </c>
      <c r="T189" s="41">
        <v>0.41</v>
      </c>
      <c r="U189" s="41">
        <v>0.9</v>
      </c>
      <c r="V189" s="74">
        <f t="shared" si="17"/>
        <v>0.92000000000000037</v>
      </c>
      <c r="W189" s="41"/>
      <c r="X189" s="39">
        <v>1.06</v>
      </c>
      <c r="Y189" s="39">
        <v>0.65</v>
      </c>
      <c r="Z189" s="41">
        <v>1.63</v>
      </c>
      <c r="AA189" s="41">
        <v>6.05</v>
      </c>
      <c r="AB189" s="41">
        <v>0.65</v>
      </c>
      <c r="AC189" s="41">
        <v>0.4</v>
      </c>
      <c r="AD189" s="41">
        <v>0.28999999999999998</v>
      </c>
      <c r="AE189" s="41">
        <v>2.44</v>
      </c>
      <c r="AF189" s="47">
        <f t="shared" si="15"/>
        <v>2.2699999999999996</v>
      </c>
      <c r="AG189" s="47">
        <f t="shared" si="16"/>
        <v>0</v>
      </c>
      <c r="AH189" s="101"/>
    </row>
    <row r="190" spans="1:34">
      <c r="A190" s="1">
        <v>187</v>
      </c>
      <c r="B190" s="25">
        <v>81</v>
      </c>
      <c r="C190" s="25">
        <v>1</v>
      </c>
      <c r="D190" s="18" t="s">
        <v>369</v>
      </c>
      <c r="E190" s="2">
        <v>87351</v>
      </c>
      <c r="H190" s="44">
        <v>6.5</v>
      </c>
      <c r="I190" s="41">
        <v>3.98</v>
      </c>
      <c r="J190" s="41">
        <v>0.21</v>
      </c>
      <c r="K190" s="45">
        <f t="shared" si="14"/>
        <v>2.31</v>
      </c>
      <c r="L190" s="45"/>
      <c r="M190" s="41">
        <v>0.04</v>
      </c>
      <c r="N190" s="30">
        <v>22.3</v>
      </c>
      <c r="O190" s="3">
        <v>3.39</v>
      </c>
      <c r="P190" s="3">
        <v>0.82</v>
      </c>
      <c r="Q190" s="8">
        <v>2</v>
      </c>
      <c r="R190" s="41">
        <v>2.09</v>
      </c>
      <c r="S190" s="41">
        <v>6.6</v>
      </c>
      <c r="T190" s="41">
        <v>2.87</v>
      </c>
      <c r="U190" s="41">
        <v>1.8</v>
      </c>
      <c r="V190" s="74">
        <f t="shared" si="17"/>
        <v>5.5500000000000007</v>
      </c>
      <c r="W190" s="41"/>
      <c r="X190" s="39">
        <v>7.53</v>
      </c>
      <c r="Y190" s="39">
        <v>6.78</v>
      </c>
      <c r="Z190" s="41">
        <v>15.42</v>
      </c>
      <c r="AA190" s="41">
        <v>41.43</v>
      </c>
      <c r="AB190" s="41">
        <v>6.71</v>
      </c>
      <c r="AC190" s="41">
        <v>1.32</v>
      </c>
      <c r="AD190" s="41">
        <v>2.2400000000000002</v>
      </c>
      <c r="AE190" s="41">
        <v>16.22</v>
      </c>
      <c r="AF190" s="47">
        <f t="shared" si="15"/>
        <v>14.940000000000001</v>
      </c>
      <c r="AG190" s="47">
        <f t="shared" si="16"/>
        <v>0</v>
      </c>
      <c r="AH190" s="101"/>
    </row>
    <row r="191" spans="1:34">
      <c r="A191" s="1">
        <v>188</v>
      </c>
      <c r="B191" s="25">
        <v>82</v>
      </c>
      <c r="C191" s="25">
        <v>0</v>
      </c>
      <c r="D191" s="4" t="s">
        <v>699</v>
      </c>
      <c r="E191" s="2">
        <v>1927679</v>
      </c>
      <c r="H191" s="44">
        <v>82.16</v>
      </c>
      <c r="I191" s="41">
        <v>76.55</v>
      </c>
      <c r="J191" s="41">
        <v>2.97</v>
      </c>
      <c r="K191" s="45">
        <f t="shared" si="14"/>
        <v>2.6399999999999992</v>
      </c>
      <c r="L191" s="45"/>
      <c r="M191" s="41">
        <v>0.89</v>
      </c>
      <c r="N191" s="30">
        <v>4.82</v>
      </c>
      <c r="O191" s="3">
        <v>0.65</v>
      </c>
      <c r="P191" s="3">
        <v>0.18</v>
      </c>
      <c r="Q191" s="8">
        <v>0</v>
      </c>
      <c r="R191" s="41">
        <v>0.4</v>
      </c>
      <c r="S191" s="41">
        <v>1.17</v>
      </c>
      <c r="T191" s="41">
        <v>0.49</v>
      </c>
      <c r="U191" s="41">
        <v>0.85</v>
      </c>
      <c r="V191" s="74">
        <f t="shared" si="17"/>
        <v>1.2600000000000002</v>
      </c>
      <c r="W191" s="41"/>
      <c r="X191" s="39">
        <v>2.04</v>
      </c>
      <c r="Y191" s="39">
        <v>0.92</v>
      </c>
      <c r="Z191" s="41">
        <v>2.19</v>
      </c>
      <c r="AA191" s="41">
        <v>6.98</v>
      </c>
      <c r="AB191" s="41">
        <v>0.55000000000000004</v>
      </c>
      <c r="AC191" s="41">
        <v>0.31</v>
      </c>
      <c r="AD191" s="41">
        <v>0.32</v>
      </c>
      <c r="AE191" s="41">
        <v>3.9</v>
      </c>
      <c r="AF191" s="47">
        <f t="shared" si="15"/>
        <v>1.9000000000000004</v>
      </c>
      <c r="AG191" s="47">
        <f t="shared" si="16"/>
        <v>0</v>
      </c>
      <c r="AH191" s="101"/>
    </row>
    <row r="192" spans="1:34">
      <c r="A192" s="1">
        <v>189</v>
      </c>
      <c r="B192" s="25">
        <v>82</v>
      </c>
      <c r="C192" s="25">
        <v>1</v>
      </c>
      <c r="D192" s="18" t="s">
        <v>369</v>
      </c>
      <c r="E192" s="2">
        <v>127931</v>
      </c>
      <c r="H192" s="44">
        <v>11.79</v>
      </c>
      <c r="I192" s="41">
        <v>9.65</v>
      </c>
      <c r="J192" s="41">
        <v>0.39</v>
      </c>
      <c r="K192" s="45">
        <f t="shared" si="14"/>
        <v>1.7499999999999987</v>
      </c>
      <c r="L192" s="45"/>
      <c r="M192" s="41">
        <v>0.4</v>
      </c>
      <c r="N192" s="30">
        <v>19.73</v>
      </c>
      <c r="O192" s="3">
        <v>2.0699999999999998</v>
      </c>
      <c r="P192" s="3">
        <v>0.9</v>
      </c>
      <c r="Q192" s="8">
        <v>2</v>
      </c>
      <c r="R192" s="41">
        <v>1.52</v>
      </c>
      <c r="S192" s="41">
        <v>5.29</v>
      </c>
      <c r="T192" s="41">
        <v>2.1800000000000002</v>
      </c>
      <c r="U192" s="41">
        <v>2.89</v>
      </c>
      <c r="V192" s="74">
        <f t="shared" si="17"/>
        <v>5.7799999999999994</v>
      </c>
      <c r="W192" s="41"/>
      <c r="X192" s="39">
        <v>8.3000000000000007</v>
      </c>
      <c r="Y192" s="39">
        <v>4.92</v>
      </c>
      <c r="Z192" s="41">
        <v>15.22</v>
      </c>
      <c r="AA192" s="41">
        <v>39.64</v>
      </c>
      <c r="AB192" s="41">
        <v>4.1399999999999997</v>
      </c>
      <c r="AC192" s="41">
        <v>0.92</v>
      </c>
      <c r="AD192" s="41">
        <v>2.2999999999999998</v>
      </c>
      <c r="AE192" s="41">
        <v>20.43</v>
      </c>
      <c r="AF192" s="47">
        <f t="shared" si="15"/>
        <v>11.850000000000001</v>
      </c>
      <c r="AG192" s="47">
        <f t="shared" si="16"/>
        <v>0</v>
      </c>
      <c r="AH192" s="101"/>
    </row>
    <row r="193" spans="1:34">
      <c r="A193" s="1">
        <v>190</v>
      </c>
      <c r="B193" s="25">
        <v>83</v>
      </c>
      <c r="C193" s="25">
        <v>0</v>
      </c>
      <c r="D193" s="4" t="s">
        <v>813</v>
      </c>
      <c r="E193" s="2">
        <v>269880</v>
      </c>
      <c r="H193" s="44">
        <v>87.37</v>
      </c>
      <c r="I193" s="41">
        <v>6.5</v>
      </c>
      <c r="J193" s="41">
        <v>74.040000000000006</v>
      </c>
      <c r="K193" s="45">
        <f t="shared" si="14"/>
        <v>6.8299999999999983</v>
      </c>
      <c r="L193" s="45"/>
      <c r="M193" s="41">
        <v>3.51</v>
      </c>
      <c r="N193" s="30">
        <v>0.97</v>
      </c>
      <c r="O193" s="3">
        <v>0.28000000000000003</v>
      </c>
      <c r="P193" s="3">
        <v>0.01</v>
      </c>
      <c r="Q193" s="8">
        <v>0</v>
      </c>
      <c r="R193" s="41">
        <v>0.06</v>
      </c>
      <c r="S193" s="41">
        <v>0.32</v>
      </c>
      <c r="T193" s="41">
        <v>0.1</v>
      </c>
      <c r="U193" s="41">
        <v>0.02</v>
      </c>
      <c r="V193" s="74">
        <f t="shared" si="17"/>
        <v>0.18999999999999995</v>
      </c>
      <c r="W193" s="41"/>
      <c r="X193" s="39">
        <v>0.7</v>
      </c>
      <c r="Y193" s="39">
        <v>0.99</v>
      </c>
      <c r="Z193" s="41">
        <v>0.88</v>
      </c>
      <c r="AA193" s="41">
        <v>5.58</v>
      </c>
      <c r="AB193" s="41">
        <v>0.38</v>
      </c>
      <c r="AC193" s="41">
        <v>0.34</v>
      </c>
      <c r="AD193" s="41">
        <v>0.2</v>
      </c>
      <c r="AE193" s="41">
        <v>2.48</v>
      </c>
      <c r="AF193" s="47">
        <f t="shared" si="15"/>
        <v>2.1800000000000002</v>
      </c>
      <c r="AG193" s="47">
        <f t="shared" si="16"/>
        <v>0</v>
      </c>
      <c r="AH193" s="101"/>
    </row>
    <row r="194" spans="1:34">
      <c r="A194" s="1">
        <v>191</v>
      </c>
      <c r="B194" s="25">
        <v>83</v>
      </c>
      <c r="C194" s="25">
        <v>1</v>
      </c>
      <c r="D194" s="18" t="s">
        <v>369</v>
      </c>
      <c r="E194" s="2">
        <v>9182</v>
      </c>
      <c r="H194" s="44">
        <v>10.16</v>
      </c>
      <c r="I194" s="41">
        <v>2.77</v>
      </c>
      <c r="J194" s="41">
        <v>4.68</v>
      </c>
      <c r="K194" s="45">
        <f t="shared" si="14"/>
        <v>2.7100000000000009</v>
      </c>
      <c r="L194" s="45"/>
      <c r="M194" s="41">
        <v>0.03</v>
      </c>
      <c r="N194" s="30">
        <v>7.43</v>
      </c>
      <c r="O194" s="3">
        <v>0.76</v>
      </c>
      <c r="P194" s="3">
        <v>7.0000000000000007E-2</v>
      </c>
      <c r="Q194" s="8">
        <v>0</v>
      </c>
      <c r="R194" s="41">
        <v>0.33</v>
      </c>
      <c r="S194" s="41">
        <v>1.86</v>
      </c>
      <c r="T194" s="41">
        <v>0.61</v>
      </c>
      <c r="U194" s="41">
        <v>0.17</v>
      </c>
      <c r="V194" s="74">
        <f t="shared" si="17"/>
        <v>3.7</v>
      </c>
      <c r="W194" s="41"/>
      <c r="X194" s="39">
        <v>4.6900000000000004</v>
      </c>
      <c r="Y194" s="39">
        <v>6.65</v>
      </c>
      <c r="Z194" s="41">
        <v>18.82</v>
      </c>
      <c r="AA194" s="41">
        <v>52.22</v>
      </c>
      <c r="AB194" s="41">
        <v>7.22</v>
      </c>
      <c r="AC194" s="41">
        <v>2.88</v>
      </c>
      <c r="AD194" s="41">
        <v>3.08</v>
      </c>
      <c r="AE194" s="41">
        <v>21.69</v>
      </c>
      <c r="AF194" s="47">
        <f t="shared" si="15"/>
        <v>17.349999999999994</v>
      </c>
      <c r="AG194" s="47">
        <f t="shared" si="16"/>
        <v>0</v>
      </c>
      <c r="AH194" s="101"/>
    </row>
    <row r="195" spans="1:34">
      <c r="A195" s="1">
        <v>192</v>
      </c>
      <c r="B195" s="25">
        <v>84</v>
      </c>
      <c r="C195" s="25">
        <v>0</v>
      </c>
      <c r="D195" s="12" t="s">
        <v>241</v>
      </c>
      <c r="E195" s="2">
        <v>5758822</v>
      </c>
      <c r="H195" s="44">
        <v>80.22</v>
      </c>
      <c r="I195" s="41">
        <v>68.7</v>
      </c>
      <c r="J195" s="41">
        <v>8.44</v>
      </c>
      <c r="K195" s="45">
        <f t="shared" si="14"/>
        <v>3.0799999999999965</v>
      </c>
      <c r="L195" s="45"/>
      <c r="M195" s="41">
        <v>1.19</v>
      </c>
      <c r="N195" s="30">
        <v>4.34</v>
      </c>
      <c r="O195" s="3">
        <v>0.68</v>
      </c>
      <c r="P195" s="3">
        <v>0.19</v>
      </c>
      <c r="Q195" s="8">
        <v>0</v>
      </c>
      <c r="R195" s="41">
        <v>0.41</v>
      </c>
      <c r="S195" s="41">
        <v>1.1299999999999999</v>
      </c>
      <c r="T195" s="41">
        <v>0.41</v>
      </c>
      <c r="U195" s="41">
        <v>0.62</v>
      </c>
      <c r="V195" s="74">
        <f t="shared" si="17"/>
        <v>1.0899999999999999</v>
      </c>
      <c r="W195" s="41"/>
      <c r="X195" s="39">
        <v>2.09</v>
      </c>
      <c r="Y195" s="39">
        <v>1.24</v>
      </c>
      <c r="Z195" s="41">
        <v>2.27</v>
      </c>
      <c r="AA195" s="41">
        <v>8.65</v>
      </c>
      <c r="AB195" s="41">
        <v>0.7</v>
      </c>
      <c r="AC195" s="41">
        <v>0.37</v>
      </c>
      <c r="AD195" s="41">
        <v>0.39</v>
      </c>
      <c r="AE195" s="41">
        <v>3.88</v>
      </c>
      <c r="AF195" s="47">
        <f t="shared" si="15"/>
        <v>3.3100000000000005</v>
      </c>
      <c r="AG195" s="47">
        <f t="shared" si="16"/>
        <v>0</v>
      </c>
      <c r="AH195" s="101"/>
    </row>
    <row r="196" spans="1:34">
      <c r="A196" s="1">
        <v>193</v>
      </c>
      <c r="B196" s="25">
        <v>84</v>
      </c>
      <c r="C196" s="25">
        <v>1</v>
      </c>
      <c r="D196" s="18" t="s">
        <v>369</v>
      </c>
      <c r="E196" s="2">
        <v>485767</v>
      </c>
      <c r="H196" s="44">
        <v>9.76</v>
      </c>
      <c r="I196" s="41">
        <v>7.47</v>
      </c>
      <c r="J196" s="41">
        <v>0.42</v>
      </c>
      <c r="K196" s="45">
        <f t="shared" si="14"/>
        <v>1.87</v>
      </c>
      <c r="L196" s="45"/>
      <c r="M196" s="41">
        <v>1.26</v>
      </c>
      <c r="N196" s="30">
        <v>16.66</v>
      </c>
      <c r="O196" s="3">
        <v>2.33</v>
      </c>
      <c r="P196" s="3">
        <v>0.7</v>
      </c>
      <c r="Q196" s="8">
        <v>2</v>
      </c>
      <c r="R196" s="41">
        <v>1.36</v>
      </c>
      <c r="S196" s="41">
        <v>4.96</v>
      </c>
      <c r="T196" s="41">
        <v>1.76</v>
      </c>
      <c r="U196" s="41">
        <v>1.43</v>
      </c>
      <c r="V196" s="74">
        <f t="shared" si="17"/>
        <v>4.82</v>
      </c>
      <c r="W196" s="41"/>
      <c r="X196" s="39">
        <v>8.09</v>
      </c>
      <c r="Y196" s="39">
        <v>6.29</v>
      </c>
      <c r="Z196" s="41">
        <v>14.1</v>
      </c>
      <c r="AA196" s="41">
        <v>43.84</v>
      </c>
      <c r="AB196" s="41">
        <v>4.8</v>
      </c>
      <c r="AC196" s="41">
        <v>1.01</v>
      </c>
      <c r="AD196" s="41">
        <v>2.39</v>
      </c>
      <c r="AE196" s="41">
        <v>18.149999999999999</v>
      </c>
      <c r="AF196" s="47">
        <f t="shared" si="15"/>
        <v>17.490000000000006</v>
      </c>
      <c r="AG196" s="47">
        <f t="shared" si="16"/>
        <v>0</v>
      </c>
      <c r="AH196" s="101"/>
    </row>
    <row r="197" spans="1:34">
      <c r="A197" s="1">
        <v>195</v>
      </c>
      <c r="B197" s="25">
        <v>85</v>
      </c>
      <c r="C197" s="25">
        <v>0</v>
      </c>
      <c r="D197" s="4" t="s">
        <v>647</v>
      </c>
      <c r="E197" s="2">
        <v>682608</v>
      </c>
      <c r="H197" s="44">
        <v>87.7</v>
      </c>
      <c r="I197" s="41">
        <v>28.25</v>
      </c>
      <c r="J197" s="41">
        <v>59.11</v>
      </c>
      <c r="K197" s="45">
        <f t="shared" si="14"/>
        <v>0.34000000000000341</v>
      </c>
      <c r="L197" s="45"/>
      <c r="M197" s="41">
        <v>0.05</v>
      </c>
      <c r="N197" s="30">
        <v>2.25</v>
      </c>
      <c r="O197" s="3">
        <v>0.35</v>
      </c>
      <c r="P197" s="3">
        <v>0.04</v>
      </c>
      <c r="Q197" s="8">
        <v>0</v>
      </c>
      <c r="R197" s="41">
        <v>0.27</v>
      </c>
      <c r="S197" s="41">
        <v>0.77</v>
      </c>
      <c r="T197" s="41">
        <v>0.21</v>
      </c>
      <c r="U197" s="41">
        <v>0.2</v>
      </c>
      <c r="V197" s="74">
        <f t="shared" si="17"/>
        <v>0.44999999999999996</v>
      </c>
      <c r="W197" s="41"/>
      <c r="X197" s="39">
        <v>1.04</v>
      </c>
      <c r="Y197" s="39">
        <v>0.92</v>
      </c>
      <c r="Z197" s="41">
        <v>2.46</v>
      </c>
      <c r="AA197" s="41">
        <v>5.58</v>
      </c>
      <c r="AB197" s="41">
        <v>0.6</v>
      </c>
      <c r="AC197" s="41">
        <v>0.16</v>
      </c>
      <c r="AD197" s="41">
        <v>0.38</v>
      </c>
      <c r="AE197" s="41">
        <v>2.5</v>
      </c>
      <c r="AF197" s="47">
        <f t="shared" si="15"/>
        <v>1.94</v>
      </c>
      <c r="AG197" s="47">
        <f t="shared" si="16"/>
        <v>0</v>
      </c>
      <c r="AH197" s="101"/>
    </row>
    <row r="198" spans="1:34">
      <c r="A198" s="1">
        <v>196</v>
      </c>
      <c r="B198" s="25">
        <v>85</v>
      </c>
      <c r="C198" s="25">
        <v>1</v>
      </c>
      <c r="D198" s="18" t="s">
        <v>369</v>
      </c>
      <c r="E198" s="2">
        <v>74752</v>
      </c>
      <c r="H198" s="44">
        <v>16.54</v>
      </c>
      <c r="I198" s="41">
        <v>14.77</v>
      </c>
      <c r="J198" s="41">
        <v>0.86</v>
      </c>
      <c r="K198" s="45">
        <f t="shared" si="14"/>
        <v>0.90999999999999959</v>
      </c>
      <c r="L198" s="45"/>
      <c r="M198" s="41">
        <v>0.18</v>
      </c>
      <c r="N198" s="30">
        <v>14.15</v>
      </c>
      <c r="O198" s="3">
        <v>2.02</v>
      </c>
      <c r="P198" s="3">
        <v>0.27</v>
      </c>
      <c r="Q198" s="8">
        <v>1</v>
      </c>
      <c r="R198" s="41">
        <v>1.92</v>
      </c>
      <c r="S198" s="41">
        <v>4.87</v>
      </c>
      <c r="T198" s="41">
        <v>1.36</v>
      </c>
      <c r="U198" s="41">
        <v>0.75</v>
      </c>
      <c r="V198" s="74">
        <f t="shared" si="17"/>
        <v>3.2300000000000004</v>
      </c>
      <c r="W198" s="41"/>
      <c r="X198" s="39">
        <v>6.48</v>
      </c>
      <c r="Y198" s="39">
        <v>4.8899999999999997</v>
      </c>
      <c r="Z198" s="41">
        <v>19.88</v>
      </c>
      <c r="AA198" s="41">
        <v>37.880000000000003</v>
      </c>
      <c r="AB198" s="41">
        <v>4.78</v>
      </c>
      <c r="AC198" s="41">
        <v>0.86</v>
      </c>
      <c r="AD198" s="41">
        <v>2.38</v>
      </c>
      <c r="AE198" s="41">
        <v>14.92</v>
      </c>
      <c r="AF198" s="47">
        <f t="shared" si="15"/>
        <v>14.940000000000005</v>
      </c>
      <c r="AG198" s="47">
        <f t="shared" si="16"/>
        <v>0</v>
      </c>
      <c r="AH198" s="101"/>
    </row>
    <row r="199" spans="1:34">
      <c r="A199" s="1">
        <v>197</v>
      </c>
      <c r="B199" s="25">
        <v>86</v>
      </c>
      <c r="C199" s="25">
        <v>0</v>
      </c>
      <c r="D199" s="4" t="s">
        <v>349</v>
      </c>
      <c r="E199" s="2">
        <v>382487</v>
      </c>
      <c r="H199" s="44">
        <v>79.17</v>
      </c>
      <c r="I199" s="41">
        <v>46.83</v>
      </c>
      <c r="J199" s="41">
        <v>31.19</v>
      </c>
      <c r="K199" s="45">
        <f t="shared" si="14"/>
        <v>1.1500000000000021</v>
      </c>
      <c r="L199" s="45"/>
      <c r="M199" s="41">
        <v>0.05</v>
      </c>
      <c r="N199" s="30">
        <v>3.15</v>
      </c>
      <c r="O199" s="3">
        <v>0.67</v>
      </c>
      <c r="P199" s="3">
        <v>0.06</v>
      </c>
      <c r="Q199" s="8">
        <v>0</v>
      </c>
      <c r="R199" s="41">
        <v>0.31</v>
      </c>
      <c r="S199" s="41">
        <v>0.72</v>
      </c>
      <c r="T199" s="41">
        <v>0.06</v>
      </c>
      <c r="U199" s="41">
        <v>0.86</v>
      </c>
      <c r="V199" s="74">
        <f t="shared" si="17"/>
        <v>0.5299999999999998</v>
      </c>
      <c r="W199" s="41"/>
      <c r="X199" s="39">
        <v>1.17</v>
      </c>
      <c r="Y199" s="39">
        <v>3.63</v>
      </c>
      <c r="Z199" s="41">
        <v>2.83</v>
      </c>
      <c r="AA199" s="41">
        <v>10</v>
      </c>
      <c r="AB199" s="41">
        <v>0.6</v>
      </c>
      <c r="AC199" s="41">
        <v>0.27</v>
      </c>
      <c r="AD199" s="41">
        <v>0.4</v>
      </c>
      <c r="AE199" s="41">
        <v>2.2000000000000002</v>
      </c>
      <c r="AF199" s="47">
        <f t="shared" si="15"/>
        <v>6.5299999999999994</v>
      </c>
      <c r="AG199" s="47">
        <f t="shared" si="16"/>
        <v>0</v>
      </c>
      <c r="AH199" s="101"/>
    </row>
    <row r="200" spans="1:34">
      <c r="A200" s="1">
        <v>198</v>
      </c>
      <c r="B200" s="25">
        <v>86</v>
      </c>
      <c r="C200" s="25">
        <v>1</v>
      </c>
      <c r="D200" s="18" t="s">
        <v>369</v>
      </c>
      <c r="E200" s="2">
        <v>41877</v>
      </c>
      <c r="H200" s="44">
        <v>1.75</v>
      </c>
      <c r="I200" s="41">
        <v>1.1399999999999999</v>
      </c>
      <c r="J200" s="41">
        <v>0.48</v>
      </c>
      <c r="K200" s="45">
        <f t="shared" si="14"/>
        <v>0.13000000000000012</v>
      </c>
      <c r="L200" s="45"/>
      <c r="M200" s="41">
        <v>0.05</v>
      </c>
      <c r="N200" s="30">
        <v>11.2</v>
      </c>
      <c r="O200" s="3">
        <v>3.53</v>
      </c>
      <c r="P200" s="3">
        <v>0.38</v>
      </c>
      <c r="Q200" s="8">
        <v>1</v>
      </c>
      <c r="R200" s="41">
        <v>1.31</v>
      </c>
      <c r="S200" s="41">
        <v>2.96</v>
      </c>
      <c r="T200" s="41">
        <v>0.27</v>
      </c>
      <c r="U200" s="41">
        <v>0.23</v>
      </c>
      <c r="V200" s="74">
        <f t="shared" si="17"/>
        <v>2.9000000000000004</v>
      </c>
      <c r="W200" s="41"/>
      <c r="X200" s="39">
        <v>7.43</v>
      </c>
      <c r="Y200" s="39">
        <v>12.38</v>
      </c>
      <c r="Z200" s="41">
        <v>14.93</v>
      </c>
      <c r="AA200" s="41">
        <v>52.26</v>
      </c>
      <c r="AB200" s="41">
        <v>3.19</v>
      </c>
      <c r="AC200" s="41">
        <v>0.33</v>
      </c>
      <c r="AD200" s="41">
        <v>1.87</v>
      </c>
      <c r="AE200" s="41">
        <v>12.78</v>
      </c>
      <c r="AF200" s="47">
        <f t="shared" si="15"/>
        <v>34.089999999999996</v>
      </c>
      <c r="AG200" s="47">
        <f t="shared" si="16"/>
        <v>0</v>
      </c>
      <c r="AH200" s="101"/>
    </row>
    <row r="201" spans="1:34">
      <c r="A201" s="1">
        <v>199</v>
      </c>
      <c r="B201" s="25">
        <v>87</v>
      </c>
      <c r="C201" s="25">
        <v>0</v>
      </c>
      <c r="D201" s="4" t="s">
        <v>602</v>
      </c>
      <c r="E201" s="2">
        <v>860021</v>
      </c>
      <c r="H201" s="44">
        <v>76.95</v>
      </c>
      <c r="I201" s="41">
        <v>68.44</v>
      </c>
      <c r="J201" s="41">
        <v>8.3800000000000008</v>
      </c>
      <c r="K201" s="45">
        <f t="shared" si="14"/>
        <v>0.13000000000000433</v>
      </c>
      <c r="L201" s="45"/>
      <c r="M201" s="41">
        <v>0.01</v>
      </c>
      <c r="N201" s="30">
        <v>7.1</v>
      </c>
      <c r="O201" s="3">
        <v>0.54</v>
      </c>
      <c r="P201" s="3">
        <v>0.13</v>
      </c>
      <c r="Q201" s="8">
        <v>0</v>
      </c>
      <c r="R201" s="41">
        <v>0.84</v>
      </c>
      <c r="S201" s="41">
        <v>1.51</v>
      </c>
      <c r="T201" s="41">
        <v>0.47</v>
      </c>
      <c r="U201" s="41">
        <v>2.79</v>
      </c>
      <c r="V201" s="74">
        <f t="shared" si="17"/>
        <v>0.94999999999999929</v>
      </c>
      <c r="W201" s="41"/>
      <c r="X201" s="39">
        <v>1.03</v>
      </c>
      <c r="Y201" s="39">
        <v>0.84</v>
      </c>
      <c r="Z201" s="41">
        <v>5.83</v>
      </c>
      <c r="AA201" s="41">
        <v>8.24</v>
      </c>
      <c r="AB201" s="41">
        <v>0.33</v>
      </c>
      <c r="AC201" s="41">
        <v>0.89</v>
      </c>
      <c r="AD201" s="41">
        <v>0.27</v>
      </c>
      <c r="AE201" s="41">
        <v>4.3499999999999996</v>
      </c>
      <c r="AF201" s="47">
        <f t="shared" si="15"/>
        <v>2.4000000000000004</v>
      </c>
      <c r="AG201" s="47">
        <f t="shared" si="16"/>
        <v>0</v>
      </c>
      <c r="AH201" s="101"/>
    </row>
    <row r="202" spans="1:34">
      <c r="A202" s="1">
        <v>200</v>
      </c>
      <c r="B202" s="25">
        <v>87</v>
      </c>
      <c r="C202" s="25">
        <v>1</v>
      </c>
      <c r="D202" s="18" t="s">
        <v>369</v>
      </c>
      <c r="E202" s="2">
        <v>135313</v>
      </c>
      <c r="H202" s="44">
        <v>19.149999999999999</v>
      </c>
      <c r="I202" s="41">
        <v>18.510000000000002</v>
      </c>
      <c r="J202" s="41">
        <v>0.27</v>
      </c>
      <c r="K202" s="45">
        <f t="shared" si="14"/>
        <v>0.369999999999997</v>
      </c>
      <c r="L202" s="45"/>
      <c r="M202" s="41">
        <v>0.04</v>
      </c>
      <c r="N202" s="30">
        <v>26.9</v>
      </c>
      <c r="O202" s="3">
        <v>2.31</v>
      </c>
      <c r="P202" s="3">
        <v>0.59</v>
      </c>
      <c r="Q202" s="8">
        <v>2</v>
      </c>
      <c r="R202" s="41">
        <v>2.4500000000000002</v>
      </c>
      <c r="S202" s="41">
        <v>7.18</v>
      </c>
      <c r="T202" s="41">
        <v>2.29</v>
      </c>
      <c r="U202" s="41">
        <v>8.7100000000000009</v>
      </c>
      <c r="V202" s="74">
        <f t="shared" si="17"/>
        <v>3.9600000000000009</v>
      </c>
      <c r="W202" s="41"/>
      <c r="X202" s="39">
        <v>3.36</v>
      </c>
      <c r="Y202" s="39">
        <v>2.88</v>
      </c>
      <c r="Z202" s="41">
        <v>25.84</v>
      </c>
      <c r="AA202" s="41">
        <v>21.83</v>
      </c>
      <c r="AB202" s="41">
        <v>1.48</v>
      </c>
      <c r="AC202" s="41">
        <v>2.96</v>
      </c>
      <c r="AD202" s="41">
        <v>1.23</v>
      </c>
      <c r="AE202" s="41">
        <v>7.33</v>
      </c>
      <c r="AF202" s="47">
        <f t="shared" si="15"/>
        <v>8.8299999999999983</v>
      </c>
      <c r="AG202" s="47">
        <f t="shared" si="16"/>
        <v>0</v>
      </c>
      <c r="AH202" s="101"/>
    </row>
    <row r="203" spans="1:34">
      <c r="A203" s="1">
        <v>201</v>
      </c>
      <c r="B203" s="25">
        <v>88</v>
      </c>
      <c r="C203" s="25">
        <v>0</v>
      </c>
      <c r="D203" s="4" t="s">
        <v>603</v>
      </c>
      <c r="E203" s="2">
        <v>684590</v>
      </c>
      <c r="H203" s="44">
        <v>89.1</v>
      </c>
      <c r="I203" s="41">
        <v>17.760000000000002</v>
      </c>
      <c r="J203" s="41">
        <v>70.87</v>
      </c>
      <c r="K203" s="45">
        <f t="shared" ref="K203:K218" si="18">H203-I203-J203</f>
        <v>0.46999999999998465</v>
      </c>
      <c r="L203" s="45"/>
      <c r="M203" s="41">
        <v>1.1100000000000001</v>
      </c>
      <c r="N203" s="30">
        <v>1.62</v>
      </c>
      <c r="O203" s="3">
        <v>0.31</v>
      </c>
      <c r="P203" s="3">
        <v>0.03</v>
      </c>
      <c r="Q203" s="8">
        <v>0</v>
      </c>
      <c r="R203" s="41">
        <v>0.18</v>
      </c>
      <c r="S203" s="41">
        <v>0.56000000000000005</v>
      </c>
      <c r="T203" s="41">
        <v>0.13</v>
      </c>
      <c r="U203" s="41">
        <v>0.11</v>
      </c>
      <c r="V203" s="74">
        <f t="shared" si="17"/>
        <v>0.33000000000000007</v>
      </c>
      <c r="W203" s="41"/>
      <c r="X203" s="39">
        <v>0.72</v>
      </c>
      <c r="Y203" s="39">
        <v>0.71</v>
      </c>
      <c r="Z203" s="41">
        <v>2.08</v>
      </c>
      <c r="AA203" s="41">
        <v>4.66</v>
      </c>
      <c r="AB203" s="41">
        <v>0.39</v>
      </c>
      <c r="AC203" s="41">
        <v>0.1</v>
      </c>
      <c r="AD203" s="41">
        <v>0.24</v>
      </c>
      <c r="AE203" s="41">
        <v>2.63</v>
      </c>
      <c r="AF203" s="47">
        <f t="shared" ref="AF203:AF218" si="19">AA203-SUM(AB203:AE203)</f>
        <v>1.3000000000000003</v>
      </c>
      <c r="AG203" s="47">
        <f t="shared" ref="AG203:AG218" si="20">100-(H203+M203+N203+SUM(X203:AA203))</f>
        <v>0</v>
      </c>
      <c r="AH203" s="101"/>
    </row>
    <row r="204" spans="1:34">
      <c r="A204" s="1">
        <v>202</v>
      </c>
      <c r="B204" s="25">
        <v>88</v>
      </c>
      <c r="C204" s="25">
        <v>1</v>
      </c>
      <c r="D204" s="18" t="s">
        <v>369</v>
      </c>
      <c r="E204" s="2">
        <v>54488</v>
      </c>
      <c r="H204" s="44">
        <v>22.76</v>
      </c>
      <c r="I204" s="41">
        <v>20.2</v>
      </c>
      <c r="J204" s="41">
        <v>1.4</v>
      </c>
      <c r="K204" s="45">
        <f t="shared" si="18"/>
        <v>1.1600000000000024</v>
      </c>
      <c r="L204" s="45"/>
      <c r="M204" s="41">
        <v>1.67</v>
      </c>
      <c r="N204" s="30">
        <v>12</v>
      </c>
      <c r="O204" s="3">
        <v>2.1</v>
      </c>
      <c r="P204" s="3">
        <v>0.32</v>
      </c>
      <c r="Q204" s="8">
        <v>1</v>
      </c>
      <c r="R204" s="41">
        <v>1.2</v>
      </c>
      <c r="S204" s="41">
        <v>4.0999999999999996</v>
      </c>
      <c r="T204" s="41">
        <v>1.05</v>
      </c>
      <c r="U204" s="41">
        <v>0.82</v>
      </c>
      <c r="V204" s="74">
        <f t="shared" ref="V204:V218" si="21">N204-O204-SUM(R204:U204)</f>
        <v>2.7300000000000004</v>
      </c>
      <c r="W204" s="41"/>
      <c r="X204" s="39">
        <v>6.31</v>
      </c>
      <c r="Y204" s="39">
        <v>4.4000000000000004</v>
      </c>
      <c r="Z204" s="41">
        <v>21.3</v>
      </c>
      <c r="AA204" s="41">
        <v>31.56</v>
      </c>
      <c r="AB204" s="41">
        <v>3.47</v>
      </c>
      <c r="AC204" s="41">
        <v>0.83</v>
      </c>
      <c r="AD204" s="41">
        <v>1.49</v>
      </c>
      <c r="AE204" s="41">
        <v>13.33</v>
      </c>
      <c r="AF204" s="47">
        <f t="shared" si="19"/>
        <v>12.439999999999998</v>
      </c>
      <c r="AG204" s="47">
        <f t="shared" si="20"/>
        <v>0</v>
      </c>
      <c r="AH204" s="101"/>
    </row>
    <row r="205" spans="1:34">
      <c r="A205" s="1">
        <v>203</v>
      </c>
      <c r="B205" s="25">
        <v>89</v>
      </c>
      <c r="C205" s="25">
        <v>0</v>
      </c>
      <c r="D205" s="4" t="s">
        <v>604</v>
      </c>
      <c r="E205" s="2">
        <v>987863</v>
      </c>
      <c r="H205" s="44">
        <v>91.24</v>
      </c>
      <c r="I205" s="41">
        <v>45.72</v>
      </c>
      <c r="J205" s="41">
        <v>45.28</v>
      </c>
      <c r="K205" s="45">
        <f t="shared" si="18"/>
        <v>0.23999999999999488</v>
      </c>
      <c r="L205" s="45"/>
      <c r="M205" s="41">
        <v>0.01</v>
      </c>
      <c r="N205" s="30">
        <v>1.9</v>
      </c>
      <c r="O205" s="3">
        <v>0.3</v>
      </c>
      <c r="P205" s="3">
        <v>0.04</v>
      </c>
      <c r="Q205" s="8">
        <v>0</v>
      </c>
      <c r="R205" s="41">
        <v>0.26</v>
      </c>
      <c r="S205" s="41">
        <v>0.69</v>
      </c>
      <c r="T205" s="41">
        <v>0.13</v>
      </c>
      <c r="U205" s="41">
        <v>0.26</v>
      </c>
      <c r="V205" s="74">
        <f t="shared" si="21"/>
        <v>0.25999999999999979</v>
      </c>
      <c r="W205" s="41"/>
      <c r="X205" s="39">
        <v>0.59</v>
      </c>
      <c r="Y205" s="39">
        <v>0.48</v>
      </c>
      <c r="Z205" s="41">
        <v>2.31</v>
      </c>
      <c r="AA205" s="41">
        <v>3.47</v>
      </c>
      <c r="AB205" s="41">
        <v>0.36</v>
      </c>
      <c r="AC205" s="41">
        <v>0.13</v>
      </c>
      <c r="AD205" s="41">
        <v>0.21</v>
      </c>
      <c r="AE205" s="41">
        <v>1.47</v>
      </c>
      <c r="AF205" s="47">
        <f t="shared" si="19"/>
        <v>1.3000000000000003</v>
      </c>
      <c r="AG205" s="47">
        <f t="shared" si="20"/>
        <v>0</v>
      </c>
      <c r="AH205" s="101"/>
    </row>
    <row r="206" spans="1:34">
      <c r="A206" s="1">
        <v>204</v>
      </c>
      <c r="B206" s="25">
        <v>89</v>
      </c>
      <c r="C206" s="25">
        <v>1</v>
      </c>
      <c r="D206" s="18" t="s">
        <v>369</v>
      </c>
      <c r="E206" s="2">
        <v>62974</v>
      </c>
      <c r="H206" s="44">
        <v>27.52</v>
      </c>
      <c r="I206" s="41">
        <v>25.15</v>
      </c>
      <c r="J206" s="41">
        <v>1.17</v>
      </c>
      <c r="K206" s="45">
        <f t="shared" si="18"/>
        <v>1.2000000000000011</v>
      </c>
      <c r="L206" s="45"/>
      <c r="M206" s="41">
        <v>0.06</v>
      </c>
      <c r="N206" s="30">
        <v>11.8</v>
      </c>
      <c r="O206" s="3">
        <v>1.81</v>
      </c>
      <c r="P206" s="3">
        <v>0.36</v>
      </c>
      <c r="Q206" s="8">
        <v>1</v>
      </c>
      <c r="R206" s="41">
        <v>1.76</v>
      </c>
      <c r="S206" s="41">
        <v>4.4400000000000004</v>
      </c>
      <c r="T206" s="41">
        <v>0.82</v>
      </c>
      <c r="U206" s="41">
        <v>0.47</v>
      </c>
      <c r="V206" s="74">
        <f t="shared" si="21"/>
        <v>2.5</v>
      </c>
      <c r="W206" s="41"/>
      <c r="X206" s="39">
        <v>5.82</v>
      </c>
      <c r="Y206" s="39">
        <v>4.0599999999999996</v>
      </c>
      <c r="Z206" s="41">
        <v>20.87</v>
      </c>
      <c r="AA206" s="41">
        <v>29.87</v>
      </c>
      <c r="AB206" s="41">
        <v>2.95</v>
      </c>
      <c r="AC206" s="41">
        <v>1.2</v>
      </c>
      <c r="AD206" s="41">
        <v>1.48</v>
      </c>
      <c r="AE206" s="41">
        <v>11.5</v>
      </c>
      <c r="AF206" s="47">
        <f t="shared" si="19"/>
        <v>12.739999999999998</v>
      </c>
      <c r="AG206" s="47">
        <f t="shared" si="20"/>
        <v>0</v>
      </c>
      <c r="AH206" s="101"/>
    </row>
    <row r="207" spans="1:34">
      <c r="A207" s="1">
        <v>205</v>
      </c>
      <c r="B207" s="25">
        <v>90</v>
      </c>
      <c r="C207" s="25">
        <v>0</v>
      </c>
      <c r="D207" s="4" t="s">
        <v>184</v>
      </c>
      <c r="E207" s="2">
        <v>1478398</v>
      </c>
      <c r="H207" s="44">
        <v>82.54</v>
      </c>
      <c r="I207" s="41">
        <v>48.96</v>
      </c>
      <c r="J207" s="41">
        <v>33.340000000000003</v>
      </c>
      <c r="K207" s="45">
        <f t="shared" si="18"/>
        <v>0.24000000000000199</v>
      </c>
      <c r="L207" s="45"/>
      <c r="M207" s="41">
        <v>0</v>
      </c>
      <c r="N207" s="30">
        <v>5.44</v>
      </c>
      <c r="O207" s="3">
        <v>0.43</v>
      </c>
      <c r="P207" s="3">
        <v>0.06</v>
      </c>
      <c r="Q207" s="8">
        <v>0</v>
      </c>
      <c r="R207" s="41">
        <v>0.46</v>
      </c>
      <c r="S207" s="41">
        <v>1.97</v>
      </c>
      <c r="T207" s="41">
        <v>0.54</v>
      </c>
      <c r="U207" s="41">
        <v>1.62</v>
      </c>
      <c r="V207" s="74">
        <f t="shared" si="21"/>
        <v>0.42000000000000082</v>
      </c>
      <c r="W207" s="41"/>
      <c r="X207" s="39">
        <v>0.49</v>
      </c>
      <c r="Y207" s="39">
        <v>0.78</v>
      </c>
      <c r="Z207" s="41">
        <v>4.2300000000000004</v>
      </c>
      <c r="AA207" s="41">
        <v>6.52</v>
      </c>
      <c r="AB207" s="41">
        <v>0.35</v>
      </c>
      <c r="AC207" s="41">
        <v>0.37</v>
      </c>
      <c r="AD207" s="41">
        <v>0.36</v>
      </c>
      <c r="AE207" s="41">
        <v>3.74</v>
      </c>
      <c r="AF207" s="47">
        <f t="shared" si="19"/>
        <v>1.6999999999999993</v>
      </c>
      <c r="AG207" s="47">
        <f t="shared" si="20"/>
        <v>0</v>
      </c>
      <c r="AH207" s="101"/>
    </row>
    <row r="208" spans="1:34">
      <c r="A208" s="1">
        <v>206</v>
      </c>
      <c r="B208" s="25">
        <v>90</v>
      </c>
      <c r="C208" s="25">
        <v>1</v>
      </c>
      <c r="D208" s="18" t="s">
        <v>369</v>
      </c>
      <c r="E208" s="2">
        <v>205596</v>
      </c>
      <c r="H208" s="44">
        <v>18.21</v>
      </c>
      <c r="I208" s="41">
        <v>16.55</v>
      </c>
      <c r="J208" s="41">
        <v>0.89</v>
      </c>
      <c r="K208" s="45">
        <f t="shared" si="18"/>
        <v>0.77000000000000013</v>
      </c>
      <c r="L208" s="45"/>
      <c r="M208" s="41">
        <v>0.01</v>
      </c>
      <c r="N208" s="30">
        <v>24.13</v>
      </c>
      <c r="O208" s="3">
        <v>2.13</v>
      </c>
      <c r="P208" s="3">
        <v>0.39</v>
      </c>
      <c r="Q208" s="8">
        <v>1</v>
      </c>
      <c r="R208" s="41">
        <v>2.2999999999999998</v>
      </c>
      <c r="S208" s="41">
        <v>10.37</v>
      </c>
      <c r="T208" s="41">
        <v>3.47</v>
      </c>
      <c r="U208" s="41">
        <v>3.46</v>
      </c>
      <c r="V208" s="74">
        <f t="shared" si="21"/>
        <v>2.4000000000000021</v>
      </c>
      <c r="W208" s="41"/>
      <c r="X208" s="39">
        <v>2.94</v>
      </c>
      <c r="Y208" s="39">
        <v>3.29</v>
      </c>
      <c r="Z208" s="41">
        <v>24.89</v>
      </c>
      <c r="AA208" s="41">
        <v>26.53</v>
      </c>
      <c r="AB208" s="41">
        <v>1.75</v>
      </c>
      <c r="AC208" s="41">
        <v>1.52</v>
      </c>
      <c r="AD208" s="41">
        <v>1.33</v>
      </c>
      <c r="AE208" s="41">
        <v>12.22</v>
      </c>
      <c r="AF208" s="47">
        <f t="shared" si="19"/>
        <v>9.7100000000000009</v>
      </c>
      <c r="AG208" s="47">
        <f t="shared" si="20"/>
        <v>0</v>
      </c>
      <c r="AH208" s="101"/>
    </row>
    <row r="209" spans="1:34">
      <c r="A209" s="1">
        <v>207</v>
      </c>
      <c r="B209" s="25">
        <v>91</v>
      </c>
      <c r="C209" s="25">
        <v>0</v>
      </c>
      <c r="D209" s="4" t="s">
        <v>439</v>
      </c>
      <c r="E209" s="2">
        <v>453416</v>
      </c>
      <c r="H209" s="44">
        <v>97.17</v>
      </c>
      <c r="I209" s="41">
        <v>11</v>
      </c>
      <c r="J209" s="41">
        <v>86.14</v>
      </c>
      <c r="K209" s="45">
        <f t="shared" si="18"/>
        <v>3.0000000000001137E-2</v>
      </c>
      <c r="L209" s="45"/>
      <c r="M209" s="41">
        <v>0.01</v>
      </c>
      <c r="N209" s="30">
        <v>0.52</v>
      </c>
      <c r="O209" s="3">
        <v>0.08</v>
      </c>
      <c r="P209" s="3">
        <v>0.02</v>
      </c>
      <c r="Q209" s="8">
        <v>0</v>
      </c>
      <c r="R209" s="41">
        <v>0.09</v>
      </c>
      <c r="S209" s="41">
        <v>0.22</v>
      </c>
      <c r="T209" s="41">
        <v>0.02</v>
      </c>
      <c r="U209" s="41">
        <v>0.03</v>
      </c>
      <c r="V209" s="74">
        <f t="shared" si="21"/>
        <v>8.0000000000000016E-2</v>
      </c>
      <c r="W209" s="41"/>
      <c r="X209" s="39">
        <v>0.24</v>
      </c>
      <c r="Y209" s="39">
        <v>0.14000000000000001</v>
      </c>
      <c r="Z209" s="41">
        <v>0.48</v>
      </c>
      <c r="AA209" s="41">
        <v>1.44</v>
      </c>
      <c r="AB209" s="41">
        <v>0.18</v>
      </c>
      <c r="AC209" s="41">
        <v>0.05</v>
      </c>
      <c r="AD209" s="41">
        <v>0.1</v>
      </c>
      <c r="AE209" s="41">
        <v>0.63</v>
      </c>
      <c r="AF209" s="47">
        <f t="shared" si="19"/>
        <v>0.48</v>
      </c>
      <c r="AG209" s="47">
        <f t="shared" si="20"/>
        <v>0</v>
      </c>
      <c r="AH209" s="101"/>
    </row>
    <row r="210" spans="1:34">
      <c r="A210" s="1">
        <v>208</v>
      </c>
      <c r="B210" s="25">
        <v>91</v>
      </c>
      <c r="C210" s="25">
        <v>1</v>
      </c>
      <c r="D210" s="18" t="s">
        <v>369</v>
      </c>
      <c r="E210" s="2">
        <v>19530</v>
      </c>
      <c r="H210" s="44">
        <v>63.5</v>
      </c>
      <c r="I210" s="41">
        <v>57.87</v>
      </c>
      <c r="J210" s="41">
        <v>5.45</v>
      </c>
      <c r="K210" s="45">
        <f t="shared" si="18"/>
        <v>0.18000000000000238</v>
      </c>
      <c r="L210" s="45"/>
      <c r="M210" s="41">
        <v>0</v>
      </c>
      <c r="N210" s="30">
        <v>7.88</v>
      </c>
      <c r="O210" s="3">
        <v>1.1399999999999999</v>
      </c>
      <c r="P210" s="3">
        <v>0.3</v>
      </c>
      <c r="Q210" s="8">
        <v>0</v>
      </c>
      <c r="R210" s="41">
        <v>1.38</v>
      </c>
      <c r="S210" s="41">
        <v>3.23</v>
      </c>
      <c r="T210" s="41">
        <v>0.46</v>
      </c>
      <c r="U210" s="41">
        <v>0.42</v>
      </c>
      <c r="V210" s="74">
        <f t="shared" si="21"/>
        <v>1.2500000000000009</v>
      </c>
      <c r="W210" s="41"/>
      <c r="X210" s="39">
        <v>3.4</v>
      </c>
      <c r="Y210" s="39">
        <v>1.28</v>
      </c>
      <c r="Z210" s="41">
        <v>9.0500000000000007</v>
      </c>
      <c r="AA210" s="41">
        <v>14.89</v>
      </c>
      <c r="AB210" s="41">
        <v>2.63</v>
      </c>
      <c r="AC210" s="41">
        <v>0.85</v>
      </c>
      <c r="AD210" s="41">
        <v>1.17</v>
      </c>
      <c r="AE210" s="41">
        <v>4.24</v>
      </c>
      <c r="AF210" s="47">
        <f t="shared" si="19"/>
        <v>6</v>
      </c>
      <c r="AG210" s="47">
        <f t="shared" si="20"/>
        <v>0</v>
      </c>
      <c r="AH210" s="101"/>
    </row>
    <row r="211" spans="1:34">
      <c r="A211" s="1">
        <v>209</v>
      </c>
      <c r="B211" s="25">
        <v>92</v>
      </c>
      <c r="C211" s="25">
        <v>0</v>
      </c>
      <c r="D211" s="4" t="s">
        <v>440</v>
      </c>
      <c r="E211" s="2">
        <v>645121</v>
      </c>
      <c r="H211" s="44">
        <v>87.73</v>
      </c>
      <c r="I211" s="41">
        <v>19.91</v>
      </c>
      <c r="J211" s="41">
        <v>62.88</v>
      </c>
      <c r="K211" s="45">
        <f t="shared" si="18"/>
        <v>4.9400000000000048</v>
      </c>
      <c r="L211" s="45"/>
      <c r="M211" s="41">
        <v>0</v>
      </c>
      <c r="N211" s="30">
        <v>2.41</v>
      </c>
      <c r="O211" s="3">
        <v>0.34</v>
      </c>
      <c r="P211" s="3">
        <v>7.0000000000000007E-2</v>
      </c>
      <c r="Q211" s="8">
        <v>0</v>
      </c>
      <c r="R211" s="41">
        <v>0.44</v>
      </c>
      <c r="S211" s="41">
        <v>0.98</v>
      </c>
      <c r="T211" s="41">
        <v>0.15</v>
      </c>
      <c r="U211" s="41">
        <v>0.13</v>
      </c>
      <c r="V211" s="74">
        <f t="shared" si="21"/>
        <v>0.37000000000000055</v>
      </c>
      <c r="W211" s="41"/>
      <c r="X211" s="39">
        <v>0.76</v>
      </c>
      <c r="Y211" s="39">
        <v>0.7</v>
      </c>
      <c r="Z211" s="41">
        <v>2.4900000000000002</v>
      </c>
      <c r="AA211" s="41">
        <v>5.91</v>
      </c>
      <c r="AB211" s="41">
        <v>0.54</v>
      </c>
      <c r="AC211" s="41">
        <v>0.26</v>
      </c>
      <c r="AD211" s="41">
        <v>0.3</v>
      </c>
      <c r="AE211" s="41">
        <v>3.64</v>
      </c>
      <c r="AF211" s="47">
        <f t="shared" si="19"/>
        <v>1.17</v>
      </c>
      <c r="AG211" s="47">
        <f t="shared" si="20"/>
        <v>0</v>
      </c>
      <c r="AH211" s="101"/>
    </row>
    <row r="212" spans="1:34">
      <c r="A212" s="1">
        <v>210</v>
      </c>
      <c r="B212" s="25">
        <v>92</v>
      </c>
      <c r="C212" s="25">
        <v>1</v>
      </c>
      <c r="D212" s="18" t="s">
        <v>369</v>
      </c>
      <c r="E212" s="2">
        <v>55482</v>
      </c>
      <c r="H212" s="44">
        <v>28.56</v>
      </c>
      <c r="I212" s="41">
        <v>13.72</v>
      </c>
      <c r="J212" s="41">
        <v>1.21</v>
      </c>
      <c r="K212" s="45">
        <f t="shared" si="18"/>
        <v>13.629999999999999</v>
      </c>
      <c r="L212" s="45"/>
      <c r="M212" s="41">
        <v>0.03</v>
      </c>
      <c r="N212" s="30">
        <v>14.32</v>
      </c>
      <c r="O212" s="3">
        <v>1.84</v>
      </c>
      <c r="P212" s="3">
        <v>0.42</v>
      </c>
      <c r="Q212" s="8">
        <v>1</v>
      </c>
      <c r="R212" s="41">
        <v>2.4</v>
      </c>
      <c r="S212" s="41">
        <v>6.09</v>
      </c>
      <c r="T212" s="41">
        <v>0.68</v>
      </c>
      <c r="U212" s="41">
        <v>0.52</v>
      </c>
      <c r="V212" s="74">
        <f t="shared" si="21"/>
        <v>2.7900000000000009</v>
      </c>
      <c r="W212" s="41"/>
      <c r="X212" s="39">
        <v>4.8499999999999996</v>
      </c>
      <c r="Y212" s="39">
        <v>4.9800000000000004</v>
      </c>
      <c r="Z212" s="41">
        <v>18.48</v>
      </c>
      <c r="AA212" s="41">
        <v>28.78</v>
      </c>
      <c r="AB212" s="41">
        <v>2.92</v>
      </c>
      <c r="AC212" s="41">
        <v>1.1200000000000001</v>
      </c>
      <c r="AD212" s="41">
        <v>1.81</v>
      </c>
      <c r="AE212" s="41">
        <v>15.22</v>
      </c>
      <c r="AF212" s="47">
        <f t="shared" si="19"/>
        <v>7.7100000000000009</v>
      </c>
      <c r="AG212" s="47">
        <f t="shared" si="20"/>
        <v>0</v>
      </c>
      <c r="AH212" s="101"/>
    </row>
    <row r="213" spans="1:34">
      <c r="A213" s="1">
        <v>211</v>
      </c>
      <c r="B213" s="25">
        <v>93</v>
      </c>
      <c r="C213" s="25">
        <v>0</v>
      </c>
      <c r="D213" s="4" t="s">
        <v>581</v>
      </c>
      <c r="E213" s="2">
        <v>1572214</v>
      </c>
      <c r="H213" s="44">
        <v>70.53</v>
      </c>
      <c r="I213" s="41">
        <v>66.81</v>
      </c>
      <c r="J213" s="41">
        <v>3.47</v>
      </c>
      <c r="K213" s="45">
        <f t="shared" si="18"/>
        <v>0.24999999999999867</v>
      </c>
      <c r="L213" s="45"/>
      <c r="M213" s="41">
        <v>0.01</v>
      </c>
      <c r="N213" s="30">
        <v>14.04</v>
      </c>
      <c r="O213" s="3">
        <v>0.69</v>
      </c>
      <c r="P213" s="3">
        <v>0.15</v>
      </c>
      <c r="Q213" s="8">
        <v>0</v>
      </c>
      <c r="R213" s="41">
        <v>1.0900000000000001</v>
      </c>
      <c r="S213" s="41">
        <v>2.85</v>
      </c>
      <c r="T213" s="41">
        <v>0.57999999999999996</v>
      </c>
      <c r="U213" s="41">
        <v>8.01</v>
      </c>
      <c r="V213" s="74">
        <f t="shared" si="21"/>
        <v>0.81999999999999851</v>
      </c>
      <c r="W213" s="41"/>
      <c r="X213" s="39">
        <v>0.98</v>
      </c>
      <c r="Y213" s="39">
        <v>0.85</v>
      </c>
      <c r="Z213" s="41">
        <v>5.45</v>
      </c>
      <c r="AA213" s="41">
        <v>8.14</v>
      </c>
      <c r="AB213" s="41">
        <v>0.37</v>
      </c>
      <c r="AC213" s="41">
        <v>0.97</v>
      </c>
      <c r="AD213" s="41">
        <v>0.26</v>
      </c>
      <c r="AE213" s="41">
        <v>4.1900000000000004</v>
      </c>
      <c r="AF213" s="47">
        <f t="shared" si="19"/>
        <v>2.3500000000000005</v>
      </c>
      <c r="AG213" s="47">
        <f t="shared" si="20"/>
        <v>0</v>
      </c>
      <c r="AH213" s="101"/>
    </row>
    <row r="214" spans="1:34">
      <c r="A214" s="1">
        <v>212</v>
      </c>
      <c r="B214" s="25">
        <v>93</v>
      </c>
      <c r="C214" s="25">
        <v>1</v>
      </c>
      <c r="D214" s="18" t="s">
        <v>369</v>
      </c>
      <c r="E214" s="2">
        <v>284358</v>
      </c>
      <c r="H214" s="44">
        <v>18.350000000000001</v>
      </c>
      <c r="I214" s="41">
        <v>17.48</v>
      </c>
      <c r="J214" s="41">
        <v>0.06</v>
      </c>
      <c r="K214" s="45">
        <f t="shared" si="18"/>
        <v>0.81000000000000094</v>
      </c>
      <c r="L214" s="45"/>
      <c r="M214" s="41">
        <v>0.02</v>
      </c>
      <c r="N214" s="30">
        <v>41.43</v>
      </c>
      <c r="O214" s="3">
        <v>2.16</v>
      </c>
      <c r="P214" s="3">
        <v>0.37</v>
      </c>
      <c r="Q214" s="8">
        <v>0</v>
      </c>
      <c r="R214" s="41">
        <v>2.61</v>
      </c>
      <c r="S214" s="41">
        <v>11.58</v>
      </c>
      <c r="T214" s="41">
        <v>2.63</v>
      </c>
      <c r="U214" s="41">
        <v>20.41</v>
      </c>
      <c r="V214" s="74">
        <f t="shared" si="21"/>
        <v>2.039999999999992</v>
      </c>
      <c r="W214" s="41"/>
      <c r="X214" s="39">
        <v>2.58</v>
      </c>
      <c r="Y214" s="39">
        <v>2.0699999999999998</v>
      </c>
      <c r="Z214" s="41">
        <v>18.899999999999999</v>
      </c>
      <c r="AA214" s="41">
        <v>16.649999999999999</v>
      </c>
      <c r="AB214" s="43">
        <v>1.1100000000000001</v>
      </c>
      <c r="AC214" s="41">
        <v>2.11</v>
      </c>
      <c r="AD214" s="41">
        <v>0.88</v>
      </c>
      <c r="AE214" s="41">
        <v>5.37</v>
      </c>
      <c r="AF214" s="47">
        <f t="shared" si="19"/>
        <v>7.18</v>
      </c>
      <c r="AG214" s="47">
        <f t="shared" si="20"/>
        <v>0</v>
      </c>
      <c r="AH214" s="101" t="s">
        <v>654</v>
      </c>
    </row>
    <row r="215" spans="1:34">
      <c r="A215" s="1">
        <v>213</v>
      </c>
      <c r="B215" s="25">
        <v>94</v>
      </c>
      <c r="C215" s="25">
        <v>0</v>
      </c>
      <c r="D215" s="4" t="s">
        <v>371</v>
      </c>
      <c r="E215" s="2">
        <v>7746718</v>
      </c>
      <c r="H215" s="44">
        <v>82.75</v>
      </c>
      <c r="I215" s="41">
        <v>45.01</v>
      </c>
      <c r="J215" s="41">
        <v>37.06</v>
      </c>
      <c r="K215" s="45">
        <f t="shared" si="18"/>
        <v>0.67999999999999972</v>
      </c>
      <c r="L215" s="45"/>
      <c r="M215" s="41">
        <v>0.11</v>
      </c>
      <c r="N215" s="30">
        <v>5.65</v>
      </c>
      <c r="O215" s="3">
        <v>0.44</v>
      </c>
      <c r="P215" s="3">
        <v>0.06</v>
      </c>
      <c r="Q215" s="8">
        <v>0</v>
      </c>
      <c r="R215" s="41">
        <v>0.53</v>
      </c>
      <c r="S215" s="41">
        <v>1.46</v>
      </c>
      <c r="T215" s="41">
        <v>0.34</v>
      </c>
      <c r="U215" s="41">
        <v>2.36</v>
      </c>
      <c r="V215" s="74">
        <f t="shared" si="21"/>
        <v>0.52000000000000046</v>
      </c>
      <c r="W215" s="41"/>
      <c r="X215" s="39">
        <v>0.77</v>
      </c>
      <c r="Y215" s="39">
        <v>0.87</v>
      </c>
      <c r="Z215" s="41">
        <v>3.63</v>
      </c>
      <c r="AA215" s="41">
        <v>6.22</v>
      </c>
      <c r="AB215" s="41">
        <v>0.4</v>
      </c>
      <c r="AC215" s="41">
        <v>0.44</v>
      </c>
      <c r="AD215" s="41">
        <v>0.28000000000000003</v>
      </c>
      <c r="AE215" s="41">
        <v>3.13</v>
      </c>
      <c r="AF215" s="47">
        <f t="shared" si="19"/>
        <v>1.9699999999999998</v>
      </c>
      <c r="AG215" s="47">
        <f t="shared" si="20"/>
        <v>0</v>
      </c>
      <c r="AH215" s="101"/>
    </row>
    <row r="216" spans="1:34">
      <c r="A216" s="1">
        <v>214</v>
      </c>
      <c r="B216" s="25">
        <v>94</v>
      </c>
      <c r="C216" s="25">
        <v>1</v>
      </c>
      <c r="D216" s="18" t="s">
        <v>369</v>
      </c>
      <c r="E216" s="2">
        <v>934370</v>
      </c>
      <c r="H216" s="44">
        <v>19.97</v>
      </c>
      <c r="I216" s="41">
        <v>17.77</v>
      </c>
      <c r="J216" s="41">
        <v>0.69</v>
      </c>
      <c r="K216" s="45">
        <f t="shared" si="18"/>
        <v>1.5099999999999993</v>
      </c>
      <c r="L216" s="45"/>
      <c r="M216" s="41">
        <v>0.14000000000000001</v>
      </c>
      <c r="N216" s="30">
        <v>25.95</v>
      </c>
      <c r="O216" s="3">
        <v>2.16</v>
      </c>
      <c r="P216" s="3">
        <v>0.39</v>
      </c>
      <c r="Q216" s="8">
        <v>1</v>
      </c>
      <c r="R216" s="41">
        <v>2.23</v>
      </c>
      <c r="S216" s="41">
        <v>8.33</v>
      </c>
      <c r="T216" s="41">
        <v>2.1800000000000002</v>
      </c>
      <c r="U216" s="41">
        <v>8.42</v>
      </c>
      <c r="V216" s="74">
        <f t="shared" si="21"/>
        <v>2.629999999999999</v>
      </c>
      <c r="W216" s="41"/>
      <c r="X216" s="39">
        <v>3.89</v>
      </c>
      <c r="Y216" s="39">
        <v>3.57</v>
      </c>
      <c r="Z216" s="41">
        <v>21.17</v>
      </c>
      <c r="AA216" s="41">
        <v>25.31</v>
      </c>
      <c r="AB216" s="41">
        <v>2.09</v>
      </c>
      <c r="AC216" s="41">
        <v>1.7</v>
      </c>
      <c r="AD216" s="41">
        <v>1.33</v>
      </c>
      <c r="AE216" s="41">
        <v>9.6999999999999993</v>
      </c>
      <c r="AF216" s="47">
        <f t="shared" si="19"/>
        <v>10.489999999999998</v>
      </c>
      <c r="AG216" s="47">
        <f t="shared" si="20"/>
        <v>0</v>
      </c>
      <c r="AH216" s="101"/>
    </row>
    <row r="217" spans="1:34">
      <c r="A217" s="1">
        <v>215</v>
      </c>
      <c r="B217" s="25">
        <v>95</v>
      </c>
      <c r="C217" s="25">
        <v>0</v>
      </c>
      <c r="D217" s="52" t="s">
        <v>258</v>
      </c>
      <c r="E217" s="2">
        <v>125640021</v>
      </c>
      <c r="H217" s="44">
        <v>74.569999999999993</v>
      </c>
      <c r="I217" s="41">
        <v>70.27</v>
      </c>
      <c r="J217" s="41">
        <v>3.59</v>
      </c>
      <c r="K217" s="45">
        <f t="shared" si="18"/>
        <v>0.7099999999999973</v>
      </c>
      <c r="L217" s="45"/>
      <c r="M217" s="41">
        <v>0.44</v>
      </c>
      <c r="N217" s="30">
        <v>7.82</v>
      </c>
      <c r="O217" s="3">
        <v>1.35</v>
      </c>
      <c r="P217" s="3">
        <v>0.37</v>
      </c>
      <c r="Q217" s="8">
        <v>0</v>
      </c>
      <c r="R217" s="41">
        <v>0.85</v>
      </c>
      <c r="S217" s="41">
        <v>2.1800000000000002</v>
      </c>
      <c r="T217" s="41">
        <v>0.32</v>
      </c>
      <c r="U217" s="41">
        <v>1.32</v>
      </c>
      <c r="V217" s="74">
        <f t="shared" si="21"/>
        <v>1.8000000000000007</v>
      </c>
      <c r="W217" s="41"/>
      <c r="X217" s="51">
        <v>1.52</v>
      </c>
      <c r="Y217" s="39">
        <v>1.55</v>
      </c>
      <c r="Z217" s="41">
        <v>3.98</v>
      </c>
      <c r="AA217" s="41">
        <v>10.119999999999999</v>
      </c>
      <c r="AB217" s="41">
        <v>0.76</v>
      </c>
      <c r="AC217" s="41">
        <v>0.63</v>
      </c>
      <c r="AD217" s="41">
        <v>0.64</v>
      </c>
      <c r="AE217" s="41">
        <v>4.0199999999999996</v>
      </c>
      <c r="AF217" s="47">
        <f t="shared" si="19"/>
        <v>4.0699999999999994</v>
      </c>
      <c r="AG217" s="47">
        <f t="shared" si="20"/>
        <v>0</v>
      </c>
      <c r="AH217" s="101" t="s">
        <v>517</v>
      </c>
    </row>
    <row r="218" spans="1:34">
      <c r="A218" s="1">
        <v>216</v>
      </c>
      <c r="B218" s="25">
        <v>95</v>
      </c>
      <c r="C218" s="25">
        <v>1</v>
      </c>
      <c r="D218" s="18" t="s">
        <v>369</v>
      </c>
      <c r="E218" s="2">
        <v>16835959</v>
      </c>
      <c r="H218" s="44">
        <v>9.86</v>
      </c>
      <c r="I218" s="41">
        <v>8.5500000000000007</v>
      </c>
      <c r="J218" s="41">
        <v>0.16</v>
      </c>
      <c r="K218" s="45">
        <f t="shared" si="18"/>
        <v>1.1499999999999988</v>
      </c>
      <c r="L218" s="45"/>
      <c r="M218" s="41">
        <v>0.23</v>
      </c>
      <c r="N218" s="30">
        <v>26.23</v>
      </c>
      <c r="O218" s="3">
        <v>4.1399999999999997</v>
      </c>
      <c r="P218" s="3">
        <v>0.5</v>
      </c>
      <c r="Q218" s="8">
        <v>2</v>
      </c>
      <c r="R218" s="41">
        <v>2.64</v>
      </c>
      <c r="S218" s="41">
        <v>8.43</v>
      </c>
      <c r="T218" s="41">
        <v>1.1000000000000001</v>
      </c>
      <c r="U218" s="41">
        <v>3.3</v>
      </c>
      <c r="V218" s="74">
        <f t="shared" si="21"/>
        <v>6.620000000000001</v>
      </c>
      <c r="W218" s="41"/>
      <c r="X218" s="39">
        <v>4.1500000000000004</v>
      </c>
      <c r="Y218" s="39">
        <v>5.87</v>
      </c>
      <c r="Z218" s="41">
        <v>17.02</v>
      </c>
      <c r="AA218" s="41">
        <v>36.840000000000003</v>
      </c>
      <c r="AB218" s="41">
        <v>3.44</v>
      </c>
      <c r="AC218" s="41">
        <v>1.31</v>
      </c>
      <c r="AD218" s="41">
        <v>2.87</v>
      </c>
      <c r="AE218" s="41">
        <v>14.54</v>
      </c>
      <c r="AF218" s="47">
        <f t="shared" si="19"/>
        <v>14.680000000000003</v>
      </c>
      <c r="AG218" s="47">
        <f t="shared" si="20"/>
        <v>-0.20000000000000284</v>
      </c>
      <c r="AH218" s="101" t="s">
        <v>809</v>
      </c>
    </row>
    <row r="219" spans="1:34">
      <c r="A219" s="1">
        <v>19</v>
      </c>
      <c r="B219" s="25"/>
      <c r="C219" s="25"/>
      <c r="D219" s="18"/>
      <c r="H219" s="44"/>
      <c r="I219" s="41"/>
      <c r="J219" s="41"/>
      <c r="K219" s="45"/>
      <c r="L219" s="45"/>
      <c r="M219" s="41"/>
      <c r="N219" s="30"/>
      <c r="Q219" s="3"/>
      <c r="R219" s="41"/>
      <c r="S219" s="41"/>
      <c r="T219" s="41"/>
      <c r="U219" s="41"/>
      <c r="V219" s="41"/>
      <c r="W219" s="41"/>
      <c r="X219" s="39"/>
      <c r="Y219" s="39"/>
      <c r="Z219" s="41"/>
      <c r="AA219" s="41"/>
      <c r="AB219" s="41"/>
      <c r="AC219" s="41"/>
      <c r="AD219" s="41"/>
      <c r="AE219" s="41"/>
      <c r="AF219" s="41"/>
      <c r="AG219" s="41"/>
      <c r="AH219" s="101"/>
    </row>
    <row r="220" spans="1:34">
      <c r="A220" s="1">
        <v>20</v>
      </c>
      <c r="B220" s="25"/>
      <c r="C220" s="25"/>
      <c r="D220" s="18"/>
      <c r="H220" s="44"/>
      <c r="I220" s="41"/>
      <c r="J220" s="41"/>
      <c r="K220" s="45"/>
      <c r="L220" s="45"/>
      <c r="M220" s="41"/>
      <c r="N220" s="30"/>
      <c r="Q220" s="3"/>
      <c r="R220" s="41"/>
      <c r="S220" s="41"/>
      <c r="T220" s="41"/>
      <c r="U220" s="41"/>
      <c r="V220" s="41"/>
      <c r="W220" s="41"/>
      <c r="X220" s="39"/>
      <c r="Y220" s="39"/>
      <c r="Z220" s="41"/>
      <c r="AA220" s="41"/>
      <c r="AB220" s="41"/>
      <c r="AC220" s="41"/>
      <c r="AD220" s="41"/>
      <c r="AE220" s="41"/>
      <c r="AF220" s="41"/>
      <c r="AG220" s="41"/>
      <c r="AH220" s="101"/>
    </row>
    <row r="221" spans="1:34" ht="17">
      <c r="A221" s="1">
        <v>21</v>
      </c>
      <c r="B221" s="25" t="s">
        <v>645</v>
      </c>
      <c r="C221" s="25"/>
      <c r="D221" s="50" t="s">
        <v>465</v>
      </c>
      <c r="H221" s="44"/>
      <c r="I221" s="41"/>
      <c r="J221" s="41"/>
      <c r="K221" s="45"/>
      <c r="L221" s="45"/>
      <c r="M221" s="41"/>
      <c r="N221" s="30"/>
      <c r="Q221" s="3"/>
      <c r="R221" s="41"/>
      <c r="S221" s="41"/>
      <c r="T221" s="41"/>
      <c r="U221" s="41"/>
      <c r="V221" s="41"/>
      <c r="W221" s="41"/>
      <c r="X221" s="39"/>
      <c r="Y221" s="39"/>
      <c r="Z221" s="41"/>
      <c r="AA221" s="41"/>
      <c r="AB221" s="41"/>
      <c r="AC221" s="41"/>
      <c r="AD221" s="41"/>
      <c r="AE221" s="41"/>
      <c r="AF221" s="74" t="s">
        <v>428</v>
      </c>
      <c r="AG221" s="41">
        <f>MIN(AG11:AG218)</f>
        <v>-1</v>
      </c>
      <c r="AH221" s="101" t="s">
        <v>655</v>
      </c>
    </row>
    <row r="222" spans="1:34">
      <c r="A222" s="1">
        <v>22</v>
      </c>
      <c r="B222" s="25"/>
      <c r="C222" s="25"/>
      <c r="D222" s="4" t="s">
        <v>236</v>
      </c>
      <c r="H222" s="44"/>
      <c r="I222" s="41"/>
      <c r="J222" s="41"/>
      <c r="K222" s="45"/>
      <c r="L222" s="45"/>
      <c r="M222" s="41"/>
      <c r="N222" s="30"/>
      <c r="R222" s="41"/>
      <c r="S222" s="41"/>
      <c r="T222" s="41"/>
      <c r="U222" s="41"/>
      <c r="V222" s="41"/>
      <c r="W222" s="41"/>
      <c r="X222" s="39"/>
      <c r="Y222" s="39"/>
      <c r="Z222" s="41"/>
      <c r="AA222" s="41"/>
      <c r="AB222" s="41"/>
      <c r="AC222" s="41"/>
      <c r="AD222" s="41"/>
      <c r="AE222" s="41"/>
      <c r="AF222" s="74" t="s">
        <v>429</v>
      </c>
      <c r="AG222" s="41">
        <f>MAX(AG11:AG218)</f>
        <v>5.0200000000000102</v>
      </c>
      <c r="AH222" s="101" t="s">
        <v>656</v>
      </c>
    </row>
    <row r="223" spans="1:34">
      <c r="A223" s="1">
        <v>125</v>
      </c>
      <c r="B223" s="25" t="s">
        <v>301</v>
      </c>
      <c r="C223" s="25"/>
      <c r="D223" s="12" t="s">
        <v>237</v>
      </c>
      <c r="H223" s="44"/>
      <c r="I223" s="41"/>
      <c r="J223" s="41"/>
      <c r="K223" s="45">
        <f>H223-I223-J223</f>
        <v>0</v>
      </c>
      <c r="L223" s="45"/>
      <c r="M223" s="41"/>
      <c r="N223" s="30"/>
      <c r="R223" s="41"/>
      <c r="S223" s="41"/>
      <c r="T223" s="41"/>
      <c r="U223" s="41"/>
      <c r="V223" s="41"/>
      <c r="W223" s="41"/>
      <c r="X223" s="39"/>
      <c r="Y223" s="39"/>
      <c r="Z223" s="41"/>
      <c r="AA223" s="41"/>
      <c r="AB223" s="41"/>
      <c r="AC223" s="41"/>
      <c r="AD223" s="41"/>
      <c r="AE223" s="41"/>
      <c r="AF223" s="41"/>
      <c r="AG223" s="41"/>
    </row>
    <row r="224" spans="1:34">
      <c r="A224" s="1">
        <v>148</v>
      </c>
      <c r="B224" s="52" t="s">
        <v>238</v>
      </c>
      <c r="C224" s="52"/>
      <c r="D224" s="4"/>
      <c r="H224" s="44"/>
      <c r="I224" s="41"/>
      <c r="J224" s="41"/>
      <c r="K224" s="45">
        <f>H224-I224-J224</f>
        <v>0</v>
      </c>
      <c r="L224" s="45"/>
      <c r="M224" s="41"/>
      <c r="N224" s="30"/>
      <c r="R224" s="41"/>
      <c r="S224" s="41"/>
      <c r="T224" s="41"/>
      <c r="U224" s="41"/>
      <c r="V224" s="41"/>
      <c r="W224" s="41"/>
      <c r="X224" s="39"/>
      <c r="Y224" s="39"/>
      <c r="Z224" s="41"/>
      <c r="AA224" s="41"/>
      <c r="AB224" s="41"/>
      <c r="AC224" s="41"/>
      <c r="AD224" s="41"/>
      <c r="AE224" s="41"/>
      <c r="AF224" s="41"/>
      <c r="AG224" s="41"/>
    </row>
    <row r="225" spans="1:33">
      <c r="A225" s="1">
        <v>173</v>
      </c>
      <c r="B225" s="52" t="s">
        <v>138</v>
      </c>
      <c r="C225" s="52"/>
      <c r="D225" s="4"/>
      <c r="H225" s="44"/>
      <c r="I225" s="41"/>
      <c r="J225" s="41"/>
      <c r="K225" s="41"/>
      <c r="L225" s="41"/>
      <c r="M225" s="41"/>
      <c r="N225" s="30"/>
      <c r="R225" s="41"/>
      <c r="S225" s="41"/>
      <c r="T225" s="41"/>
      <c r="U225" s="41"/>
      <c r="V225" s="41"/>
      <c r="W225" s="41"/>
      <c r="X225" s="39"/>
      <c r="Y225" s="39"/>
      <c r="Z225" s="41"/>
      <c r="AA225" s="41"/>
      <c r="AB225" s="41"/>
      <c r="AC225" s="41"/>
      <c r="AD225" s="41"/>
      <c r="AE225" s="41"/>
      <c r="AF225" s="41"/>
      <c r="AG225" s="41"/>
    </row>
    <row r="226" spans="1:33">
      <c r="A226" s="1">
        <v>194</v>
      </c>
      <c r="B226" s="52" t="s">
        <v>240</v>
      </c>
      <c r="C226" s="52"/>
      <c r="D226" s="4"/>
      <c r="H226" s="44"/>
      <c r="I226" s="41"/>
      <c r="J226" s="41"/>
      <c r="K226" s="45"/>
      <c r="L226" s="45"/>
      <c r="M226" s="41"/>
      <c r="N226" s="30"/>
      <c r="R226" s="41"/>
      <c r="S226" s="41"/>
      <c r="T226" s="41"/>
      <c r="U226" s="41"/>
      <c r="V226" s="41"/>
      <c r="W226" s="41"/>
      <c r="X226" s="39"/>
      <c r="Y226" s="39"/>
      <c r="Z226" s="41"/>
      <c r="AA226" s="41"/>
      <c r="AB226" s="41"/>
      <c r="AC226" s="41"/>
      <c r="AD226" s="41"/>
      <c r="AE226" s="41"/>
      <c r="AF226" s="41"/>
      <c r="AG226" s="41"/>
    </row>
    <row r="227" spans="1:33">
      <c r="A227" s="1">
        <v>217</v>
      </c>
      <c r="B227" s="25"/>
      <c r="C227" s="25"/>
    </row>
    <row r="228" spans="1:33">
      <c r="A228" s="1">
        <v>218</v>
      </c>
      <c r="B228" s="25" t="s">
        <v>685</v>
      </c>
      <c r="C228" s="25"/>
      <c r="E228" s="2">
        <f>E129+E181</f>
        <v>94114901</v>
      </c>
    </row>
    <row r="229" spans="1:33">
      <c r="A229" s="1">
        <v>219</v>
      </c>
      <c r="B229" s="25"/>
      <c r="C229" s="25"/>
      <c r="D229" s="18" t="s">
        <v>369</v>
      </c>
      <c r="E229" s="2">
        <f>E134+E175</f>
        <v>9405356</v>
      </c>
    </row>
    <row r="230" spans="1:33">
      <c r="A230" s="1">
        <v>220</v>
      </c>
      <c r="D230" s="23" t="s">
        <v>686</v>
      </c>
      <c r="E230" s="22">
        <f>100*E229/E228</f>
        <v>9.9934823285847152</v>
      </c>
      <c r="F230" s="22"/>
      <c r="G230" s="22"/>
    </row>
    <row r="231" spans="1:33">
      <c r="A231" s="1">
        <v>221</v>
      </c>
      <c r="B231" s="1" t="s">
        <v>810</v>
      </c>
    </row>
    <row r="232" spans="1:33">
      <c r="A232" s="1">
        <v>222</v>
      </c>
      <c r="B232" s="1" t="s">
        <v>451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X304"/>
  <sheetViews>
    <sheetView zoomScaleNormal="70" zoomScalePageLayoutView="70" workbookViewId="0">
      <pane xSplit="9720" ySplit="5080" topLeftCell="CO122"/>
      <selection activeCell="D2" sqref="D2"/>
      <selection pane="topRight" activeCell="BN7" sqref="BN7"/>
      <selection pane="bottomLeft" activeCell="E75" sqref="E75"/>
      <selection pane="bottomRight" activeCell="K82" sqref="K82"/>
    </sheetView>
  </sheetViews>
  <sheetFormatPr baseColWidth="10" defaultColWidth="10.83203125" defaultRowHeight="15"/>
  <cols>
    <col min="1" max="1" width="6.5" style="91" customWidth="1"/>
    <col min="2" max="3" width="8.83203125" style="91" customWidth="1"/>
    <col min="4" max="4" width="11.33203125" style="123" customWidth="1"/>
    <col min="5" max="5" width="20.83203125" style="91" customWidth="1"/>
    <col min="6" max="6" width="14" style="91" customWidth="1"/>
    <col min="7" max="7" width="13.5" style="91" customWidth="1"/>
    <col min="8" max="8" width="11" style="96" bestFit="1" customWidth="1"/>
    <col min="9" max="9" width="12.83203125" style="94" customWidth="1"/>
    <col min="10" max="10" width="15.33203125" style="91" customWidth="1"/>
    <col min="11" max="11" width="14" style="91" customWidth="1"/>
    <col min="12" max="13" width="11" style="91" bestFit="1" customWidth="1"/>
    <col min="14" max="14" width="6.1640625" style="91" customWidth="1"/>
    <col min="15" max="15" width="11" style="91" bestFit="1" customWidth="1"/>
    <col min="16" max="16" width="12.83203125" style="91" customWidth="1"/>
    <col min="17" max="17" width="14.5" style="91" customWidth="1"/>
    <col min="18" max="20" width="11" style="91" bestFit="1" customWidth="1"/>
    <col min="21" max="21" width="12.83203125" style="91" customWidth="1"/>
    <col min="22" max="22" width="11" style="91" bestFit="1" customWidth="1"/>
    <col min="23" max="23" width="13" style="91" customWidth="1"/>
    <col min="24" max="24" width="14.6640625" style="91" customWidth="1"/>
    <col min="25" max="25" width="6" style="91" customWidth="1"/>
    <col min="26" max="26" width="13.5" style="91" customWidth="1"/>
    <col min="27" max="27" width="13" style="91" customWidth="1"/>
    <col min="28" max="28" width="13.5" style="91" customWidth="1"/>
    <col min="29" max="29" width="13" style="91" customWidth="1"/>
    <col min="30" max="31" width="11" style="91" bestFit="1" customWidth="1"/>
    <col min="32" max="32" width="12.83203125" style="91" customWidth="1"/>
    <col min="33" max="33" width="14.33203125" style="91" customWidth="1"/>
    <col min="34" max="34" width="13.5" style="91" customWidth="1"/>
    <col min="35" max="35" width="8.5" style="91" customWidth="1"/>
    <col min="36" max="36" width="13.33203125" style="91" customWidth="1"/>
    <col min="37" max="37" width="14.6640625" style="91" customWidth="1"/>
    <col min="38" max="38" width="12.83203125" style="91" customWidth="1"/>
    <col min="39" max="39" width="12.1640625" style="91" customWidth="1"/>
    <col min="40" max="40" width="6.33203125" style="91" customWidth="1"/>
    <col min="41" max="41" width="11" style="91" bestFit="1" customWidth="1"/>
    <col min="42" max="42" width="12.83203125" style="91" customWidth="1"/>
    <col min="43" max="50" width="11" style="91" bestFit="1" customWidth="1"/>
    <col min="51" max="51" width="7.33203125" style="91" customWidth="1"/>
    <col min="52" max="52" width="11" style="91" bestFit="1" customWidth="1"/>
    <col min="53" max="53" width="16.33203125" style="91" customWidth="1"/>
    <col min="54" max="54" width="11" style="91" bestFit="1" customWidth="1"/>
    <col min="55" max="55" width="14.1640625" style="91" customWidth="1"/>
    <col min="56" max="57" width="11" style="91" bestFit="1" customWidth="1"/>
    <col min="58" max="58" width="12.6640625" style="91" customWidth="1"/>
    <col min="59" max="59" width="14.6640625" style="91" customWidth="1"/>
    <col min="60" max="60" width="11" style="91" bestFit="1" customWidth="1"/>
    <col min="61" max="61" width="14.33203125" style="91" customWidth="1"/>
    <col min="62" max="62" width="10.83203125" style="91"/>
    <col min="63" max="73" width="12.83203125" style="209" bestFit="1" customWidth="1"/>
    <col min="74" max="74" width="11.5" style="209" customWidth="1"/>
    <col min="75" max="77" width="12.83203125" style="209" bestFit="1" customWidth="1"/>
    <col min="78" max="80" width="14.33203125" style="209" bestFit="1" customWidth="1"/>
    <col min="81" max="83" width="16.1640625" style="209" bestFit="1" customWidth="1"/>
    <col min="84" max="85" width="14.33203125" style="209" bestFit="1" customWidth="1"/>
    <col min="86" max="89" width="16.1640625" style="209" bestFit="1" customWidth="1"/>
    <col min="90" max="90" width="10.83203125" style="91"/>
    <col min="91" max="92" width="10.83203125" style="1"/>
    <col min="93" max="94" width="10.83203125" style="227"/>
    <col min="95" max="95" width="14.33203125" style="227" customWidth="1"/>
    <col min="96" max="96" width="17" style="227" customWidth="1"/>
    <col min="97" max="99" width="10.83203125" style="227"/>
    <col min="100" max="16384" width="10.83203125" style="91"/>
  </cols>
  <sheetData>
    <row r="1" spans="1:102" ht="17">
      <c r="B1" s="10" t="s">
        <v>397</v>
      </c>
      <c r="C1" s="10"/>
      <c r="D1" s="10" t="s">
        <v>845</v>
      </c>
      <c r="E1" s="1"/>
      <c r="F1" s="2"/>
      <c r="G1" s="87"/>
      <c r="H1" s="88"/>
      <c r="I1" s="91"/>
      <c r="L1" s="60"/>
      <c r="AM1" s="60" t="s">
        <v>386</v>
      </c>
      <c r="AQ1" s="248"/>
      <c r="CO1" s="227" t="s">
        <v>881</v>
      </c>
    </row>
    <row r="2" spans="1:102" ht="17">
      <c r="D2" s="10" t="s">
        <v>9</v>
      </c>
      <c r="E2" s="1"/>
      <c r="F2" s="2"/>
      <c r="G2" s="74"/>
      <c r="H2" s="81" t="s">
        <v>298</v>
      </c>
      <c r="I2" s="91"/>
      <c r="L2" s="61" t="s">
        <v>512</v>
      </c>
      <c r="Q2" s="8" t="s">
        <v>632</v>
      </c>
      <c r="AI2" s="61" t="s">
        <v>893</v>
      </c>
      <c r="AQ2" s="249" t="s">
        <v>722</v>
      </c>
    </row>
    <row r="3" spans="1:102" ht="17">
      <c r="D3" s="91"/>
      <c r="E3" s="10" t="s">
        <v>99</v>
      </c>
      <c r="F3" s="2"/>
      <c r="G3" s="74"/>
      <c r="H3" s="81"/>
      <c r="I3" s="91"/>
      <c r="L3" s="62" t="s">
        <v>376</v>
      </c>
      <c r="Q3" s="8" t="s">
        <v>367</v>
      </c>
      <c r="AQ3" s="249" t="s">
        <v>367</v>
      </c>
    </row>
    <row r="4" spans="1:102" ht="18" thickBot="1">
      <c r="B4" s="10"/>
      <c r="C4" s="10"/>
      <c r="D4" s="120"/>
      <c r="F4" s="2"/>
      <c r="G4" s="2"/>
      <c r="H4" s="75" t="s">
        <v>41</v>
      </c>
      <c r="I4" s="82"/>
      <c r="M4" s="62"/>
      <c r="BI4" s="107"/>
    </row>
    <row r="5" spans="1:102" ht="18" thickBot="1">
      <c r="A5" s="1"/>
      <c r="B5" s="1"/>
      <c r="C5" s="1"/>
      <c r="D5" s="120"/>
      <c r="E5" s="10"/>
      <c r="F5" s="2"/>
      <c r="G5" s="56" t="s">
        <v>42</v>
      </c>
      <c r="H5" s="74"/>
      <c r="I5" s="81"/>
      <c r="J5" s="63" t="s">
        <v>239</v>
      </c>
      <c r="K5" s="64"/>
      <c r="L5" s="64"/>
      <c r="M5" s="64"/>
      <c r="N5" s="64"/>
      <c r="O5" s="64"/>
      <c r="P5" s="92"/>
      <c r="Q5" s="92"/>
      <c r="R5" s="65" t="s">
        <v>531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65" t="s">
        <v>531</v>
      </c>
      <c r="AD5" s="92"/>
      <c r="AE5" s="92"/>
      <c r="AF5" s="92"/>
      <c r="AG5" s="92"/>
      <c r="AH5" s="93"/>
      <c r="AJ5" s="102" t="s">
        <v>198</v>
      </c>
      <c r="AK5" s="103"/>
      <c r="AL5" s="103"/>
      <c r="AM5" s="103"/>
      <c r="AN5" s="103"/>
      <c r="AO5" s="103"/>
      <c r="AP5" s="103"/>
      <c r="AQ5" s="103"/>
      <c r="AR5" s="103"/>
      <c r="AS5" s="104"/>
      <c r="AT5" s="103"/>
      <c r="AU5" s="103"/>
      <c r="AV5" s="103"/>
      <c r="AW5" s="103"/>
      <c r="AX5" s="103"/>
      <c r="AY5" s="103"/>
      <c r="AZ5" s="104" t="s">
        <v>518</v>
      </c>
      <c r="BA5" s="104"/>
      <c r="BB5" s="103"/>
      <c r="BC5" s="103"/>
      <c r="BD5" s="103"/>
      <c r="BE5" s="103"/>
      <c r="BF5" s="103"/>
      <c r="BG5" s="103"/>
      <c r="BH5" s="103"/>
      <c r="BI5" s="105"/>
      <c r="BK5" s="213" t="s">
        <v>398</v>
      </c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6" t="s">
        <v>407</v>
      </c>
      <c r="CH5" s="216"/>
      <c r="CI5" s="214"/>
      <c r="CJ5" s="214"/>
      <c r="CK5" s="215"/>
      <c r="CO5" s="231" t="s">
        <v>317</v>
      </c>
      <c r="CP5" s="232"/>
      <c r="CQ5" s="232"/>
      <c r="CR5" s="232"/>
      <c r="CS5" s="232"/>
      <c r="CT5" s="232"/>
      <c r="CU5" s="232"/>
      <c r="CV5" s="233"/>
      <c r="CW5" s="233"/>
      <c r="CX5" s="234"/>
    </row>
    <row r="6" spans="1:102" ht="17">
      <c r="A6" s="1"/>
      <c r="B6" s="19" t="s">
        <v>532</v>
      </c>
      <c r="C6" s="19"/>
      <c r="D6" s="121"/>
      <c r="E6" s="25"/>
      <c r="F6" s="26" t="s">
        <v>691</v>
      </c>
      <c r="G6" s="56" t="s">
        <v>538</v>
      </c>
      <c r="H6" s="76"/>
      <c r="J6" s="27"/>
      <c r="K6" s="27"/>
      <c r="L6" s="27"/>
      <c r="M6" s="28"/>
      <c r="N6" s="28"/>
      <c r="O6" s="57"/>
      <c r="AD6" s="3" t="s">
        <v>658</v>
      </c>
      <c r="BD6" s="3" t="s">
        <v>658</v>
      </c>
      <c r="CQ6" s="244" t="s">
        <v>975</v>
      </c>
    </row>
    <row r="7" spans="1:102">
      <c r="A7" s="1"/>
      <c r="B7" s="1"/>
      <c r="C7" s="1"/>
      <c r="D7" s="120"/>
      <c r="E7" s="1"/>
      <c r="F7" s="16" t="s">
        <v>430</v>
      </c>
      <c r="G7" s="56" t="s">
        <v>548</v>
      </c>
      <c r="H7" s="73" t="s">
        <v>549</v>
      </c>
      <c r="I7" s="83" t="s">
        <v>536</v>
      </c>
      <c r="J7" s="33" t="s">
        <v>763</v>
      </c>
      <c r="K7" s="3"/>
      <c r="L7" s="3"/>
      <c r="M7" s="3"/>
      <c r="N7" s="3"/>
      <c r="O7" s="3"/>
      <c r="P7" s="30" t="s">
        <v>387</v>
      </c>
      <c r="Q7" s="3" t="s">
        <v>659</v>
      </c>
      <c r="R7" s="3"/>
      <c r="S7" s="2"/>
      <c r="T7" s="3"/>
      <c r="U7" s="3"/>
      <c r="V7" s="3"/>
      <c r="W7" s="3"/>
      <c r="X7" s="3"/>
      <c r="Y7" s="3"/>
      <c r="Z7" s="38"/>
      <c r="AA7" s="38"/>
      <c r="AB7" s="3"/>
      <c r="AC7" s="3" t="s">
        <v>660</v>
      </c>
      <c r="AD7" s="3" t="s">
        <v>780</v>
      </c>
      <c r="AE7" s="3"/>
      <c r="AF7" s="3"/>
      <c r="AG7" s="3"/>
      <c r="AH7" s="49" t="s">
        <v>916</v>
      </c>
      <c r="AJ7" s="33" t="s">
        <v>763</v>
      </c>
      <c r="AK7" s="3"/>
      <c r="AL7" s="3"/>
      <c r="AM7" s="3"/>
      <c r="AN7" s="3"/>
      <c r="AO7" s="3"/>
      <c r="AP7" s="30" t="s">
        <v>387</v>
      </c>
      <c r="AQ7" s="3" t="s">
        <v>759</v>
      </c>
      <c r="AR7" s="3"/>
      <c r="AS7" s="2"/>
      <c r="AT7" s="3"/>
      <c r="AU7" s="3"/>
      <c r="AV7" s="3"/>
      <c r="AW7" s="3"/>
      <c r="AX7" s="3"/>
      <c r="AY7" s="3"/>
      <c r="AZ7" s="38"/>
      <c r="BA7" s="38"/>
      <c r="BB7" s="3"/>
      <c r="BC7" s="3" t="s">
        <v>660</v>
      </c>
      <c r="BD7" s="3" t="s">
        <v>780</v>
      </c>
      <c r="BE7" s="3"/>
      <c r="BF7" s="3"/>
      <c r="BG7" s="3"/>
      <c r="BH7" s="49" t="s">
        <v>916</v>
      </c>
      <c r="CQ7" s="244" t="s">
        <v>976</v>
      </c>
    </row>
    <row r="8" spans="1:102" ht="16" thickBot="1">
      <c r="A8" s="1" t="s">
        <v>505</v>
      </c>
      <c r="B8" s="1" t="s">
        <v>648</v>
      </c>
      <c r="C8" s="1"/>
      <c r="D8" s="120" t="s">
        <v>917</v>
      </c>
      <c r="E8" s="1"/>
      <c r="F8" s="16"/>
      <c r="H8" s="77" t="s">
        <v>399</v>
      </c>
      <c r="I8" s="84" t="s">
        <v>400</v>
      </c>
      <c r="J8" s="33" t="s">
        <v>618</v>
      </c>
      <c r="K8" s="3" t="s">
        <v>539</v>
      </c>
      <c r="L8" s="3"/>
      <c r="M8" s="3"/>
      <c r="N8" s="3"/>
      <c r="O8" s="3" t="s">
        <v>540</v>
      </c>
      <c r="P8" s="30" t="s">
        <v>541</v>
      </c>
      <c r="Q8" s="3"/>
      <c r="R8" s="3" t="s">
        <v>542</v>
      </c>
      <c r="S8" s="2"/>
      <c r="T8" s="3" t="s">
        <v>543</v>
      </c>
      <c r="U8" s="3"/>
      <c r="V8" s="3" t="s">
        <v>544</v>
      </c>
      <c r="W8" s="3" t="s">
        <v>666</v>
      </c>
      <c r="X8" s="3" t="s">
        <v>641</v>
      </c>
      <c r="Y8" s="3"/>
      <c r="Z8" s="38" t="s">
        <v>667</v>
      </c>
      <c r="AA8" s="38" t="s">
        <v>663</v>
      </c>
      <c r="AB8" s="3"/>
      <c r="AC8" s="37" t="s">
        <v>664</v>
      </c>
      <c r="AD8" s="38" t="s">
        <v>546</v>
      </c>
      <c r="AE8" s="3"/>
      <c r="AF8" s="3" t="s">
        <v>547</v>
      </c>
      <c r="AG8" s="3" t="s">
        <v>187</v>
      </c>
      <c r="AH8" s="49" t="s">
        <v>188</v>
      </c>
      <c r="AJ8" s="33" t="s">
        <v>618</v>
      </c>
      <c r="AK8" s="3" t="s">
        <v>539</v>
      </c>
      <c r="AL8" s="3"/>
      <c r="AM8" s="3" t="s">
        <v>641</v>
      </c>
      <c r="AN8" s="3"/>
      <c r="AO8" s="3" t="s">
        <v>540</v>
      </c>
      <c r="AP8" s="30" t="s">
        <v>541</v>
      </c>
      <c r="AQ8" s="3"/>
      <c r="AR8" s="3" t="s">
        <v>542</v>
      </c>
      <c r="AS8" s="2"/>
      <c r="AT8" s="3" t="s">
        <v>543</v>
      </c>
      <c r="AU8" s="3"/>
      <c r="AV8" s="3" t="s">
        <v>544</v>
      </c>
      <c r="AW8" s="3" t="s">
        <v>666</v>
      </c>
      <c r="AX8" s="3" t="s">
        <v>641</v>
      </c>
      <c r="AY8" s="3"/>
      <c r="AZ8" s="38" t="s">
        <v>667</v>
      </c>
      <c r="BA8" s="37" t="s">
        <v>663</v>
      </c>
      <c r="BB8" s="3"/>
      <c r="BC8" s="37" t="s">
        <v>664</v>
      </c>
      <c r="BD8" s="38" t="s">
        <v>546</v>
      </c>
      <c r="BE8" s="3"/>
      <c r="BF8" s="3" t="s">
        <v>547</v>
      </c>
      <c r="BG8" s="3" t="s">
        <v>187</v>
      </c>
      <c r="BH8" s="49" t="s">
        <v>188</v>
      </c>
      <c r="BI8" s="226" t="s">
        <v>452</v>
      </c>
      <c r="BT8" s="209" t="s">
        <v>661</v>
      </c>
      <c r="BZ8" s="209" t="s">
        <v>320</v>
      </c>
      <c r="CL8" s="122" t="s">
        <v>917</v>
      </c>
      <c r="CM8" s="25"/>
      <c r="CN8" s="25"/>
      <c r="CQ8" s="244" t="s">
        <v>937</v>
      </c>
    </row>
    <row r="9" spans="1:102" ht="16" thickBot="1">
      <c r="A9" s="23" t="s">
        <v>506</v>
      </c>
      <c r="B9" s="23" t="s">
        <v>189</v>
      </c>
      <c r="C9" s="1" t="s">
        <v>754</v>
      </c>
      <c r="D9" s="120" t="s">
        <v>194</v>
      </c>
      <c r="E9" s="1"/>
      <c r="F9" s="16" t="s">
        <v>195</v>
      </c>
      <c r="G9" s="23" t="s">
        <v>196</v>
      </c>
      <c r="H9" s="78"/>
      <c r="I9" s="84" t="s">
        <v>197</v>
      </c>
      <c r="J9" s="33" t="s">
        <v>619</v>
      </c>
      <c r="K9" s="3" t="s">
        <v>335</v>
      </c>
      <c r="L9" s="3" t="s">
        <v>336</v>
      </c>
      <c r="M9" s="17" t="s">
        <v>337</v>
      </c>
      <c r="N9" s="17"/>
      <c r="O9" s="3" t="s">
        <v>341</v>
      </c>
      <c r="P9" s="30" t="s">
        <v>341</v>
      </c>
      <c r="Q9" s="3" t="s">
        <v>342</v>
      </c>
      <c r="R9" s="3" t="s">
        <v>447</v>
      </c>
      <c r="S9" s="2" t="s">
        <v>185</v>
      </c>
      <c r="T9" s="3" t="s">
        <v>186</v>
      </c>
      <c r="U9" s="3" t="s">
        <v>405</v>
      </c>
      <c r="V9" s="3" t="s">
        <v>186</v>
      </c>
      <c r="W9" s="3" t="s">
        <v>447</v>
      </c>
      <c r="X9" s="3" t="s">
        <v>744</v>
      </c>
      <c r="Y9" s="3"/>
      <c r="Z9" s="38" t="s">
        <v>419</v>
      </c>
      <c r="AA9" s="38" t="s">
        <v>420</v>
      </c>
      <c r="AB9" s="3" t="s">
        <v>421</v>
      </c>
      <c r="AC9" s="3"/>
      <c r="AD9" s="38" t="s">
        <v>546</v>
      </c>
      <c r="AE9" s="3" t="s">
        <v>456</v>
      </c>
      <c r="AF9" s="3" t="s">
        <v>457</v>
      </c>
      <c r="AG9" s="3" t="s">
        <v>458</v>
      </c>
      <c r="AH9" s="49" t="s">
        <v>469</v>
      </c>
      <c r="AJ9" s="33" t="s">
        <v>619</v>
      </c>
      <c r="AK9" s="3" t="s">
        <v>335</v>
      </c>
      <c r="AL9" s="3" t="s">
        <v>336</v>
      </c>
      <c r="AM9" s="17" t="s">
        <v>760</v>
      </c>
      <c r="AN9" s="17"/>
      <c r="AO9" s="3" t="s">
        <v>341</v>
      </c>
      <c r="AP9" s="30" t="s">
        <v>341</v>
      </c>
      <c r="AQ9" s="3" t="s">
        <v>342</v>
      </c>
      <c r="AR9" s="3" t="s">
        <v>447</v>
      </c>
      <c r="AS9" s="2" t="s">
        <v>185</v>
      </c>
      <c r="AT9" s="3" t="s">
        <v>186</v>
      </c>
      <c r="AU9" s="3" t="s">
        <v>405</v>
      </c>
      <c r="AV9" s="3" t="s">
        <v>186</v>
      </c>
      <c r="AW9" s="3" t="s">
        <v>447</v>
      </c>
      <c r="AX9" s="3" t="s">
        <v>744</v>
      </c>
      <c r="AY9" s="3"/>
      <c r="AZ9" s="38" t="s">
        <v>419</v>
      </c>
      <c r="BA9" s="37" t="s">
        <v>420</v>
      </c>
      <c r="BB9" s="3" t="s">
        <v>421</v>
      </c>
      <c r="BC9" s="3"/>
      <c r="BD9" s="38" t="s">
        <v>546</v>
      </c>
      <c r="BE9" s="3" t="s">
        <v>456</v>
      </c>
      <c r="BF9" s="3" t="s">
        <v>457</v>
      </c>
      <c r="BG9" s="3" t="s">
        <v>458</v>
      </c>
      <c r="BH9" s="49" t="s">
        <v>469</v>
      </c>
      <c r="BI9" s="226" t="s">
        <v>819</v>
      </c>
      <c r="BK9" s="209" t="s">
        <v>527</v>
      </c>
      <c r="BN9" s="209" t="s">
        <v>13</v>
      </c>
      <c r="BQ9" s="209" t="s">
        <v>318</v>
      </c>
      <c r="BT9" s="209" t="s">
        <v>319</v>
      </c>
      <c r="BW9" s="209" t="s">
        <v>545</v>
      </c>
      <c r="BZ9" s="209" t="s">
        <v>321</v>
      </c>
      <c r="CC9" s="209" t="s">
        <v>322</v>
      </c>
      <c r="CF9" s="209" t="s">
        <v>101</v>
      </c>
      <c r="CI9" s="211" t="s">
        <v>459</v>
      </c>
      <c r="CJ9" s="212"/>
      <c r="CK9" s="212"/>
      <c r="CL9" s="122" t="s">
        <v>194</v>
      </c>
      <c r="CM9" s="25"/>
      <c r="CN9" s="25"/>
      <c r="CO9" s="230"/>
      <c r="CP9" s="230"/>
      <c r="CQ9" s="230" t="s">
        <v>987</v>
      </c>
      <c r="CR9" s="230" t="s">
        <v>688</v>
      </c>
      <c r="CS9" s="230"/>
      <c r="CT9" s="224" t="s">
        <v>815</v>
      </c>
      <c r="CU9" s="224"/>
    </row>
    <row r="10" spans="1:102">
      <c r="A10" s="23" t="s">
        <v>359</v>
      </c>
      <c r="B10" s="53" t="s">
        <v>470</v>
      </c>
      <c r="C10" s="1" t="s">
        <v>761</v>
      </c>
      <c r="D10" s="122" t="s">
        <v>471</v>
      </c>
      <c r="E10" s="4"/>
      <c r="F10" s="5" t="s">
        <v>192</v>
      </c>
      <c r="G10" s="5"/>
      <c r="H10" s="79"/>
      <c r="I10" s="90" t="s">
        <v>472</v>
      </c>
      <c r="J10" s="34" t="s">
        <v>417</v>
      </c>
      <c r="K10" s="6" t="s">
        <v>408</v>
      </c>
      <c r="L10" s="6" t="s">
        <v>409</v>
      </c>
      <c r="M10" s="24" t="s">
        <v>712</v>
      </c>
      <c r="N10" s="17"/>
      <c r="O10" s="6" t="s">
        <v>410</v>
      </c>
      <c r="P10" s="31" t="s">
        <v>411</v>
      </c>
      <c r="Q10" s="6" t="s">
        <v>702</v>
      </c>
      <c r="R10" s="6" t="s">
        <v>703</v>
      </c>
      <c r="S10" s="5" t="s">
        <v>704</v>
      </c>
      <c r="T10" s="6" t="s">
        <v>705</v>
      </c>
      <c r="U10" s="6" t="s">
        <v>706</v>
      </c>
      <c r="V10" s="6" t="s">
        <v>707</v>
      </c>
      <c r="W10" s="6" t="s">
        <v>418</v>
      </c>
      <c r="X10" s="24" t="s">
        <v>713</v>
      </c>
      <c r="Y10" s="100"/>
      <c r="Z10" s="6" t="s">
        <v>412</v>
      </c>
      <c r="AA10" s="6" t="s">
        <v>350</v>
      </c>
      <c r="AB10" s="6" t="s">
        <v>351</v>
      </c>
      <c r="AC10" s="6" t="s">
        <v>352</v>
      </c>
      <c r="AD10" s="6" t="s">
        <v>353</v>
      </c>
      <c r="AE10" s="6" t="s">
        <v>354</v>
      </c>
      <c r="AF10" s="6" t="s">
        <v>355</v>
      </c>
      <c r="AG10" s="6" t="s">
        <v>234</v>
      </c>
      <c r="AH10" s="49" t="s">
        <v>714</v>
      </c>
      <c r="AJ10" s="34" t="s">
        <v>417</v>
      </c>
      <c r="AK10" s="6" t="s">
        <v>408</v>
      </c>
      <c r="AL10" s="6" t="s">
        <v>409</v>
      </c>
      <c r="AM10" s="24" t="s">
        <v>712</v>
      </c>
      <c r="AN10" s="17"/>
      <c r="AO10" s="6" t="s">
        <v>410</v>
      </c>
      <c r="AP10" s="31" t="s">
        <v>411</v>
      </c>
      <c r="AQ10" s="6" t="s">
        <v>702</v>
      </c>
      <c r="AR10" s="6" t="s">
        <v>703</v>
      </c>
      <c r="AS10" s="5" t="s">
        <v>704</v>
      </c>
      <c r="AT10" s="6" t="s">
        <v>705</v>
      </c>
      <c r="AU10" s="6" t="s">
        <v>706</v>
      </c>
      <c r="AV10" s="6" t="s">
        <v>707</v>
      </c>
      <c r="AW10" s="6" t="s">
        <v>418</v>
      </c>
      <c r="AX10" s="24" t="s">
        <v>713</v>
      </c>
      <c r="AY10" s="6"/>
      <c r="AZ10" s="6" t="s">
        <v>412</v>
      </c>
      <c r="BA10" s="6" t="s">
        <v>350</v>
      </c>
      <c r="BB10" s="6" t="s">
        <v>351</v>
      </c>
      <c r="BC10" s="6" t="s">
        <v>352</v>
      </c>
      <c r="BD10" s="6" t="s">
        <v>353</v>
      </c>
      <c r="BE10" s="6" t="s">
        <v>354</v>
      </c>
      <c r="BF10" s="6" t="s">
        <v>355</v>
      </c>
      <c r="BG10" s="6" t="s">
        <v>234</v>
      </c>
      <c r="BH10" s="49" t="s">
        <v>714</v>
      </c>
      <c r="BI10" s="226" t="s">
        <v>585</v>
      </c>
      <c r="BK10" s="210" t="s">
        <v>529</v>
      </c>
      <c r="BL10" s="210" t="s">
        <v>530</v>
      </c>
      <c r="BM10" s="210" t="s">
        <v>528</v>
      </c>
      <c r="BN10" s="210" t="s">
        <v>529</v>
      </c>
      <c r="BO10" s="210" t="s">
        <v>530</v>
      </c>
      <c r="BP10" s="210" t="s">
        <v>528</v>
      </c>
      <c r="BQ10" s="210" t="s">
        <v>529</v>
      </c>
      <c r="BR10" s="210" t="s">
        <v>530</v>
      </c>
      <c r="BS10" s="210" t="s">
        <v>528</v>
      </c>
      <c r="BT10" s="210" t="s">
        <v>529</v>
      </c>
      <c r="BU10" s="210" t="s">
        <v>530</v>
      </c>
      <c r="BV10" s="210" t="s">
        <v>528</v>
      </c>
      <c r="BW10" s="210" t="s">
        <v>529</v>
      </c>
      <c r="BX10" s="210" t="s">
        <v>530</v>
      </c>
      <c r="BY10" s="210" t="s">
        <v>528</v>
      </c>
      <c r="BZ10" s="210" t="s">
        <v>529</v>
      </c>
      <c r="CA10" s="210" t="s">
        <v>530</v>
      </c>
      <c r="CB10" s="210" t="s">
        <v>528</v>
      </c>
      <c r="CC10" s="210" t="s">
        <v>529</v>
      </c>
      <c r="CD10" s="210" t="s">
        <v>530</v>
      </c>
      <c r="CE10" s="210" t="s">
        <v>528</v>
      </c>
      <c r="CF10" s="210" t="s">
        <v>529</v>
      </c>
      <c r="CG10" s="210" t="s">
        <v>530</v>
      </c>
      <c r="CH10" s="210" t="s">
        <v>528</v>
      </c>
      <c r="CI10" s="210" t="s">
        <v>529</v>
      </c>
      <c r="CJ10" s="210" t="s">
        <v>530</v>
      </c>
      <c r="CK10" s="210" t="s">
        <v>528</v>
      </c>
      <c r="CL10" s="122" t="s">
        <v>471</v>
      </c>
      <c r="CM10" s="25"/>
      <c r="CN10" s="25"/>
      <c r="CO10" s="223" t="s">
        <v>816</v>
      </c>
      <c r="CP10" s="223" t="s">
        <v>76</v>
      </c>
      <c r="CQ10" s="223" t="s">
        <v>817</v>
      </c>
      <c r="CR10" s="223" t="s">
        <v>626</v>
      </c>
      <c r="CS10" s="223" t="s">
        <v>627</v>
      </c>
      <c r="CT10" s="225" t="s">
        <v>689</v>
      </c>
      <c r="CU10" s="225" t="s">
        <v>690</v>
      </c>
    </row>
    <row r="11" spans="1:102">
      <c r="A11" s="1">
        <v>1</v>
      </c>
      <c r="B11" s="25">
        <v>1</v>
      </c>
      <c r="C11" s="1">
        <v>1</v>
      </c>
      <c r="D11" s="122" t="s">
        <v>692</v>
      </c>
      <c r="E11" s="4" t="s">
        <v>715</v>
      </c>
      <c r="F11" s="2">
        <v>346536</v>
      </c>
      <c r="G11" s="2">
        <v>66880</v>
      </c>
      <c r="H11" s="74">
        <f t="shared" ref="H11:H42" si="0">F11/G11</f>
        <v>5.1814593301435403</v>
      </c>
      <c r="I11" s="81"/>
      <c r="J11" s="59">
        <v>276154.53840000002</v>
      </c>
      <c r="K11" s="59">
        <v>238728.65039999998</v>
      </c>
      <c r="L11" s="59">
        <v>11539.648800000001</v>
      </c>
      <c r="M11" s="59">
        <v>25886.239199999989</v>
      </c>
      <c r="N11" s="17"/>
      <c r="O11" s="59">
        <v>0</v>
      </c>
      <c r="P11" s="59">
        <v>16425.806400000001</v>
      </c>
      <c r="Q11" s="59">
        <v>1351.4904000000001</v>
      </c>
      <c r="R11" s="59"/>
      <c r="S11" s="59"/>
      <c r="T11" s="59">
        <v>762.37919999999997</v>
      </c>
      <c r="U11" s="59">
        <v>3118.8240000000001</v>
      </c>
      <c r="V11" s="59">
        <v>866.34</v>
      </c>
      <c r="W11" s="59">
        <v>1871.2944</v>
      </c>
      <c r="X11" s="59">
        <f t="shared" ref="X11:X42" si="1">P11-Q11-SUM(T11:W11)</f>
        <v>8455.4784</v>
      </c>
      <c r="Y11" s="100"/>
      <c r="Z11" s="59">
        <v>3915.8567999999996</v>
      </c>
      <c r="AA11" s="59">
        <v>9113.8967999999986</v>
      </c>
      <c r="AB11" s="59">
        <v>5891.1119999999992</v>
      </c>
      <c r="AC11" s="59">
        <v>35034.789599999996</v>
      </c>
      <c r="AD11" s="59">
        <v>4851.5039999999999</v>
      </c>
      <c r="AE11" s="59">
        <v>3777.2424000000005</v>
      </c>
      <c r="AF11" s="59">
        <v>1698.0263999999997</v>
      </c>
      <c r="AG11" s="59">
        <v>10292.119200000001</v>
      </c>
      <c r="AH11" s="59">
        <f t="shared" ref="AH11:AH42" si="2">AC11-SUM(AD11:AG11)</f>
        <v>14415.897599999997</v>
      </c>
      <c r="AJ11" s="113">
        <f t="shared" ref="AJ11:AJ42" si="3">J11/$H11</f>
        <v>53296.672000000006</v>
      </c>
      <c r="AK11" s="113">
        <f t="shared" ref="AK11:AK42" si="4">K11/$H11</f>
        <v>46073.631999999998</v>
      </c>
      <c r="AL11" s="113">
        <f t="shared" ref="AL11:AL42" si="5">L11/$H11</f>
        <v>2227.1040000000003</v>
      </c>
      <c r="AM11" s="113">
        <f t="shared" ref="AM11:AM42" si="6">M11/$H11</f>
        <v>4995.9359999999979</v>
      </c>
      <c r="AN11" s="114"/>
      <c r="AO11" s="113">
        <f t="shared" ref="AO11:AQ14" si="7">O11/$H11</f>
        <v>0</v>
      </c>
      <c r="AP11" s="113">
        <f t="shared" si="7"/>
        <v>3170.1120000000005</v>
      </c>
      <c r="AQ11" s="113">
        <f t="shared" si="7"/>
        <v>260.83200000000005</v>
      </c>
      <c r="AR11" s="113"/>
      <c r="AS11" s="113"/>
      <c r="AT11" s="113">
        <f t="shared" ref="AT11:AT42" si="8">T11/$H11</f>
        <v>147.136</v>
      </c>
      <c r="AU11" s="113">
        <f t="shared" ref="AU11:AU42" si="9">U11/$H11</f>
        <v>601.92000000000007</v>
      </c>
      <c r="AV11" s="113">
        <f t="shared" ref="AV11:AV42" si="10">V11/$H11</f>
        <v>167.20000000000002</v>
      </c>
      <c r="AW11" s="113">
        <f t="shared" ref="AW11:AW42" si="11">W11/$H11</f>
        <v>361.15200000000004</v>
      </c>
      <c r="AX11" s="113">
        <f t="shared" ref="AX11:AX42" si="12">AP11-SUM(AQ11:AW11)</f>
        <v>1631.8720000000003</v>
      </c>
      <c r="AY11" s="113"/>
      <c r="AZ11" s="113">
        <f t="shared" ref="AZ11:AZ42" si="13">Z11/$H11</f>
        <v>755.74399999999991</v>
      </c>
      <c r="BA11" s="113">
        <f t="shared" ref="BA11:BA42" si="14">AA11/$H11</f>
        <v>1758.944</v>
      </c>
      <c r="BB11" s="113">
        <f t="shared" ref="BB11:BB42" si="15">AB11/$H11</f>
        <v>1136.9599999999998</v>
      </c>
      <c r="BC11" s="113">
        <f t="shared" ref="BC11:BC42" si="16">AC11/$H11</f>
        <v>6761.5680000000002</v>
      </c>
      <c r="BD11" s="113">
        <f t="shared" ref="BD11:BD42" si="17">AD11/$H11</f>
        <v>936.32</v>
      </c>
      <c r="BE11" s="113">
        <f t="shared" ref="BE11:BE42" si="18">AE11/$H11</f>
        <v>728.99200000000019</v>
      </c>
      <c r="BF11" s="113">
        <f t="shared" ref="BF11:BF42" si="19">AF11/$H11</f>
        <v>327.71199999999999</v>
      </c>
      <c r="BG11" s="113">
        <f t="shared" ref="BG11:BG42" si="20">AG11/$H11</f>
        <v>1986.3360000000002</v>
      </c>
      <c r="BH11" s="106">
        <f t="shared" ref="BH11:BH42" si="21">BC11-SUM(BD11:BG11)</f>
        <v>2782.2079999999996</v>
      </c>
      <c r="BI11" s="124">
        <f t="shared" ref="BI11:BI42" si="22">AJ11+AO11+AP11+SUM(AZ11:BC11)</f>
        <v>66880</v>
      </c>
      <c r="BK11" s="2">
        <v>578</v>
      </c>
      <c r="BL11" s="2">
        <v>613</v>
      </c>
      <c r="BM11" s="2">
        <v>1191</v>
      </c>
      <c r="BN11" s="2">
        <v>1496</v>
      </c>
      <c r="BO11" s="2">
        <v>1714</v>
      </c>
      <c r="BP11" s="2">
        <v>3210</v>
      </c>
      <c r="BQ11" s="2">
        <v>2041</v>
      </c>
      <c r="BR11" s="2">
        <v>1995</v>
      </c>
      <c r="BS11" s="2">
        <v>4036</v>
      </c>
      <c r="BT11" s="2">
        <v>577</v>
      </c>
      <c r="BU11" s="2">
        <v>621</v>
      </c>
      <c r="BV11" s="2">
        <v>1198</v>
      </c>
      <c r="BW11" s="2">
        <v>238</v>
      </c>
      <c r="BX11" s="2">
        <v>350</v>
      </c>
      <c r="BY11" s="2">
        <v>588</v>
      </c>
      <c r="BZ11" s="2">
        <v>9322</v>
      </c>
      <c r="CA11" s="2">
        <v>10230</v>
      </c>
      <c r="CB11" s="2">
        <v>19552</v>
      </c>
      <c r="CC11" s="2">
        <v>145594</v>
      </c>
      <c r="CD11" s="2">
        <v>162846</v>
      </c>
      <c r="CE11" s="2">
        <v>308440</v>
      </c>
      <c r="CF11" s="2">
        <f t="shared" ref="CF11:CF42" si="23">CI11-CC11-BZ11-BW11-BT11-BQ11-BN11-BK11</f>
        <v>3938</v>
      </c>
      <c r="CG11" s="2">
        <f t="shared" ref="CG11:CG42" si="24">CJ11-CD11-CA11-BX11-BU11-BR11-BO11-BL11</f>
        <v>4383</v>
      </c>
      <c r="CH11" s="2">
        <f t="shared" ref="CH11:CH42" si="25">CK11-CE11-CB11-BY11-BV11-BS11-BP11-BM11</f>
        <v>8321</v>
      </c>
      <c r="CI11" s="2">
        <v>163784</v>
      </c>
      <c r="CJ11" s="2">
        <v>182752</v>
      </c>
      <c r="CK11" s="2">
        <v>346536</v>
      </c>
      <c r="CL11" s="122" t="s">
        <v>597</v>
      </c>
      <c r="CM11" s="25" t="s">
        <v>190</v>
      </c>
      <c r="CN11" s="25"/>
      <c r="CO11" s="227">
        <f t="shared" ref="CO11:CO42" si="26">(BM11+BP11)/H11</f>
        <v>849.37461043008523</v>
      </c>
      <c r="CP11" s="227">
        <f t="shared" ref="CP11:CP42" si="27">BS11/H11</f>
        <v>778.93113558187326</v>
      </c>
      <c r="CQ11" s="227">
        <f t="shared" ref="CQ11:CQ42" si="28">(BV11+BY11)/H11</f>
        <v>344.69053720248405</v>
      </c>
      <c r="CR11" s="227">
        <f t="shared" ref="CR11:CR42" si="29">CB11/H11</f>
        <v>3773.454302006141</v>
      </c>
      <c r="CS11" s="227">
        <f t="shared" ref="CS11:CS42" si="30">CE11/H11</f>
        <v>59527.631184061691</v>
      </c>
      <c r="CT11" s="227">
        <f t="shared" ref="CT11:CT42" si="31">CH11/H11</f>
        <v>1605.9182307177323</v>
      </c>
      <c r="CU11" s="227">
        <f t="shared" ref="CU11:CU42" si="32">CK11/H11</f>
        <v>66880</v>
      </c>
    </row>
    <row r="12" spans="1:102">
      <c r="A12" s="1">
        <v>7</v>
      </c>
      <c r="B12" s="25">
        <v>7</v>
      </c>
      <c r="C12" s="1">
        <v>1</v>
      </c>
      <c r="D12" s="122" t="s">
        <v>692</v>
      </c>
      <c r="E12" s="4" t="s">
        <v>583</v>
      </c>
      <c r="F12" s="2">
        <v>1341785</v>
      </c>
      <c r="G12" s="2">
        <v>249426</v>
      </c>
      <c r="H12" s="74">
        <f t="shared" si="0"/>
        <v>5.3794913120524726</v>
      </c>
      <c r="I12" s="81"/>
      <c r="J12" s="59">
        <v>1205593.8224999998</v>
      </c>
      <c r="K12" s="59">
        <v>1201568.4675</v>
      </c>
      <c r="L12" s="59">
        <v>2146.8560000000002</v>
      </c>
      <c r="M12" s="59">
        <v>1878.4989999999618</v>
      </c>
      <c r="N12" s="17"/>
      <c r="O12" s="59">
        <v>1878.4990000000003</v>
      </c>
      <c r="P12" s="59">
        <v>31666.125999999997</v>
      </c>
      <c r="Q12" s="59">
        <v>2683.57</v>
      </c>
      <c r="R12" s="59"/>
      <c r="S12" s="59"/>
      <c r="T12" s="59">
        <v>4159.5334999999995</v>
      </c>
      <c r="U12" s="59">
        <v>11136.815500000001</v>
      </c>
      <c r="V12" s="59">
        <v>1207.6064999999999</v>
      </c>
      <c r="W12" s="59">
        <v>5501.3184999999994</v>
      </c>
      <c r="X12" s="59">
        <f t="shared" si="1"/>
        <v>6977.2819999999992</v>
      </c>
      <c r="Y12" s="100"/>
      <c r="Z12" s="59">
        <v>7111.4605000000001</v>
      </c>
      <c r="AA12" s="59">
        <v>5232.9615000000003</v>
      </c>
      <c r="AB12" s="59">
        <v>15027.992000000002</v>
      </c>
      <c r="AC12" s="59">
        <v>75274.138500000001</v>
      </c>
      <c r="AD12" s="59">
        <v>8587.4240000000009</v>
      </c>
      <c r="AE12" s="59">
        <v>11539.351000000001</v>
      </c>
      <c r="AF12" s="59">
        <v>4830.4259999999995</v>
      </c>
      <c r="AG12" s="59">
        <v>17174.848000000002</v>
      </c>
      <c r="AH12" s="59">
        <f t="shared" si="2"/>
        <v>33142.089500000002</v>
      </c>
      <c r="AJ12" s="113">
        <f t="shared" si="3"/>
        <v>224109.26099999997</v>
      </c>
      <c r="AK12" s="113">
        <f t="shared" si="4"/>
        <v>223360.98300000001</v>
      </c>
      <c r="AL12" s="113">
        <f t="shared" si="5"/>
        <v>399.08160000000004</v>
      </c>
      <c r="AM12" s="113">
        <f t="shared" si="6"/>
        <v>349.19639999999288</v>
      </c>
      <c r="AN12" s="114"/>
      <c r="AO12" s="250">
        <f t="shared" si="7"/>
        <v>349.19640000000004</v>
      </c>
      <c r="AP12" s="113">
        <f t="shared" si="7"/>
        <v>5886.4535999999989</v>
      </c>
      <c r="AQ12" s="113">
        <f t="shared" si="7"/>
        <v>498.85200000000003</v>
      </c>
      <c r="AR12" s="113"/>
      <c r="AS12" s="113"/>
      <c r="AT12" s="113">
        <f t="shared" si="8"/>
        <v>773.22059999999988</v>
      </c>
      <c r="AU12" s="113">
        <f t="shared" si="9"/>
        <v>2070.2357999999999</v>
      </c>
      <c r="AV12" s="113">
        <f t="shared" si="10"/>
        <v>224.48339999999996</v>
      </c>
      <c r="AW12" s="113">
        <f t="shared" si="11"/>
        <v>1022.6465999999999</v>
      </c>
      <c r="AX12" s="113">
        <f t="shared" si="12"/>
        <v>1297.0151999999989</v>
      </c>
      <c r="AY12" s="113"/>
      <c r="AZ12" s="113">
        <f t="shared" si="13"/>
        <v>1321.9577999999999</v>
      </c>
      <c r="BA12" s="113">
        <f t="shared" si="14"/>
        <v>972.76140000000009</v>
      </c>
      <c r="BB12" s="113">
        <f t="shared" si="15"/>
        <v>2793.5712000000003</v>
      </c>
      <c r="BC12" s="113">
        <f t="shared" si="16"/>
        <v>13992.7986</v>
      </c>
      <c r="BD12" s="113">
        <f t="shared" si="17"/>
        <v>1596.3264000000001</v>
      </c>
      <c r="BE12" s="113">
        <f t="shared" si="18"/>
        <v>2145.0636</v>
      </c>
      <c r="BF12" s="113">
        <f t="shared" si="19"/>
        <v>897.93359999999984</v>
      </c>
      <c r="BG12" s="113">
        <f t="shared" si="20"/>
        <v>3192.6528000000003</v>
      </c>
      <c r="BH12" s="106">
        <f t="shared" si="21"/>
        <v>6160.8222000000005</v>
      </c>
      <c r="BI12" s="124">
        <f t="shared" si="22"/>
        <v>249425.99999999997</v>
      </c>
      <c r="BK12" s="2">
        <v>1107</v>
      </c>
      <c r="BL12" s="2">
        <v>1308</v>
      </c>
      <c r="BM12" s="2">
        <v>2415</v>
      </c>
      <c r="BN12" s="2">
        <v>2508</v>
      </c>
      <c r="BO12" s="2">
        <v>2988</v>
      </c>
      <c r="BP12" s="2">
        <v>5496</v>
      </c>
      <c r="BQ12" s="2">
        <v>6064</v>
      </c>
      <c r="BR12" s="2">
        <v>6998</v>
      </c>
      <c r="BS12" s="2">
        <v>13062</v>
      </c>
      <c r="BT12" s="2">
        <v>1403</v>
      </c>
      <c r="BU12" s="2">
        <v>1369</v>
      </c>
      <c r="BV12" s="2">
        <v>2772</v>
      </c>
      <c r="BW12" s="2">
        <v>796</v>
      </c>
      <c r="BX12" s="2">
        <v>903</v>
      </c>
      <c r="BY12" s="2">
        <v>1699</v>
      </c>
      <c r="BZ12" s="2">
        <v>15585</v>
      </c>
      <c r="CA12" s="2">
        <v>18315</v>
      </c>
      <c r="CB12" s="2">
        <v>33900</v>
      </c>
      <c r="CC12" s="2">
        <v>606941</v>
      </c>
      <c r="CD12" s="2">
        <v>672877</v>
      </c>
      <c r="CE12" s="2">
        <v>1279818</v>
      </c>
      <c r="CF12" s="2">
        <f t="shared" si="23"/>
        <v>1260</v>
      </c>
      <c r="CG12" s="2">
        <f t="shared" si="24"/>
        <v>1363</v>
      </c>
      <c r="CH12" s="2">
        <f t="shared" si="25"/>
        <v>2623</v>
      </c>
      <c r="CI12" s="2">
        <v>635664</v>
      </c>
      <c r="CJ12" s="2">
        <v>706121</v>
      </c>
      <c r="CK12" s="2">
        <v>1341785</v>
      </c>
      <c r="CL12" s="122" t="s">
        <v>597</v>
      </c>
      <c r="CM12" s="25" t="s">
        <v>583</v>
      </c>
      <c r="CN12" s="25"/>
      <c r="CO12" s="227">
        <f t="shared" si="26"/>
        <v>1470.5851429252823</v>
      </c>
      <c r="CP12" s="227">
        <f t="shared" si="27"/>
        <v>2428.1106227897913</v>
      </c>
      <c r="CQ12" s="227">
        <f t="shared" si="28"/>
        <v>831.11947592199942</v>
      </c>
      <c r="CR12" s="227">
        <f t="shared" si="29"/>
        <v>6301.7110788986311</v>
      </c>
      <c r="CS12" s="227">
        <f t="shared" si="30"/>
        <v>237906.88110837428</v>
      </c>
      <c r="CT12" s="227">
        <f t="shared" si="31"/>
        <v>487.59257109000322</v>
      </c>
      <c r="CU12" s="227">
        <f t="shared" si="32"/>
        <v>249426</v>
      </c>
    </row>
    <row r="13" spans="1:102">
      <c r="A13" s="1">
        <v>26</v>
      </c>
      <c r="B13" s="25">
        <v>26</v>
      </c>
      <c r="C13" s="1">
        <v>1</v>
      </c>
      <c r="D13" s="122" t="s">
        <v>692</v>
      </c>
      <c r="E13" s="20" t="s">
        <v>263</v>
      </c>
      <c r="F13" s="2">
        <v>1367022</v>
      </c>
      <c r="G13" s="2">
        <v>256564</v>
      </c>
      <c r="H13" s="74">
        <f t="shared" si="0"/>
        <v>5.3281910166664073</v>
      </c>
      <c r="I13" s="81"/>
      <c r="J13" s="59">
        <v>1110021.8640000001</v>
      </c>
      <c r="K13" s="59">
        <v>1098812.2836</v>
      </c>
      <c r="L13" s="59">
        <v>4784.5769999999993</v>
      </c>
      <c r="M13" s="59">
        <v>6425.0034000001006</v>
      </c>
      <c r="N13" s="17"/>
      <c r="O13" s="59">
        <v>410.10659999999996</v>
      </c>
      <c r="P13" s="59">
        <v>63019.714200000009</v>
      </c>
      <c r="Q13" s="59">
        <v>6561.7055999999993</v>
      </c>
      <c r="R13" s="59"/>
      <c r="S13" s="59"/>
      <c r="T13" s="59">
        <v>5057.9814000000006</v>
      </c>
      <c r="U13" s="59">
        <v>17087.775000000001</v>
      </c>
      <c r="V13" s="59">
        <v>1093.6176</v>
      </c>
      <c r="W13" s="59">
        <v>3827.6616000000004</v>
      </c>
      <c r="X13" s="59">
        <f t="shared" si="1"/>
        <v>29390.973000000005</v>
      </c>
      <c r="Y13" s="100"/>
      <c r="Z13" s="59">
        <v>11346.2826</v>
      </c>
      <c r="AA13" s="59">
        <v>25153.2048</v>
      </c>
      <c r="AB13" s="59">
        <v>23102.671799999996</v>
      </c>
      <c r="AC13" s="59">
        <v>133968.15600000002</v>
      </c>
      <c r="AD13" s="59">
        <v>9295.749600000001</v>
      </c>
      <c r="AE13" s="59">
        <v>12713.304599999999</v>
      </c>
      <c r="AF13" s="59">
        <v>6698.4078</v>
      </c>
      <c r="AG13" s="59">
        <v>42104.277600000001</v>
      </c>
      <c r="AH13" s="59">
        <f t="shared" si="2"/>
        <v>63156.416400000016</v>
      </c>
      <c r="AJ13" s="113">
        <f t="shared" si="3"/>
        <v>208329.96799999999</v>
      </c>
      <c r="AK13" s="113">
        <f t="shared" si="4"/>
        <v>206226.14319999996</v>
      </c>
      <c r="AL13" s="113">
        <f t="shared" si="5"/>
        <v>897.97399999999982</v>
      </c>
      <c r="AM13" s="113">
        <f t="shared" si="6"/>
        <v>1205.8508000000188</v>
      </c>
      <c r="AN13" s="114"/>
      <c r="AO13" s="250">
        <f t="shared" si="7"/>
        <v>76.969199999999987</v>
      </c>
      <c r="AP13" s="113">
        <f t="shared" si="7"/>
        <v>11827.600400000001</v>
      </c>
      <c r="AQ13" s="113">
        <f t="shared" si="7"/>
        <v>1231.5071999999998</v>
      </c>
      <c r="AR13" s="113"/>
      <c r="AS13" s="113"/>
      <c r="AT13" s="113">
        <f t="shared" si="8"/>
        <v>949.28680000000008</v>
      </c>
      <c r="AU13" s="113">
        <f t="shared" si="9"/>
        <v>3207.05</v>
      </c>
      <c r="AV13" s="113">
        <f t="shared" si="10"/>
        <v>205.25119999999998</v>
      </c>
      <c r="AW13" s="113">
        <f t="shared" si="11"/>
        <v>718.37919999999997</v>
      </c>
      <c r="AX13" s="113">
        <f t="shared" si="12"/>
        <v>5516.1260000000011</v>
      </c>
      <c r="AY13" s="113"/>
      <c r="AZ13" s="113">
        <f t="shared" si="13"/>
        <v>2129.4811999999997</v>
      </c>
      <c r="BA13" s="113">
        <f t="shared" si="14"/>
        <v>4720.7775999999994</v>
      </c>
      <c r="BB13" s="113">
        <f t="shared" si="15"/>
        <v>4335.931599999999</v>
      </c>
      <c r="BC13" s="113">
        <f t="shared" si="16"/>
        <v>25143.272000000001</v>
      </c>
      <c r="BD13" s="113">
        <f t="shared" si="17"/>
        <v>1744.6351999999999</v>
      </c>
      <c r="BE13" s="113">
        <f t="shared" si="18"/>
        <v>2386.0451999999996</v>
      </c>
      <c r="BF13" s="113">
        <f t="shared" si="19"/>
        <v>1257.1635999999999</v>
      </c>
      <c r="BG13" s="113">
        <f t="shared" si="20"/>
        <v>7902.1711999999998</v>
      </c>
      <c r="BH13" s="106">
        <f t="shared" si="21"/>
        <v>11853.256800000003</v>
      </c>
      <c r="BI13" s="124">
        <f t="shared" si="22"/>
        <v>256564</v>
      </c>
      <c r="BK13" s="2">
        <v>3858</v>
      </c>
      <c r="BL13" s="2">
        <v>4489</v>
      </c>
      <c r="BM13" s="2">
        <v>8347</v>
      </c>
      <c r="BN13" s="2">
        <v>2813</v>
      </c>
      <c r="BO13" s="2">
        <v>3218</v>
      </c>
      <c r="BP13" s="2">
        <v>6031</v>
      </c>
      <c r="BQ13" s="2">
        <v>5134</v>
      </c>
      <c r="BR13" s="2">
        <v>6645</v>
      </c>
      <c r="BS13" s="2">
        <v>11779</v>
      </c>
      <c r="BT13" s="2">
        <v>1768</v>
      </c>
      <c r="BU13" s="2">
        <v>1878</v>
      </c>
      <c r="BV13" s="2">
        <v>3646</v>
      </c>
      <c r="BW13" s="2">
        <v>1442</v>
      </c>
      <c r="BX13" s="2">
        <v>1679</v>
      </c>
      <c r="BY13" s="2">
        <v>3121</v>
      </c>
      <c r="BZ13" s="2">
        <v>32637</v>
      </c>
      <c r="CA13" s="2">
        <v>34426</v>
      </c>
      <c r="CB13" s="2">
        <v>67063</v>
      </c>
      <c r="CC13" s="2">
        <v>597453</v>
      </c>
      <c r="CD13" s="2">
        <v>655293</v>
      </c>
      <c r="CE13" s="2">
        <v>1252746</v>
      </c>
      <c r="CF13" s="2">
        <f t="shared" si="23"/>
        <v>6796</v>
      </c>
      <c r="CG13" s="2">
        <f t="shared" si="24"/>
        <v>7493</v>
      </c>
      <c r="CH13" s="2">
        <f t="shared" si="25"/>
        <v>14289</v>
      </c>
      <c r="CI13" s="2">
        <v>651901</v>
      </c>
      <c r="CJ13" s="2">
        <v>715121</v>
      </c>
      <c r="CK13" s="2">
        <v>1367022</v>
      </c>
      <c r="CL13" s="122" t="s">
        <v>597</v>
      </c>
      <c r="CM13" s="221" t="s">
        <v>668</v>
      </c>
      <c r="CN13" s="25"/>
      <c r="CO13" s="227">
        <f t="shared" si="26"/>
        <v>2698.4768291951409</v>
      </c>
      <c r="CP13" s="227">
        <f t="shared" si="27"/>
        <v>2210.6940166288468</v>
      </c>
      <c r="CQ13" s="227">
        <f t="shared" si="28"/>
        <v>1270.0370498792265</v>
      </c>
      <c r="CR13" s="227">
        <f t="shared" si="29"/>
        <v>12586.448156650002</v>
      </c>
      <c r="CS13" s="227">
        <f t="shared" si="30"/>
        <v>235116.57072380692</v>
      </c>
      <c r="CT13" s="227">
        <f t="shared" si="31"/>
        <v>2681.7732238398503</v>
      </c>
      <c r="CU13" s="227">
        <f t="shared" si="32"/>
        <v>256563.99999999997</v>
      </c>
    </row>
    <row r="14" spans="1:102">
      <c r="A14" s="1">
        <v>27</v>
      </c>
      <c r="B14" s="25">
        <v>27</v>
      </c>
      <c r="C14" s="1">
        <v>1</v>
      </c>
      <c r="D14" s="122" t="s">
        <v>692</v>
      </c>
      <c r="E14" s="20" t="s">
        <v>479</v>
      </c>
      <c r="F14" s="2">
        <v>364156</v>
      </c>
      <c r="G14" s="2">
        <v>68550</v>
      </c>
      <c r="H14" s="74">
        <f t="shared" si="0"/>
        <v>5.3122684172137129</v>
      </c>
      <c r="I14" s="81"/>
      <c r="J14" s="59">
        <v>305636.13080000004</v>
      </c>
      <c r="K14" s="59">
        <v>302832.12959999999</v>
      </c>
      <c r="L14" s="59">
        <v>291.32479999999998</v>
      </c>
      <c r="M14" s="59">
        <v>2512.6764000000376</v>
      </c>
      <c r="N14" s="17"/>
      <c r="O14" s="59">
        <v>655.48080000000004</v>
      </c>
      <c r="P14" s="59">
        <v>13218.862800000001</v>
      </c>
      <c r="Q14" s="59">
        <v>4260.6251999999995</v>
      </c>
      <c r="R14" s="59"/>
      <c r="S14" s="59"/>
      <c r="T14" s="59">
        <v>509.81840000000005</v>
      </c>
      <c r="U14" s="59">
        <v>4042.1316000000002</v>
      </c>
      <c r="V14" s="59">
        <v>327.74040000000002</v>
      </c>
      <c r="W14" s="59">
        <v>728.31200000000001</v>
      </c>
      <c r="X14" s="59">
        <f t="shared" si="1"/>
        <v>3350.235200000001</v>
      </c>
      <c r="Y14" s="100"/>
      <c r="Z14" s="59">
        <v>3677.9755999999998</v>
      </c>
      <c r="AA14" s="59">
        <v>6081.4052000000001</v>
      </c>
      <c r="AB14" s="59">
        <v>4588.3656000000001</v>
      </c>
      <c r="AC14" s="59">
        <v>30297.779200000001</v>
      </c>
      <c r="AD14" s="59">
        <v>4551.95</v>
      </c>
      <c r="AE14" s="59">
        <v>3568.7287999999999</v>
      </c>
      <c r="AF14" s="59">
        <v>2476.2608</v>
      </c>
      <c r="AG14" s="59">
        <v>8739.7440000000006</v>
      </c>
      <c r="AH14" s="59">
        <f t="shared" si="2"/>
        <v>10961.095600000001</v>
      </c>
      <c r="AJ14" s="113">
        <f t="shared" si="3"/>
        <v>57534.015000000007</v>
      </c>
      <c r="AK14" s="113">
        <f t="shared" si="4"/>
        <v>57006.179999999993</v>
      </c>
      <c r="AL14" s="113">
        <f t="shared" si="5"/>
        <v>54.839999999999996</v>
      </c>
      <c r="AM14" s="113">
        <f t="shared" si="6"/>
        <v>472.99500000000705</v>
      </c>
      <c r="AN14" s="114"/>
      <c r="AO14" s="250">
        <f t="shared" si="7"/>
        <v>123.39</v>
      </c>
      <c r="AP14" s="113">
        <f t="shared" si="7"/>
        <v>2488.3650000000002</v>
      </c>
      <c r="AQ14" s="113">
        <f t="shared" si="7"/>
        <v>802.03499999999985</v>
      </c>
      <c r="AR14" s="113"/>
      <c r="AS14" s="113"/>
      <c r="AT14" s="113">
        <f t="shared" si="8"/>
        <v>95.97</v>
      </c>
      <c r="AU14" s="113">
        <f t="shared" si="9"/>
        <v>760.90499999999997</v>
      </c>
      <c r="AV14" s="113">
        <f t="shared" si="10"/>
        <v>61.695</v>
      </c>
      <c r="AW14" s="113">
        <f t="shared" si="11"/>
        <v>137.1</v>
      </c>
      <c r="AX14" s="113">
        <f t="shared" si="12"/>
        <v>630.66000000000054</v>
      </c>
      <c r="AY14" s="113"/>
      <c r="AZ14" s="113">
        <f t="shared" si="13"/>
        <v>692.3549999999999</v>
      </c>
      <c r="BA14" s="113">
        <f t="shared" si="14"/>
        <v>1144.7849999999999</v>
      </c>
      <c r="BB14" s="113">
        <f t="shared" si="15"/>
        <v>863.73</v>
      </c>
      <c r="BC14" s="113">
        <f t="shared" si="16"/>
        <v>5703.36</v>
      </c>
      <c r="BD14" s="113">
        <f t="shared" si="17"/>
        <v>856.87499999999989</v>
      </c>
      <c r="BE14" s="113">
        <f t="shared" si="18"/>
        <v>671.79</v>
      </c>
      <c r="BF14" s="113">
        <f t="shared" si="19"/>
        <v>466.14</v>
      </c>
      <c r="BG14" s="113">
        <f t="shared" si="20"/>
        <v>1645.2</v>
      </c>
      <c r="BH14" s="106">
        <f t="shared" si="21"/>
        <v>2063.3549999999996</v>
      </c>
      <c r="BI14" s="124">
        <f t="shared" si="22"/>
        <v>68550</v>
      </c>
      <c r="BK14" s="2">
        <v>1079</v>
      </c>
      <c r="BL14" s="2">
        <v>1145</v>
      </c>
      <c r="BM14" s="2">
        <v>2224</v>
      </c>
      <c r="BN14" s="2">
        <v>1338</v>
      </c>
      <c r="BO14" s="2">
        <v>1488</v>
      </c>
      <c r="BP14" s="2">
        <v>2826</v>
      </c>
      <c r="BQ14" s="2">
        <v>1763</v>
      </c>
      <c r="BR14" s="2">
        <v>2127</v>
      </c>
      <c r="BS14" s="2">
        <v>3890</v>
      </c>
      <c r="BT14" s="2">
        <v>542</v>
      </c>
      <c r="BU14" s="2">
        <v>559</v>
      </c>
      <c r="BV14" s="2">
        <v>1101</v>
      </c>
      <c r="BW14" s="2">
        <v>184</v>
      </c>
      <c r="BX14" s="2">
        <v>214</v>
      </c>
      <c r="BY14" s="2">
        <v>398</v>
      </c>
      <c r="BZ14" s="2">
        <v>6843</v>
      </c>
      <c r="CA14" s="2">
        <v>7732</v>
      </c>
      <c r="CB14" s="2">
        <v>14575</v>
      </c>
      <c r="CC14" s="2">
        <v>157611</v>
      </c>
      <c r="CD14" s="2">
        <v>176855</v>
      </c>
      <c r="CE14" s="2">
        <v>334466</v>
      </c>
      <c r="CF14" s="2">
        <f t="shared" si="23"/>
        <v>2358</v>
      </c>
      <c r="CG14" s="2">
        <f t="shared" si="24"/>
        <v>2318</v>
      </c>
      <c r="CH14" s="2">
        <f t="shared" si="25"/>
        <v>4676</v>
      </c>
      <c r="CI14" s="2">
        <v>171718</v>
      </c>
      <c r="CJ14" s="2">
        <v>192438</v>
      </c>
      <c r="CK14" s="2">
        <v>364156</v>
      </c>
      <c r="CL14" s="122" t="s">
        <v>597</v>
      </c>
      <c r="CM14" s="221" t="s">
        <v>765</v>
      </c>
      <c r="CN14" s="25"/>
      <c r="CO14" s="227">
        <f t="shared" si="26"/>
        <v>950.62967519414747</v>
      </c>
      <c r="CP14" s="227">
        <f t="shared" si="27"/>
        <v>732.26721514955125</v>
      </c>
      <c r="CQ14" s="227">
        <f t="shared" si="28"/>
        <v>282.17700655762911</v>
      </c>
      <c r="CR14" s="227">
        <f t="shared" si="29"/>
        <v>2743.6490130603365</v>
      </c>
      <c r="CS14" s="227">
        <f t="shared" si="30"/>
        <v>62961.050483858562</v>
      </c>
      <c r="CT14" s="227">
        <f t="shared" si="31"/>
        <v>880.22660617976908</v>
      </c>
      <c r="CU14" s="227">
        <f t="shared" si="32"/>
        <v>68550</v>
      </c>
    </row>
    <row r="15" spans="1:102">
      <c r="A15" s="1">
        <v>34</v>
      </c>
      <c r="B15" s="25">
        <v>34</v>
      </c>
      <c r="C15" s="1">
        <v>1</v>
      </c>
      <c r="D15" s="122" t="s">
        <v>692</v>
      </c>
      <c r="E15" s="20" t="s">
        <v>716</v>
      </c>
      <c r="F15" s="2">
        <v>1122317</v>
      </c>
      <c r="G15" s="2">
        <v>184522</v>
      </c>
      <c r="H15" s="74">
        <f t="shared" si="0"/>
        <v>6.0822937102350938</v>
      </c>
      <c r="I15" s="81"/>
      <c r="J15" s="59">
        <v>972150.98540000012</v>
      </c>
      <c r="K15" s="59">
        <v>961825.66900000011</v>
      </c>
      <c r="L15" s="59">
        <v>3703.6461000000004</v>
      </c>
      <c r="M15" s="59">
        <v>6621.6703000000189</v>
      </c>
      <c r="N15" s="17"/>
      <c r="O15" s="98">
        <v>7</v>
      </c>
      <c r="P15" s="59">
        <v>33108.351500000004</v>
      </c>
      <c r="Q15" s="59">
        <v>5050.4265000000005</v>
      </c>
      <c r="R15" s="59"/>
      <c r="S15" s="59"/>
      <c r="T15" s="59">
        <v>5050.4265000000005</v>
      </c>
      <c r="U15" s="59">
        <v>12233.255300000001</v>
      </c>
      <c r="V15" s="59">
        <v>1683.4754999999998</v>
      </c>
      <c r="W15" s="59">
        <v>2244.634</v>
      </c>
      <c r="X15" s="59">
        <f t="shared" si="1"/>
        <v>6846.1336999999985</v>
      </c>
      <c r="Y15" s="100"/>
      <c r="Z15" s="59">
        <v>8529.6092000000008</v>
      </c>
      <c r="AA15" s="59">
        <v>6509.4385999999995</v>
      </c>
      <c r="AB15" s="59">
        <v>19416.0841</v>
      </c>
      <c r="AC15" s="59">
        <v>82602.531199999998</v>
      </c>
      <c r="AD15" s="59">
        <v>6397.2068999999992</v>
      </c>
      <c r="AE15" s="59">
        <v>6509.4385999999995</v>
      </c>
      <c r="AF15" s="59">
        <v>4377.0362999999998</v>
      </c>
      <c r="AG15" s="59">
        <v>26149.986099999998</v>
      </c>
      <c r="AH15" s="59">
        <f t="shared" si="2"/>
        <v>39168.863299999997</v>
      </c>
      <c r="AJ15" s="113">
        <f t="shared" si="3"/>
        <v>159832.95640000002</v>
      </c>
      <c r="AK15" s="113">
        <f t="shared" si="4"/>
        <v>158135.35400000002</v>
      </c>
      <c r="AL15" s="113">
        <f t="shared" si="5"/>
        <v>608.9226000000001</v>
      </c>
      <c r="AM15" s="113">
        <f t="shared" si="6"/>
        <v>1088.6798000000031</v>
      </c>
      <c r="AN15" s="114"/>
      <c r="AO15" s="250">
        <v>1.3035000000000001</v>
      </c>
      <c r="AP15" s="113">
        <f t="shared" ref="AP15:AP60" si="33">P15/$H15</f>
        <v>5443.3990000000013</v>
      </c>
      <c r="AQ15" s="113">
        <f t="shared" ref="AQ15:AQ60" si="34">Q15/$H15</f>
        <v>830.34900000000005</v>
      </c>
      <c r="AR15" s="113"/>
      <c r="AS15" s="113"/>
      <c r="AT15" s="113">
        <f t="shared" si="8"/>
        <v>830.34900000000005</v>
      </c>
      <c r="AU15" s="113">
        <f t="shared" si="9"/>
        <v>2011.2898000000002</v>
      </c>
      <c r="AV15" s="113">
        <f t="shared" si="10"/>
        <v>276.78299999999996</v>
      </c>
      <c r="AW15" s="113">
        <f t="shared" si="11"/>
        <v>369.04399999999998</v>
      </c>
      <c r="AX15" s="113">
        <f t="shared" si="12"/>
        <v>1125.5842000000011</v>
      </c>
      <c r="AY15" s="113"/>
      <c r="AZ15" s="113">
        <f t="shared" si="13"/>
        <v>1402.3672000000001</v>
      </c>
      <c r="BA15" s="113">
        <f t="shared" si="14"/>
        <v>1070.2275999999999</v>
      </c>
      <c r="BB15" s="113">
        <f t="shared" si="15"/>
        <v>3192.2305999999999</v>
      </c>
      <c r="BC15" s="113">
        <f t="shared" si="16"/>
        <v>13580.8192</v>
      </c>
      <c r="BD15" s="113">
        <f t="shared" si="17"/>
        <v>1051.7754</v>
      </c>
      <c r="BE15" s="113">
        <f t="shared" si="18"/>
        <v>1070.2275999999999</v>
      </c>
      <c r="BF15" s="113">
        <f t="shared" si="19"/>
        <v>719.63580000000002</v>
      </c>
      <c r="BG15" s="113">
        <f t="shared" si="20"/>
        <v>4299.3625999999995</v>
      </c>
      <c r="BH15" s="106">
        <f t="shared" si="21"/>
        <v>6439.8178000000007</v>
      </c>
      <c r="BI15" s="124">
        <f t="shared" si="22"/>
        <v>184523.30350000004</v>
      </c>
      <c r="BK15" s="2">
        <v>2953</v>
      </c>
      <c r="BL15" s="2">
        <v>3328</v>
      </c>
      <c r="BM15" s="2">
        <v>6281</v>
      </c>
      <c r="BN15" s="2">
        <v>1788</v>
      </c>
      <c r="BO15" s="2">
        <v>1882</v>
      </c>
      <c r="BP15" s="2">
        <v>3670</v>
      </c>
      <c r="BQ15" s="2">
        <v>2729</v>
      </c>
      <c r="BR15" s="2">
        <v>3888</v>
      </c>
      <c r="BS15" s="2">
        <v>6617</v>
      </c>
      <c r="BT15" s="2">
        <v>1255</v>
      </c>
      <c r="BU15" s="2">
        <v>1149</v>
      </c>
      <c r="BV15" s="2">
        <v>2404</v>
      </c>
      <c r="BW15" s="2">
        <v>1269</v>
      </c>
      <c r="BX15" s="2">
        <v>1421</v>
      </c>
      <c r="BY15" s="2">
        <v>2690</v>
      </c>
      <c r="BZ15" s="2">
        <v>33209</v>
      </c>
      <c r="CA15" s="2">
        <v>35950</v>
      </c>
      <c r="CB15" s="2">
        <v>69159</v>
      </c>
      <c r="CC15" s="2">
        <v>493748</v>
      </c>
      <c r="CD15" s="2">
        <v>532196</v>
      </c>
      <c r="CE15" s="2">
        <v>1025944</v>
      </c>
      <c r="CF15" s="2">
        <f t="shared" si="23"/>
        <v>2681</v>
      </c>
      <c r="CG15" s="2">
        <f t="shared" si="24"/>
        <v>2871</v>
      </c>
      <c r="CH15" s="2">
        <f t="shared" si="25"/>
        <v>5552</v>
      </c>
      <c r="CI15" s="2">
        <v>539632</v>
      </c>
      <c r="CJ15" s="2">
        <v>582685</v>
      </c>
      <c r="CK15" s="2">
        <v>1122317</v>
      </c>
      <c r="CL15" s="122" t="s">
        <v>597</v>
      </c>
      <c r="CM15" s="221" t="s">
        <v>716</v>
      </c>
      <c r="CN15" s="25"/>
      <c r="CO15" s="227">
        <f t="shared" si="26"/>
        <v>1636.0604196497068</v>
      </c>
      <c r="CP15" s="227">
        <f t="shared" si="27"/>
        <v>1087.9119482285307</v>
      </c>
      <c r="CQ15" s="227">
        <f t="shared" si="28"/>
        <v>837.51299142755568</v>
      </c>
      <c r="CR15" s="227">
        <f t="shared" si="29"/>
        <v>11370.545931318869</v>
      </c>
      <c r="CS15" s="227">
        <f t="shared" si="30"/>
        <v>168677.1551780825</v>
      </c>
      <c r="CT15" s="227">
        <f t="shared" si="31"/>
        <v>912.81353129285219</v>
      </c>
      <c r="CU15" s="227">
        <f t="shared" si="32"/>
        <v>184522</v>
      </c>
    </row>
    <row r="16" spans="1:102">
      <c r="A16" s="1">
        <v>37</v>
      </c>
      <c r="B16" s="25">
        <v>37</v>
      </c>
      <c r="C16" s="1">
        <v>1</v>
      </c>
      <c r="D16" s="122" t="s">
        <v>692</v>
      </c>
      <c r="E16" s="20" t="s">
        <v>486</v>
      </c>
      <c r="F16" s="2">
        <v>2112033</v>
      </c>
      <c r="G16" s="2">
        <v>317813</v>
      </c>
      <c r="H16" s="74">
        <f t="shared" si="0"/>
        <v>6.645521108324707</v>
      </c>
      <c r="I16" s="81"/>
      <c r="J16" s="59">
        <v>533499.53580000007</v>
      </c>
      <c r="K16" s="59">
        <v>514280.03550000006</v>
      </c>
      <c r="L16" s="59">
        <v>5280.0825000000004</v>
      </c>
      <c r="M16" s="59">
        <v>13939.417800000003</v>
      </c>
      <c r="N16" s="17"/>
      <c r="O16" s="59">
        <v>1900.8297</v>
      </c>
      <c r="P16" s="59">
        <v>470772.1557</v>
      </c>
      <c r="Q16" s="59">
        <v>125665.9635</v>
      </c>
      <c r="R16" s="59"/>
      <c r="S16" s="59"/>
      <c r="T16" s="59">
        <v>38227.797299999998</v>
      </c>
      <c r="U16" s="59">
        <v>103489.61700000001</v>
      </c>
      <c r="V16" s="59">
        <v>9081.7418999999991</v>
      </c>
      <c r="W16" s="59">
        <v>41395.846799999999</v>
      </c>
      <c r="X16" s="59">
        <f t="shared" si="1"/>
        <v>152911.18919999999</v>
      </c>
      <c r="Y16" s="100"/>
      <c r="Z16" s="59">
        <v>67373.852699999989</v>
      </c>
      <c r="AA16" s="59">
        <v>99687.957599999994</v>
      </c>
      <c r="AB16" s="59">
        <v>201065.5416</v>
      </c>
      <c r="AC16" s="59">
        <v>737733.12690000003</v>
      </c>
      <c r="AD16" s="59">
        <v>77089.204500000007</v>
      </c>
      <c r="AE16" s="59">
        <v>14361.824400000001</v>
      </c>
      <c r="AF16" s="59">
        <v>58714.51739999999</v>
      </c>
      <c r="AG16" s="59">
        <v>293361.38370000001</v>
      </c>
      <c r="AH16" s="59">
        <f t="shared" si="2"/>
        <v>294206.19690000004</v>
      </c>
      <c r="AJ16" s="113">
        <f t="shared" si="3"/>
        <v>80279.563800000004</v>
      </c>
      <c r="AK16" s="113">
        <f t="shared" si="4"/>
        <v>77387.465500000006</v>
      </c>
      <c r="AL16" s="113">
        <f t="shared" si="5"/>
        <v>794.53250000000003</v>
      </c>
      <c r="AM16" s="113">
        <f t="shared" si="6"/>
        <v>2097.5658000000003</v>
      </c>
      <c r="AN16" s="114"/>
      <c r="AO16" s="250">
        <f t="shared" ref="AO16:AO50" si="35">O16/$H16</f>
        <v>286.0317</v>
      </c>
      <c r="AP16" s="113">
        <f t="shared" si="33"/>
        <v>70840.517699999997</v>
      </c>
      <c r="AQ16" s="113">
        <f t="shared" si="34"/>
        <v>18909.873499999998</v>
      </c>
      <c r="AR16" s="113"/>
      <c r="AS16" s="113"/>
      <c r="AT16" s="113">
        <f t="shared" si="8"/>
        <v>5752.4152999999997</v>
      </c>
      <c r="AU16" s="113">
        <f t="shared" si="9"/>
        <v>15572.837000000001</v>
      </c>
      <c r="AV16" s="113">
        <f t="shared" si="10"/>
        <v>1366.5958999999998</v>
      </c>
      <c r="AW16" s="113">
        <f t="shared" si="11"/>
        <v>6229.1347999999998</v>
      </c>
      <c r="AX16" s="113">
        <f t="shared" si="12"/>
        <v>23009.661199999995</v>
      </c>
      <c r="AY16" s="113"/>
      <c r="AZ16" s="113">
        <f t="shared" si="13"/>
        <v>10138.234699999997</v>
      </c>
      <c r="BA16" s="113">
        <f t="shared" si="14"/>
        <v>15000.773599999999</v>
      </c>
      <c r="BB16" s="113">
        <f t="shared" si="15"/>
        <v>30255.797599999998</v>
      </c>
      <c r="BC16" s="113">
        <f t="shared" si="16"/>
        <v>111012.0809</v>
      </c>
      <c r="BD16" s="113">
        <f t="shared" si="17"/>
        <v>11600.174500000001</v>
      </c>
      <c r="BE16" s="113">
        <f t="shared" si="18"/>
        <v>2161.1284000000001</v>
      </c>
      <c r="BF16" s="113">
        <f t="shared" si="19"/>
        <v>8835.2013999999981</v>
      </c>
      <c r="BG16" s="113">
        <f t="shared" si="20"/>
        <v>44144.225699999995</v>
      </c>
      <c r="BH16" s="106">
        <f t="shared" si="21"/>
        <v>44271.350900000005</v>
      </c>
      <c r="BI16" s="124">
        <f t="shared" si="22"/>
        <v>317813</v>
      </c>
      <c r="BK16" s="2">
        <v>42817</v>
      </c>
      <c r="BL16" s="2">
        <v>47030</v>
      </c>
      <c r="BM16" s="2">
        <v>89847</v>
      </c>
      <c r="BN16" s="2">
        <v>28607</v>
      </c>
      <c r="BO16" s="2">
        <v>32857</v>
      </c>
      <c r="BP16" s="2">
        <v>61464</v>
      </c>
      <c r="BQ16" s="2">
        <v>5363</v>
      </c>
      <c r="BR16" s="2">
        <v>6373</v>
      </c>
      <c r="BS16" s="2">
        <v>11736</v>
      </c>
      <c r="BT16" s="2">
        <v>14113</v>
      </c>
      <c r="BU16" s="2">
        <v>13039</v>
      </c>
      <c r="BV16" s="2">
        <v>27152</v>
      </c>
      <c r="BW16" s="2">
        <v>9211</v>
      </c>
      <c r="BX16" s="2">
        <v>10762</v>
      </c>
      <c r="BY16" s="2">
        <v>19973</v>
      </c>
      <c r="BZ16" s="2">
        <v>164258</v>
      </c>
      <c r="CA16" s="2">
        <v>181322</v>
      </c>
      <c r="CB16" s="2">
        <v>345580</v>
      </c>
      <c r="CC16" s="2">
        <v>806189</v>
      </c>
      <c r="CD16" s="2">
        <v>639703</v>
      </c>
      <c r="CE16" s="2">
        <v>1445892</v>
      </c>
      <c r="CF16" s="2">
        <f t="shared" si="23"/>
        <v>50490</v>
      </c>
      <c r="CG16" s="2">
        <f t="shared" si="24"/>
        <v>59899</v>
      </c>
      <c r="CH16" s="2">
        <f t="shared" si="25"/>
        <v>110389</v>
      </c>
      <c r="CI16" s="2">
        <v>1121048</v>
      </c>
      <c r="CJ16" s="2">
        <v>990985</v>
      </c>
      <c r="CK16" s="2">
        <v>2112033</v>
      </c>
      <c r="CL16" s="122" t="s">
        <v>597</v>
      </c>
      <c r="CM16" s="221" t="s">
        <v>768</v>
      </c>
      <c r="CN16" s="25"/>
      <c r="CO16" s="227">
        <f t="shared" si="26"/>
        <v>22768.869067386731</v>
      </c>
      <c r="CP16" s="227">
        <f t="shared" si="27"/>
        <v>1766.0014630453215</v>
      </c>
      <c r="CQ16" s="227">
        <f t="shared" si="28"/>
        <v>7091.2422414801276</v>
      </c>
      <c r="CR16" s="227">
        <f t="shared" si="29"/>
        <v>52001.941513224461</v>
      </c>
      <c r="CS16" s="227">
        <f t="shared" si="30"/>
        <v>217573.90826563787</v>
      </c>
      <c r="CT16" s="227">
        <f t="shared" si="31"/>
        <v>16611.03744922546</v>
      </c>
      <c r="CU16" s="227">
        <f t="shared" si="32"/>
        <v>317813</v>
      </c>
    </row>
    <row r="17" spans="1:99">
      <c r="A17" s="1">
        <v>10</v>
      </c>
      <c r="B17" s="25">
        <v>10</v>
      </c>
      <c r="C17" s="1">
        <v>2</v>
      </c>
      <c r="D17" s="122" t="s">
        <v>692</v>
      </c>
      <c r="E17" s="4" t="s">
        <v>561</v>
      </c>
      <c r="F17" s="2">
        <v>3030831</v>
      </c>
      <c r="G17" s="2">
        <v>505294</v>
      </c>
      <c r="H17" s="74">
        <f t="shared" si="0"/>
        <v>5.9981535502103727</v>
      </c>
      <c r="I17" s="81"/>
      <c r="J17" s="59">
        <v>2704107.4181999997</v>
      </c>
      <c r="K17" s="59">
        <v>2697136.5068999999</v>
      </c>
      <c r="L17" s="59">
        <v>606.1662</v>
      </c>
      <c r="M17" s="59">
        <v>6364.7451000001211</v>
      </c>
      <c r="N17" s="17"/>
      <c r="O17" s="59">
        <v>18184.985999999997</v>
      </c>
      <c r="P17" s="59">
        <v>128507.23440000002</v>
      </c>
      <c r="Q17" s="59">
        <v>50311.794600000001</v>
      </c>
      <c r="R17" s="59"/>
      <c r="S17" s="59"/>
      <c r="T17" s="59">
        <v>13638.7395</v>
      </c>
      <c r="U17" s="59">
        <v>26671.3128</v>
      </c>
      <c r="V17" s="59">
        <v>7880.1606000000002</v>
      </c>
      <c r="W17" s="59">
        <v>6667.8281999999999</v>
      </c>
      <c r="X17" s="59">
        <f t="shared" si="1"/>
        <v>23337.39870000002</v>
      </c>
      <c r="Y17" s="100"/>
      <c r="Z17" s="59">
        <v>14547.988799999999</v>
      </c>
      <c r="AA17" s="59">
        <v>11820.240900000001</v>
      </c>
      <c r="AB17" s="59">
        <v>32126.808600000004</v>
      </c>
      <c r="AC17" s="59">
        <v>121536.32309999998</v>
      </c>
      <c r="AD17" s="59">
        <v>16972.653600000001</v>
      </c>
      <c r="AE17" s="59">
        <v>13638.7395</v>
      </c>
      <c r="AF17" s="59">
        <v>8486.3268000000007</v>
      </c>
      <c r="AG17" s="59">
        <v>36066.888899999998</v>
      </c>
      <c r="AH17" s="59">
        <f t="shared" si="2"/>
        <v>46371.714299999978</v>
      </c>
      <c r="AJ17" s="113">
        <f t="shared" si="3"/>
        <v>450823.30679999996</v>
      </c>
      <c r="AK17" s="113">
        <f t="shared" si="4"/>
        <v>449661.13059999997</v>
      </c>
      <c r="AL17" s="113">
        <f t="shared" si="5"/>
        <v>101.05880000000001</v>
      </c>
      <c r="AM17" s="113">
        <f t="shared" si="6"/>
        <v>1061.1174000000201</v>
      </c>
      <c r="AN17" s="114"/>
      <c r="AO17" s="250">
        <f t="shared" si="35"/>
        <v>3031.7639999999997</v>
      </c>
      <c r="AP17" s="113">
        <f t="shared" si="33"/>
        <v>21424.465600000003</v>
      </c>
      <c r="AQ17" s="113">
        <f t="shared" si="34"/>
        <v>8387.8804</v>
      </c>
      <c r="AR17" s="113"/>
      <c r="AS17" s="113"/>
      <c r="AT17" s="113">
        <f t="shared" si="8"/>
        <v>2273.8229999999999</v>
      </c>
      <c r="AU17" s="113">
        <f t="shared" si="9"/>
        <v>4446.5871999999999</v>
      </c>
      <c r="AV17" s="113">
        <f t="shared" si="10"/>
        <v>1313.7644</v>
      </c>
      <c r="AW17" s="113">
        <f t="shared" si="11"/>
        <v>1111.6468</v>
      </c>
      <c r="AX17" s="113">
        <f t="shared" si="12"/>
        <v>3890.7638000000043</v>
      </c>
      <c r="AY17" s="113"/>
      <c r="AZ17" s="113">
        <f t="shared" si="13"/>
        <v>2425.4112</v>
      </c>
      <c r="BA17" s="113">
        <f t="shared" si="14"/>
        <v>1970.6466</v>
      </c>
      <c r="BB17" s="113">
        <f t="shared" si="15"/>
        <v>5356.1164000000008</v>
      </c>
      <c r="BC17" s="113">
        <f t="shared" si="16"/>
        <v>20262.289399999998</v>
      </c>
      <c r="BD17" s="113">
        <f t="shared" si="17"/>
        <v>2829.6464000000001</v>
      </c>
      <c r="BE17" s="113">
        <f t="shared" si="18"/>
        <v>2273.8229999999999</v>
      </c>
      <c r="BF17" s="113">
        <f t="shared" si="19"/>
        <v>1414.8232</v>
      </c>
      <c r="BG17" s="113">
        <f t="shared" si="20"/>
        <v>6012.9985999999999</v>
      </c>
      <c r="BH17" s="106">
        <f t="shared" si="21"/>
        <v>7730.9981999999982</v>
      </c>
      <c r="BI17" s="124">
        <f t="shared" si="22"/>
        <v>505294</v>
      </c>
      <c r="BK17" s="2">
        <v>1099</v>
      </c>
      <c r="BL17" s="2">
        <v>1267</v>
      </c>
      <c r="BM17" s="2">
        <v>2366</v>
      </c>
      <c r="BN17" s="2">
        <v>3504</v>
      </c>
      <c r="BO17" s="2">
        <v>4137</v>
      </c>
      <c r="BP17" s="2">
        <v>7641</v>
      </c>
      <c r="BQ17" s="2">
        <v>6005</v>
      </c>
      <c r="BR17" s="2">
        <v>7907</v>
      </c>
      <c r="BS17" s="2">
        <v>13912</v>
      </c>
      <c r="BT17" s="2">
        <v>1811</v>
      </c>
      <c r="BU17" s="2">
        <v>1910</v>
      </c>
      <c r="BV17" s="2">
        <v>3721</v>
      </c>
      <c r="BW17" s="2">
        <v>1317</v>
      </c>
      <c r="BX17" s="2">
        <v>1572</v>
      </c>
      <c r="BY17" s="2">
        <v>2889</v>
      </c>
      <c r="BZ17" s="2">
        <v>24784</v>
      </c>
      <c r="CA17" s="2">
        <v>28129</v>
      </c>
      <c r="CB17" s="2">
        <v>52913</v>
      </c>
      <c r="CC17" s="2">
        <v>1386708</v>
      </c>
      <c r="CD17" s="2">
        <v>1558401</v>
      </c>
      <c r="CE17" s="2">
        <v>2945109</v>
      </c>
      <c r="CF17" s="2">
        <f t="shared" si="23"/>
        <v>1131</v>
      </c>
      <c r="CG17" s="2">
        <f t="shared" si="24"/>
        <v>1149</v>
      </c>
      <c r="CH17" s="2">
        <f t="shared" si="25"/>
        <v>2280</v>
      </c>
      <c r="CI17" s="2">
        <v>1426359</v>
      </c>
      <c r="CJ17" s="2">
        <v>1604472</v>
      </c>
      <c r="CK17" s="2">
        <v>3030831</v>
      </c>
      <c r="CL17" s="122" t="s">
        <v>597</v>
      </c>
      <c r="CM17" s="25" t="s">
        <v>839</v>
      </c>
      <c r="CN17" s="25"/>
      <c r="CO17" s="227">
        <f t="shared" si="26"/>
        <v>1668.3467530852099</v>
      </c>
      <c r="CP17" s="227">
        <f t="shared" si="27"/>
        <v>2319.3804365865335</v>
      </c>
      <c r="CQ17" s="227">
        <f t="shared" si="28"/>
        <v>1102.005799729513</v>
      </c>
      <c r="CR17" s="227">
        <f t="shared" si="29"/>
        <v>8821.5480909361158</v>
      </c>
      <c r="CS17" s="227">
        <f t="shared" si="30"/>
        <v>491002.60194184369</v>
      </c>
      <c r="CT17" s="227">
        <f t="shared" si="31"/>
        <v>380.11697781895458</v>
      </c>
      <c r="CU17" s="227">
        <f t="shared" si="32"/>
        <v>505294</v>
      </c>
    </row>
    <row r="18" spans="1:99">
      <c r="A18" s="1">
        <v>14</v>
      </c>
      <c r="B18" s="25">
        <v>14</v>
      </c>
      <c r="C18" s="1">
        <v>2</v>
      </c>
      <c r="D18" s="122" t="s">
        <v>692</v>
      </c>
      <c r="E18" s="4" t="s">
        <v>649</v>
      </c>
      <c r="F18" s="2">
        <v>2170665</v>
      </c>
      <c r="G18" s="2">
        <v>396674</v>
      </c>
      <c r="H18" s="74">
        <f t="shared" si="0"/>
        <v>5.4721635398337174</v>
      </c>
      <c r="I18" s="81"/>
      <c r="J18" s="59">
        <v>1867857.2324999999</v>
      </c>
      <c r="K18" s="59">
        <v>1861128.1709999999</v>
      </c>
      <c r="L18" s="59">
        <v>3255.9974999999999</v>
      </c>
      <c r="M18" s="59">
        <v>3473.0640000000499</v>
      </c>
      <c r="N18" s="17"/>
      <c r="O18" s="59">
        <v>217.06650000000002</v>
      </c>
      <c r="P18" s="59">
        <v>88346.065500000012</v>
      </c>
      <c r="Q18" s="59">
        <v>12806.923499999999</v>
      </c>
      <c r="R18" s="59"/>
      <c r="S18" s="59"/>
      <c r="T18" s="59">
        <v>13675.1895</v>
      </c>
      <c r="U18" s="59">
        <v>23443.182000000001</v>
      </c>
      <c r="V18" s="59">
        <v>5860.7955000000002</v>
      </c>
      <c r="W18" s="59">
        <v>7163.1945000000005</v>
      </c>
      <c r="X18" s="59">
        <f t="shared" si="1"/>
        <v>25396.780500000008</v>
      </c>
      <c r="Y18" s="100"/>
      <c r="Z18" s="59">
        <v>11721.591</v>
      </c>
      <c r="AA18" s="59">
        <v>12806.923499999999</v>
      </c>
      <c r="AB18" s="59">
        <v>44498.6325</v>
      </c>
      <c r="AC18" s="59">
        <v>145217.48850000001</v>
      </c>
      <c r="AD18" s="59">
        <v>16931.186999999998</v>
      </c>
      <c r="AE18" s="59">
        <v>15628.788</v>
      </c>
      <c r="AF18" s="59">
        <v>10202.1255</v>
      </c>
      <c r="AG18" s="59">
        <v>51227.693999999996</v>
      </c>
      <c r="AH18" s="59">
        <f t="shared" si="2"/>
        <v>51227.694000000018</v>
      </c>
      <c r="AJ18" s="113">
        <f t="shared" si="3"/>
        <v>341337.97699999996</v>
      </c>
      <c r="AK18" s="113">
        <f t="shared" si="4"/>
        <v>340108.28759999998</v>
      </c>
      <c r="AL18" s="113">
        <f t="shared" si="5"/>
        <v>595.01099999999997</v>
      </c>
      <c r="AM18" s="113">
        <f t="shared" si="6"/>
        <v>634.67840000000911</v>
      </c>
      <c r="AN18" s="114"/>
      <c r="AO18" s="250">
        <f t="shared" si="35"/>
        <v>39.667400000000001</v>
      </c>
      <c r="AP18" s="113">
        <f t="shared" si="33"/>
        <v>16144.631800000003</v>
      </c>
      <c r="AQ18" s="113">
        <f t="shared" si="34"/>
        <v>2340.3765999999996</v>
      </c>
      <c r="AR18" s="113"/>
      <c r="AS18" s="113"/>
      <c r="AT18" s="113">
        <f t="shared" si="8"/>
        <v>2499.0462000000002</v>
      </c>
      <c r="AU18" s="113">
        <f t="shared" si="9"/>
        <v>4284.0792000000001</v>
      </c>
      <c r="AV18" s="113">
        <f t="shared" si="10"/>
        <v>1071.0198</v>
      </c>
      <c r="AW18" s="113">
        <f t="shared" si="11"/>
        <v>1309.0242000000001</v>
      </c>
      <c r="AX18" s="113">
        <f t="shared" si="12"/>
        <v>4641.0858000000026</v>
      </c>
      <c r="AY18" s="113"/>
      <c r="AZ18" s="113">
        <f t="shared" si="13"/>
        <v>2142.0396000000001</v>
      </c>
      <c r="BA18" s="113">
        <f t="shared" si="14"/>
        <v>2340.3765999999996</v>
      </c>
      <c r="BB18" s="113">
        <f t="shared" si="15"/>
        <v>8131.817</v>
      </c>
      <c r="BC18" s="113">
        <f t="shared" si="16"/>
        <v>26537.490600000001</v>
      </c>
      <c r="BD18" s="113">
        <f t="shared" si="17"/>
        <v>3094.0571999999997</v>
      </c>
      <c r="BE18" s="113">
        <f t="shared" si="18"/>
        <v>2856.0527999999999</v>
      </c>
      <c r="BF18" s="113">
        <f t="shared" si="19"/>
        <v>1864.3678</v>
      </c>
      <c r="BG18" s="113">
        <f t="shared" si="20"/>
        <v>9361.5063999999984</v>
      </c>
      <c r="BH18" s="106">
        <f t="shared" si="21"/>
        <v>9361.506400000002</v>
      </c>
      <c r="BI18" s="124">
        <f t="shared" si="22"/>
        <v>396673.99999999994</v>
      </c>
      <c r="BK18" s="2">
        <v>3192</v>
      </c>
      <c r="BL18" s="2">
        <v>3587</v>
      </c>
      <c r="BM18" s="2">
        <v>6779</v>
      </c>
      <c r="BN18" s="2">
        <v>4336</v>
      </c>
      <c r="BO18" s="2">
        <v>4575</v>
      </c>
      <c r="BP18" s="2">
        <v>8911</v>
      </c>
      <c r="BQ18" s="2">
        <v>4531</v>
      </c>
      <c r="BR18" s="2">
        <v>5067</v>
      </c>
      <c r="BS18" s="2">
        <v>9598</v>
      </c>
      <c r="BT18" s="2">
        <v>1900</v>
      </c>
      <c r="BU18" s="2">
        <v>1805</v>
      </c>
      <c r="BV18" s="2">
        <v>3705</v>
      </c>
      <c r="BW18" s="2">
        <v>1596</v>
      </c>
      <c r="BX18" s="2">
        <v>1823</v>
      </c>
      <c r="BY18" s="2">
        <v>3419</v>
      </c>
      <c r="BZ18" s="2">
        <v>41503</v>
      </c>
      <c r="CA18" s="2">
        <v>46896</v>
      </c>
      <c r="CB18" s="2">
        <v>88399</v>
      </c>
      <c r="CC18" s="2">
        <v>1000402</v>
      </c>
      <c r="CD18" s="2">
        <v>1045117</v>
      </c>
      <c r="CE18" s="2">
        <v>2045519</v>
      </c>
      <c r="CF18" s="2">
        <f t="shared" si="23"/>
        <v>1928</v>
      </c>
      <c r="CG18" s="2">
        <f t="shared" si="24"/>
        <v>2407</v>
      </c>
      <c r="CH18" s="2">
        <f t="shared" si="25"/>
        <v>4335</v>
      </c>
      <c r="CI18" s="2">
        <v>1059388</v>
      </c>
      <c r="CJ18" s="2">
        <v>1111277</v>
      </c>
      <c r="CK18" s="2">
        <v>2170665</v>
      </c>
      <c r="CL18" s="122" t="s">
        <v>597</v>
      </c>
      <c r="CM18" s="25" t="s">
        <v>649</v>
      </c>
      <c r="CN18" s="25"/>
      <c r="CO18" s="227">
        <f t="shared" si="26"/>
        <v>2867.2388691944634</v>
      </c>
      <c r="CP18" s="227">
        <f t="shared" si="27"/>
        <v>1753.9680475798891</v>
      </c>
      <c r="CQ18" s="227">
        <f t="shared" si="28"/>
        <v>1301.861676490845</v>
      </c>
      <c r="CR18" s="227">
        <f t="shared" si="29"/>
        <v>16154.30521337931</v>
      </c>
      <c r="CS18" s="227">
        <f t="shared" si="30"/>
        <v>373804.4349570293</v>
      </c>
      <c r="CT18" s="227">
        <f t="shared" si="31"/>
        <v>792.19123632619494</v>
      </c>
      <c r="CU18" s="227">
        <f t="shared" si="32"/>
        <v>396674</v>
      </c>
    </row>
    <row r="19" spans="1:99">
      <c r="A19" s="1">
        <v>28</v>
      </c>
      <c r="B19" s="25">
        <v>28</v>
      </c>
      <c r="C19" s="1">
        <v>2</v>
      </c>
      <c r="D19" s="122" t="s">
        <v>692</v>
      </c>
      <c r="E19" s="20" t="s">
        <v>250</v>
      </c>
      <c r="F19" s="2">
        <v>1600145</v>
      </c>
      <c r="G19" s="2">
        <v>176974</v>
      </c>
      <c r="H19" s="74">
        <f t="shared" si="0"/>
        <v>9.0416953902833193</v>
      </c>
      <c r="I19" s="81"/>
      <c r="J19" s="59">
        <v>1262514.4050000003</v>
      </c>
      <c r="K19" s="59">
        <v>1225551.0555</v>
      </c>
      <c r="L19" s="59">
        <v>12481.131000000001</v>
      </c>
      <c r="M19" s="59">
        <v>24482.218500000039</v>
      </c>
      <c r="N19" s="17"/>
      <c r="O19" s="59">
        <v>44164.001999999993</v>
      </c>
      <c r="P19" s="59">
        <v>74566.756999999998</v>
      </c>
      <c r="Q19" s="59">
        <v>12641.145500000001</v>
      </c>
      <c r="R19" s="59"/>
      <c r="S19" s="59"/>
      <c r="T19" s="59">
        <v>10560.957</v>
      </c>
      <c r="U19" s="59">
        <v>20481.856</v>
      </c>
      <c r="V19" s="59">
        <v>6240.5655000000006</v>
      </c>
      <c r="W19" s="59">
        <v>8800.7975000000006</v>
      </c>
      <c r="X19" s="59">
        <f t="shared" si="1"/>
        <v>15841.435499999992</v>
      </c>
      <c r="Y19" s="100"/>
      <c r="Z19" s="59">
        <v>26242.377999999997</v>
      </c>
      <c r="AA19" s="59">
        <v>31042.812999999998</v>
      </c>
      <c r="AB19" s="59">
        <v>50724.596499999992</v>
      </c>
      <c r="AC19" s="59">
        <v>110890.04849999999</v>
      </c>
      <c r="AD19" s="59">
        <v>11041.000499999998</v>
      </c>
      <c r="AE19" s="59">
        <v>8480.7685000000001</v>
      </c>
      <c r="AF19" s="59">
        <v>5920.5365000000002</v>
      </c>
      <c r="AG19" s="59">
        <v>54244.915499999996</v>
      </c>
      <c r="AH19" s="59">
        <f t="shared" si="2"/>
        <v>31202.827499999999</v>
      </c>
      <c r="AJ19" s="113">
        <f t="shared" si="3"/>
        <v>139632.486</v>
      </c>
      <c r="AK19" s="113">
        <f t="shared" si="4"/>
        <v>135544.3866</v>
      </c>
      <c r="AL19" s="113">
        <f t="shared" si="5"/>
        <v>1380.3972000000001</v>
      </c>
      <c r="AM19" s="113">
        <f t="shared" si="6"/>
        <v>2707.7022000000043</v>
      </c>
      <c r="AN19" s="114"/>
      <c r="AO19" s="250">
        <f t="shared" si="35"/>
        <v>4884.482399999999</v>
      </c>
      <c r="AP19" s="113">
        <f t="shared" si="33"/>
        <v>8246.9883999999984</v>
      </c>
      <c r="AQ19" s="113">
        <f t="shared" si="34"/>
        <v>1398.0945999999999</v>
      </c>
      <c r="AR19" s="113"/>
      <c r="AS19" s="113"/>
      <c r="AT19" s="113">
        <f t="shared" si="8"/>
        <v>1168.0283999999999</v>
      </c>
      <c r="AU19" s="113">
        <f t="shared" si="9"/>
        <v>2265.2671999999998</v>
      </c>
      <c r="AV19" s="113">
        <f t="shared" si="10"/>
        <v>690.19860000000006</v>
      </c>
      <c r="AW19" s="113">
        <f t="shared" si="11"/>
        <v>973.35699999999997</v>
      </c>
      <c r="AX19" s="113">
        <f t="shared" si="12"/>
        <v>1752.0425999999989</v>
      </c>
      <c r="AY19" s="113"/>
      <c r="AZ19" s="113">
        <f t="shared" si="13"/>
        <v>2902.3735999999994</v>
      </c>
      <c r="BA19" s="113">
        <f t="shared" si="14"/>
        <v>3433.2955999999995</v>
      </c>
      <c r="BB19" s="113">
        <f t="shared" si="15"/>
        <v>5610.0757999999987</v>
      </c>
      <c r="BC19" s="113">
        <f t="shared" si="16"/>
        <v>12264.298199999997</v>
      </c>
      <c r="BD19" s="113">
        <f t="shared" si="17"/>
        <v>1221.1205999999997</v>
      </c>
      <c r="BE19" s="113">
        <f t="shared" si="18"/>
        <v>937.96219999999994</v>
      </c>
      <c r="BF19" s="113">
        <f t="shared" si="19"/>
        <v>654.80379999999991</v>
      </c>
      <c r="BG19" s="113">
        <f t="shared" si="20"/>
        <v>5999.4185999999991</v>
      </c>
      <c r="BH19" s="106">
        <f t="shared" si="21"/>
        <v>3450.9929999999986</v>
      </c>
      <c r="BI19" s="124">
        <f t="shared" si="22"/>
        <v>176974</v>
      </c>
      <c r="BK19" s="2">
        <v>2486</v>
      </c>
      <c r="BL19" s="2">
        <v>2656</v>
      </c>
      <c r="BM19" s="2">
        <v>5142</v>
      </c>
      <c r="BN19" s="2">
        <v>3213</v>
      </c>
      <c r="BO19" s="2">
        <v>3690</v>
      </c>
      <c r="BP19" s="2">
        <v>6903</v>
      </c>
      <c r="BQ19" s="2">
        <v>2668</v>
      </c>
      <c r="BR19" s="2">
        <v>3195</v>
      </c>
      <c r="BS19" s="2">
        <v>5863</v>
      </c>
      <c r="BT19" s="2">
        <v>1859</v>
      </c>
      <c r="BU19" s="2">
        <v>1653</v>
      </c>
      <c r="BV19" s="2">
        <v>3512</v>
      </c>
      <c r="BW19" s="2">
        <v>1336</v>
      </c>
      <c r="BX19" s="2">
        <v>1437</v>
      </c>
      <c r="BY19" s="2">
        <v>2773</v>
      </c>
      <c r="BZ19" s="2">
        <v>86102</v>
      </c>
      <c r="CA19" s="2">
        <v>88858</v>
      </c>
      <c r="CB19" s="2">
        <v>174960</v>
      </c>
      <c r="CC19" s="2">
        <v>514918</v>
      </c>
      <c r="CD19" s="2">
        <v>511814</v>
      </c>
      <c r="CE19" s="2">
        <v>1026732</v>
      </c>
      <c r="CF19" s="2">
        <f t="shared" si="23"/>
        <v>181189</v>
      </c>
      <c r="CG19" s="2">
        <f t="shared" si="24"/>
        <v>193071</v>
      </c>
      <c r="CH19" s="2">
        <f t="shared" si="25"/>
        <v>374260</v>
      </c>
      <c r="CI19" s="2">
        <v>793771</v>
      </c>
      <c r="CJ19" s="2">
        <v>806374</v>
      </c>
      <c r="CK19" s="2">
        <v>1600145</v>
      </c>
      <c r="CL19" s="122" t="s">
        <v>597</v>
      </c>
      <c r="CM19" s="221" t="s">
        <v>766</v>
      </c>
      <c r="CN19" s="25"/>
      <c r="CO19" s="227">
        <f t="shared" si="26"/>
        <v>1332.1616665989643</v>
      </c>
      <c r="CP19" s="227">
        <f t="shared" si="27"/>
        <v>648.44033634451876</v>
      </c>
      <c r="CQ19" s="227">
        <f t="shared" si="28"/>
        <v>695.11299913445339</v>
      </c>
      <c r="CR19" s="227">
        <f t="shared" si="29"/>
        <v>19350.35327423452</v>
      </c>
      <c r="CS19" s="227">
        <f t="shared" si="30"/>
        <v>113555.25216027297</v>
      </c>
      <c r="CT19" s="227">
        <f t="shared" si="31"/>
        <v>41392.67956341456</v>
      </c>
      <c r="CU19" s="227">
        <f t="shared" si="32"/>
        <v>176973.99999999997</v>
      </c>
    </row>
    <row r="20" spans="1:99">
      <c r="A20" s="1">
        <v>31</v>
      </c>
      <c r="B20" s="25">
        <v>31</v>
      </c>
      <c r="C20" s="1">
        <v>2</v>
      </c>
      <c r="D20" s="122" t="s">
        <v>692</v>
      </c>
      <c r="E20" s="20" t="s">
        <v>606</v>
      </c>
      <c r="F20" s="2">
        <v>2994302</v>
      </c>
      <c r="G20" s="2">
        <v>580386</v>
      </c>
      <c r="H20" s="74">
        <f t="shared" si="0"/>
        <v>5.1591561478050814</v>
      </c>
      <c r="I20" s="81"/>
      <c r="J20" s="59">
        <v>2149010.5453999997</v>
      </c>
      <c r="K20" s="59">
        <v>2107988.608</v>
      </c>
      <c r="L20" s="59">
        <v>1197.7208000000001</v>
      </c>
      <c r="M20" s="59">
        <v>39824.216599999709</v>
      </c>
      <c r="N20" s="17"/>
      <c r="O20" s="59">
        <v>180256.9804</v>
      </c>
      <c r="P20" s="59">
        <v>250323.64719999998</v>
      </c>
      <c r="Q20" s="59">
        <v>111388.03440000002</v>
      </c>
      <c r="R20" s="59"/>
      <c r="S20" s="59"/>
      <c r="T20" s="59">
        <v>14372.649599999999</v>
      </c>
      <c r="U20" s="59">
        <v>50603.703799999996</v>
      </c>
      <c r="V20" s="59">
        <v>8384.0456000000013</v>
      </c>
      <c r="W20" s="59">
        <v>18265.242200000001</v>
      </c>
      <c r="X20" s="59">
        <f t="shared" si="1"/>
        <v>47309.971599999961</v>
      </c>
      <c r="Y20" s="100"/>
      <c r="Z20" s="59">
        <v>52100.854799999994</v>
      </c>
      <c r="AA20" s="59">
        <v>75755.840599999996</v>
      </c>
      <c r="AB20" s="59">
        <v>72162.678200000009</v>
      </c>
      <c r="AC20" s="59">
        <v>214691.4534</v>
      </c>
      <c r="AD20" s="59">
        <v>22157.834800000001</v>
      </c>
      <c r="AE20" s="59">
        <v>14372.649599999999</v>
      </c>
      <c r="AF20" s="59">
        <v>12875.498599999999</v>
      </c>
      <c r="AG20" s="59">
        <v>103303.41900000001</v>
      </c>
      <c r="AH20" s="59">
        <f t="shared" si="2"/>
        <v>61982.051399999997</v>
      </c>
      <c r="AJ20" s="113">
        <f t="shared" si="3"/>
        <v>416543.03219999996</v>
      </c>
      <c r="AK20" s="113">
        <f t="shared" si="4"/>
        <v>408591.74400000001</v>
      </c>
      <c r="AL20" s="113">
        <f t="shared" si="5"/>
        <v>232.15440000000001</v>
      </c>
      <c r="AM20" s="113">
        <f t="shared" si="6"/>
        <v>7719.1337999999432</v>
      </c>
      <c r="AN20" s="114"/>
      <c r="AO20" s="250">
        <f t="shared" si="35"/>
        <v>34939.237200000003</v>
      </c>
      <c r="AP20" s="113">
        <f t="shared" si="33"/>
        <v>48520.2696</v>
      </c>
      <c r="AQ20" s="113">
        <f t="shared" si="34"/>
        <v>21590.359200000003</v>
      </c>
      <c r="AR20" s="113"/>
      <c r="AS20" s="113"/>
      <c r="AT20" s="113">
        <f t="shared" si="8"/>
        <v>2785.8527999999997</v>
      </c>
      <c r="AU20" s="113">
        <f t="shared" si="9"/>
        <v>9808.5234</v>
      </c>
      <c r="AV20" s="113">
        <f t="shared" si="10"/>
        <v>1625.0808000000002</v>
      </c>
      <c r="AW20" s="113">
        <f t="shared" si="11"/>
        <v>3540.3546000000001</v>
      </c>
      <c r="AX20" s="113">
        <f t="shared" si="12"/>
        <v>9170.0987999999925</v>
      </c>
      <c r="AY20" s="113"/>
      <c r="AZ20" s="113">
        <f t="shared" si="13"/>
        <v>10098.716399999999</v>
      </c>
      <c r="BA20" s="113">
        <f t="shared" si="14"/>
        <v>14683.765799999999</v>
      </c>
      <c r="BB20" s="113">
        <f t="shared" si="15"/>
        <v>13987.302600000003</v>
      </c>
      <c r="BC20" s="113">
        <f t="shared" si="16"/>
        <v>41613.676200000002</v>
      </c>
      <c r="BD20" s="113">
        <f t="shared" si="17"/>
        <v>4294.8564000000006</v>
      </c>
      <c r="BE20" s="113">
        <f t="shared" si="18"/>
        <v>2785.8527999999997</v>
      </c>
      <c r="BF20" s="113">
        <f t="shared" si="19"/>
        <v>2495.6597999999999</v>
      </c>
      <c r="BG20" s="113">
        <f t="shared" si="20"/>
        <v>20023.317000000003</v>
      </c>
      <c r="BH20" s="106">
        <f t="shared" si="21"/>
        <v>12013.9902</v>
      </c>
      <c r="BI20" s="124">
        <f t="shared" si="22"/>
        <v>580386</v>
      </c>
      <c r="BK20" s="2">
        <v>2275</v>
      </c>
      <c r="BL20" s="2">
        <v>2539</v>
      </c>
      <c r="BM20" s="2">
        <v>4814</v>
      </c>
      <c r="BN20" s="2">
        <v>5906</v>
      </c>
      <c r="BO20" s="2">
        <v>6762</v>
      </c>
      <c r="BP20" s="2">
        <v>12668</v>
      </c>
      <c r="BQ20" s="2">
        <v>5366</v>
      </c>
      <c r="BR20" s="2">
        <v>6927</v>
      </c>
      <c r="BS20" s="2">
        <v>12293</v>
      </c>
      <c r="BT20" s="2">
        <v>2267</v>
      </c>
      <c r="BU20" s="2">
        <v>2148</v>
      </c>
      <c r="BV20" s="2">
        <v>4415</v>
      </c>
      <c r="BW20" s="2">
        <v>2558</v>
      </c>
      <c r="BX20" s="2">
        <v>2560</v>
      </c>
      <c r="BY20" s="2">
        <v>5118</v>
      </c>
      <c r="BZ20" s="2">
        <v>46677</v>
      </c>
      <c r="CA20" s="2">
        <v>50564</v>
      </c>
      <c r="CB20" s="2">
        <v>97241</v>
      </c>
      <c r="CC20" s="2">
        <v>1370529</v>
      </c>
      <c r="CD20" s="2">
        <v>1478637</v>
      </c>
      <c r="CE20" s="2">
        <v>2849166</v>
      </c>
      <c r="CF20" s="2">
        <f t="shared" si="23"/>
        <v>4546</v>
      </c>
      <c r="CG20" s="2">
        <f t="shared" si="24"/>
        <v>4041</v>
      </c>
      <c r="CH20" s="2">
        <f t="shared" si="25"/>
        <v>8587</v>
      </c>
      <c r="CI20" s="2">
        <v>1440124</v>
      </c>
      <c r="CJ20" s="2">
        <v>1554178</v>
      </c>
      <c r="CK20" s="2">
        <v>2994302</v>
      </c>
      <c r="CL20" s="122" t="s">
        <v>597</v>
      </c>
      <c r="CM20" s="221" t="s">
        <v>606</v>
      </c>
      <c r="CN20" s="25"/>
      <c r="CO20" s="227">
        <f t="shared" si="26"/>
        <v>3388.5386484062064</v>
      </c>
      <c r="CP20" s="227">
        <f t="shared" si="27"/>
        <v>2382.7540101165482</v>
      </c>
      <c r="CQ20" s="227">
        <f t="shared" si="28"/>
        <v>1847.7828014675874</v>
      </c>
      <c r="CR20" s="227">
        <f t="shared" si="29"/>
        <v>18848.237427620861</v>
      </c>
      <c r="CS20" s="227">
        <f t="shared" si="30"/>
        <v>552254.2676309871</v>
      </c>
      <c r="CT20" s="227">
        <f t="shared" si="31"/>
        <v>1664.4194814016755</v>
      </c>
      <c r="CU20" s="227">
        <f t="shared" si="32"/>
        <v>580386</v>
      </c>
    </row>
    <row r="21" spans="1:99">
      <c r="A21" s="1">
        <v>36</v>
      </c>
      <c r="B21" s="25">
        <v>36</v>
      </c>
      <c r="C21" s="1">
        <v>2</v>
      </c>
      <c r="D21" s="122" t="s">
        <v>692</v>
      </c>
      <c r="E21" s="20" t="s">
        <v>480</v>
      </c>
      <c r="F21" s="2">
        <v>2751336</v>
      </c>
      <c r="G21" s="2">
        <v>461924</v>
      </c>
      <c r="H21" s="74">
        <f t="shared" si="0"/>
        <v>5.956252543708489</v>
      </c>
      <c r="I21" s="81"/>
      <c r="J21" s="59">
        <v>2365873.8263999997</v>
      </c>
      <c r="K21" s="59">
        <v>2346064.2072000001</v>
      </c>
      <c r="L21" s="59">
        <v>15682.615199999998</v>
      </c>
      <c r="M21" s="59">
        <v>4127.0039999999699</v>
      </c>
      <c r="N21" s="17"/>
      <c r="O21" s="59">
        <v>275.1336</v>
      </c>
      <c r="P21" s="59">
        <v>109228.0392</v>
      </c>
      <c r="Q21" s="59">
        <v>17333.416799999999</v>
      </c>
      <c r="R21" s="59"/>
      <c r="S21" s="59"/>
      <c r="T21" s="59">
        <v>26687.959199999998</v>
      </c>
      <c r="U21" s="59">
        <v>33291.1656</v>
      </c>
      <c r="V21" s="59">
        <v>5502.6720000000005</v>
      </c>
      <c r="W21" s="59">
        <v>5777.8055999999997</v>
      </c>
      <c r="X21" s="59">
        <f t="shared" si="1"/>
        <v>20635.01999999999</v>
      </c>
      <c r="Y21" s="100"/>
      <c r="Z21" s="59">
        <v>23386.356</v>
      </c>
      <c r="AA21" s="59">
        <v>29989.562400000003</v>
      </c>
      <c r="AB21" s="59">
        <v>61629.926400000004</v>
      </c>
      <c r="AC21" s="59">
        <v>160953.15599999999</v>
      </c>
      <c r="AD21" s="59">
        <v>18433.9512</v>
      </c>
      <c r="AE21" s="59">
        <v>14306.947200000001</v>
      </c>
      <c r="AF21" s="59">
        <v>8529.1416000000008</v>
      </c>
      <c r="AG21" s="59">
        <v>73185.537600000011</v>
      </c>
      <c r="AH21" s="59">
        <f t="shared" si="2"/>
        <v>46497.578399999969</v>
      </c>
      <c r="AJ21" s="113">
        <f t="shared" si="3"/>
        <v>397208.44759999996</v>
      </c>
      <c r="AK21" s="113">
        <f t="shared" si="4"/>
        <v>393882.59480000002</v>
      </c>
      <c r="AL21" s="113">
        <f t="shared" si="5"/>
        <v>2632.9667999999997</v>
      </c>
      <c r="AM21" s="113">
        <f t="shared" si="6"/>
        <v>692.88599999999497</v>
      </c>
      <c r="AN21" s="114"/>
      <c r="AO21" s="113">
        <f t="shared" si="35"/>
        <v>46.192399999999999</v>
      </c>
      <c r="AP21" s="113">
        <f t="shared" si="33"/>
        <v>18338.382799999999</v>
      </c>
      <c r="AQ21" s="113">
        <f t="shared" si="34"/>
        <v>2910.1211999999996</v>
      </c>
      <c r="AR21" s="113"/>
      <c r="AS21" s="113"/>
      <c r="AT21" s="113">
        <f t="shared" si="8"/>
        <v>4480.6627999999992</v>
      </c>
      <c r="AU21" s="113">
        <f t="shared" si="9"/>
        <v>5589.2803999999996</v>
      </c>
      <c r="AV21" s="113">
        <f t="shared" si="10"/>
        <v>923.84800000000007</v>
      </c>
      <c r="AW21" s="113">
        <f t="shared" si="11"/>
        <v>970.04039999999998</v>
      </c>
      <c r="AX21" s="113">
        <f t="shared" si="12"/>
        <v>3464.4300000000003</v>
      </c>
      <c r="AY21" s="113"/>
      <c r="AZ21" s="113">
        <f t="shared" si="13"/>
        <v>3926.3539999999998</v>
      </c>
      <c r="BA21" s="113">
        <f t="shared" si="14"/>
        <v>5034.9715999999999</v>
      </c>
      <c r="BB21" s="113">
        <f t="shared" si="15"/>
        <v>10347.097600000001</v>
      </c>
      <c r="BC21" s="113">
        <f t="shared" si="16"/>
        <v>27022.553999999996</v>
      </c>
      <c r="BD21" s="113">
        <f t="shared" si="17"/>
        <v>3094.8907999999997</v>
      </c>
      <c r="BE21" s="113">
        <f t="shared" si="18"/>
        <v>2402.0048000000002</v>
      </c>
      <c r="BF21" s="113">
        <f t="shared" si="19"/>
        <v>1431.9644000000001</v>
      </c>
      <c r="BG21" s="113">
        <f t="shared" si="20"/>
        <v>12287.178400000001</v>
      </c>
      <c r="BH21" s="106">
        <f t="shared" si="21"/>
        <v>7806.5155999999952</v>
      </c>
      <c r="BI21" s="124">
        <f t="shared" si="22"/>
        <v>461924</v>
      </c>
      <c r="BK21" s="2">
        <v>2545</v>
      </c>
      <c r="BL21" s="2">
        <v>2846</v>
      </c>
      <c r="BM21" s="2">
        <v>5391</v>
      </c>
      <c r="BN21" s="2">
        <v>3094</v>
      </c>
      <c r="BO21" s="2">
        <v>3250</v>
      </c>
      <c r="BP21" s="2">
        <v>6344</v>
      </c>
      <c r="BQ21" s="2">
        <v>4599</v>
      </c>
      <c r="BR21" s="2">
        <v>6039</v>
      </c>
      <c r="BS21" s="2">
        <v>10638</v>
      </c>
      <c r="BT21" s="2">
        <v>2431</v>
      </c>
      <c r="BU21" s="2">
        <v>2410</v>
      </c>
      <c r="BV21" s="2">
        <v>4841</v>
      </c>
      <c r="BW21" s="2">
        <v>1439</v>
      </c>
      <c r="BX21" s="2">
        <v>1478</v>
      </c>
      <c r="BY21" s="2">
        <v>2917</v>
      </c>
      <c r="BZ21" s="2">
        <v>76589</v>
      </c>
      <c r="CA21" s="2">
        <v>80916</v>
      </c>
      <c r="CB21" s="2">
        <v>157505</v>
      </c>
      <c r="CC21" s="2">
        <v>1253871</v>
      </c>
      <c r="CD21" s="2">
        <v>1297109</v>
      </c>
      <c r="CE21" s="2">
        <v>2550980</v>
      </c>
      <c r="CF21" s="2">
        <f t="shared" si="23"/>
        <v>6870</v>
      </c>
      <c r="CG21" s="2">
        <f t="shared" si="24"/>
        <v>5850</v>
      </c>
      <c r="CH21" s="2">
        <f t="shared" si="25"/>
        <v>12720</v>
      </c>
      <c r="CI21" s="2">
        <v>1351438</v>
      </c>
      <c r="CJ21" s="2">
        <v>1399898</v>
      </c>
      <c r="CK21" s="2">
        <v>2751336</v>
      </c>
      <c r="CL21" s="122" t="s">
        <v>597</v>
      </c>
      <c r="CM21" s="221" t="s">
        <v>480</v>
      </c>
      <c r="CN21" s="25"/>
      <c r="CO21" s="227">
        <f t="shared" si="26"/>
        <v>1970.198529005545</v>
      </c>
      <c r="CP21" s="227">
        <f t="shared" si="27"/>
        <v>1786.022322246356</v>
      </c>
      <c r="CQ21" s="227">
        <f t="shared" si="28"/>
        <v>1302.4968204537722</v>
      </c>
      <c r="CR21" s="227">
        <f t="shared" si="29"/>
        <v>26443.640333278086</v>
      </c>
      <c r="CS21" s="227">
        <f t="shared" si="30"/>
        <v>428286.07102876564</v>
      </c>
      <c r="CT21" s="227">
        <f t="shared" si="31"/>
        <v>2135.5709662505778</v>
      </c>
      <c r="CU21" s="227">
        <f t="shared" si="32"/>
        <v>461924</v>
      </c>
    </row>
    <row r="22" spans="1:99">
      <c r="A22" s="1">
        <v>45</v>
      </c>
      <c r="B22" s="25">
        <v>45</v>
      </c>
      <c r="C22" s="1">
        <v>2</v>
      </c>
      <c r="D22" s="122" t="s">
        <v>692</v>
      </c>
      <c r="E22" s="20" t="s">
        <v>406</v>
      </c>
      <c r="F22" s="2">
        <v>2196642</v>
      </c>
      <c r="G22" s="2">
        <v>392834</v>
      </c>
      <c r="H22" s="74">
        <f t="shared" si="0"/>
        <v>5.591781770417021</v>
      </c>
      <c r="I22" s="81"/>
      <c r="J22" s="59">
        <v>1910858.8757999998</v>
      </c>
      <c r="K22" s="59">
        <v>1875932.2680000002</v>
      </c>
      <c r="L22" s="59">
        <v>3734.2914000000001</v>
      </c>
      <c r="M22" s="59">
        <v>31192.316399999763</v>
      </c>
      <c r="N22" s="17"/>
      <c r="O22" s="59">
        <v>21746.755799999999</v>
      </c>
      <c r="P22" s="59">
        <v>81715.082399999999</v>
      </c>
      <c r="Q22" s="59">
        <v>20209.106400000001</v>
      </c>
      <c r="R22" s="59"/>
      <c r="S22" s="59"/>
      <c r="T22" s="59">
        <v>11202.874199999998</v>
      </c>
      <c r="U22" s="59">
        <v>16914.143400000001</v>
      </c>
      <c r="V22" s="59">
        <v>3953.9555999999998</v>
      </c>
      <c r="W22" s="59">
        <v>5271.9407999999994</v>
      </c>
      <c r="X22" s="59">
        <f t="shared" si="1"/>
        <v>24163.061999999998</v>
      </c>
      <c r="Y22" s="100"/>
      <c r="Z22" s="59">
        <v>18671.456999999999</v>
      </c>
      <c r="AA22" s="59">
        <v>17353.471800000003</v>
      </c>
      <c r="AB22" s="59">
        <v>28776.010200000001</v>
      </c>
      <c r="AC22" s="59">
        <v>117520.34699999999</v>
      </c>
      <c r="AD22" s="59">
        <v>11202.874199999998</v>
      </c>
      <c r="AE22" s="59">
        <v>12960.1878</v>
      </c>
      <c r="AF22" s="59">
        <v>5271.9407999999994</v>
      </c>
      <c r="AG22" s="59">
        <v>49644.109199999999</v>
      </c>
      <c r="AH22" s="59">
        <f t="shared" si="2"/>
        <v>38441.235000000001</v>
      </c>
      <c r="AJ22" s="113">
        <f t="shared" si="3"/>
        <v>341726.29659999994</v>
      </c>
      <c r="AK22" s="113">
        <f t="shared" si="4"/>
        <v>335480.23600000003</v>
      </c>
      <c r="AL22" s="113">
        <f t="shared" si="5"/>
        <v>667.81780000000003</v>
      </c>
      <c r="AM22" s="113">
        <f t="shared" si="6"/>
        <v>5578.2427999999572</v>
      </c>
      <c r="AN22" s="114"/>
      <c r="AO22" s="113">
        <f t="shared" si="35"/>
        <v>3889.0565999999999</v>
      </c>
      <c r="AP22" s="113">
        <f t="shared" si="33"/>
        <v>14613.424800000001</v>
      </c>
      <c r="AQ22" s="113">
        <f t="shared" si="34"/>
        <v>3614.0727999999999</v>
      </c>
      <c r="AR22" s="113"/>
      <c r="AS22" s="113"/>
      <c r="AT22" s="113">
        <f t="shared" si="8"/>
        <v>2003.4533999999996</v>
      </c>
      <c r="AU22" s="113">
        <f t="shared" si="9"/>
        <v>3024.8218000000002</v>
      </c>
      <c r="AV22" s="113">
        <f t="shared" si="10"/>
        <v>707.10119999999995</v>
      </c>
      <c r="AW22" s="113">
        <f t="shared" si="11"/>
        <v>942.80159999999989</v>
      </c>
      <c r="AX22" s="113">
        <f t="shared" si="12"/>
        <v>4321.1740000000009</v>
      </c>
      <c r="AY22" s="113"/>
      <c r="AZ22" s="113">
        <f t="shared" si="13"/>
        <v>3339.0889999999999</v>
      </c>
      <c r="BA22" s="113">
        <f t="shared" si="14"/>
        <v>3103.3886000000007</v>
      </c>
      <c r="BB22" s="113">
        <f t="shared" si="15"/>
        <v>5146.1253999999999</v>
      </c>
      <c r="BC22" s="113">
        <f t="shared" si="16"/>
        <v>21016.618999999999</v>
      </c>
      <c r="BD22" s="113">
        <f t="shared" si="17"/>
        <v>2003.4533999999996</v>
      </c>
      <c r="BE22" s="113">
        <f t="shared" si="18"/>
        <v>2317.7206000000001</v>
      </c>
      <c r="BF22" s="113">
        <f t="shared" si="19"/>
        <v>942.80159999999989</v>
      </c>
      <c r="BG22" s="113">
        <f t="shared" si="20"/>
        <v>8878.0483999999997</v>
      </c>
      <c r="BH22" s="106">
        <f t="shared" si="21"/>
        <v>6874.5949999999993</v>
      </c>
      <c r="BI22" s="124">
        <f t="shared" si="22"/>
        <v>392833.99999999994</v>
      </c>
      <c r="BK22" s="2">
        <v>5020</v>
      </c>
      <c r="BL22" s="2">
        <v>5440</v>
      </c>
      <c r="BM22" s="2">
        <v>10460</v>
      </c>
      <c r="BN22" s="2">
        <v>2520</v>
      </c>
      <c r="BO22" s="2">
        <v>2842</v>
      </c>
      <c r="BP22" s="2">
        <v>5362</v>
      </c>
      <c r="BQ22" s="2">
        <v>1916</v>
      </c>
      <c r="BR22" s="2">
        <v>2510</v>
      </c>
      <c r="BS22" s="2">
        <v>4426</v>
      </c>
      <c r="BT22" s="2">
        <v>989</v>
      </c>
      <c r="BU22" s="2">
        <v>890</v>
      </c>
      <c r="BV22" s="2">
        <v>1879</v>
      </c>
      <c r="BW22" s="2">
        <v>928</v>
      </c>
      <c r="BX22" s="2">
        <v>948</v>
      </c>
      <c r="BY22" s="2">
        <v>1876</v>
      </c>
      <c r="BZ22" s="2">
        <v>42494</v>
      </c>
      <c r="CA22" s="2">
        <v>45221</v>
      </c>
      <c r="CB22" s="2">
        <v>87715</v>
      </c>
      <c r="CC22" s="2">
        <v>1034074</v>
      </c>
      <c r="CD22" s="2">
        <v>1047210</v>
      </c>
      <c r="CE22" s="2">
        <v>2081284</v>
      </c>
      <c r="CF22" s="2">
        <f t="shared" si="23"/>
        <v>1860</v>
      </c>
      <c r="CG22" s="2">
        <f t="shared" si="24"/>
        <v>1780</v>
      </c>
      <c r="CH22" s="2">
        <f t="shared" si="25"/>
        <v>3640</v>
      </c>
      <c r="CI22" s="2">
        <v>1089801</v>
      </c>
      <c r="CJ22" s="2">
        <v>1106841</v>
      </c>
      <c r="CK22" s="2">
        <v>2196642</v>
      </c>
      <c r="CL22" s="122" t="s">
        <v>597</v>
      </c>
      <c r="CM22" s="221" t="s">
        <v>773</v>
      </c>
      <c r="CN22" s="25"/>
      <c r="CO22" s="227">
        <f t="shared" si="26"/>
        <v>2829.5095641438161</v>
      </c>
      <c r="CP22" s="227">
        <f t="shared" si="27"/>
        <v>791.51872904187394</v>
      </c>
      <c r="CQ22" s="227">
        <f t="shared" si="28"/>
        <v>671.52119917583298</v>
      </c>
      <c r="CR22" s="227">
        <f t="shared" si="29"/>
        <v>15686.413311773153</v>
      </c>
      <c r="CS22" s="227">
        <f t="shared" si="30"/>
        <v>372204.08189227013</v>
      </c>
      <c r="CT22" s="227">
        <f t="shared" si="31"/>
        <v>650.9553035952149</v>
      </c>
      <c r="CU22" s="227">
        <f t="shared" si="32"/>
        <v>392834</v>
      </c>
    </row>
    <row r="23" spans="1:99">
      <c r="A23" s="1">
        <v>6</v>
      </c>
      <c r="B23" s="25">
        <v>6</v>
      </c>
      <c r="C23" s="1">
        <v>3</v>
      </c>
      <c r="D23" s="122" t="s">
        <v>692</v>
      </c>
      <c r="E23" s="4" t="s">
        <v>616</v>
      </c>
      <c r="F23" s="2">
        <v>1515691</v>
      </c>
      <c r="G23" s="2">
        <v>294125</v>
      </c>
      <c r="H23" s="74">
        <f t="shared" si="0"/>
        <v>5.1532205694857627</v>
      </c>
      <c r="I23" s="81"/>
      <c r="J23" s="59">
        <v>883950.99120000005</v>
      </c>
      <c r="K23" s="59">
        <v>859093.65879999998</v>
      </c>
      <c r="L23" s="59">
        <v>16369.462800000001</v>
      </c>
      <c r="M23" s="59">
        <v>8487.8696000000073</v>
      </c>
      <c r="N23" s="17"/>
      <c r="O23" s="59">
        <v>10155.129700000001</v>
      </c>
      <c r="P23" s="59">
        <v>316930.98809999996</v>
      </c>
      <c r="Q23" s="59">
        <v>36225.014900000002</v>
      </c>
      <c r="R23" s="59"/>
      <c r="S23" s="59"/>
      <c r="T23" s="59">
        <v>9397.2842000000001</v>
      </c>
      <c r="U23" s="59">
        <v>29252.836299999999</v>
      </c>
      <c r="V23" s="59">
        <v>7578.4549999999999</v>
      </c>
      <c r="W23" s="59">
        <v>177335.84699999998</v>
      </c>
      <c r="X23" s="59">
        <f t="shared" si="1"/>
        <v>57141.550699999963</v>
      </c>
      <c r="Y23" s="100"/>
      <c r="Z23" s="59">
        <v>90032.045400000003</v>
      </c>
      <c r="AA23" s="59">
        <v>25463.608799999998</v>
      </c>
      <c r="AB23" s="59">
        <v>42136.209799999997</v>
      </c>
      <c r="AC23" s="59">
        <v>147022.027</v>
      </c>
      <c r="AD23" s="59">
        <v>14247.495399999998</v>
      </c>
      <c r="AE23" s="59">
        <v>16369.462800000001</v>
      </c>
      <c r="AF23" s="59">
        <v>8791.0077999999994</v>
      </c>
      <c r="AG23" s="59">
        <v>56989.981599999992</v>
      </c>
      <c r="AH23" s="59">
        <f t="shared" si="2"/>
        <v>50624.079400000017</v>
      </c>
      <c r="AJ23" s="113">
        <f t="shared" si="3"/>
        <v>171533.7</v>
      </c>
      <c r="AK23" s="113">
        <f t="shared" si="4"/>
        <v>166710.04999999999</v>
      </c>
      <c r="AL23" s="113">
        <f t="shared" si="5"/>
        <v>3176.55</v>
      </c>
      <c r="AM23" s="113">
        <f t="shared" si="6"/>
        <v>1647.1000000000015</v>
      </c>
      <c r="AN23" s="114"/>
      <c r="AO23" s="113">
        <f t="shared" si="35"/>
        <v>1970.6375000000003</v>
      </c>
      <c r="AP23" s="113">
        <f t="shared" si="33"/>
        <v>61501.537499999991</v>
      </c>
      <c r="AQ23" s="113">
        <f t="shared" si="34"/>
        <v>7029.5875000000005</v>
      </c>
      <c r="AR23" s="113"/>
      <c r="AS23" s="113"/>
      <c r="AT23" s="113">
        <f t="shared" si="8"/>
        <v>1823.575</v>
      </c>
      <c r="AU23" s="113">
        <f t="shared" si="9"/>
        <v>5676.6125000000002</v>
      </c>
      <c r="AV23" s="113">
        <f t="shared" si="10"/>
        <v>1470.625</v>
      </c>
      <c r="AW23" s="113">
        <f t="shared" si="11"/>
        <v>34412.625</v>
      </c>
      <c r="AX23" s="113">
        <f t="shared" si="12"/>
        <v>11088.51249999999</v>
      </c>
      <c r="AY23" s="113"/>
      <c r="AZ23" s="113">
        <f t="shared" si="13"/>
        <v>17471.025000000001</v>
      </c>
      <c r="BA23" s="113">
        <f t="shared" si="14"/>
        <v>4941.3</v>
      </c>
      <c r="BB23" s="113">
        <f t="shared" si="15"/>
        <v>8176.6749999999993</v>
      </c>
      <c r="BC23" s="113">
        <f t="shared" si="16"/>
        <v>28530.125</v>
      </c>
      <c r="BD23" s="113">
        <f t="shared" si="17"/>
        <v>2764.7749999999996</v>
      </c>
      <c r="BE23" s="113">
        <f t="shared" si="18"/>
        <v>3176.55</v>
      </c>
      <c r="BF23" s="113">
        <f t="shared" si="19"/>
        <v>1705.925</v>
      </c>
      <c r="BG23" s="113">
        <f t="shared" si="20"/>
        <v>11059.099999999999</v>
      </c>
      <c r="BH23" s="106">
        <f t="shared" si="21"/>
        <v>9823.7750000000015</v>
      </c>
      <c r="BI23" s="124">
        <f t="shared" si="22"/>
        <v>294125</v>
      </c>
      <c r="BK23" s="2">
        <v>2041</v>
      </c>
      <c r="BL23" s="2">
        <v>2395</v>
      </c>
      <c r="BM23" s="2">
        <v>4436</v>
      </c>
      <c r="BN23" s="2">
        <v>2692</v>
      </c>
      <c r="BO23" s="2">
        <v>3144</v>
      </c>
      <c r="BP23" s="2">
        <v>5836</v>
      </c>
      <c r="BQ23" s="2">
        <v>7102</v>
      </c>
      <c r="BR23" s="2">
        <v>8620</v>
      </c>
      <c r="BS23" s="2">
        <v>15722</v>
      </c>
      <c r="BT23" s="2">
        <v>3826</v>
      </c>
      <c r="BU23" s="2">
        <v>3963</v>
      </c>
      <c r="BV23" s="2">
        <v>7789</v>
      </c>
      <c r="BW23" s="2">
        <v>1993</v>
      </c>
      <c r="BX23" s="2">
        <v>2364</v>
      </c>
      <c r="BY23" s="2">
        <v>4357</v>
      </c>
      <c r="BZ23" s="2">
        <v>48721</v>
      </c>
      <c r="CA23" s="2">
        <v>55917</v>
      </c>
      <c r="CB23" s="2">
        <v>104638</v>
      </c>
      <c r="CC23" s="2">
        <v>621950</v>
      </c>
      <c r="CD23" s="2">
        <v>746686</v>
      </c>
      <c r="CE23" s="2">
        <v>1368636</v>
      </c>
      <c r="CF23" s="2">
        <f t="shared" si="23"/>
        <v>1987</v>
      </c>
      <c r="CG23" s="2">
        <f t="shared" si="24"/>
        <v>2290</v>
      </c>
      <c r="CH23" s="2">
        <f t="shared" si="25"/>
        <v>4277</v>
      </c>
      <c r="CI23" s="2">
        <v>690312</v>
      </c>
      <c r="CJ23" s="2">
        <v>825379</v>
      </c>
      <c r="CK23" s="2">
        <v>1515691</v>
      </c>
      <c r="CL23" s="122" t="s">
        <v>597</v>
      </c>
      <c r="CM23" s="25" t="s">
        <v>836</v>
      </c>
      <c r="CN23" s="25"/>
      <c r="CO23" s="227">
        <f t="shared" si="26"/>
        <v>1993.3165796986325</v>
      </c>
      <c r="CP23" s="227">
        <f t="shared" si="27"/>
        <v>3050.9076388261196</v>
      </c>
      <c r="CQ23" s="227">
        <f t="shared" si="28"/>
        <v>2356.9726613142125</v>
      </c>
      <c r="CR23" s="227">
        <f t="shared" si="29"/>
        <v>20305.360228437065</v>
      </c>
      <c r="CS23" s="227">
        <f t="shared" si="30"/>
        <v>265588.47647706559</v>
      </c>
      <c r="CT23" s="227">
        <f t="shared" si="31"/>
        <v>829.96641465839673</v>
      </c>
      <c r="CU23" s="227">
        <f t="shared" si="32"/>
        <v>294125</v>
      </c>
    </row>
    <row r="24" spans="1:99">
      <c r="A24" s="1">
        <v>15</v>
      </c>
      <c r="B24" s="25">
        <v>15</v>
      </c>
      <c r="C24" s="1">
        <v>3</v>
      </c>
      <c r="D24" s="122" t="s">
        <v>692</v>
      </c>
      <c r="E24" s="4" t="s">
        <v>51</v>
      </c>
      <c r="F24" s="2">
        <v>1132843</v>
      </c>
      <c r="G24" s="2">
        <v>195963</v>
      </c>
      <c r="H24" s="74">
        <f t="shared" si="0"/>
        <v>5.7809025173119419</v>
      </c>
      <c r="I24" s="81"/>
      <c r="J24" s="59">
        <v>875914.20759999985</v>
      </c>
      <c r="K24" s="59">
        <v>865378.76769999997</v>
      </c>
      <c r="L24" s="59">
        <v>3738.3818999999999</v>
      </c>
      <c r="M24" s="59">
        <v>6797.0579999999154</v>
      </c>
      <c r="N24" s="17"/>
      <c r="O24" s="59">
        <v>1812.5488</v>
      </c>
      <c r="P24" s="59">
        <v>94365.821899999995</v>
      </c>
      <c r="Q24" s="59">
        <v>24129.555899999999</v>
      </c>
      <c r="R24" s="59"/>
      <c r="S24" s="59"/>
      <c r="T24" s="59">
        <v>7929.9009999999998</v>
      </c>
      <c r="U24" s="59">
        <v>18578.625199999999</v>
      </c>
      <c r="V24" s="59">
        <v>2265.6860000000001</v>
      </c>
      <c r="W24" s="59">
        <v>14273.8218</v>
      </c>
      <c r="X24" s="59">
        <f t="shared" si="1"/>
        <v>27188.232000000004</v>
      </c>
      <c r="Y24" s="100"/>
      <c r="Z24" s="59">
        <v>27641.369200000001</v>
      </c>
      <c r="AA24" s="59">
        <v>12914.410199999998</v>
      </c>
      <c r="AB24" s="59">
        <v>27074.947700000001</v>
      </c>
      <c r="AC24" s="59">
        <v>93119.694600000003</v>
      </c>
      <c r="AD24" s="59">
        <v>8496.3225000000002</v>
      </c>
      <c r="AE24" s="59">
        <v>10308.871300000001</v>
      </c>
      <c r="AF24" s="59">
        <v>4871.2249000000002</v>
      </c>
      <c r="AG24" s="59">
        <v>31039.898200000003</v>
      </c>
      <c r="AH24" s="59">
        <f t="shared" si="2"/>
        <v>38403.377699999997</v>
      </c>
      <c r="AJ24" s="113">
        <f t="shared" si="3"/>
        <v>151518.59159999996</v>
      </c>
      <c r="AK24" s="113">
        <f t="shared" si="4"/>
        <v>149696.13569999998</v>
      </c>
      <c r="AL24" s="113">
        <f t="shared" si="5"/>
        <v>646.67789999999991</v>
      </c>
      <c r="AM24" s="113">
        <f t="shared" si="6"/>
        <v>1175.7779999999852</v>
      </c>
      <c r="AN24" s="114"/>
      <c r="AO24" s="113">
        <f t="shared" si="35"/>
        <v>313.54079999999999</v>
      </c>
      <c r="AP24" s="113">
        <f t="shared" si="33"/>
        <v>16323.717899999998</v>
      </c>
      <c r="AQ24" s="113">
        <f t="shared" si="34"/>
        <v>4174.0118999999995</v>
      </c>
      <c r="AR24" s="113"/>
      <c r="AS24" s="113"/>
      <c r="AT24" s="113">
        <f t="shared" si="8"/>
        <v>1371.741</v>
      </c>
      <c r="AU24" s="113">
        <f t="shared" si="9"/>
        <v>3213.7931999999996</v>
      </c>
      <c r="AV24" s="113">
        <f t="shared" si="10"/>
        <v>391.92599999999999</v>
      </c>
      <c r="AW24" s="113">
        <f t="shared" si="11"/>
        <v>2469.1337999999996</v>
      </c>
      <c r="AX24" s="113">
        <f t="shared" si="12"/>
        <v>4703.1119999999992</v>
      </c>
      <c r="AY24" s="113"/>
      <c r="AZ24" s="113">
        <f t="shared" si="13"/>
        <v>4781.4971999999998</v>
      </c>
      <c r="BA24" s="113">
        <f t="shared" si="14"/>
        <v>2233.9781999999996</v>
      </c>
      <c r="BB24" s="113">
        <f t="shared" si="15"/>
        <v>4683.5156999999999</v>
      </c>
      <c r="BC24" s="113">
        <f t="shared" si="16"/>
        <v>16108.158599999999</v>
      </c>
      <c r="BD24" s="113">
        <f t="shared" si="17"/>
        <v>1469.7224999999999</v>
      </c>
      <c r="BE24" s="113">
        <f t="shared" si="18"/>
        <v>1783.2633000000001</v>
      </c>
      <c r="BF24" s="113">
        <f t="shared" si="19"/>
        <v>842.64089999999999</v>
      </c>
      <c r="BG24" s="113">
        <f t="shared" si="20"/>
        <v>5369.3861999999999</v>
      </c>
      <c r="BH24" s="106">
        <f t="shared" si="21"/>
        <v>6643.1456999999991</v>
      </c>
      <c r="BI24" s="124">
        <f t="shared" si="22"/>
        <v>195962.99999999994</v>
      </c>
      <c r="BK24" s="2">
        <v>2329</v>
      </c>
      <c r="BL24" s="2">
        <v>2972</v>
      </c>
      <c r="BM24" s="2">
        <v>5301</v>
      </c>
      <c r="BN24" s="2">
        <v>2494</v>
      </c>
      <c r="BO24" s="2">
        <v>2940</v>
      </c>
      <c r="BP24" s="2">
        <v>5434</v>
      </c>
      <c r="BQ24" s="2">
        <v>4165</v>
      </c>
      <c r="BR24" s="2">
        <v>5039</v>
      </c>
      <c r="BS24" s="2">
        <v>9204</v>
      </c>
      <c r="BT24" s="2">
        <v>1996</v>
      </c>
      <c r="BU24" s="2">
        <v>2128</v>
      </c>
      <c r="BV24" s="2">
        <v>4124</v>
      </c>
      <c r="BW24" s="2">
        <v>1309</v>
      </c>
      <c r="BX24" s="2">
        <v>1443</v>
      </c>
      <c r="BY24" s="2">
        <v>2752</v>
      </c>
      <c r="BZ24" s="2">
        <v>35866</v>
      </c>
      <c r="CA24" s="2">
        <v>41496</v>
      </c>
      <c r="CB24" s="2">
        <v>77362</v>
      </c>
      <c r="CC24" s="2">
        <v>451036</v>
      </c>
      <c r="CD24" s="2">
        <v>571760</v>
      </c>
      <c r="CE24" s="2">
        <v>1022796</v>
      </c>
      <c r="CF24" s="2">
        <f t="shared" si="23"/>
        <v>2378</v>
      </c>
      <c r="CG24" s="2">
        <f t="shared" si="24"/>
        <v>3492</v>
      </c>
      <c r="CH24" s="2">
        <f t="shared" si="25"/>
        <v>5870</v>
      </c>
      <c r="CI24" s="2">
        <v>501573</v>
      </c>
      <c r="CJ24" s="2">
        <v>631270</v>
      </c>
      <c r="CK24" s="2">
        <v>1132843</v>
      </c>
      <c r="CL24" s="122" t="s">
        <v>597</v>
      </c>
      <c r="CM24" s="25" t="s">
        <v>650</v>
      </c>
      <c r="CN24" s="25"/>
      <c r="CO24" s="227">
        <f t="shared" si="26"/>
        <v>1856.9764786470851</v>
      </c>
      <c r="CP24" s="227">
        <f t="shared" si="27"/>
        <v>1592.1389389350509</v>
      </c>
      <c r="CQ24" s="227">
        <f t="shared" si="28"/>
        <v>1189.4336532070197</v>
      </c>
      <c r="CR24" s="227">
        <f t="shared" si="29"/>
        <v>13382.339482170079</v>
      </c>
      <c r="CS24" s="227">
        <f t="shared" si="30"/>
        <v>176926.69906421276</v>
      </c>
      <c r="CT24" s="227">
        <f t="shared" si="31"/>
        <v>1015.4123828279822</v>
      </c>
      <c r="CU24" s="227">
        <f t="shared" si="32"/>
        <v>195963</v>
      </c>
    </row>
    <row r="25" spans="1:99">
      <c r="A25" s="1">
        <v>18</v>
      </c>
      <c r="B25" s="25">
        <v>18</v>
      </c>
      <c r="C25" s="1">
        <v>3</v>
      </c>
      <c r="D25" s="122" t="s">
        <v>692</v>
      </c>
      <c r="E25" s="4" t="s">
        <v>475</v>
      </c>
      <c r="F25" s="2">
        <v>1387015</v>
      </c>
      <c r="G25" s="2">
        <v>273050</v>
      </c>
      <c r="H25" s="74">
        <f t="shared" si="0"/>
        <v>5.0797106757004213</v>
      </c>
      <c r="I25" s="81"/>
      <c r="J25" s="59">
        <v>1102260.8204999999</v>
      </c>
      <c r="K25" s="59">
        <v>1094770.9395000001</v>
      </c>
      <c r="L25" s="59">
        <v>4022.3434999999999</v>
      </c>
      <c r="M25" s="59">
        <v>3467.5374999998899</v>
      </c>
      <c r="N25" s="17"/>
      <c r="O25" s="59">
        <v>0</v>
      </c>
      <c r="P25" s="59">
        <v>116647.9615</v>
      </c>
      <c r="Q25" s="59">
        <v>7767.2840000000006</v>
      </c>
      <c r="R25" s="59"/>
      <c r="S25" s="59"/>
      <c r="T25" s="59">
        <v>6380.2690000000002</v>
      </c>
      <c r="U25" s="59">
        <v>20805.224999999999</v>
      </c>
      <c r="V25" s="59">
        <v>2357.9255000000003</v>
      </c>
      <c r="W25" s="59">
        <v>55758.002999999997</v>
      </c>
      <c r="X25" s="59">
        <f t="shared" si="1"/>
        <v>23579.255000000005</v>
      </c>
      <c r="Y25" s="100"/>
      <c r="Z25" s="59">
        <v>33704.464500000002</v>
      </c>
      <c r="AA25" s="59">
        <v>9154.2990000000009</v>
      </c>
      <c r="AB25" s="59">
        <v>26630.687999999998</v>
      </c>
      <c r="AC25" s="59">
        <v>98616.766499999998</v>
      </c>
      <c r="AD25" s="59">
        <v>11096.12</v>
      </c>
      <c r="AE25" s="59">
        <v>15257.165000000003</v>
      </c>
      <c r="AF25" s="59">
        <v>5548.06</v>
      </c>
      <c r="AG25" s="59">
        <v>30514.330000000005</v>
      </c>
      <c r="AH25" s="59">
        <f t="shared" si="2"/>
        <v>36201.091499999988</v>
      </c>
      <c r="AJ25" s="113">
        <f t="shared" si="3"/>
        <v>216992.83499999996</v>
      </c>
      <c r="AK25" s="113">
        <f t="shared" si="4"/>
        <v>215518.36500000002</v>
      </c>
      <c r="AL25" s="113">
        <f t="shared" si="5"/>
        <v>791.84499999999991</v>
      </c>
      <c r="AM25" s="113">
        <f t="shared" si="6"/>
        <v>682.62499999997829</v>
      </c>
      <c r="AN25" s="114"/>
      <c r="AO25" s="113">
        <f t="shared" si="35"/>
        <v>0</v>
      </c>
      <c r="AP25" s="113">
        <f t="shared" si="33"/>
        <v>22963.505000000001</v>
      </c>
      <c r="AQ25" s="113">
        <f t="shared" si="34"/>
        <v>1529.0800000000002</v>
      </c>
      <c r="AR25" s="113"/>
      <c r="AS25" s="113"/>
      <c r="AT25" s="113">
        <f t="shared" si="8"/>
        <v>1256.03</v>
      </c>
      <c r="AU25" s="113">
        <f t="shared" si="9"/>
        <v>4095.7499999999995</v>
      </c>
      <c r="AV25" s="113">
        <f t="shared" si="10"/>
        <v>464.18500000000006</v>
      </c>
      <c r="AW25" s="113">
        <f t="shared" si="11"/>
        <v>10976.609999999999</v>
      </c>
      <c r="AX25" s="113">
        <f t="shared" si="12"/>
        <v>4641.8500000000022</v>
      </c>
      <c r="AY25" s="113"/>
      <c r="AZ25" s="113">
        <f t="shared" si="13"/>
        <v>6635.1149999999998</v>
      </c>
      <c r="BA25" s="113">
        <f t="shared" si="14"/>
        <v>1802.13</v>
      </c>
      <c r="BB25" s="113">
        <f t="shared" si="15"/>
        <v>5242.5599999999995</v>
      </c>
      <c r="BC25" s="113">
        <f t="shared" si="16"/>
        <v>19413.855</v>
      </c>
      <c r="BD25" s="113">
        <f t="shared" si="17"/>
        <v>2184.4</v>
      </c>
      <c r="BE25" s="113">
        <f t="shared" si="18"/>
        <v>3003.5500000000006</v>
      </c>
      <c r="BF25" s="113">
        <f t="shared" si="19"/>
        <v>1092.2</v>
      </c>
      <c r="BG25" s="113">
        <f t="shared" si="20"/>
        <v>6007.1000000000013</v>
      </c>
      <c r="BH25" s="106">
        <f t="shared" si="21"/>
        <v>7126.6049999999977</v>
      </c>
      <c r="BI25" s="124">
        <f t="shared" si="22"/>
        <v>273049.99999999994</v>
      </c>
      <c r="BK25" s="2">
        <v>1992</v>
      </c>
      <c r="BL25" s="2">
        <v>2640</v>
      </c>
      <c r="BM25" s="2">
        <v>4632</v>
      </c>
      <c r="BN25" s="2">
        <v>2944</v>
      </c>
      <c r="BO25" s="2">
        <v>3507</v>
      </c>
      <c r="BP25" s="2">
        <v>6451</v>
      </c>
      <c r="BQ25" s="2">
        <v>6820</v>
      </c>
      <c r="BR25" s="2">
        <v>8500</v>
      </c>
      <c r="BS25" s="2">
        <v>15320</v>
      </c>
      <c r="BT25" s="2">
        <v>3026</v>
      </c>
      <c r="BU25" s="2">
        <v>3145</v>
      </c>
      <c r="BV25" s="2">
        <v>6171</v>
      </c>
      <c r="BW25" s="2">
        <v>1611</v>
      </c>
      <c r="BX25" s="2">
        <v>1808</v>
      </c>
      <c r="BY25" s="2">
        <v>3419</v>
      </c>
      <c r="BZ25" s="2">
        <v>35659</v>
      </c>
      <c r="CA25" s="2">
        <v>42582</v>
      </c>
      <c r="CB25" s="2">
        <v>78241</v>
      </c>
      <c r="CC25" s="2">
        <v>569725</v>
      </c>
      <c r="CD25" s="2">
        <v>700127</v>
      </c>
      <c r="CE25" s="2">
        <v>1269852</v>
      </c>
      <c r="CF25" s="2">
        <f t="shared" si="23"/>
        <v>1326</v>
      </c>
      <c r="CG25" s="2">
        <f t="shared" si="24"/>
        <v>1603</v>
      </c>
      <c r="CH25" s="2">
        <f t="shared" si="25"/>
        <v>2929</v>
      </c>
      <c r="CI25" s="2">
        <v>623103</v>
      </c>
      <c r="CJ25" s="2">
        <v>763912</v>
      </c>
      <c r="CK25" s="2">
        <v>1387015</v>
      </c>
      <c r="CL25" s="122" t="s">
        <v>597</v>
      </c>
      <c r="CM25" s="25" t="s">
        <v>840</v>
      </c>
      <c r="CN25" s="25"/>
      <c r="CO25" s="227">
        <f t="shared" si="26"/>
        <v>2181.8171757334994</v>
      </c>
      <c r="CP25" s="227">
        <f t="shared" si="27"/>
        <v>3015.9197989928011</v>
      </c>
      <c r="CQ25" s="227">
        <f t="shared" si="28"/>
        <v>1887.9027984556762</v>
      </c>
      <c r="CR25" s="227">
        <f t="shared" si="29"/>
        <v>15402.648889882228</v>
      </c>
      <c r="CS25" s="227">
        <f t="shared" si="30"/>
        <v>249985.1036939038</v>
      </c>
      <c r="CT25" s="227">
        <f t="shared" si="31"/>
        <v>576.60764303197868</v>
      </c>
      <c r="CU25" s="227">
        <f t="shared" si="32"/>
        <v>273050</v>
      </c>
    </row>
    <row r="26" spans="1:99">
      <c r="A26" s="1">
        <v>24</v>
      </c>
      <c r="B26" s="25">
        <v>24</v>
      </c>
      <c r="C26" s="1">
        <v>3</v>
      </c>
      <c r="D26" s="122" t="s">
        <v>692</v>
      </c>
      <c r="E26" s="20" t="s">
        <v>130</v>
      </c>
      <c r="F26" s="2">
        <v>2430581</v>
      </c>
      <c r="G26" s="2">
        <v>377642</v>
      </c>
      <c r="H26" s="74">
        <f t="shared" si="0"/>
        <v>6.436204129837253</v>
      </c>
      <c r="I26" s="81"/>
      <c r="J26" s="59">
        <v>677889.04090000002</v>
      </c>
      <c r="K26" s="59">
        <v>670840.35600000003</v>
      </c>
      <c r="L26" s="59">
        <v>4131.9877000000006</v>
      </c>
      <c r="M26" s="59">
        <v>2916.6971999999787</v>
      </c>
      <c r="N26" s="17"/>
      <c r="O26" s="59">
        <v>1944.4648000000002</v>
      </c>
      <c r="P26" s="59">
        <v>798445.85850000009</v>
      </c>
      <c r="Q26" s="59">
        <v>91146.787500000006</v>
      </c>
      <c r="R26" s="59"/>
      <c r="S26" s="59"/>
      <c r="T26" s="59">
        <v>39861.528399999996</v>
      </c>
      <c r="U26" s="59">
        <v>127848.56059999998</v>
      </c>
      <c r="V26" s="59">
        <v>25521.100500000004</v>
      </c>
      <c r="W26" s="59">
        <v>352191.18689999997</v>
      </c>
      <c r="X26" s="59">
        <f t="shared" si="1"/>
        <v>161876.69460000016</v>
      </c>
      <c r="Y26" s="100"/>
      <c r="Z26" s="59">
        <v>55903.362999999998</v>
      </c>
      <c r="AA26" s="59">
        <v>108160.85450000002</v>
      </c>
      <c r="AB26" s="59">
        <v>233578.83410000001</v>
      </c>
      <c r="AC26" s="59">
        <v>554658.58420000004</v>
      </c>
      <c r="AD26" s="59">
        <v>35000.366399999999</v>
      </c>
      <c r="AE26" s="59">
        <v>33298.959699999999</v>
      </c>
      <c r="AF26" s="59">
        <v>50069.9686</v>
      </c>
      <c r="AG26" s="59">
        <v>247190.0877</v>
      </c>
      <c r="AH26" s="59">
        <f t="shared" si="2"/>
        <v>189099.20180000004</v>
      </c>
      <c r="AJ26" s="113">
        <f t="shared" si="3"/>
        <v>105324.35380000001</v>
      </c>
      <c r="AK26" s="113">
        <f t="shared" si="4"/>
        <v>104229.19200000001</v>
      </c>
      <c r="AL26" s="113">
        <f t="shared" si="5"/>
        <v>641.99140000000011</v>
      </c>
      <c r="AM26" s="113">
        <f t="shared" si="6"/>
        <v>453.17039999999673</v>
      </c>
      <c r="AN26" s="114"/>
      <c r="AO26" s="113">
        <f t="shared" si="35"/>
        <v>302.11360000000002</v>
      </c>
      <c r="AP26" s="113">
        <f t="shared" si="33"/>
        <v>124055.39700000003</v>
      </c>
      <c r="AQ26" s="113">
        <f t="shared" si="34"/>
        <v>14161.575000000001</v>
      </c>
      <c r="AR26" s="113"/>
      <c r="AS26" s="113"/>
      <c r="AT26" s="113">
        <f t="shared" si="8"/>
        <v>6193.3287999999993</v>
      </c>
      <c r="AU26" s="113">
        <f t="shared" si="9"/>
        <v>19863.9692</v>
      </c>
      <c r="AV26" s="113">
        <f t="shared" si="10"/>
        <v>3965.2410000000009</v>
      </c>
      <c r="AW26" s="113">
        <f t="shared" si="11"/>
        <v>54720.325799999999</v>
      </c>
      <c r="AX26" s="113">
        <f t="shared" si="12"/>
        <v>25150.957200000033</v>
      </c>
      <c r="AY26" s="113"/>
      <c r="AZ26" s="113">
        <f t="shared" si="13"/>
        <v>8685.7659999999996</v>
      </c>
      <c r="BA26" s="113">
        <f t="shared" si="14"/>
        <v>16805.069000000003</v>
      </c>
      <c r="BB26" s="113">
        <f t="shared" si="15"/>
        <v>36291.396200000003</v>
      </c>
      <c r="BC26" s="113">
        <f t="shared" si="16"/>
        <v>86177.904400000014</v>
      </c>
      <c r="BD26" s="113">
        <f t="shared" si="17"/>
        <v>5438.0447999999997</v>
      </c>
      <c r="BE26" s="113">
        <f t="shared" si="18"/>
        <v>5173.6954000000005</v>
      </c>
      <c r="BF26" s="113">
        <f t="shared" si="19"/>
        <v>7779.4252000000006</v>
      </c>
      <c r="BG26" s="113">
        <f t="shared" si="20"/>
        <v>38406.191400000003</v>
      </c>
      <c r="BH26" s="106">
        <f t="shared" si="21"/>
        <v>29380.547600000005</v>
      </c>
      <c r="BI26" s="124">
        <f t="shared" si="22"/>
        <v>377642.00000000006</v>
      </c>
      <c r="BK26" s="2">
        <v>18684</v>
      </c>
      <c r="BL26" s="2">
        <v>21420</v>
      </c>
      <c r="BM26" s="2">
        <v>40104</v>
      </c>
      <c r="BN26" s="2">
        <v>16985</v>
      </c>
      <c r="BO26" s="2">
        <v>20117</v>
      </c>
      <c r="BP26" s="2">
        <v>37102</v>
      </c>
      <c r="BQ26" s="2">
        <v>12061</v>
      </c>
      <c r="BR26" s="2">
        <v>14598</v>
      </c>
      <c r="BS26" s="2">
        <v>26659</v>
      </c>
      <c r="BT26" s="2">
        <v>13863</v>
      </c>
      <c r="BU26" s="2">
        <v>12564</v>
      </c>
      <c r="BV26" s="2">
        <v>26427</v>
      </c>
      <c r="BW26" s="2">
        <v>11663</v>
      </c>
      <c r="BX26" s="2">
        <v>11772</v>
      </c>
      <c r="BY26" s="2">
        <v>23435</v>
      </c>
      <c r="BZ26" s="2">
        <v>158377</v>
      </c>
      <c r="CA26" s="2">
        <v>178919</v>
      </c>
      <c r="CB26" s="2">
        <v>337296</v>
      </c>
      <c r="CC26" s="2">
        <v>965642</v>
      </c>
      <c r="CD26" s="2">
        <v>928135</v>
      </c>
      <c r="CE26" s="2">
        <v>1893777</v>
      </c>
      <c r="CF26" s="2">
        <f t="shared" si="23"/>
        <v>21992</v>
      </c>
      <c r="CG26" s="2">
        <f t="shared" si="24"/>
        <v>23789</v>
      </c>
      <c r="CH26" s="2">
        <f t="shared" si="25"/>
        <v>45781</v>
      </c>
      <c r="CI26" s="2">
        <v>1219267</v>
      </c>
      <c r="CJ26" s="2">
        <v>1211314</v>
      </c>
      <c r="CK26" s="2">
        <v>2430581</v>
      </c>
      <c r="CL26" s="122" t="s">
        <v>597</v>
      </c>
      <c r="CM26" s="221" t="s">
        <v>75</v>
      </c>
      <c r="CN26" s="25"/>
      <c r="CO26" s="227">
        <f t="shared" si="26"/>
        <v>11995.579761382156</v>
      </c>
      <c r="CP26" s="227">
        <f t="shared" si="27"/>
        <v>4142.0376765884375</v>
      </c>
      <c r="CQ26" s="227">
        <f t="shared" si="28"/>
        <v>7747.1128935838797</v>
      </c>
      <c r="CR26" s="227">
        <f t="shared" si="29"/>
        <v>52406.044493888498</v>
      </c>
      <c r="CS26" s="227">
        <f t="shared" si="30"/>
        <v>294238.1816668525</v>
      </c>
      <c r="CT26" s="227">
        <f t="shared" si="31"/>
        <v>7113.0435077045368</v>
      </c>
      <c r="CU26" s="227">
        <f t="shared" si="32"/>
        <v>377642</v>
      </c>
    </row>
    <row r="27" spans="1:99">
      <c r="A27" s="1">
        <v>25</v>
      </c>
      <c r="B27" s="25">
        <v>25</v>
      </c>
      <c r="C27" s="1">
        <v>3</v>
      </c>
      <c r="D27" s="122" t="s">
        <v>692</v>
      </c>
      <c r="E27" s="20" t="s">
        <v>262</v>
      </c>
      <c r="F27" s="2">
        <v>1584774</v>
      </c>
      <c r="G27" s="2">
        <v>306688</v>
      </c>
      <c r="H27" s="74">
        <f t="shared" si="0"/>
        <v>5.1673818343071787</v>
      </c>
      <c r="I27" s="81"/>
      <c r="J27" s="59">
        <v>1103478.1361999998</v>
      </c>
      <c r="K27" s="59">
        <v>1087788.8736</v>
      </c>
      <c r="L27" s="59">
        <v>5071.2767999999996</v>
      </c>
      <c r="M27" s="59">
        <v>10617.985799999917</v>
      </c>
      <c r="N27" s="17"/>
      <c r="O27" s="59">
        <v>8240.8248000000003</v>
      </c>
      <c r="P27" s="59">
        <v>195719.58899999998</v>
      </c>
      <c r="Q27" s="59">
        <v>67669.849799999996</v>
      </c>
      <c r="R27" s="59"/>
      <c r="S27" s="59"/>
      <c r="T27" s="59">
        <v>11727.327600000001</v>
      </c>
      <c r="U27" s="59">
        <v>32329.389599999999</v>
      </c>
      <c r="V27" s="59">
        <v>16798.6044</v>
      </c>
      <c r="W27" s="59">
        <v>26465.7258</v>
      </c>
      <c r="X27" s="59">
        <f t="shared" si="1"/>
        <v>40728.691799999986</v>
      </c>
      <c r="Y27" s="100"/>
      <c r="Z27" s="59">
        <v>43422.807600000007</v>
      </c>
      <c r="AA27" s="59">
        <v>39460.872600000002</v>
      </c>
      <c r="AB27" s="59">
        <v>49761.903600000005</v>
      </c>
      <c r="AC27" s="59">
        <v>144689.86620000002</v>
      </c>
      <c r="AD27" s="59">
        <v>15847.74</v>
      </c>
      <c r="AE27" s="59">
        <v>17274.036600000003</v>
      </c>
      <c r="AF27" s="59">
        <v>7765.3926000000001</v>
      </c>
      <c r="AG27" s="59">
        <v>54357.748200000002</v>
      </c>
      <c r="AH27" s="59">
        <f t="shared" si="2"/>
        <v>49444.948800000013</v>
      </c>
      <c r="AJ27" s="113">
        <f t="shared" si="3"/>
        <v>213546.85439999995</v>
      </c>
      <c r="AK27" s="113">
        <f t="shared" si="4"/>
        <v>210510.64320000002</v>
      </c>
      <c r="AL27" s="113">
        <f t="shared" si="5"/>
        <v>981.40159999999992</v>
      </c>
      <c r="AM27" s="113">
        <f t="shared" si="6"/>
        <v>2054.8095999999837</v>
      </c>
      <c r="AN27" s="114"/>
      <c r="AO27" s="113">
        <f t="shared" si="35"/>
        <v>1594.7776000000001</v>
      </c>
      <c r="AP27" s="113">
        <f t="shared" si="33"/>
        <v>37875.967999999993</v>
      </c>
      <c r="AQ27" s="113">
        <f t="shared" si="34"/>
        <v>13095.577599999999</v>
      </c>
      <c r="AR27" s="113"/>
      <c r="AS27" s="113"/>
      <c r="AT27" s="113">
        <f t="shared" si="8"/>
        <v>2269.4911999999999</v>
      </c>
      <c r="AU27" s="113">
        <f t="shared" si="9"/>
        <v>6256.4351999999999</v>
      </c>
      <c r="AV27" s="113">
        <f t="shared" si="10"/>
        <v>3250.8928000000001</v>
      </c>
      <c r="AW27" s="113">
        <f t="shared" si="11"/>
        <v>5121.6895999999997</v>
      </c>
      <c r="AX27" s="113">
        <f t="shared" si="12"/>
        <v>7881.8815999999933</v>
      </c>
      <c r="AY27" s="113"/>
      <c r="AZ27" s="113">
        <f t="shared" si="13"/>
        <v>8403.2512000000006</v>
      </c>
      <c r="BA27" s="113">
        <f t="shared" si="14"/>
        <v>7636.5312000000004</v>
      </c>
      <c r="BB27" s="113">
        <f t="shared" si="15"/>
        <v>9630.003200000001</v>
      </c>
      <c r="BC27" s="113">
        <f t="shared" si="16"/>
        <v>28000.614400000002</v>
      </c>
      <c r="BD27" s="113">
        <f t="shared" si="17"/>
        <v>3066.88</v>
      </c>
      <c r="BE27" s="113">
        <f t="shared" si="18"/>
        <v>3342.8992000000007</v>
      </c>
      <c r="BF27" s="113">
        <f t="shared" si="19"/>
        <v>1502.7711999999999</v>
      </c>
      <c r="BG27" s="113">
        <f t="shared" si="20"/>
        <v>10519.3984</v>
      </c>
      <c r="BH27" s="106">
        <f t="shared" si="21"/>
        <v>9568.6656000000003</v>
      </c>
      <c r="BI27" s="124">
        <f t="shared" si="22"/>
        <v>306687.99999999994</v>
      </c>
      <c r="BK27" s="2">
        <v>2510</v>
      </c>
      <c r="BL27" s="2">
        <v>2852</v>
      </c>
      <c r="BM27" s="2">
        <v>5362</v>
      </c>
      <c r="BN27" s="2">
        <v>3425</v>
      </c>
      <c r="BO27" s="2">
        <v>3958</v>
      </c>
      <c r="BP27" s="2">
        <v>7383</v>
      </c>
      <c r="BQ27" s="2">
        <v>5837</v>
      </c>
      <c r="BR27" s="2">
        <v>7599</v>
      </c>
      <c r="BS27" s="2">
        <v>13436</v>
      </c>
      <c r="BT27" s="2">
        <v>3023</v>
      </c>
      <c r="BU27" s="2">
        <v>2925</v>
      </c>
      <c r="BV27" s="2">
        <v>5948</v>
      </c>
      <c r="BW27" s="2">
        <v>1392</v>
      </c>
      <c r="BX27" s="2">
        <v>1528</v>
      </c>
      <c r="BY27" s="2">
        <v>2920</v>
      </c>
      <c r="BZ27" s="2">
        <v>33990</v>
      </c>
      <c r="CA27" s="2">
        <v>37372</v>
      </c>
      <c r="CB27" s="2">
        <v>71362</v>
      </c>
      <c r="CC27" s="2">
        <v>692173</v>
      </c>
      <c r="CD27" s="2">
        <v>781747</v>
      </c>
      <c r="CE27" s="2">
        <v>1473920</v>
      </c>
      <c r="CF27" s="2">
        <f t="shared" si="23"/>
        <v>2117</v>
      </c>
      <c r="CG27" s="2">
        <f t="shared" si="24"/>
        <v>2326</v>
      </c>
      <c r="CH27" s="2">
        <f t="shared" si="25"/>
        <v>4443</v>
      </c>
      <c r="CI27" s="2">
        <v>744467</v>
      </c>
      <c r="CJ27" s="2">
        <v>840307</v>
      </c>
      <c r="CK27" s="2">
        <v>1584774</v>
      </c>
      <c r="CL27" s="122" t="s">
        <v>597</v>
      </c>
      <c r="CM27" s="221" t="s">
        <v>291</v>
      </c>
      <c r="CN27" s="25"/>
      <c r="CO27" s="227">
        <f t="shared" si="26"/>
        <v>2466.4327910478087</v>
      </c>
      <c r="CP27" s="227">
        <f t="shared" si="27"/>
        <v>2600.1562165961832</v>
      </c>
      <c r="CQ27" s="227">
        <f t="shared" si="28"/>
        <v>1716.1495481374632</v>
      </c>
      <c r="CR27" s="227">
        <f t="shared" si="29"/>
        <v>13810.088413868476</v>
      </c>
      <c r="CS27" s="227">
        <f t="shared" si="30"/>
        <v>285235.35656188201</v>
      </c>
      <c r="CT27" s="227">
        <f t="shared" si="31"/>
        <v>859.81646846805916</v>
      </c>
      <c r="CU27" s="227">
        <f t="shared" si="32"/>
        <v>306688</v>
      </c>
    </row>
    <row r="28" spans="1:99">
      <c r="A28" s="1">
        <v>40</v>
      </c>
      <c r="B28" s="25">
        <v>40</v>
      </c>
      <c r="C28" s="1">
        <v>3</v>
      </c>
      <c r="D28" s="122" t="s">
        <v>692</v>
      </c>
      <c r="E28" s="20" t="s">
        <v>640</v>
      </c>
      <c r="F28" s="2">
        <v>1525279</v>
      </c>
      <c r="G28" s="2">
        <v>245603</v>
      </c>
      <c r="H28" s="74">
        <f t="shared" si="0"/>
        <v>6.2103435218625176</v>
      </c>
      <c r="I28" s="81"/>
      <c r="J28" s="59">
        <v>1273455.4371</v>
      </c>
      <c r="K28" s="59">
        <v>1261558.2608999999</v>
      </c>
      <c r="L28" s="59">
        <v>10066.841399999999</v>
      </c>
      <c r="M28" s="59">
        <v>1830.3348000000169</v>
      </c>
      <c r="N28" s="17"/>
      <c r="O28" s="59">
        <v>152.52790000000002</v>
      </c>
      <c r="P28" s="59">
        <v>63909.190100000007</v>
      </c>
      <c r="Q28" s="59">
        <v>8846.618199999999</v>
      </c>
      <c r="R28" s="59"/>
      <c r="S28" s="59"/>
      <c r="T28" s="59">
        <v>10219.3693</v>
      </c>
      <c r="U28" s="59">
        <v>17693.236399999998</v>
      </c>
      <c r="V28" s="59">
        <v>1830.3347999999999</v>
      </c>
      <c r="W28" s="59">
        <v>8541.5624000000007</v>
      </c>
      <c r="X28" s="59">
        <f t="shared" si="1"/>
        <v>16778.06900000001</v>
      </c>
      <c r="Y28" s="100"/>
      <c r="Z28" s="59">
        <v>11287.0646</v>
      </c>
      <c r="AA28" s="59">
        <v>16015.4295</v>
      </c>
      <c r="AB28" s="59">
        <v>32793.498500000002</v>
      </c>
      <c r="AC28" s="59">
        <v>127665.85229999998</v>
      </c>
      <c r="AD28" s="59">
        <v>9151.6740000000009</v>
      </c>
      <c r="AE28" s="59">
        <v>11287.0646</v>
      </c>
      <c r="AF28" s="59">
        <v>6406.1717999999992</v>
      </c>
      <c r="AG28" s="59">
        <v>44843.202599999997</v>
      </c>
      <c r="AH28" s="59">
        <f t="shared" si="2"/>
        <v>55977.739299999987</v>
      </c>
      <c r="AJ28" s="113">
        <f t="shared" si="3"/>
        <v>205053.94470000002</v>
      </c>
      <c r="AK28" s="113">
        <f t="shared" si="4"/>
        <v>203138.24129999999</v>
      </c>
      <c r="AL28" s="113">
        <f t="shared" si="5"/>
        <v>1620.9798000000001</v>
      </c>
      <c r="AM28" s="113">
        <f t="shared" si="6"/>
        <v>294.72360000000276</v>
      </c>
      <c r="AN28" s="114"/>
      <c r="AO28" s="113">
        <f t="shared" si="35"/>
        <v>24.560300000000005</v>
      </c>
      <c r="AP28" s="113">
        <f t="shared" si="33"/>
        <v>10290.765700000002</v>
      </c>
      <c r="AQ28" s="113">
        <f t="shared" si="34"/>
        <v>1424.4974</v>
      </c>
      <c r="AR28" s="113"/>
      <c r="AS28" s="113"/>
      <c r="AT28" s="113">
        <f t="shared" si="8"/>
        <v>1645.5401000000002</v>
      </c>
      <c r="AU28" s="113">
        <f t="shared" si="9"/>
        <v>2848.9947999999999</v>
      </c>
      <c r="AV28" s="113">
        <f t="shared" si="10"/>
        <v>294.72359999999998</v>
      </c>
      <c r="AW28" s="113">
        <f t="shared" si="11"/>
        <v>1375.3768000000002</v>
      </c>
      <c r="AX28" s="113">
        <f t="shared" si="12"/>
        <v>2701.6330000000007</v>
      </c>
      <c r="AY28" s="113"/>
      <c r="AZ28" s="113">
        <f t="shared" si="13"/>
        <v>1817.4622000000002</v>
      </c>
      <c r="BA28" s="113">
        <f t="shared" si="14"/>
        <v>2578.8315000000002</v>
      </c>
      <c r="BB28" s="113">
        <f t="shared" si="15"/>
        <v>5280.464500000001</v>
      </c>
      <c r="BC28" s="113">
        <f t="shared" si="16"/>
        <v>20556.971099999999</v>
      </c>
      <c r="BD28" s="113">
        <f t="shared" si="17"/>
        <v>1473.6180000000002</v>
      </c>
      <c r="BE28" s="113">
        <f t="shared" si="18"/>
        <v>1817.4622000000002</v>
      </c>
      <c r="BF28" s="113">
        <f t="shared" si="19"/>
        <v>1031.5326</v>
      </c>
      <c r="BG28" s="113">
        <f t="shared" si="20"/>
        <v>7220.7281999999996</v>
      </c>
      <c r="BH28" s="106">
        <f t="shared" si="21"/>
        <v>9013.6300999999985</v>
      </c>
      <c r="BI28" s="124">
        <f t="shared" si="22"/>
        <v>245603.00000000003</v>
      </c>
      <c r="BK28" s="2">
        <v>7804</v>
      </c>
      <c r="BL28" s="2">
        <v>9094</v>
      </c>
      <c r="BM28" s="2">
        <v>16898</v>
      </c>
      <c r="BN28" s="2">
        <v>3687</v>
      </c>
      <c r="BO28" s="2">
        <v>4051</v>
      </c>
      <c r="BP28" s="2">
        <v>7738</v>
      </c>
      <c r="BQ28" s="2">
        <v>5005</v>
      </c>
      <c r="BR28" s="2">
        <v>6628</v>
      </c>
      <c r="BS28" s="2">
        <v>11633</v>
      </c>
      <c r="BT28" s="2">
        <v>2448</v>
      </c>
      <c r="BU28" s="2">
        <v>2689</v>
      </c>
      <c r="BV28" s="2">
        <v>5137</v>
      </c>
      <c r="BW28" s="2">
        <v>1953</v>
      </c>
      <c r="BX28" s="2">
        <v>1936</v>
      </c>
      <c r="BY28" s="2">
        <v>3889</v>
      </c>
      <c r="BZ28" s="2">
        <v>42193</v>
      </c>
      <c r="CA28" s="2">
        <v>45029</v>
      </c>
      <c r="CB28" s="2">
        <v>87222</v>
      </c>
      <c r="CC28" s="2">
        <v>654803</v>
      </c>
      <c r="CD28" s="2">
        <v>733285</v>
      </c>
      <c r="CE28" s="2">
        <v>1388088</v>
      </c>
      <c r="CF28" s="2">
        <f t="shared" si="23"/>
        <v>2223</v>
      </c>
      <c r="CG28" s="2">
        <f t="shared" si="24"/>
        <v>2451</v>
      </c>
      <c r="CH28" s="2">
        <f t="shared" si="25"/>
        <v>4674</v>
      </c>
      <c r="CI28" s="2">
        <v>720116</v>
      </c>
      <c r="CJ28" s="2">
        <v>805163</v>
      </c>
      <c r="CK28" s="2">
        <v>1525279</v>
      </c>
      <c r="CL28" s="122" t="s">
        <v>597</v>
      </c>
      <c r="CM28" s="221" t="s">
        <v>771</v>
      </c>
      <c r="CN28" s="25"/>
      <c r="CO28" s="227">
        <f t="shared" si="26"/>
        <v>3966.930317666473</v>
      </c>
      <c r="CP28" s="227">
        <f t="shared" si="27"/>
        <v>1873.1653022168405</v>
      </c>
      <c r="CQ28" s="227">
        <f t="shared" si="28"/>
        <v>1453.3817603205709</v>
      </c>
      <c r="CR28" s="227">
        <f t="shared" si="29"/>
        <v>14044.633713569781</v>
      </c>
      <c r="CS28" s="227">
        <f t="shared" si="30"/>
        <v>223512.27353421901</v>
      </c>
      <c r="CT28" s="227">
        <f t="shared" si="31"/>
        <v>752.61537200735086</v>
      </c>
      <c r="CU28" s="227">
        <f t="shared" si="32"/>
        <v>245603.00000000003</v>
      </c>
    </row>
    <row r="29" spans="1:99">
      <c r="A29" s="1">
        <v>43</v>
      </c>
      <c r="B29" s="25">
        <v>43</v>
      </c>
      <c r="C29" s="1">
        <v>3</v>
      </c>
      <c r="D29" s="122" t="s">
        <v>692</v>
      </c>
      <c r="E29" s="20" t="s">
        <v>719</v>
      </c>
      <c r="F29" s="2">
        <v>1769135</v>
      </c>
      <c r="G29" s="2">
        <v>330289</v>
      </c>
      <c r="H29" s="74">
        <f t="shared" si="0"/>
        <v>5.3563243099225222</v>
      </c>
      <c r="I29" s="81"/>
      <c r="J29" s="59">
        <v>1432645.523</v>
      </c>
      <c r="K29" s="59">
        <v>1417077.135</v>
      </c>
      <c r="L29" s="59">
        <v>10791.723499999998</v>
      </c>
      <c r="M29" s="59">
        <v>4776.6645000001708</v>
      </c>
      <c r="N29" s="17"/>
      <c r="O29" s="59">
        <v>176.91350000000003</v>
      </c>
      <c r="P29" s="59">
        <v>116939.82350000001</v>
      </c>
      <c r="Q29" s="59">
        <v>9022.5884999999998</v>
      </c>
      <c r="R29" s="59"/>
      <c r="S29" s="59"/>
      <c r="T29" s="59">
        <v>8314.9344999999994</v>
      </c>
      <c r="U29" s="59">
        <v>38920.97</v>
      </c>
      <c r="V29" s="59">
        <v>4953.5780000000004</v>
      </c>
      <c r="W29" s="59">
        <v>31667.516499999998</v>
      </c>
      <c r="X29" s="59">
        <f t="shared" si="1"/>
        <v>24060.236000000004</v>
      </c>
      <c r="Y29" s="100"/>
      <c r="Z29" s="59">
        <v>22821.841499999999</v>
      </c>
      <c r="AA29" s="59">
        <v>17160.609499999999</v>
      </c>
      <c r="AB29" s="59">
        <v>39451.710500000001</v>
      </c>
      <c r="AC29" s="59">
        <v>139938.5785</v>
      </c>
      <c r="AD29" s="59">
        <v>10791.723499999998</v>
      </c>
      <c r="AE29" s="59">
        <v>18222.090500000002</v>
      </c>
      <c r="AF29" s="59">
        <v>7784.1940000000004</v>
      </c>
      <c r="AG29" s="59">
        <v>50066.520499999999</v>
      </c>
      <c r="AH29" s="59">
        <f t="shared" si="2"/>
        <v>53074.05</v>
      </c>
      <c r="AJ29" s="113">
        <f t="shared" si="3"/>
        <v>267468.03220000002</v>
      </c>
      <c r="AK29" s="113">
        <f t="shared" si="4"/>
        <v>264561.489</v>
      </c>
      <c r="AL29" s="113">
        <f t="shared" si="5"/>
        <v>2014.7628999999997</v>
      </c>
      <c r="AM29" s="113">
        <f t="shared" si="6"/>
        <v>891.78030000003196</v>
      </c>
      <c r="AN29" s="114"/>
      <c r="AO29" s="113">
        <f t="shared" si="35"/>
        <v>33.028900000000007</v>
      </c>
      <c r="AP29" s="113">
        <f t="shared" si="33"/>
        <v>21832.102900000002</v>
      </c>
      <c r="AQ29" s="113">
        <f t="shared" si="34"/>
        <v>1684.4739</v>
      </c>
      <c r="AR29" s="113"/>
      <c r="AS29" s="113"/>
      <c r="AT29" s="113">
        <f t="shared" si="8"/>
        <v>1552.3582999999999</v>
      </c>
      <c r="AU29" s="113">
        <f t="shared" si="9"/>
        <v>7266.3580000000002</v>
      </c>
      <c r="AV29" s="113">
        <f t="shared" si="10"/>
        <v>924.80920000000015</v>
      </c>
      <c r="AW29" s="113">
        <f t="shared" si="11"/>
        <v>5912.1731</v>
      </c>
      <c r="AX29" s="113">
        <f t="shared" si="12"/>
        <v>4491.9304000000011</v>
      </c>
      <c r="AY29" s="113"/>
      <c r="AZ29" s="113">
        <f t="shared" si="13"/>
        <v>4260.7281000000003</v>
      </c>
      <c r="BA29" s="113">
        <f t="shared" si="14"/>
        <v>3203.8033</v>
      </c>
      <c r="BB29" s="113">
        <f t="shared" si="15"/>
        <v>7365.4447000000009</v>
      </c>
      <c r="BC29" s="113">
        <f t="shared" si="16"/>
        <v>26125.859900000003</v>
      </c>
      <c r="BD29" s="113">
        <f t="shared" si="17"/>
        <v>2014.7628999999997</v>
      </c>
      <c r="BE29" s="113">
        <f t="shared" si="18"/>
        <v>3401.9767000000006</v>
      </c>
      <c r="BF29" s="113">
        <f t="shared" si="19"/>
        <v>1453.2716</v>
      </c>
      <c r="BG29" s="113">
        <f t="shared" si="20"/>
        <v>9347.1787000000004</v>
      </c>
      <c r="BH29" s="106">
        <f t="shared" si="21"/>
        <v>9908.6700000000019</v>
      </c>
      <c r="BI29" s="124">
        <f t="shared" si="22"/>
        <v>330289</v>
      </c>
      <c r="BK29" s="2">
        <v>2459</v>
      </c>
      <c r="BL29" s="2">
        <v>3224</v>
      </c>
      <c r="BM29" s="2">
        <v>5683</v>
      </c>
      <c r="BN29" s="2">
        <v>3051</v>
      </c>
      <c r="BO29" s="2">
        <v>3649</v>
      </c>
      <c r="BP29" s="2">
        <v>6700</v>
      </c>
      <c r="BQ29" s="2">
        <v>7483</v>
      </c>
      <c r="BR29" s="2">
        <v>10035</v>
      </c>
      <c r="BS29" s="2">
        <v>17518</v>
      </c>
      <c r="BT29" s="2">
        <v>1819</v>
      </c>
      <c r="BU29" s="2">
        <v>2088</v>
      </c>
      <c r="BV29" s="2">
        <v>3907</v>
      </c>
      <c r="BW29" s="2">
        <v>2434</v>
      </c>
      <c r="BX29" s="2">
        <v>2609</v>
      </c>
      <c r="BY29" s="2">
        <v>5043</v>
      </c>
      <c r="BZ29" s="2">
        <v>38621</v>
      </c>
      <c r="CA29" s="2">
        <v>46195</v>
      </c>
      <c r="CB29" s="2">
        <v>84816</v>
      </c>
      <c r="CC29" s="2">
        <v>737727</v>
      </c>
      <c r="CD29" s="2">
        <v>904155</v>
      </c>
      <c r="CE29" s="2">
        <v>1641882</v>
      </c>
      <c r="CF29" s="2">
        <f t="shared" si="23"/>
        <v>1626</v>
      </c>
      <c r="CG29" s="2">
        <f t="shared" si="24"/>
        <v>1960</v>
      </c>
      <c r="CH29" s="2">
        <f t="shared" si="25"/>
        <v>3586</v>
      </c>
      <c r="CI29" s="2">
        <v>795220</v>
      </c>
      <c r="CJ29" s="2">
        <v>973915</v>
      </c>
      <c r="CK29" s="2">
        <v>1769135</v>
      </c>
      <c r="CL29" s="122" t="s">
        <v>597</v>
      </c>
      <c r="CM29" s="221" t="s">
        <v>719</v>
      </c>
      <c r="CN29" s="25"/>
      <c r="CO29" s="227">
        <f t="shared" si="26"/>
        <v>2311.8465730427583</v>
      </c>
      <c r="CP29" s="227">
        <f t="shared" si="27"/>
        <v>3270.5263883197158</v>
      </c>
      <c r="CQ29" s="227">
        <f t="shared" si="28"/>
        <v>1670.9219759939181</v>
      </c>
      <c r="CR29" s="227">
        <f t="shared" si="29"/>
        <v>15834.739476636889</v>
      </c>
      <c r="CS29" s="227">
        <f t="shared" si="30"/>
        <v>306531.4766244521</v>
      </c>
      <c r="CT29" s="227">
        <f t="shared" si="31"/>
        <v>669.48896155465809</v>
      </c>
      <c r="CU29" s="227">
        <f t="shared" si="32"/>
        <v>330289</v>
      </c>
    </row>
    <row r="30" spans="1:99">
      <c r="A30" s="1">
        <v>50</v>
      </c>
      <c r="B30" s="25">
        <v>50</v>
      </c>
      <c r="C30" s="1">
        <v>3</v>
      </c>
      <c r="D30" s="122" t="s">
        <v>692</v>
      </c>
      <c r="E30" s="20" t="s">
        <v>276</v>
      </c>
      <c r="F30" s="2">
        <v>1071355</v>
      </c>
      <c r="G30" s="2">
        <v>228563</v>
      </c>
      <c r="H30" s="74">
        <f t="shared" si="0"/>
        <v>4.6873509710670582</v>
      </c>
      <c r="I30" s="81"/>
      <c r="J30" s="59">
        <v>780589.25300000003</v>
      </c>
      <c r="K30" s="59">
        <v>775768.15549999999</v>
      </c>
      <c r="L30" s="59">
        <v>2678.3874999999998</v>
      </c>
      <c r="M30" s="59">
        <v>2142.7100000000305</v>
      </c>
      <c r="N30" s="17"/>
      <c r="O30" s="59">
        <v>107.13550000000001</v>
      </c>
      <c r="P30" s="59">
        <v>99207.472999999984</v>
      </c>
      <c r="Q30" s="59">
        <v>11463.498500000002</v>
      </c>
      <c r="R30" s="59"/>
      <c r="S30" s="59"/>
      <c r="T30" s="59">
        <v>11034.956500000002</v>
      </c>
      <c r="U30" s="59">
        <v>21212.828999999998</v>
      </c>
      <c r="V30" s="59">
        <v>2999.7940000000003</v>
      </c>
      <c r="W30" s="59">
        <v>29355.127</v>
      </c>
      <c r="X30" s="59">
        <f t="shared" si="1"/>
        <v>23141.267999999982</v>
      </c>
      <c r="Y30" s="100"/>
      <c r="Z30" s="59">
        <v>19605.7965</v>
      </c>
      <c r="AA30" s="59">
        <v>17355.951000000001</v>
      </c>
      <c r="AB30" s="59">
        <v>40497.218999999997</v>
      </c>
      <c r="AC30" s="59">
        <v>113885.0365</v>
      </c>
      <c r="AD30" s="59">
        <v>9320.7885000000006</v>
      </c>
      <c r="AE30" s="59">
        <v>14463.2925</v>
      </c>
      <c r="AF30" s="59">
        <v>6320.9944999999998</v>
      </c>
      <c r="AG30" s="59">
        <v>39854.406000000003</v>
      </c>
      <c r="AH30" s="59">
        <f t="shared" si="2"/>
        <v>43925.555000000008</v>
      </c>
      <c r="AJ30" s="113">
        <f t="shared" si="3"/>
        <v>166531.0018</v>
      </c>
      <c r="AK30" s="113">
        <f t="shared" si="4"/>
        <v>165502.46830000001</v>
      </c>
      <c r="AL30" s="113">
        <f t="shared" si="5"/>
        <v>571.40749999999991</v>
      </c>
      <c r="AM30" s="113">
        <f t="shared" si="6"/>
        <v>457.12600000000651</v>
      </c>
      <c r="AN30" s="114"/>
      <c r="AO30" s="113">
        <f t="shared" si="35"/>
        <v>22.856300000000001</v>
      </c>
      <c r="AP30" s="113">
        <f t="shared" si="33"/>
        <v>21164.933799999995</v>
      </c>
      <c r="AQ30" s="113">
        <f t="shared" si="34"/>
        <v>2445.6241000000005</v>
      </c>
      <c r="AR30" s="113"/>
      <c r="AS30" s="113"/>
      <c r="AT30" s="113">
        <f t="shared" si="8"/>
        <v>2354.1989000000003</v>
      </c>
      <c r="AU30" s="113">
        <f t="shared" si="9"/>
        <v>4525.5473999999995</v>
      </c>
      <c r="AV30" s="113">
        <f t="shared" si="10"/>
        <v>639.97640000000001</v>
      </c>
      <c r="AW30" s="113">
        <f t="shared" si="11"/>
        <v>6262.6261999999997</v>
      </c>
      <c r="AX30" s="113">
        <f t="shared" si="12"/>
        <v>4936.9607999999971</v>
      </c>
      <c r="AY30" s="113"/>
      <c r="AZ30" s="113">
        <f t="shared" si="13"/>
        <v>4182.7029000000002</v>
      </c>
      <c r="BA30" s="113">
        <f t="shared" si="14"/>
        <v>3702.7206000000001</v>
      </c>
      <c r="BB30" s="113">
        <f t="shared" si="15"/>
        <v>8639.6813999999995</v>
      </c>
      <c r="BC30" s="113">
        <f t="shared" si="16"/>
        <v>24296.246899999998</v>
      </c>
      <c r="BD30" s="113">
        <f t="shared" si="17"/>
        <v>1988.4981</v>
      </c>
      <c r="BE30" s="113">
        <f t="shared" si="18"/>
        <v>3085.6005</v>
      </c>
      <c r="BF30" s="113">
        <f t="shared" si="19"/>
        <v>1348.5217</v>
      </c>
      <c r="BG30" s="113">
        <f t="shared" si="20"/>
        <v>8502.5436000000009</v>
      </c>
      <c r="BH30" s="106">
        <f t="shared" si="21"/>
        <v>9371.0829999999969</v>
      </c>
      <c r="BI30" s="124">
        <f t="shared" si="22"/>
        <v>228540.14370000002</v>
      </c>
      <c r="BK30" s="2">
        <v>2080</v>
      </c>
      <c r="BL30" s="2">
        <v>2189</v>
      </c>
      <c r="BM30" s="2">
        <v>4269</v>
      </c>
      <c r="BN30" s="2">
        <v>3189</v>
      </c>
      <c r="BO30" s="2">
        <v>3829</v>
      </c>
      <c r="BP30" s="2">
        <v>7018</v>
      </c>
      <c r="BQ30" s="2">
        <v>6428</v>
      </c>
      <c r="BR30" s="2">
        <v>8367</v>
      </c>
      <c r="BS30" s="2">
        <v>14795</v>
      </c>
      <c r="BT30" s="2">
        <v>2534</v>
      </c>
      <c r="BU30" s="2">
        <v>2692</v>
      </c>
      <c r="BV30" s="2">
        <v>5226</v>
      </c>
      <c r="BW30" s="2">
        <v>2353</v>
      </c>
      <c r="BX30" s="2">
        <v>2699</v>
      </c>
      <c r="BY30" s="2">
        <v>5052</v>
      </c>
      <c r="BZ30" s="2">
        <v>38310</v>
      </c>
      <c r="CA30" s="2">
        <v>49690</v>
      </c>
      <c r="CB30" s="2">
        <v>88000</v>
      </c>
      <c r="CC30" s="2">
        <v>404160</v>
      </c>
      <c r="CD30" s="2">
        <v>539162</v>
      </c>
      <c r="CE30" s="2">
        <v>943322</v>
      </c>
      <c r="CF30" s="2">
        <f t="shared" si="23"/>
        <v>1543</v>
      </c>
      <c r="CG30" s="2">
        <f t="shared" si="24"/>
        <v>2130</v>
      </c>
      <c r="CH30" s="2">
        <f t="shared" si="25"/>
        <v>3673</v>
      </c>
      <c r="CI30" s="2">
        <v>460597</v>
      </c>
      <c r="CJ30" s="2">
        <v>610758</v>
      </c>
      <c r="CK30" s="2">
        <v>1071355</v>
      </c>
      <c r="CL30" s="122" t="s">
        <v>597</v>
      </c>
      <c r="CM30" s="221" t="s">
        <v>276</v>
      </c>
      <c r="CN30" s="25"/>
      <c r="CO30" s="227">
        <f t="shared" si="26"/>
        <v>2407.9698895324145</v>
      </c>
      <c r="CP30" s="227">
        <f t="shared" si="27"/>
        <v>3156.3670165351355</v>
      </c>
      <c r="CQ30" s="227">
        <f t="shared" si="28"/>
        <v>2192.7097124669226</v>
      </c>
      <c r="CR30" s="227">
        <f t="shared" si="29"/>
        <v>18773.930209874412</v>
      </c>
      <c r="CS30" s="227">
        <f t="shared" si="30"/>
        <v>201248.42492544488</v>
      </c>
      <c r="CT30" s="227">
        <f t="shared" si="31"/>
        <v>783.5982461462354</v>
      </c>
      <c r="CU30" s="227">
        <f t="shared" si="32"/>
        <v>228563</v>
      </c>
    </row>
    <row r="31" spans="1:99">
      <c r="A31" s="1">
        <v>9</v>
      </c>
      <c r="B31" s="25">
        <v>9</v>
      </c>
      <c r="C31" s="1">
        <v>4</v>
      </c>
      <c r="D31" s="122" t="s">
        <v>692</v>
      </c>
      <c r="E31" s="4" t="s">
        <v>560</v>
      </c>
      <c r="F31" s="2">
        <v>2531253</v>
      </c>
      <c r="G31" s="2">
        <v>399017</v>
      </c>
      <c r="H31" s="74">
        <f t="shared" si="0"/>
        <v>6.3437221972998641</v>
      </c>
      <c r="I31" s="81"/>
      <c r="J31" s="59">
        <v>2155868.1801</v>
      </c>
      <c r="K31" s="59">
        <v>2147261.9199000001</v>
      </c>
      <c r="L31" s="59">
        <v>6328.1324999999997</v>
      </c>
      <c r="M31" s="59">
        <v>2278.1277000000864</v>
      </c>
      <c r="N31" s="17"/>
      <c r="O31" s="59">
        <v>253.12529999999998</v>
      </c>
      <c r="P31" s="59">
        <v>130612.6548</v>
      </c>
      <c r="Q31" s="59">
        <v>17718.770999999997</v>
      </c>
      <c r="R31" s="59"/>
      <c r="S31" s="59"/>
      <c r="T31" s="59">
        <v>14428.142099999999</v>
      </c>
      <c r="U31" s="59">
        <v>56700.067200000005</v>
      </c>
      <c r="V31" s="59">
        <v>5315.6313</v>
      </c>
      <c r="W31" s="59">
        <v>6834.3831000000009</v>
      </c>
      <c r="X31" s="59">
        <f t="shared" si="1"/>
        <v>29615.660100000008</v>
      </c>
      <c r="Y31" s="100"/>
      <c r="Z31" s="59">
        <v>19490.648100000002</v>
      </c>
      <c r="AA31" s="59">
        <v>23034.402300000002</v>
      </c>
      <c r="AB31" s="59">
        <v>52396.937100000003</v>
      </c>
      <c r="AC31" s="59">
        <v>149597.05230000001</v>
      </c>
      <c r="AD31" s="59">
        <v>13668.766200000002</v>
      </c>
      <c r="AE31" s="59">
        <v>17212.520400000001</v>
      </c>
      <c r="AF31" s="59">
        <v>9365.6360999999997</v>
      </c>
      <c r="AG31" s="59">
        <v>65812.577999999994</v>
      </c>
      <c r="AH31" s="59">
        <f t="shared" si="2"/>
        <v>43537.551600000006</v>
      </c>
      <c r="AJ31" s="113">
        <f t="shared" si="3"/>
        <v>339842.77890000003</v>
      </c>
      <c r="AK31" s="113">
        <f t="shared" si="4"/>
        <v>338486.12110000005</v>
      </c>
      <c r="AL31" s="113">
        <f t="shared" si="5"/>
        <v>997.54250000000002</v>
      </c>
      <c r="AM31" s="113">
        <f t="shared" si="6"/>
        <v>359.11530000001363</v>
      </c>
      <c r="AN31" s="114"/>
      <c r="AO31" s="113">
        <f t="shared" si="35"/>
        <v>39.901699999999998</v>
      </c>
      <c r="AP31" s="113">
        <f t="shared" si="33"/>
        <v>20589.2772</v>
      </c>
      <c r="AQ31" s="113">
        <f t="shared" si="34"/>
        <v>2793.1189999999997</v>
      </c>
      <c r="AR31" s="113"/>
      <c r="AS31" s="113"/>
      <c r="AT31" s="113">
        <f t="shared" si="8"/>
        <v>2274.3969000000002</v>
      </c>
      <c r="AU31" s="113">
        <f t="shared" si="9"/>
        <v>8937.9808000000012</v>
      </c>
      <c r="AV31" s="113">
        <f t="shared" si="10"/>
        <v>837.9357</v>
      </c>
      <c r="AW31" s="113">
        <f t="shared" si="11"/>
        <v>1077.3459000000003</v>
      </c>
      <c r="AX31" s="113">
        <f t="shared" si="12"/>
        <v>4668.4988999999987</v>
      </c>
      <c r="AY31" s="113"/>
      <c r="AZ31" s="113">
        <f t="shared" si="13"/>
        <v>3072.4309000000003</v>
      </c>
      <c r="BA31" s="113">
        <f t="shared" si="14"/>
        <v>3631.0547000000006</v>
      </c>
      <c r="BB31" s="113">
        <f t="shared" si="15"/>
        <v>8259.6519000000008</v>
      </c>
      <c r="BC31" s="113">
        <f t="shared" si="16"/>
        <v>23581.904700000003</v>
      </c>
      <c r="BD31" s="113">
        <f t="shared" si="17"/>
        <v>2154.6918000000005</v>
      </c>
      <c r="BE31" s="113">
        <f t="shared" si="18"/>
        <v>2713.3156000000004</v>
      </c>
      <c r="BF31" s="113">
        <f t="shared" si="19"/>
        <v>1476.3629000000001</v>
      </c>
      <c r="BG31" s="113">
        <f t="shared" si="20"/>
        <v>10374.441999999999</v>
      </c>
      <c r="BH31" s="106">
        <f t="shared" si="21"/>
        <v>6863.092400000005</v>
      </c>
      <c r="BI31" s="124">
        <f t="shared" si="22"/>
        <v>399017.00000000006</v>
      </c>
      <c r="BK31" s="2">
        <v>3648</v>
      </c>
      <c r="BL31" s="2">
        <v>4037</v>
      </c>
      <c r="BM31" s="2">
        <v>7685</v>
      </c>
      <c r="BN31" s="2">
        <v>3678</v>
      </c>
      <c r="BO31" s="2">
        <v>4203</v>
      </c>
      <c r="BP31" s="2">
        <v>7881</v>
      </c>
      <c r="BQ31" s="2">
        <v>7138</v>
      </c>
      <c r="BR31" s="2">
        <v>8546</v>
      </c>
      <c r="BS31" s="2">
        <v>15684</v>
      </c>
      <c r="BT31" s="2">
        <v>3449</v>
      </c>
      <c r="BU31" s="2">
        <v>3405</v>
      </c>
      <c r="BV31" s="2">
        <v>6854</v>
      </c>
      <c r="BW31" s="2">
        <v>1495</v>
      </c>
      <c r="BX31" s="2">
        <v>1686</v>
      </c>
      <c r="BY31" s="2">
        <v>3181</v>
      </c>
      <c r="BZ31" s="2">
        <v>37151</v>
      </c>
      <c r="CA31" s="2">
        <v>39448</v>
      </c>
      <c r="CB31" s="2">
        <v>76599</v>
      </c>
      <c r="CC31" s="2">
        <v>1193318</v>
      </c>
      <c r="CD31" s="2">
        <v>1217161</v>
      </c>
      <c r="CE31" s="2">
        <v>2410479</v>
      </c>
      <c r="CF31" s="2">
        <f t="shared" si="23"/>
        <v>1468</v>
      </c>
      <c r="CG31" s="2">
        <f t="shared" si="24"/>
        <v>1422</v>
      </c>
      <c r="CH31" s="2">
        <f t="shared" si="25"/>
        <v>2890</v>
      </c>
      <c r="CI31" s="2">
        <v>1251345</v>
      </c>
      <c r="CJ31" s="2">
        <v>1279908</v>
      </c>
      <c r="CK31" s="2">
        <v>2531253</v>
      </c>
      <c r="CL31" s="122" t="s">
        <v>597</v>
      </c>
      <c r="CM31" s="25" t="s">
        <v>838</v>
      </c>
      <c r="CN31" s="25"/>
      <c r="CO31" s="227">
        <f t="shared" si="26"/>
        <v>2453.7644486742338</v>
      </c>
      <c r="CP31" s="227">
        <f t="shared" si="27"/>
        <v>2472.3655154186486</v>
      </c>
      <c r="CQ31" s="227">
        <f t="shared" si="28"/>
        <v>1581.8788540695064</v>
      </c>
      <c r="CR31" s="227">
        <f t="shared" si="29"/>
        <v>12074.772131825623</v>
      </c>
      <c r="CS31" s="227">
        <f t="shared" si="30"/>
        <v>379978.65055093268</v>
      </c>
      <c r="CT31" s="227">
        <f t="shared" si="31"/>
        <v>455.56849907930973</v>
      </c>
      <c r="CU31" s="227">
        <f t="shared" si="32"/>
        <v>399017</v>
      </c>
    </row>
    <row r="32" spans="1:99">
      <c r="A32" s="1">
        <v>20</v>
      </c>
      <c r="B32" s="25">
        <v>20</v>
      </c>
      <c r="C32" s="1">
        <v>4</v>
      </c>
      <c r="D32" s="122" t="s">
        <v>692</v>
      </c>
      <c r="E32" s="21" t="s">
        <v>476</v>
      </c>
      <c r="F32" s="2">
        <v>2371012</v>
      </c>
      <c r="G32" s="2">
        <v>366149</v>
      </c>
      <c r="H32" s="74">
        <f t="shared" si="0"/>
        <v>6.475538646835032</v>
      </c>
      <c r="I32" s="81"/>
      <c r="J32" s="59">
        <v>1963909.2396</v>
      </c>
      <c r="K32" s="59">
        <v>1953713.888</v>
      </c>
      <c r="L32" s="59">
        <v>6401.7323999999999</v>
      </c>
      <c r="M32" s="59">
        <v>3793.6191999998246</v>
      </c>
      <c r="N32" s="17"/>
      <c r="O32" s="59">
        <v>474.20239999999995</v>
      </c>
      <c r="P32" s="59">
        <v>129694.35639999999</v>
      </c>
      <c r="Q32" s="59">
        <v>16122.881600000001</v>
      </c>
      <c r="R32" s="59"/>
      <c r="S32" s="59"/>
      <c r="T32" s="59">
        <v>16359.982799999998</v>
      </c>
      <c r="U32" s="59">
        <v>49554.150800000003</v>
      </c>
      <c r="V32" s="59">
        <v>7113.0360000000001</v>
      </c>
      <c r="W32" s="59">
        <v>9009.8456000000006</v>
      </c>
      <c r="X32" s="59">
        <f t="shared" si="1"/>
        <v>31534.459600000002</v>
      </c>
      <c r="Y32" s="100"/>
      <c r="Z32" s="59">
        <v>42204.013600000006</v>
      </c>
      <c r="AA32" s="59">
        <v>18256.792399999998</v>
      </c>
      <c r="AB32" s="59">
        <v>59038.198800000006</v>
      </c>
      <c r="AC32" s="59">
        <v>157435.19680000001</v>
      </c>
      <c r="AD32" s="59">
        <v>13040.566000000001</v>
      </c>
      <c r="AE32" s="59">
        <v>15885.7804</v>
      </c>
      <c r="AF32" s="59">
        <v>9009.8456000000006</v>
      </c>
      <c r="AG32" s="59">
        <v>70656.157599999991</v>
      </c>
      <c r="AH32" s="59">
        <f t="shared" si="2"/>
        <v>48842.847200000018</v>
      </c>
      <c r="AJ32" s="113">
        <f t="shared" si="3"/>
        <v>303281.21669999999</v>
      </c>
      <c r="AK32" s="113">
        <f t="shared" si="4"/>
        <v>301706.77600000001</v>
      </c>
      <c r="AL32" s="113">
        <f t="shared" si="5"/>
        <v>988.6022999999999</v>
      </c>
      <c r="AM32" s="113">
        <f t="shared" si="6"/>
        <v>585.83839999997292</v>
      </c>
      <c r="AN32" s="114"/>
      <c r="AO32" s="113">
        <f t="shared" si="35"/>
        <v>73.229799999999983</v>
      </c>
      <c r="AP32" s="113">
        <f t="shared" si="33"/>
        <v>20028.350299999998</v>
      </c>
      <c r="AQ32" s="113">
        <f t="shared" si="34"/>
        <v>2489.8132000000001</v>
      </c>
      <c r="AR32" s="113"/>
      <c r="AS32" s="113"/>
      <c r="AT32" s="113">
        <f t="shared" si="8"/>
        <v>2526.4280999999996</v>
      </c>
      <c r="AU32" s="113">
        <f t="shared" si="9"/>
        <v>7652.5141000000003</v>
      </c>
      <c r="AV32" s="113">
        <f t="shared" si="10"/>
        <v>1098.4469999999999</v>
      </c>
      <c r="AW32" s="113">
        <f t="shared" si="11"/>
        <v>1391.3661999999999</v>
      </c>
      <c r="AX32" s="113">
        <f t="shared" si="12"/>
        <v>4869.7816999999977</v>
      </c>
      <c r="AY32" s="113"/>
      <c r="AZ32" s="113">
        <f t="shared" si="13"/>
        <v>6517.4522000000006</v>
      </c>
      <c r="BA32" s="113">
        <f t="shared" si="14"/>
        <v>2819.3472999999994</v>
      </c>
      <c r="BB32" s="113">
        <f t="shared" si="15"/>
        <v>9117.1100999999999</v>
      </c>
      <c r="BC32" s="113">
        <f t="shared" si="16"/>
        <v>24312.293600000001</v>
      </c>
      <c r="BD32" s="113">
        <f t="shared" si="17"/>
        <v>2013.8195000000001</v>
      </c>
      <c r="BE32" s="113">
        <f t="shared" si="18"/>
        <v>2453.1983</v>
      </c>
      <c r="BF32" s="113">
        <f t="shared" si="19"/>
        <v>1391.3661999999999</v>
      </c>
      <c r="BG32" s="113">
        <f t="shared" si="20"/>
        <v>10911.240199999998</v>
      </c>
      <c r="BH32" s="106">
        <f t="shared" si="21"/>
        <v>7542.6694000000025</v>
      </c>
      <c r="BI32" s="124">
        <f t="shared" si="22"/>
        <v>366148.99999999994</v>
      </c>
      <c r="BK32" s="2">
        <v>7275</v>
      </c>
      <c r="BL32" s="2">
        <v>8801</v>
      </c>
      <c r="BM32" s="2">
        <v>16076</v>
      </c>
      <c r="BN32" s="2">
        <v>3383</v>
      </c>
      <c r="BO32" s="2">
        <v>3870</v>
      </c>
      <c r="BP32" s="2">
        <v>7253</v>
      </c>
      <c r="BQ32" s="2">
        <v>6980</v>
      </c>
      <c r="BR32" s="2">
        <v>7368</v>
      </c>
      <c r="BS32" s="2">
        <v>14348</v>
      </c>
      <c r="BT32" s="2">
        <v>4198</v>
      </c>
      <c r="BU32" s="2">
        <v>4356</v>
      </c>
      <c r="BV32" s="2">
        <v>8554</v>
      </c>
      <c r="BW32" s="2">
        <v>2194</v>
      </c>
      <c r="BX32" s="2">
        <v>2393</v>
      </c>
      <c r="BY32" s="2">
        <v>4587</v>
      </c>
      <c r="BZ32" s="2">
        <v>48347</v>
      </c>
      <c r="CA32" s="2">
        <v>51997</v>
      </c>
      <c r="CB32" s="2">
        <v>100344</v>
      </c>
      <c r="CC32" s="2">
        <v>1092295</v>
      </c>
      <c r="CD32" s="2">
        <v>1124615</v>
      </c>
      <c r="CE32" s="2">
        <v>2216910</v>
      </c>
      <c r="CF32" s="2">
        <f t="shared" si="23"/>
        <v>1518</v>
      </c>
      <c r="CG32" s="2">
        <f t="shared" si="24"/>
        <v>1422</v>
      </c>
      <c r="CH32" s="2">
        <f t="shared" si="25"/>
        <v>2940</v>
      </c>
      <c r="CI32" s="2">
        <v>1166190</v>
      </c>
      <c r="CJ32" s="2">
        <v>1204822</v>
      </c>
      <c r="CK32" s="2">
        <v>2371012</v>
      </c>
      <c r="CL32" s="122" t="s">
        <v>597</v>
      </c>
      <c r="CM32" s="222" t="s">
        <v>476</v>
      </c>
      <c r="CN32" s="25"/>
      <c r="CO32" s="227">
        <f t="shared" si="26"/>
        <v>3602.6346644386444</v>
      </c>
      <c r="CP32" s="227">
        <f t="shared" si="27"/>
        <v>2215.7230127894754</v>
      </c>
      <c r="CQ32" s="227">
        <f t="shared" si="28"/>
        <v>2029.3292522349107</v>
      </c>
      <c r="CR32" s="227">
        <f t="shared" si="29"/>
        <v>15495.853777205682</v>
      </c>
      <c r="CS32" s="227">
        <f t="shared" si="30"/>
        <v>342351.4430083019</v>
      </c>
      <c r="CT32" s="227">
        <f t="shared" si="31"/>
        <v>454.01628502934608</v>
      </c>
      <c r="CU32" s="227">
        <f t="shared" si="32"/>
        <v>366149</v>
      </c>
    </row>
    <row r="33" spans="1:99">
      <c r="A33" s="1">
        <v>29</v>
      </c>
      <c r="B33" s="25">
        <v>29</v>
      </c>
      <c r="C33" s="1">
        <v>4</v>
      </c>
      <c r="D33" s="122" t="s">
        <v>692</v>
      </c>
      <c r="E33" s="20" t="s">
        <v>251</v>
      </c>
      <c r="F33" s="2">
        <v>2033798</v>
      </c>
      <c r="G33" s="2">
        <v>328949</v>
      </c>
      <c r="H33" s="74">
        <f t="shared" si="0"/>
        <v>6.1827152537323418</v>
      </c>
      <c r="I33" s="81"/>
      <c r="J33" s="59">
        <v>1622564.0444</v>
      </c>
      <c r="K33" s="59">
        <v>1611784.915</v>
      </c>
      <c r="L33" s="59">
        <v>6304.7737999999999</v>
      </c>
      <c r="M33" s="59">
        <v>4474.3556000000235</v>
      </c>
      <c r="N33" s="17"/>
      <c r="O33" s="59">
        <v>406.75959999999998</v>
      </c>
      <c r="P33" s="59">
        <v>138094.8842</v>
      </c>
      <c r="Q33" s="59">
        <v>35794.844799999999</v>
      </c>
      <c r="R33" s="59"/>
      <c r="S33" s="59"/>
      <c r="T33" s="59">
        <v>15050.1052</v>
      </c>
      <c r="U33" s="59">
        <v>29896.830600000001</v>
      </c>
      <c r="V33" s="59">
        <v>6914.9132000000009</v>
      </c>
      <c r="W33" s="59">
        <v>19117.7012</v>
      </c>
      <c r="X33" s="59">
        <f t="shared" si="1"/>
        <v>31320.489200000011</v>
      </c>
      <c r="Y33" s="100"/>
      <c r="Z33" s="59">
        <v>20337.98</v>
      </c>
      <c r="AA33" s="59">
        <v>28066.412399999997</v>
      </c>
      <c r="AB33" s="59">
        <v>57556.483399999997</v>
      </c>
      <c r="AC33" s="59">
        <v>166771.43599999999</v>
      </c>
      <c r="AD33" s="59">
        <v>12812.9274</v>
      </c>
      <c r="AE33" s="59">
        <v>15863.624399999999</v>
      </c>
      <c r="AF33" s="59">
        <v>9152.0910000000003</v>
      </c>
      <c r="AG33" s="59">
        <v>64674.776400000002</v>
      </c>
      <c r="AH33" s="59">
        <f t="shared" si="2"/>
        <v>64268.016799999983</v>
      </c>
      <c r="AJ33" s="113">
        <f t="shared" si="3"/>
        <v>262435.5122</v>
      </c>
      <c r="AK33" s="113">
        <f t="shared" si="4"/>
        <v>260692.08249999999</v>
      </c>
      <c r="AL33" s="113">
        <f t="shared" si="5"/>
        <v>1019.7419</v>
      </c>
      <c r="AM33" s="113">
        <f t="shared" si="6"/>
        <v>723.68780000000379</v>
      </c>
      <c r="AN33" s="114"/>
      <c r="AO33" s="113">
        <f t="shared" si="35"/>
        <v>65.7898</v>
      </c>
      <c r="AP33" s="113">
        <f t="shared" si="33"/>
        <v>22335.6371</v>
      </c>
      <c r="AQ33" s="113">
        <f t="shared" si="34"/>
        <v>5789.5023999999994</v>
      </c>
      <c r="AR33" s="113"/>
      <c r="AS33" s="113"/>
      <c r="AT33" s="113">
        <f t="shared" si="8"/>
        <v>2434.2226000000001</v>
      </c>
      <c r="AU33" s="113">
        <f t="shared" si="9"/>
        <v>4835.5502999999999</v>
      </c>
      <c r="AV33" s="113">
        <f t="shared" si="10"/>
        <v>1118.4266</v>
      </c>
      <c r="AW33" s="113">
        <f t="shared" si="11"/>
        <v>3092.1205999999997</v>
      </c>
      <c r="AX33" s="113">
        <f t="shared" si="12"/>
        <v>5065.8146000000015</v>
      </c>
      <c r="AY33" s="113"/>
      <c r="AZ33" s="113">
        <f t="shared" si="13"/>
        <v>3289.49</v>
      </c>
      <c r="BA33" s="113">
        <f t="shared" si="14"/>
        <v>4539.4961999999996</v>
      </c>
      <c r="BB33" s="113">
        <f t="shared" si="15"/>
        <v>9309.2566999999999</v>
      </c>
      <c r="BC33" s="113">
        <f t="shared" si="16"/>
        <v>26973.817999999996</v>
      </c>
      <c r="BD33" s="113">
        <f t="shared" si="17"/>
        <v>2072.3787000000002</v>
      </c>
      <c r="BE33" s="113">
        <f t="shared" si="18"/>
        <v>2565.8021999999996</v>
      </c>
      <c r="BF33" s="113">
        <f t="shared" si="19"/>
        <v>1480.2705000000001</v>
      </c>
      <c r="BG33" s="113">
        <f t="shared" si="20"/>
        <v>10460.5782</v>
      </c>
      <c r="BH33" s="106">
        <f t="shared" si="21"/>
        <v>10394.788399999994</v>
      </c>
      <c r="BI33" s="124">
        <f t="shared" si="22"/>
        <v>328949</v>
      </c>
      <c r="BK33" s="2">
        <v>4180</v>
      </c>
      <c r="BL33" s="2">
        <v>4777</v>
      </c>
      <c r="BM33" s="2">
        <v>8957</v>
      </c>
      <c r="BN33" s="2">
        <v>4112</v>
      </c>
      <c r="BO33" s="2">
        <v>4728</v>
      </c>
      <c r="BP33" s="2">
        <v>8840</v>
      </c>
      <c r="BQ33" s="2">
        <v>6275</v>
      </c>
      <c r="BR33" s="2">
        <v>7476</v>
      </c>
      <c r="BS33" s="2">
        <v>13751</v>
      </c>
      <c r="BT33" s="2">
        <v>4618</v>
      </c>
      <c r="BU33" s="2">
        <v>4804</v>
      </c>
      <c r="BV33" s="2">
        <v>9422</v>
      </c>
      <c r="BW33" s="2">
        <v>3059</v>
      </c>
      <c r="BX33" s="2">
        <v>3241</v>
      </c>
      <c r="BY33" s="2">
        <v>6300</v>
      </c>
      <c r="BZ33" s="2">
        <v>69882</v>
      </c>
      <c r="CA33" s="2">
        <v>74846</v>
      </c>
      <c r="CB33" s="2">
        <v>144728</v>
      </c>
      <c r="CC33" s="2">
        <v>888492</v>
      </c>
      <c r="CD33" s="2">
        <v>948092</v>
      </c>
      <c r="CE33" s="2">
        <v>1836584</v>
      </c>
      <c r="CF33" s="2">
        <f t="shared" si="23"/>
        <v>2709</v>
      </c>
      <c r="CG33" s="2">
        <f t="shared" si="24"/>
        <v>2507</v>
      </c>
      <c r="CH33" s="2">
        <f t="shared" si="25"/>
        <v>5216</v>
      </c>
      <c r="CI33" s="2">
        <v>983327</v>
      </c>
      <c r="CJ33" s="2">
        <v>1050471</v>
      </c>
      <c r="CK33" s="2">
        <v>2033798</v>
      </c>
      <c r="CL33" s="122" t="s">
        <v>597</v>
      </c>
      <c r="CM33" s="221" t="s">
        <v>767</v>
      </c>
      <c r="CN33" s="25"/>
      <c r="CO33" s="227">
        <f t="shared" si="26"/>
        <v>2878.5087570152</v>
      </c>
      <c r="CP33" s="227">
        <f t="shared" si="27"/>
        <v>2224.1037207234936</v>
      </c>
      <c r="CQ33" s="227">
        <f t="shared" si="28"/>
        <v>2542.8956946560079</v>
      </c>
      <c r="CR33" s="227">
        <f t="shared" si="29"/>
        <v>23408.485440540309</v>
      </c>
      <c r="CS33" s="227">
        <f t="shared" si="30"/>
        <v>297051.36410597316</v>
      </c>
      <c r="CT33" s="227">
        <f t="shared" si="31"/>
        <v>843.64228109182909</v>
      </c>
      <c r="CU33" s="227">
        <f t="shared" si="32"/>
        <v>328949</v>
      </c>
    </row>
    <row r="34" spans="1:99">
      <c r="A34" s="1">
        <v>30</v>
      </c>
      <c r="B34" s="25">
        <v>30</v>
      </c>
      <c r="C34" s="1">
        <v>4</v>
      </c>
      <c r="D34" s="122" t="s">
        <v>692</v>
      </c>
      <c r="E34" s="20" t="s">
        <v>453</v>
      </c>
      <c r="F34" s="2">
        <v>1470474</v>
      </c>
      <c r="G34" s="2">
        <v>249472</v>
      </c>
      <c r="H34" s="74">
        <f t="shared" si="0"/>
        <v>5.8943448563365832</v>
      </c>
      <c r="I34" s="81"/>
      <c r="J34" s="59">
        <v>1260343.2653999999</v>
      </c>
      <c r="K34" s="59">
        <v>1255490.7012</v>
      </c>
      <c r="L34" s="59">
        <v>3235.0428000000002</v>
      </c>
      <c r="M34" s="59">
        <v>1617.5213999999748</v>
      </c>
      <c r="N34" s="17"/>
      <c r="O34" s="59">
        <v>147.04740000000001</v>
      </c>
      <c r="P34" s="59">
        <v>60142.386599999998</v>
      </c>
      <c r="Q34" s="59">
        <v>8822.844000000001</v>
      </c>
      <c r="R34" s="59"/>
      <c r="S34" s="59"/>
      <c r="T34" s="59">
        <v>8234.6544000000013</v>
      </c>
      <c r="U34" s="59">
        <v>16910.450999999997</v>
      </c>
      <c r="V34" s="59">
        <v>1764.5688</v>
      </c>
      <c r="W34" s="59">
        <v>7940.5596000000005</v>
      </c>
      <c r="X34" s="59">
        <f t="shared" si="1"/>
        <v>16469.308799999999</v>
      </c>
      <c r="Y34" s="100"/>
      <c r="Z34" s="59">
        <v>13234.266000000001</v>
      </c>
      <c r="AA34" s="59">
        <v>11616.7446</v>
      </c>
      <c r="AB34" s="59">
        <v>24556.915800000002</v>
      </c>
      <c r="AC34" s="59">
        <v>100433.37420000001</v>
      </c>
      <c r="AD34" s="59">
        <v>11469.697200000001</v>
      </c>
      <c r="AE34" s="59">
        <v>12351.981599999999</v>
      </c>
      <c r="AF34" s="59">
        <v>5881.8959999999997</v>
      </c>
      <c r="AG34" s="59">
        <v>38526.418800000007</v>
      </c>
      <c r="AH34" s="59">
        <f t="shared" si="2"/>
        <v>32203.380599999989</v>
      </c>
      <c r="AJ34" s="113">
        <f t="shared" si="3"/>
        <v>213822.45119999998</v>
      </c>
      <c r="AK34" s="113">
        <f t="shared" si="4"/>
        <v>212999.1936</v>
      </c>
      <c r="AL34" s="113">
        <f t="shared" si="5"/>
        <v>548.83839999999998</v>
      </c>
      <c r="AM34" s="113">
        <f t="shared" si="6"/>
        <v>274.41919999999573</v>
      </c>
      <c r="AN34" s="114"/>
      <c r="AO34" s="113">
        <f t="shared" si="35"/>
        <v>24.947199999999999</v>
      </c>
      <c r="AP34" s="113">
        <f t="shared" si="33"/>
        <v>10203.404799999998</v>
      </c>
      <c r="AQ34" s="113">
        <f t="shared" si="34"/>
        <v>1496.8320000000001</v>
      </c>
      <c r="AR34" s="113"/>
      <c r="AS34" s="113"/>
      <c r="AT34" s="113">
        <f t="shared" si="8"/>
        <v>1397.0432000000001</v>
      </c>
      <c r="AU34" s="113">
        <f t="shared" si="9"/>
        <v>2868.9279999999994</v>
      </c>
      <c r="AV34" s="113">
        <f t="shared" si="10"/>
        <v>299.3664</v>
      </c>
      <c r="AW34" s="113">
        <f t="shared" si="11"/>
        <v>1347.1487999999999</v>
      </c>
      <c r="AX34" s="113">
        <f t="shared" si="12"/>
        <v>2794.0863999999983</v>
      </c>
      <c r="AY34" s="113"/>
      <c r="AZ34" s="113">
        <f t="shared" si="13"/>
        <v>2245.248</v>
      </c>
      <c r="BA34" s="113">
        <f t="shared" si="14"/>
        <v>1970.8287999999998</v>
      </c>
      <c r="BB34" s="113">
        <f t="shared" si="15"/>
        <v>4166.1824000000006</v>
      </c>
      <c r="BC34" s="113">
        <f t="shared" si="16"/>
        <v>17038.937600000001</v>
      </c>
      <c r="BD34" s="113">
        <f t="shared" si="17"/>
        <v>1945.8815999999999</v>
      </c>
      <c r="BE34" s="113">
        <f t="shared" si="18"/>
        <v>2095.5647999999997</v>
      </c>
      <c r="BF34" s="113">
        <f t="shared" si="19"/>
        <v>997.88799999999992</v>
      </c>
      <c r="BG34" s="113">
        <f t="shared" si="20"/>
        <v>6536.166400000001</v>
      </c>
      <c r="BH34" s="106">
        <f t="shared" si="21"/>
        <v>5463.4367999999995</v>
      </c>
      <c r="BI34" s="124">
        <f t="shared" si="22"/>
        <v>249471.99999999997</v>
      </c>
      <c r="BK34" s="2">
        <v>2413</v>
      </c>
      <c r="BL34" s="2">
        <v>2923</v>
      </c>
      <c r="BM34" s="2">
        <v>5336</v>
      </c>
      <c r="BN34" s="2">
        <v>2595</v>
      </c>
      <c r="BO34" s="2">
        <v>2892</v>
      </c>
      <c r="BP34" s="2">
        <v>5487</v>
      </c>
      <c r="BQ34" s="2">
        <v>4603</v>
      </c>
      <c r="BR34" s="2">
        <v>5863</v>
      </c>
      <c r="BS34" s="2">
        <v>10466</v>
      </c>
      <c r="BT34" s="2">
        <v>1410</v>
      </c>
      <c r="BU34" s="2">
        <v>1377</v>
      </c>
      <c r="BV34" s="2">
        <v>2787</v>
      </c>
      <c r="BW34" s="2">
        <v>1093</v>
      </c>
      <c r="BX34" s="2">
        <v>1107</v>
      </c>
      <c r="BY34" s="2">
        <v>2200</v>
      </c>
      <c r="BZ34" s="2">
        <v>27793</v>
      </c>
      <c r="CA34" s="2">
        <v>30508</v>
      </c>
      <c r="CB34" s="2">
        <v>58301</v>
      </c>
      <c r="CC34" s="2">
        <v>662761</v>
      </c>
      <c r="CD34" s="2">
        <v>720176</v>
      </c>
      <c r="CE34" s="2">
        <v>1382937</v>
      </c>
      <c r="CF34" s="2">
        <f t="shared" si="23"/>
        <v>1386</v>
      </c>
      <c r="CG34" s="2">
        <f t="shared" si="24"/>
        <v>1574</v>
      </c>
      <c r="CH34" s="2">
        <f t="shared" si="25"/>
        <v>2960</v>
      </c>
      <c r="CI34" s="2">
        <v>704054</v>
      </c>
      <c r="CJ34" s="2">
        <v>766420</v>
      </c>
      <c r="CK34" s="2">
        <v>1470474</v>
      </c>
      <c r="CL34" s="122" t="s">
        <v>597</v>
      </c>
      <c r="CM34" s="221" t="s">
        <v>453</v>
      </c>
      <c r="CN34" s="25"/>
      <c r="CO34" s="227">
        <f t="shared" si="26"/>
        <v>1836.166743512636</v>
      </c>
      <c r="CP34" s="227">
        <f t="shared" si="27"/>
        <v>1775.6002159847776</v>
      </c>
      <c r="CQ34" s="227">
        <f t="shared" si="28"/>
        <v>846.0651898639486</v>
      </c>
      <c r="CR34" s="227">
        <f t="shared" si="29"/>
        <v>9891.0059423015973</v>
      </c>
      <c r="CS34" s="227">
        <f t="shared" si="30"/>
        <v>234620.98565768587</v>
      </c>
      <c r="CT34" s="227">
        <f t="shared" si="31"/>
        <v>502.17625065115055</v>
      </c>
      <c r="CU34" s="227">
        <f t="shared" si="32"/>
        <v>249471.99999999997</v>
      </c>
    </row>
    <row r="35" spans="1:99">
      <c r="A35" s="1">
        <v>35</v>
      </c>
      <c r="B35" s="25">
        <v>35</v>
      </c>
      <c r="C35" s="1">
        <v>4</v>
      </c>
      <c r="D35" s="122" t="s">
        <v>692</v>
      </c>
      <c r="E35" s="20" t="s">
        <v>717</v>
      </c>
      <c r="F35" s="2">
        <v>1802196</v>
      </c>
      <c r="G35" s="2">
        <v>285302</v>
      </c>
      <c r="H35" s="74">
        <f t="shared" si="0"/>
        <v>6.3168011440508653</v>
      </c>
      <c r="I35" s="81"/>
      <c r="J35" s="59">
        <v>1418328.2520000001</v>
      </c>
      <c r="K35" s="59">
        <v>1404811.7820000001</v>
      </c>
      <c r="L35" s="59">
        <v>6848.3447999999999</v>
      </c>
      <c r="M35" s="59">
        <v>6668.1252000000004</v>
      </c>
      <c r="N35" s="17"/>
      <c r="O35" s="59">
        <v>1802.1960000000001</v>
      </c>
      <c r="P35" s="59">
        <v>134984.4804</v>
      </c>
      <c r="Q35" s="59">
        <v>17120.862000000001</v>
      </c>
      <c r="R35" s="59"/>
      <c r="S35" s="59"/>
      <c r="T35" s="59">
        <v>9010.98</v>
      </c>
      <c r="U35" s="59">
        <v>28114.257600000001</v>
      </c>
      <c r="V35" s="59">
        <v>3243.9527999999996</v>
      </c>
      <c r="W35" s="59">
        <v>53525.2212</v>
      </c>
      <c r="X35" s="59">
        <f t="shared" si="1"/>
        <v>23969.206800000014</v>
      </c>
      <c r="Y35" s="100"/>
      <c r="Z35" s="59">
        <v>45235.119599999998</v>
      </c>
      <c r="AA35" s="59">
        <v>24149.4264</v>
      </c>
      <c r="AB35" s="59">
        <v>45235.119599999998</v>
      </c>
      <c r="AC35" s="59">
        <v>132461.40599999999</v>
      </c>
      <c r="AD35" s="59">
        <v>10813.175999999999</v>
      </c>
      <c r="AE35" s="59">
        <v>15679.1052</v>
      </c>
      <c r="AF35" s="59">
        <v>7569.2231999999995</v>
      </c>
      <c r="AG35" s="59">
        <v>49380.170400000003</v>
      </c>
      <c r="AH35" s="59">
        <f t="shared" si="2"/>
        <v>49019.73119999998</v>
      </c>
      <c r="AJ35" s="113">
        <f t="shared" si="3"/>
        <v>224532.67400000003</v>
      </c>
      <c r="AK35" s="113">
        <f t="shared" si="4"/>
        <v>222392.90900000001</v>
      </c>
      <c r="AL35" s="113">
        <f t="shared" si="5"/>
        <v>1084.1476</v>
      </c>
      <c r="AM35" s="113">
        <f t="shared" si="6"/>
        <v>1055.6174000000001</v>
      </c>
      <c r="AN35" s="114"/>
      <c r="AO35" s="113">
        <f t="shared" si="35"/>
        <v>285.30200000000002</v>
      </c>
      <c r="AP35" s="113">
        <f t="shared" si="33"/>
        <v>21369.1198</v>
      </c>
      <c r="AQ35" s="113">
        <f t="shared" si="34"/>
        <v>2710.3690000000001</v>
      </c>
      <c r="AR35" s="113"/>
      <c r="AS35" s="113"/>
      <c r="AT35" s="113">
        <f t="shared" si="8"/>
        <v>1426.51</v>
      </c>
      <c r="AU35" s="113">
        <f t="shared" si="9"/>
        <v>4450.7111999999997</v>
      </c>
      <c r="AV35" s="113">
        <f t="shared" si="10"/>
        <v>513.54359999999997</v>
      </c>
      <c r="AW35" s="113">
        <f t="shared" si="11"/>
        <v>8473.4694</v>
      </c>
      <c r="AX35" s="113">
        <f t="shared" si="12"/>
        <v>3794.5166000000027</v>
      </c>
      <c r="AY35" s="113"/>
      <c r="AZ35" s="113">
        <f t="shared" si="13"/>
        <v>7161.0801999999994</v>
      </c>
      <c r="BA35" s="113">
        <f t="shared" si="14"/>
        <v>3823.0468000000001</v>
      </c>
      <c r="BB35" s="113">
        <f t="shared" si="15"/>
        <v>7161.0801999999994</v>
      </c>
      <c r="BC35" s="113">
        <f t="shared" si="16"/>
        <v>20969.696999999996</v>
      </c>
      <c r="BD35" s="113">
        <f t="shared" si="17"/>
        <v>1711.8119999999999</v>
      </c>
      <c r="BE35" s="113">
        <f t="shared" si="18"/>
        <v>2482.1273999999999</v>
      </c>
      <c r="BF35" s="113">
        <f t="shared" si="19"/>
        <v>1198.2683999999999</v>
      </c>
      <c r="BG35" s="113">
        <f t="shared" si="20"/>
        <v>7817.2748000000001</v>
      </c>
      <c r="BH35" s="106">
        <f t="shared" si="21"/>
        <v>7760.2143999999971</v>
      </c>
      <c r="BI35" s="124">
        <f t="shared" si="22"/>
        <v>285302</v>
      </c>
      <c r="BK35" s="2">
        <v>5204</v>
      </c>
      <c r="BL35" s="2">
        <v>6316</v>
      </c>
      <c r="BM35" s="2">
        <v>11520</v>
      </c>
      <c r="BN35" s="2">
        <v>2941</v>
      </c>
      <c r="BO35" s="2">
        <v>3307</v>
      </c>
      <c r="BP35" s="2">
        <v>6248</v>
      </c>
      <c r="BQ35" s="2">
        <v>7196</v>
      </c>
      <c r="BR35" s="2">
        <v>8275</v>
      </c>
      <c r="BS35" s="2">
        <v>15471</v>
      </c>
      <c r="BT35" s="2">
        <v>2338</v>
      </c>
      <c r="BU35" s="2">
        <v>2209</v>
      </c>
      <c r="BV35" s="2">
        <v>4547</v>
      </c>
      <c r="BW35" s="2">
        <v>2253</v>
      </c>
      <c r="BX35" s="2">
        <v>2396</v>
      </c>
      <c r="BY35" s="2">
        <v>4649</v>
      </c>
      <c r="BZ35" s="2">
        <v>36810</v>
      </c>
      <c r="CA35" s="2">
        <v>40363</v>
      </c>
      <c r="CB35" s="2">
        <v>77173</v>
      </c>
      <c r="CC35" s="2">
        <v>785671</v>
      </c>
      <c r="CD35" s="2">
        <v>894644</v>
      </c>
      <c r="CE35" s="2">
        <v>1680315</v>
      </c>
      <c r="CF35" s="2">
        <f t="shared" si="23"/>
        <v>1146</v>
      </c>
      <c r="CG35" s="2">
        <f t="shared" si="24"/>
        <v>1127</v>
      </c>
      <c r="CH35" s="2">
        <f t="shared" si="25"/>
        <v>2273</v>
      </c>
      <c r="CI35" s="2">
        <v>843559</v>
      </c>
      <c r="CJ35" s="2">
        <v>958637</v>
      </c>
      <c r="CK35" s="2">
        <v>1802196</v>
      </c>
      <c r="CL35" s="122" t="s">
        <v>597</v>
      </c>
      <c r="CM35" s="221" t="s">
        <v>717</v>
      </c>
      <c r="CN35" s="25"/>
      <c r="CO35" s="227">
        <f t="shared" si="26"/>
        <v>2812.8161065722043</v>
      </c>
      <c r="CP35" s="227">
        <f t="shared" si="27"/>
        <v>2449.1826871217118</v>
      </c>
      <c r="CQ35" s="227">
        <f t="shared" si="28"/>
        <v>1455.8001416050197</v>
      </c>
      <c r="CR35" s="227">
        <f t="shared" si="29"/>
        <v>12217.101384089188</v>
      </c>
      <c r="CS35" s="227">
        <f t="shared" si="30"/>
        <v>266007.26565257052</v>
      </c>
      <c r="CT35" s="227">
        <f t="shared" si="31"/>
        <v>359.83402804134511</v>
      </c>
      <c r="CU35" s="227">
        <f t="shared" si="32"/>
        <v>285302</v>
      </c>
    </row>
    <row r="36" spans="1:99">
      <c r="A36" s="1">
        <v>38</v>
      </c>
      <c r="B36" s="25">
        <v>38</v>
      </c>
      <c r="C36" s="1">
        <v>4</v>
      </c>
      <c r="D36" s="122" t="s">
        <v>692</v>
      </c>
      <c r="E36" s="20" t="s">
        <v>487</v>
      </c>
      <c r="F36" s="2">
        <v>2405829</v>
      </c>
      <c r="G36" s="2">
        <v>407983</v>
      </c>
      <c r="H36" s="74">
        <f t="shared" si="0"/>
        <v>5.8968854094410794</v>
      </c>
      <c r="I36" s="81"/>
      <c r="J36" s="59">
        <v>1860668.1486000002</v>
      </c>
      <c r="K36" s="59">
        <v>1842865.0139999997</v>
      </c>
      <c r="L36" s="59">
        <v>9382.7331000000013</v>
      </c>
      <c r="M36" s="59">
        <v>8420.4015000002182</v>
      </c>
      <c r="N36" s="17"/>
      <c r="O36" s="59">
        <v>240.5829</v>
      </c>
      <c r="P36" s="59">
        <v>172497.9393</v>
      </c>
      <c r="Q36" s="59">
        <v>23817.7071</v>
      </c>
      <c r="R36" s="59"/>
      <c r="S36" s="59"/>
      <c r="T36" s="59">
        <v>27426.450599999996</v>
      </c>
      <c r="U36" s="59">
        <v>51484.740600000005</v>
      </c>
      <c r="V36" s="59">
        <v>10585.6476</v>
      </c>
      <c r="W36" s="59">
        <v>21411.878100000002</v>
      </c>
      <c r="X36" s="59">
        <f t="shared" si="1"/>
        <v>37771.515299999999</v>
      </c>
      <c r="Y36" s="100"/>
      <c r="Z36" s="59">
        <v>33922.188899999994</v>
      </c>
      <c r="AA36" s="59">
        <v>45710.750999999997</v>
      </c>
      <c r="AB36" s="59">
        <v>77467.693800000008</v>
      </c>
      <c r="AC36" s="59">
        <v>215321.69549999997</v>
      </c>
      <c r="AD36" s="59">
        <v>19727.797799999997</v>
      </c>
      <c r="AE36" s="59">
        <v>12269.7279</v>
      </c>
      <c r="AF36" s="59">
        <v>11066.813400000001</v>
      </c>
      <c r="AG36" s="59">
        <v>113073.963</v>
      </c>
      <c r="AH36" s="59">
        <f t="shared" si="2"/>
        <v>59183.393399999972</v>
      </c>
      <c r="AJ36" s="113">
        <f t="shared" si="3"/>
        <v>315534.05220000003</v>
      </c>
      <c r="AK36" s="113">
        <f t="shared" si="4"/>
        <v>312514.97799999994</v>
      </c>
      <c r="AL36" s="113">
        <f t="shared" si="5"/>
        <v>1591.1337000000003</v>
      </c>
      <c r="AM36" s="113">
        <f t="shared" si="6"/>
        <v>1427.940500000037</v>
      </c>
      <c r="AN36" s="114"/>
      <c r="AO36" s="113">
        <f t="shared" si="35"/>
        <v>40.798299999999998</v>
      </c>
      <c r="AP36" s="113">
        <f t="shared" si="33"/>
        <v>29252.381100000002</v>
      </c>
      <c r="AQ36" s="113">
        <f t="shared" si="34"/>
        <v>4039.0317</v>
      </c>
      <c r="AR36" s="113"/>
      <c r="AS36" s="113"/>
      <c r="AT36" s="113">
        <f t="shared" si="8"/>
        <v>4651.0061999999998</v>
      </c>
      <c r="AU36" s="113">
        <f t="shared" si="9"/>
        <v>8730.8362000000016</v>
      </c>
      <c r="AV36" s="113">
        <f t="shared" si="10"/>
        <v>1795.1252000000002</v>
      </c>
      <c r="AW36" s="113">
        <f t="shared" si="11"/>
        <v>3631.0487000000003</v>
      </c>
      <c r="AX36" s="113">
        <f t="shared" si="12"/>
        <v>6405.3331000000035</v>
      </c>
      <c r="AY36" s="113"/>
      <c r="AZ36" s="113">
        <f t="shared" si="13"/>
        <v>5752.5602999999992</v>
      </c>
      <c r="BA36" s="113">
        <f t="shared" si="14"/>
        <v>7751.6769999999997</v>
      </c>
      <c r="BB36" s="113">
        <f t="shared" si="15"/>
        <v>13137.052600000003</v>
      </c>
      <c r="BC36" s="113">
        <f t="shared" si="16"/>
        <v>36514.478499999997</v>
      </c>
      <c r="BD36" s="113">
        <f t="shared" si="17"/>
        <v>3345.4605999999994</v>
      </c>
      <c r="BE36" s="113">
        <f t="shared" si="18"/>
        <v>2080.7132999999999</v>
      </c>
      <c r="BF36" s="113">
        <f t="shared" si="19"/>
        <v>1876.7218000000003</v>
      </c>
      <c r="BG36" s="113">
        <f t="shared" si="20"/>
        <v>19175.201000000001</v>
      </c>
      <c r="BH36" s="106">
        <f t="shared" si="21"/>
        <v>10036.381799999996</v>
      </c>
      <c r="BI36" s="124">
        <f t="shared" si="22"/>
        <v>407983.00000000006</v>
      </c>
      <c r="BK36" s="2">
        <v>3231</v>
      </c>
      <c r="BL36" s="2">
        <v>3670</v>
      </c>
      <c r="BM36" s="2">
        <v>6901</v>
      </c>
      <c r="BN36" s="2">
        <v>4378</v>
      </c>
      <c r="BO36" s="2">
        <v>5128</v>
      </c>
      <c r="BP36" s="2">
        <v>9506</v>
      </c>
      <c r="BQ36" s="2">
        <v>4344</v>
      </c>
      <c r="BR36" s="2">
        <v>4943</v>
      </c>
      <c r="BS36" s="2">
        <v>9287</v>
      </c>
      <c r="BT36" s="2">
        <v>3557</v>
      </c>
      <c r="BU36" s="2">
        <v>3547</v>
      </c>
      <c r="BV36" s="2">
        <v>7104</v>
      </c>
      <c r="BW36" s="2">
        <v>2380</v>
      </c>
      <c r="BX36" s="2">
        <v>2507</v>
      </c>
      <c r="BY36" s="2">
        <v>4887</v>
      </c>
      <c r="BZ36" s="2">
        <v>100748</v>
      </c>
      <c r="CA36" s="2">
        <v>107996</v>
      </c>
      <c r="CB36" s="2">
        <v>208744</v>
      </c>
      <c r="CC36" s="2">
        <v>1048624</v>
      </c>
      <c r="CD36" s="2">
        <v>1096294</v>
      </c>
      <c r="CE36" s="2">
        <v>2144918</v>
      </c>
      <c r="CF36" s="2">
        <f t="shared" si="23"/>
        <v>7042</v>
      </c>
      <c r="CG36" s="2">
        <f t="shared" si="24"/>
        <v>7440</v>
      </c>
      <c r="CH36" s="2">
        <f t="shared" si="25"/>
        <v>14482</v>
      </c>
      <c r="CI36" s="2">
        <v>1174304</v>
      </c>
      <c r="CJ36" s="2">
        <v>1231525</v>
      </c>
      <c r="CK36" s="2">
        <v>2405829</v>
      </c>
      <c r="CL36" s="122" t="s">
        <v>597</v>
      </c>
      <c r="CM36" s="221" t="s">
        <v>769</v>
      </c>
      <c r="CN36" s="25"/>
      <c r="CO36" s="227">
        <f t="shared" si="26"/>
        <v>2782.3162331986191</v>
      </c>
      <c r="CP36" s="227">
        <f t="shared" si="27"/>
        <v>1574.8991806982126</v>
      </c>
      <c r="CQ36" s="227">
        <f t="shared" si="28"/>
        <v>2033.4463309736479</v>
      </c>
      <c r="CR36" s="227">
        <f t="shared" si="29"/>
        <v>35399.026012239439</v>
      </c>
      <c r="CS36" s="227">
        <f t="shared" si="30"/>
        <v>363737.439524588</v>
      </c>
      <c r="CT36" s="227">
        <f t="shared" si="31"/>
        <v>2455.8727183020906</v>
      </c>
      <c r="CU36" s="227">
        <f t="shared" si="32"/>
        <v>407983</v>
      </c>
    </row>
    <row r="37" spans="1:99">
      <c r="A37" s="1">
        <v>39</v>
      </c>
      <c r="B37" s="25">
        <v>39</v>
      </c>
      <c r="C37" s="1">
        <v>4</v>
      </c>
      <c r="D37" s="122" t="s">
        <v>692</v>
      </c>
      <c r="E37" s="20" t="s">
        <v>488</v>
      </c>
      <c r="F37" s="2">
        <v>1527848</v>
      </c>
      <c r="G37" s="2">
        <v>269801</v>
      </c>
      <c r="H37" s="74">
        <f t="shared" si="0"/>
        <v>5.6628700412526269</v>
      </c>
      <c r="I37" s="81"/>
      <c r="J37" s="59">
        <v>1287670.2944</v>
      </c>
      <c r="K37" s="59">
        <v>1278961.5607999999</v>
      </c>
      <c r="L37" s="59">
        <v>4430.7591999999995</v>
      </c>
      <c r="M37" s="59">
        <v>4277.9744000001128</v>
      </c>
      <c r="N37" s="17"/>
      <c r="O37" s="59">
        <v>763.92400000000009</v>
      </c>
      <c r="P37" s="59">
        <v>71503.286399999997</v>
      </c>
      <c r="Q37" s="59">
        <v>8403.1640000000007</v>
      </c>
      <c r="R37" s="59"/>
      <c r="S37" s="59"/>
      <c r="T37" s="59">
        <v>10542.151199999998</v>
      </c>
      <c r="U37" s="59">
        <v>19556.454399999999</v>
      </c>
      <c r="V37" s="59">
        <v>2138.9872000000005</v>
      </c>
      <c r="W37" s="59">
        <v>16042.404000000002</v>
      </c>
      <c r="X37" s="59">
        <f t="shared" si="1"/>
        <v>14820.125599999999</v>
      </c>
      <c r="Y37" s="100"/>
      <c r="Z37" s="59">
        <v>16195.188800000002</v>
      </c>
      <c r="AA37" s="59">
        <v>17111.897600000004</v>
      </c>
      <c r="AB37" s="59">
        <v>26737.34</v>
      </c>
      <c r="AC37" s="59">
        <v>107866.06879999999</v>
      </c>
      <c r="AD37" s="59">
        <v>13292.277599999999</v>
      </c>
      <c r="AE37" s="59">
        <v>9931.0120000000006</v>
      </c>
      <c r="AF37" s="59">
        <v>6722.5312000000004</v>
      </c>
      <c r="AG37" s="59">
        <v>42474.174399999996</v>
      </c>
      <c r="AH37" s="59">
        <f t="shared" si="2"/>
        <v>35446.073599999989</v>
      </c>
      <c r="AJ37" s="113">
        <f t="shared" si="3"/>
        <v>227388.28280000002</v>
      </c>
      <c r="AK37" s="113">
        <f t="shared" si="4"/>
        <v>225850.41709999996</v>
      </c>
      <c r="AL37" s="113">
        <f t="shared" si="5"/>
        <v>782.42289999999991</v>
      </c>
      <c r="AM37" s="113">
        <f t="shared" si="6"/>
        <v>755.44280000001993</v>
      </c>
      <c r="AN37" s="114"/>
      <c r="AO37" s="113">
        <f t="shared" si="35"/>
        <v>134.90050000000002</v>
      </c>
      <c r="AP37" s="113">
        <f t="shared" si="33"/>
        <v>12626.686799999999</v>
      </c>
      <c r="AQ37" s="113">
        <f t="shared" si="34"/>
        <v>1483.9055000000001</v>
      </c>
      <c r="AR37" s="113"/>
      <c r="AS37" s="113"/>
      <c r="AT37" s="113">
        <f t="shared" si="8"/>
        <v>1861.6268999999998</v>
      </c>
      <c r="AU37" s="113">
        <f t="shared" si="9"/>
        <v>3453.4527999999996</v>
      </c>
      <c r="AV37" s="113">
        <f t="shared" si="10"/>
        <v>377.72140000000007</v>
      </c>
      <c r="AW37" s="113">
        <f t="shared" si="11"/>
        <v>2832.9105000000004</v>
      </c>
      <c r="AX37" s="113">
        <f t="shared" si="12"/>
        <v>2617.0697</v>
      </c>
      <c r="AY37" s="113"/>
      <c r="AZ37" s="113">
        <f t="shared" si="13"/>
        <v>2859.8906000000002</v>
      </c>
      <c r="BA37" s="113">
        <f t="shared" si="14"/>
        <v>3021.7712000000006</v>
      </c>
      <c r="BB37" s="113">
        <f t="shared" si="15"/>
        <v>4721.5174999999999</v>
      </c>
      <c r="BC37" s="113">
        <f t="shared" si="16"/>
        <v>19047.9506</v>
      </c>
      <c r="BD37" s="113">
        <f t="shared" si="17"/>
        <v>2347.2687000000001</v>
      </c>
      <c r="BE37" s="113">
        <f t="shared" si="18"/>
        <v>1753.7065</v>
      </c>
      <c r="BF37" s="113">
        <f t="shared" si="19"/>
        <v>1187.1244000000002</v>
      </c>
      <c r="BG37" s="113">
        <f t="shared" si="20"/>
        <v>7500.4677999999994</v>
      </c>
      <c r="BH37" s="106">
        <f t="shared" si="21"/>
        <v>6259.3832000000002</v>
      </c>
      <c r="BI37" s="124">
        <f t="shared" si="22"/>
        <v>269801</v>
      </c>
      <c r="BK37" s="2">
        <v>1844</v>
      </c>
      <c r="BL37" s="2">
        <v>2079</v>
      </c>
      <c r="BM37" s="2">
        <v>3923</v>
      </c>
      <c r="BN37" s="2">
        <v>2512</v>
      </c>
      <c r="BO37" s="2">
        <v>2606</v>
      </c>
      <c r="BP37" s="2">
        <v>5118</v>
      </c>
      <c r="BQ37" s="2">
        <v>3963</v>
      </c>
      <c r="BR37" s="2">
        <v>4732</v>
      </c>
      <c r="BS37" s="2">
        <v>8695</v>
      </c>
      <c r="BT37" s="2">
        <v>1570</v>
      </c>
      <c r="BU37" s="2">
        <v>1623</v>
      </c>
      <c r="BV37" s="2">
        <v>3193</v>
      </c>
      <c r="BW37" s="2">
        <v>699</v>
      </c>
      <c r="BX37" s="2">
        <v>736</v>
      </c>
      <c r="BY37" s="2">
        <v>1435</v>
      </c>
      <c r="BZ37" s="2">
        <v>29565</v>
      </c>
      <c r="CA37" s="2">
        <v>33919</v>
      </c>
      <c r="CB37" s="2">
        <v>63484</v>
      </c>
      <c r="CC37" s="2">
        <v>687357</v>
      </c>
      <c r="CD37" s="2">
        <v>751710</v>
      </c>
      <c r="CE37" s="2">
        <v>1439067</v>
      </c>
      <c r="CF37" s="2">
        <f t="shared" si="23"/>
        <v>1399</v>
      </c>
      <c r="CG37" s="2">
        <f t="shared" si="24"/>
        <v>1534</v>
      </c>
      <c r="CH37" s="2">
        <f t="shared" si="25"/>
        <v>2933</v>
      </c>
      <c r="CI37" s="2">
        <v>728909</v>
      </c>
      <c r="CJ37" s="2">
        <v>798939</v>
      </c>
      <c r="CK37" s="2">
        <v>1527848</v>
      </c>
      <c r="CL37" s="122" t="s">
        <v>597</v>
      </c>
      <c r="CM37" s="221" t="s">
        <v>770</v>
      </c>
      <c r="CN37" s="25"/>
      <c r="CO37" s="227">
        <f t="shared" si="26"/>
        <v>1596.5402585859326</v>
      </c>
      <c r="CP37" s="227">
        <f t="shared" si="27"/>
        <v>1535.4404986621705</v>
      </c>
      <c r="CQ37" s="227">
        <f t="shared" si="28"/>
        <v>817.25343620569583</v>
      </c>
      <c r="CR37" s="227">
        <f t="shared" si="29"/>
        <v>11210.56982369974</v>
      </c>
      <c r="CS37" s="227">
        <f t="shared" si="30"/>
        <v>254123.26073470659</v>
      </c>
      <c r="CT37" s="227">
        <f t="shared" si="31"/>
        <v>517.93524813986733</v>
      </c>
      <c r="CU37" s="227">
        <f t="shared" si="32"/>
        <v>269801</v>
      </c>
    </row>
    <row r="38" spans="1:99">
      <c r="A38" s="1">
        <v>42</v>
      </c>
      <c r="B38" s="25">
        <v>42</v>
      </c>
      <c r="C38" s="1">
        <v>4</v>
      </c>
      <c r="D38" s="122" t="s">
        <v>692</v>
      </c>
      <c r="E38" s="20" t="s">
        <v>718</v>
      </c>
      <c r="F38" s="2">
        <v>2684030</v>
      </c>
      <c r="G38" s="2">
        <v>424471</v>
      </c>
      <c r="H38" s="74">
        <f t="shared" si="0"/>
        <v>6.3232352740234319</v>
      </c>
      <c r="I38" s="81"/>
      <c r="J38" s="59">
        <v>2255390.409</v>
      </c>
      <c r="K38" s="59">
        <v>2243312.2740000002</v>
      </c>
      <c r="L38" s="59">
        <v>5636.4629999999997</v>
      </c>
      <c r="M38" s="59">
        <v>6441.672000000076</v>
      </c>
      <c r="N38" s="17"/>
      <c r="O38" s="59">
        <v>268.40300000000002</v>
      </c>
      <c r="P38" s="59">
        <v>128565.037</v>
      </c>
      <c r="Q38" s="59">
        <v>24693.076000000001</v>
      </c>
      <c r="R38" s="59"/>
      <c r="S38" s="59"/>
      <c r="T38" s="59">
        <v>17177.792000000001</v>
      </c>
      <c r="U38" s="59">
        <v>37844.822999999997</v>
      </c>
      <c r="V38" s="59">
        <v>8320.4930000000004</v>
      </c>
      <c r="W38" s="59">
        <v>17714.598000000002</v>
      </c>
      <c r="X38" s="59">
        <f t="shared" si="1"/>
        <v>22814.25499999999</v>
      </c>
      <c r="Y38" s="100"/>
      <c r="Z38" s="59">
        <v>26035.091</v>
      </c>
      <c r="AA38" s="59">
        <v>34087.181000000004</v>
      </c>
      <c r="AB38" s="59">
        <v>68979.570999999996</v>
      </c>
      <c r="AC38" s="59">
        <v>170704.30800000002</v>
      </c>
      <c r="AD38" s="59">
        <v>16104.18</v>
      </c>
      <c r="AE38" s="59">
        <v>22009.046000000002</v>
      </c>
      <c r="AF38" s="59">
        <v>9394.1049999999996</v>
      </c>
      <c r="AG38" s="59">
        <v>68979.570999999996</v>
      </c>
      <c r="AH38" s="59">
        <f t="shared" si="2"/>
        <v>54217.406000000017</v>
      </c>
      <c r="AJ38" s="113">
        <f t="shared" si="3"/>
        <v>356682.98129999998</v>
      </c>
      <c r="AK38" s="113">
        <f t="shared" si="4"/>
        <v>354772.86180000001</v>
      </c>
      <c r="AL38" s="113">
        <f t="shared" si="5"/>
        <v>891.38909999999987</v>
      </c>
      <c r="AM38" s="113">
        <f t="shared" si="6"/>
        <v>1018.730400000012</v>
      </c>
      <c r="AN38" s="114"/>
      <c r="AO38" s="113">
        <f t="shared" si="35"/>
        <v>42.447099999999999</v>
      </c>
      <c r="AP38" s="113">
        <f t="shared" si="33"/>
        <v>20332.160899999999</v>
      </c>
      <c r="AQ38" s="113">
        <f t="shared" si="34"/>
        <v>3905.1331999999998</v>
      </c>
      <c r="AR38" s="113"/>
      <c r="AS38" s="113"/>
      <c r="AT38" s="113">
        <f t="shared" si="8"/>
        <v>2716.6143999999999</v>
      </c>
      <c r="AU38" s="113">
        <f t="shared" si="9"/>
        <v>5985.0410999999995</v>
      </c>
      <c r="AV38" s="113">
        <f t="shared" si="10"/>
        <v>1315.8600999999999</v>
      </c>
      <c r="AW38" s="113">
        <f t="shared" si="11"/>
        <v>2801.5086000000001</v>
      </c>
      <c r="AX38" s="113">
        <f t="shared" si="12"/>
        <v>3608.0034999999989</v>
      </c>
      <c r="AY38" s="113"/>
      <c r="AZ38" s="113">
        <f t="shared" si="13"/>
        <v>4117.3687</v>
      </c>
      <c r="BA38" s="113">
        <f t="shared" si="14"/>
        <v>5390.7817000000005</v>
      </c>
      <c r="BB38" s="113">
        <f t="shared" si="15"/>
        <v>10908.904699999999</v>
      </c>
      <c r="BC38" s="113">
        <f t="shared" si="16"/>
        <v>26996.355600000003</v>
      </c>
      <c r="BD38" s="113">
        <f t="shared" si="17"/>
        <v>2546.826</v>
      </c>
      <c r="BE38" s="113">
        <f t="shared" si="18"/>
        <v>3480.6622000000002</v>
      </c>
      <c r="BF38" s="113">
        <f t="shared" si="19"/>
        <v>1485.6484999999998</v>
      </c>
      <c r="BG38" s="113">
        <f t="shared" si="20"/>
        <v>10908.904699999999</v>
      </c>
      <c r="BH38" s="106">
        <f t="shared" si="21"/>
        <v>8574.3142000000043</v>
      </c>
      <c r="BI38" s="124">
        <f t="shared" si="22"/>
        <v>424471</v>
      </c>
      <c r="BK38" s="2">
        <v>3638</v>
      </c>
      <c r="BL38" s="2">
        <v>4425</v>
      </c>
      <c r="BM38" s="2">
        <v>8063</v>
      </c>
      <c r="BN38" s="2">
        <v>4289</v>
      </c>
      <c r="BO38" s="2">
        <v>4750</v>
      </c>
      <c r="BP38" s="2">
        <v>9039</v>
      </c>
      <c r="BQ38" s="2">
        <v>8351</v>
      </c>
      <c r="BR38" s="2">
        <v>9874</v>
      </c>
      <c r="BS38" s="2">
        <v>18225</v>
      </c>
      <c r="BT38" s="2">
        <v>4053</v>
      </c>
      <c r="BU38" s="2">
        <v>4108</v>
      </c>
      <c r="BV38" s="2">
        <v>8161</v>
      </c>
      <c r="BW38" s="2">
        <v>2525</v>
      </c>
      <c r="BX38" s="2">
        <v>2681</v>
      </c>
      <c r="BY38" s="2">
        <v>5206</v>
      </c>
      <c r="BZ38" s="2">
        <v>56333</v>
      </c>
      <c r="CA38" s="2">
        <v>59931</v>
      </c>
      <c r="CB38" s="2">
        <v>116264</v>
      </c>
      <c r="CC38" s="2">
        <v>1221106</v>
      </c>
      <c r="CD38" s="2">
        <v>1295085</v>
      </c>
      <c r="CE38" s="2">
        <v>2516191</v>
      </c>
      <c r="CF38" s="2">
        <f t="shared" si="23"/>
        <v>1428</v>
      </c>
      <c r="CG38" s="2">
        <f t="shared" si="24"/>
        <v>1453</v>
      </c>
      <c r="CH38" s="2">
        <f t="shared" si="25"/>
        <v>2881</v>
      </c>
      <c r="CI38" s="2">
        <v>1301723</v>
      </c>
      <c r="CJ38" s="2">
        <v>1382307</v>
      </c>
      <c r="CK38" s="2">
        <v>2684030</v>
      </c>
      <c r="CL38" s="122" t="s">
        <v>597</v>
      </c>
      <c r="CM38" s="221" t="s">
        <v>687</v>
      </c>
      <c r="CN38" s="25"/>
      <c r="CO38" s="227">
        <f t="shared" si="26"/>
        <v>2704.6281308331127</v>
      </c>
      <c r="CP38" s="227">
        <f t="shared" si="27"/>
        <v>2882.2270894885673</v>
      </c>
      <c r="CQ38" s="227">
        <f t="shared" si="28"/>
        <v>2113.9494927403939</v>
      </c>
      <c r="CR38" s="227">
        <f t="shared" si="29"/>
        <v>18386.790141689922</v>
      </c>
      <c r="CS38" s="227">
        <f t="shared" si="30"/>
        <v>397927.78395211673</v>
      </c>
      <c r="CT38" s="227">
        <f t="shared" si="31"/>
        <v>455.62119313122429</v>
      </c>
      <c r="CU38" s="227">
        <f t="shared" si="32"/>
        <v>424471</v>
      </c>
    </row>
    <row r="39" spans="1:99">
      <c r="A39" s="1">
        <v>44</v>
      </c>
      <c r="B39" s="25">
        <v>44</v>
      </c>
      <c r="C39" s="1">
        <v>4</v>
      </c>
      <c r="D39" s="122" t="s">
        <v>692</v>
      </c>
      <c r="E39" s="20" t="s">
        <v>449</v>
      </c>
      <c r="F39" s="2">
        <v>1419456</v>
      </c>
      <c r="G39" s="2">
        <v>234503</v>
      </c>
      <c r="H39" s="74">
        <f t="shared" si="0"/>
        <v>6.0530398331791062</v>
      </c>
      <c r="I39" s="81"/>
      <c r="J39" s="59">
        <v>1112995.4495999999</v>
      </c>
      <c r="K39" s="59">
        <v>1105046.496</v>
      </c>
      <c r="L39" s="59">
        <v>6387.5520000000006</v>
      </c>
      <c r="M39" s="59">
        <v>1561.401600000032</v>
      </c>
      <c r="N39" s="17"/>
      <c r="O39" s="59">
        <v>1987.2384000000002</v>
      </c>
      <c r="P39" s="59">
        <v>114408.15360000002</v>
      </c>
      <c r="Q39" s="59">
        <v>60042.988800000006</v>
      </c>
      <c r="R39" s="59"/>
      <c r="S39" s="59"/>
      <c r="T39" s="59">
        <v>9652.3008000000009</v>
      </c>
      <c r="U39" s="59">
        <v>19588.492799999996</v>
      </c>
      <c r="V39" s="59">
        <v>2555.0207999999998</v>
      </c>
      <c r="W39" s="59">
        <v>4400.3135999999995</v>
      </c>
      <c r="X39" s="59">
        <f t="shared" si="1"/>
        <v>18169.036800000016</v>
      </c>
      <c r="Y39" s="100"/>
      <c r="Z39" s="59">
        <v>14620.396799999999</v>
      </c>
      <c r="AA39" s="59">
        <v>15188.179200000002</v>
      </c>
      <c r="AB39" s="59">
        <v>37047.801599999999</v>
      </c>
      <c r="AC39" s="59">
        <v>123208.78080000001</v>
      </c>
      <c r="AD39" s="59">
        <v>9510.3552</v>
      </c>
      <c r="AE39" s="59">
        <v>12065.375999999998</v>
      </c>
      <c r="AF39" s="59">
        <v>7239.2256000000007</v>
      </c>
      <c r="AG39" s="59">
        <v>52803.763200000001</v>
      </c>
      <c r="AH39" s="59">
        <f t="shared" si="2"/>
        <v>41590.060800000007</v>
      </c>
      <c r="AJ39" s="113">
        <f t="shared" si="3"/>
        <v>183873.80230000001</v>
      </c>
      <c r="AK39" s="113">
        <f t="shared" si="4"/>
        <v>182560.58550000002</v>
      </c>
      <c r="AL39" s="113">
        <f t="shared" si="5"/>
        <v>1055.2635000000002</v>
      </c>
      <c r="AM39" s="113">
        <f t="shared" si="6"/>
        <v>257.9533000000053</v>
      </c>
      <c r="AN39" s="114"/>
      <c r="AO39" s="113">
        <f t="shared" si="35"/>
        <v>328.30420000000004</v>
      </c>
      <c r="AP39" s="113">
        <f t="shared" si="33"/>
        <v>18900.941800000004</v>
      </c>
      <c r="AQ39" s="113">
        <f t="shared" si="34"/>
        <v>9919.4769000000015</v>
      </c>
      <c r="AR39" s="113"/>
      <c r="AS39" s="113"/>
      <c r="AT39" s="113">
        <f t="shared" si="8"/>
        <v>1594.6204000000002</v>
      </c>
      <c r="AU39" s="113">
        <f t="shared" si="9"/>
        <v>3236.1413999999995</v>
      </c>
      <c r="AV39" s="113">
        <f t="shared" si="10"/>
        <v>422.10539999999997</v>
      </c>
      <c r="AW39" s="113">
        <f t="shared" si="11"/>
        <v>726.95929999999998</v>
      </c>
      <c r="AX39" s="113">
        <f t="shared" si="12"/>
        <v>3001.6384000000016</v>
      </c>
      <c r="AY39" s="113"/>
      <c r="AZ39" s="113">
        <f t="shared" si="13"/>
        <v>2415.3808999999997</v>
      </c>
      <c r="BA39" s="113">
        <f t="shared" si="14"/>
        <v>2509.1821000000004</v>
      </c>
      <c r="BB39" s="113">
        <f t="shared" si="15"/>
        <v>6120.5282999999999</v>
      </c>
      <c r="BC39" s="113">
        <f t="shared" si="16"/>
        <v>20354.860400000001</v>
      </c>
      <c r="BD39" s="113">
        <f t="shared" si="17"/>
        <v>1571.1701</v>
      </c>
      <c r="BE39" s="113">
        <f t="shared" si="18"/>
        <v>1993.2754999999997</v>
      </c>
      <c r="BF39" s="113">
        <f t="shared" si="19"/>
        <v>1195.9653000000001</v>
      </c>
      <c r="BG39" s="113">
        <f t="shared" si="20"/>
        <v>8723.5115999999998</v>
      </c>
      <c r="BH39" s="106">
        <f t="shared" si="21"/>
        <v>6870.9379000000008</v>
      </c>
      <c r="BI39" s="124">
        <f t="shared" si="22"/>
        <v>234503.00000000003</v>
      </c>
      <c r="BK39" s="2">
        <v>3850</v>
      </c>
      <c r="BL39" s="2">
        <v>4718</v>
      </c>
      <c r="BM39" s="2">
        <v>8568</v>
      </c>
      <c r="BN39" s="2">
        <v>2425</v>
      </c>
      <c r="BO39" s="2">
        <v>3402</v>
      </c>
      <c r="BP39" s="2">
        <v>5827</v>
      </c>
      <c r="BQ39" s="2">
        <v>4696</v>
      </c>
      <c r="BR39" s="2">
        <v>6012</v>
      </c>
      <c r="BS39" s="2">
        <v>10708</v>
      </c>
      <c r="BT39" s="2">
        <v>3578</v>
      </c>
      <c r="BU39" s="2">
        <v>3495</v>
      </c>
      <c r="BV39" s="2">
        <v>7073</v>
      </c>
      <c r="BW39" s="2">
        <v>2147</v>
      </c>
      <c r="BX39" s="2">
        <v>2282</v>
      </c>
      <c r="BY39" s="2">
        <v>4429</v>
      </c>
      <c r="BZ39" s="2">
        <v>48730</v>
      </c>
      <c r="CA39" s="2">
        <v>53654</v>
      </c>
      <c r="CB39" s="2">
        <v>102384</v>
      </c>
      <c r="CC39" s="2">
        <v>597078</v>
      </c>
      <c r="CD39" s="2">
        <v>677362</v>
      </c>
      <c r="CE39" s="2">
        <v>1274440</v>
      </c>
      <c r="CF39" s="2">
        <f t="shared" si="23"/>
        <v>3406</v>
      </c>
      <c r="CG39" s="2">
        <f t="shared" si="24"/>
        <v>2621</v>
      </c>
      <c r="CH39" s="2">
        <f t="shared" si="25"/>
        <v>6027</v>
      </c>
      <c r="CI39" s="2">
        <v>665910</v>
      </c>
      <c r="CJ39" s="2">
        <v>753546</v>
      </c>
      <c r="CK39" s="2">
        <v>1419456</v>
      </c>
      <c r="CL39" s="122" t="s">
        <v>597</v>
      </c>
      <c r="CM39" s="221" t="s">
        <v>449</v>
      </c>
      <c r="CN39" s="25"/>
      <c r="CO39" s="227">
        <f t="shared" si="26"/>
        <v>2378.1439403546146</v>
      </c>
      <c r="CP39" s="227">
        <f t="shared" si="27"/>
        <v>1769.0285038775419</v>
      </c>
      <c r="CQ39" s="227">
        <f t="shared" si="28"/>
        <v>1900.2022648113082</v>
      </c>
      <c r="CR39" s="227">
        <f t="shared" si="29"/>
        <v>16914.476498038686</v>
      </c>
      <c r="CS39" s="227">
        <f t="shared" si="30"/>
        <v>210545.45073605663</v>
      </c>
      <c r="CT39" s="227">
        <f t="shared" si="31"/>
        <v>995.69805686122015</v>
      </c>
      <c r="CU39" s="227">
        <f t="shared" si="32"/>
        <v>234503</v>
      </c>
    </row>
    <row r="40" spans="1:99">
      <c r="A40" s="1">
        <v>33</v>
      </c>
      <c r="B40" s="25">
        <v>33</v>
      </c>
      <c r="C40" s="1">
        <v>5</v>
      </c>
      <c r="D40" s="122" t="s">
        <v>692</v>
      </c>
      <c r="E40" s="20" t="s">
        <v>608</v>
      </c>
      <c r="F40" s="2">
        <v>2778151</v>
      </c>
      <c r="G40" s="2">
        <v>484382</v>
      </c>
      <c r="H40" s="74">
        <f t="shared" si="0"/>
        <v>5.7354546618165001</v>
      </c>
      <c r="I40" s="81"/>
      <c r="J40" s="59">
        <v>2267249.0310999998</v>
      </c>
      <c r="K40" s="59">
        <v>2251135.7552999998</v>
      </c>
      <c r="L40" s="59">
        <v>10279.1587</v>
      </c>
      <c r="M40" s="59">
        <v>5834.1170999999531</v>
      </c>
      <c r="N40" s="17"/>
      <c r="O40" s="59">
        <v>277.81510000000003</v>
      </c>
      <c r="P40" s="59">
        <v>152242.67480000001</v>
      </c>
      <c r="Q40" s="59">
        <v>17224.536199999999</v>
      </c>
      <c r="R40" s="59"/>
      <c r="S40" s="59"/>
      <c r="T40" s="59">
        <v>16113.275799999998</v>
      </c>
      <c r="U40" s="59">
        <v>68342.514599999995</v>
      </c>
      <c r="V40" s="59">
        <v>6111.9321999999993</v>
      </c>
      <c r="W40" s="59">
        <v>14168.570100000001</v>
      </c>
      <c r="X40" s="59">
        <f t="shared" si="1"/>
        <v>30281.845900000015</v>
      </c>
      <c r="Y40" s="100"/>
      <c r="Z40" s="59">
        <v>31115.2912</v>
      </c>
      <c r="AA40" s="59">
        <v>25836.804300000003</v>
      </c>
      <c r="AB40" s="59">
        <v>89734.277300000002</v>
      </c>
      <c r="AC40" s="59">
        <v>211695.10620000001</v>
      </c>
      <c r="AD40" s="59">
        <v>13890.754999999999</v>
      </c>
      <c r="AE40" s="59">
        <v>15557.6456</v>
      </c>
      <c r="AF40" s="59">
        <v>14446.385200000001</v>
      </c>
      <c r="AG40" s="59">
        <v>108347.88900000001</v>
      </c>
      <c r="AH40" s="59">
        <f t="shared" si="2"/>
        <v>59452.431400000001</v>
      </c>
      <c r="AJ40" s="113">
        <f t="shared" si="3"/>
        <v>395304.15019999997</v>
      </c>
      <c r="AK40" s="113">
        <f t="shared" si="4"/>
        <v>392494.73459999997</v>
      </c>
      <c r="AL40" s="113">
        <f t="shared" si="5"/>
        <v>1792.2134000000001</v>
      </c>
      <c r="AM40" s="113">
        <f t="shared" si="6"/>
        <v>1017.2021999999919</v>
      </c>
      <c r="AN40" s="114"/>
      <c r="AO40" s="113">
        <f t="shared" si="35"/>
        <v>48.438200000000009</v>
      </c>
      <c r="AP40" s="113">
        <f t="shared" si="33"/>
        <v>26544.133600000001</v>
      </c>
      <c r="AQ40" s="113">
        <f t="shared" si="34"/>
        <v>3003.1684</v>
      </c>
      <c r="AR40" s="113"/>
      <c r="AS40" s="113"/>
      <c r="AT40" s="113">
        <f t="shared" si="8"/>
        <v>2809.4155999999998</v>
      </c>
      <c r="AU40" s="113">
        <f t="shared" si="9"/>
        <v>11915.797199999999</v>
      </c>
      <c r="AV40" s="113">
        <f t="shared" si="10"/>
        <v>1065.6404</v>
      </c>
      <c r="AW40" s="113">
        <f t="shared" si="11"/>
        <v>2470.3482000000004</v>
      </c>
      <c r="AX40" s="113">
        <f t="shared" si="12"/>
        <v>5279.7638000000006</v>
      </c>
      <c r="AY40" s="113"/>
      <c r="AZ40" s="113">
        <f t="shared" si="13"/>
        <v>5425.0784000000003</v>
      </c>
      <c r="BA40" s="113">
        <f t="shared" si="14"/>
        <v>4504.7526000000007</v>
      </c>
      <c r="BB40" s="113">
        <f t="shared" si="15"/>
        <v>15645.5386</v>
      </c>
      <c r="BC40" s="113">
        <f t="shared" si="16"/>
        <v>36909.9084</v>
      </c>
      <c r="BD40" s="113">
        <f t="shared" si="17"/>
        <v>2421.91</v>
      </c>
      <c r="BE40" s="113">
        <f t="shared" si="18"/>
        <v>2712.5392000000002</v>
      </c>
      <c r="BF40" s="113">
        <f t="shared" si="19"/>
        <v>2518.7864</v>
      </c>
      <c r="BG40" s="113">
        <f t="shared" si="20"/>
        <v>18890.898000000001</v>
      </c>
      <c r="BH40" s="106">
        <f t="shared" si="21"/>
        <v>10365.774799999999</v>
      </c>
      <c r="BI40" s="124">
        <f t="shared" si="22"/>
        <v>484381.99999999994</v>
      </c>
      <c r="BK40" s="2">
        <v>12661</v>
      </c>
      <c r="BL40" s="2">
        <v>14496</v>
      </c>
      <c r="BM40" s="2">
        <v>27157</v>
      </c>
      <c r="BN40" s="2">
        <v>6720</v>
      </c>
      <c r="BO40" s="2">
        <v>7153</v>
      </c>
      <c r="BP40" s="2">
        <v>13873</v>
      </c>
      <c r="BQ40" s="2">
        <v>7573</v>
      </c>
      <c r="BR40" s="2">
        <v>8590</v>
      </c>
      <c r="BS40" s="2">
        <v>16163</v>
      </c>
      <c r="BT40" s="2">
        <v>3313</v>
      </c>
      <c r="BU40" s="2">
        <v>2813</v>
      </c>
      <c r="BV40" s="2">
        <v>6126</v>
      </c>
      <c r="BW40" s="2">
        <v>3824</v>
      </c>
      <c r="BX40" s="2">
        <v>3950</v>
      </c>
      <c r="BY40" s="2">
        <v>7774</v>
      </c>
      <c r="BZ40" s="2">
        <v>118432</v>
      </c>
      <c r="CA40" s="2">
        <v>123897</v>
      </c>
      <c r="CB40" s="2">
        <v>242329</v>
      </c>
      <c r="CC40" s="2">
        <v>1221433</v>
      </c>
      <c r="CD40" s="2">
        <v>1238309</v>
      </c>
      <c r="CE40" s="2">
        <v>2459742</v>
      </c>
      <c r="CF40" s="2">
        <f t="shared" si="23"/>
        <v>2583</v>
      </c>
      <c r="CG40" s="2">
        <f t="shared" si="24"/>
        <v>2404</v>
      </c>
      <c r="CH40" s="2">
        <f t="shared" si="25"/>
        <v>4987</v>
      </c>
      <c r="CI40" s="2">
        <v>1376539</v>
      </c>
      <c r="CJ40" s="2">
        <v>1401612</v>
      </c>
      <c r="CK40" s="2">
        <v>2778151</v>
      </c>
      <c r="CL40" s="122" t="s">
        <v>597</v>
      </c>
      <c r="CM40" s="221" t="s">
        <v>608</v>
      </c>
      <c r="CN40" s="25"/>
      <c r="CO40" s="227">
        <f t="shared" si="26"/>
        <v>7153.7484679558456</v>
      </c>
      <c r="CP40" s="227">
        <f t="shared" si="27"/>
        <v>2818.0852178301325</v>
      </c>
      <c r="CQ40" s="227">
        <f t="shared" si="28"/>
        <v>2423.5219035970326</v>
      </c>
      <c r="CR40" s="227">
        <f t="shared" si="29"/>
        <v>42251.053192573047</v>
      </c>
      <c r="CS40" s="227">
        <f t="shared" si="30"/>
        <v>428866.08735234337</v>
      </c>
      <c r="CT40" s="227">
        <f t="shared" si="31"/>
        <v>869.50386570060448</v>
      </c>
      <c r="CU40" s="227">
        <f t="shared" si="32"/>
        <v>484382</v>
      </c>
    </row>
    <row r="41" spans="1:99">
      <c r="A41" s="1">
        <v>46</v>
      </c>
      <c r="B41" s="25">
        <v>46</v>
      </c>
      <c r="C41" s="1">
        <v>5</v>
      </c>
      <c r="D41" s="122" t="s">
        <v>692</v>
      </c>
      <c r="E41" s="20" t="s">
        <v>720</v>
      </c>
      <c r="F41" s="2">
        <v>2492316</v>
      </c>
      <c r="G41" s="2">
        <v>399851</v>
      </c>
      <c r="H41" s="74">
        <f t="shared" si="0"/>
        <v>6.2331118341582243</v>
      </c>
      <c r="I41" s="81"/>
      <c r="J41" s="59">
        <v>1959209.6076</v>
      </c>
      <c r="K41" s="59">
        <v>1948741.8803999999</v>
      </c>
      <c r="L41" s="59">
        <v>7476.9479999999994</v>
      </c>
      <c r="M41" s="59">
        <v>2990.7792000000427</v>
      </c>
      <c r="N41" s="17"/>
      <c r="O41" s="59">
        <v>1744.6212000000003</v>
      </c>
      <c r="P41" s="59">
        <v>179197.52040000004</v>
      </c>
      <c r="Q41" s="59">
        <v>26418.549599999998</v>
      </c>
      <c r="R41" s="59"/>
      <c r="S41" s="59"/>
      <c r="T41" s="59">
        <v>20436.9912</v>
      </c>
      <c r="U41" s="59">
        <v>71529.469199999992</v>
      </c>
      <c r="V41" s="59">
        <v>5981.5583999999999</v>
      </c>
      <c r="W41" s="59">
        <v>8972.3376000000007</v>
      </c>
      <c r="X41" s="59">
        <f t="shared" si="1"/>
        <v>45858.614400000049</v>
      </c>
      <c r="Y41" s="100"/>
      <c r="Z41" s="59">
        <v>27913.939200000004</v>
      </c>
      <c r="AA41" s="59">
        <v>35141.655599999998</v>
      </c>
      <c r="AB41" s="59">
        <v>64301.752800000002</v>
      </c>
      <c r="AC41" s="59">
        <v>224806.9032</v>
      </c>
      <c r="AD41" s="59">
        <v>17446.212</v>
      </c>
      <c r="AE41" s="59">
        <v>12710.811599999999</v>
      </c>
      <c r="AF41" s="59">
        <v>15701.5908</v>
      </c>
      <c r="AG41" s="59">
        <v>109661.90400000001</v>
      </c>
      <c r="AH41" s="59">
        <f t="shared" si="2"/>
        <v>69286.3848</v>
      </c>
      <c r="AJ41" s="113">
        <f t="shared" si="3"/>
        <v>314322.87109999999</v>
      </c>
      <c r="AK41" s="113">
        <f t="shared" si="4"/>
        <v>312643.49689999997</v>
      </c>
      <c r="AL41" s="113">
        <f t="shared" si="5"/>
        <v>1199.5529999999999</v>
      </c>
      <c r="AM41" s="113">
        <f t="shared" si="6"/>
        <v>479.8212000000068</v>
      </c>
      <c r="AN41" s="114"/>
      <c r="AO41" s="113">
        <f t="shared" si="35"/>
        <v>279.89570000000003</v>
      </c>
      <c r="AP41" s="113">
        <f t="shared" si="33"/>
        <v>28749.286900000003</v>
      </c>
      <c r="AQ41" s="113">
        <f t="shared" si="34"/>
        <v>4238.4205999999995</v>
      </c>
      <c r="AR41" s="113"/>
      <c r="AS41" s="113"/>
      <c r="AT41" s="113">
        <f t="shared" si="8"/>
        <v>3278.7781999999997</v>
      </c>
      <c r="AU41" s="113">
        <f t="shared" si="9"/>
        <v>11475.723699999999</v>
      </c>
      <c r="AV41" s="113">
        <f t="shared" si="10"/>
        <v>959.64239999999995</v>
      </c>
      <c r="AW41" s="113">
        <f t="shared" si="11"/>
        <v>1439.4636</v>
      </c>
      <c r="AX41" s="113">
        <f t="shared" si="12"/>
        <v>7357.2584000000061</v>
      </c>
      <c r="AY41" s="113"/>
      <c r="AZ41" s="113">
        <f t="shared" si="13"/>
        <v>4478.3312000000005</v>
      </c>
      <c r="BA41" s="113">
        <f t="shared" si="14"/>
        <v>5637.8990999999996</v>
      </c>
      <c r="BB41" s="113">
        <f t="shared" si="15"/>
        <v>10316.1558</v>
      </c>
      <c r="BC41" s="113">
        <f t="shared" si="16"/>
        <v>36066.5602</v>
      </c>
      <c r="BD41" s="113">
        <f t="shared" si="17"/>
        <v>2798.9569999999999</v>
      </c>
      <c r="BE41" s="113">
        <f t="shared" si="18"/>
        <v>2039.2400999999998</v>
      </c>
      <c r="BF41" s="113">
        <f t="shared" si="19"/>
        <v>2519.0612999999998</v>
      </c>
      <c r="BG41" s="113">
        <f t="shared" si="20"/>
        <v>17593.444</v>
      </c>
      <c r="BH41" s="106">
        <f t="shared" si="21"/>
        <v>11115.857800000002</v>
      </c>
      <c r="BI41" s="124">
        <f t="shared" si="22"/>
        <v>399851</v>
      </c>
      <c r="BK41" s="2">
        <v>7903</v>
      </c>
      <c r="BL41" s="2">
        <v>9037</v>
      </c>
      <c r="BM41" s="2">
        <v>16940</v>
      </c>
      <c r="BN41" s="2">
        <v>7345</v>
      </c>
      <c r="BO41" s="2">
        <v>7805</v>
      </c>
      <c r="BP41" s="2">
        <v>15150</v>
      </c>
      <c r="BQ41" s="2">
        <v>5288</v>
      </c>
      <c r="BR41" s="2">
        <v>5630</v>
      </c>
      <c r="BS41" s="2">
        <v>10918</v>
      </c>
      <c r="BT41" s="2">
        <v>4985</v>
      </c>
      <c r="BU41" s="2">
        <v>4855</v>
      </c>
      <c r="BV41" s="2">
        <v>9840</v>
      </c>
      <c r="BW41" s="2">
        <v>3176</v>
      </c>
      <c r="BX41" s="2">
        <v>3001</v>
      </c>
      <c r="BY41" s="2">
        <v>6177</v>
      </c>
      <c r="BZ41" s="2">
        <v>78333</v>
      </c>
      <c r="CA41" s="2">
        <v>78216</v>
      </c>
      <c r="CB41" s="2">
        <v>156549</v>
      </c>
      <c r="CC41" s="2">
        <v>1139761</v>
      </c>
      <c r="CD41" s="2">
        <v>1124126</v>
      </c>
      <c r="CE41" s="2">
        <v>2263887</v>
      </c>
      <c r="CF41" s="2">
        <f t="shared" si="23"/>
        <v>6968</v>
      </c>
      <c r="CG41" s="2">
        <f t="shared" si="24"/>
        <v>5887</v>
      </c>
      <c r="CH41" s="2">
        <f t="shared" si="25"/>
        <v>12855</v>
      </c>
      <c r="CI41" s="2">
        <v>1253759</v>
      </c>
      <c r="CJ41" s="2">
        <v>1238557</v>
      </c>
      <c r="CK41" s="2">
        <v>2492316</v>
      </c>
      <c r="CL41" s="122" t="s">
        <v>597</v>
      </c>
      <c r="CM41" s="221" t="s">
        <v>201</v>
      </c>
      <c r="CN41" s="25"/>
      <c r="CO41" s="227">
        <f t="shared" si="26"/>
        <v>5148.3112855673198</v>
      </c>
      <c r="CP41" s="227">
        <f t="shared" si="27"/>
        <v>1751.6130450552819</v>
      </c>
      <c r="CQ41" s="227">
        <f t="shared" si="28"/>
        <v>2569.6635045475773</v>
      </c>
      <c r="CR41" s="227">
        <f t="shared" si="29"/>
        <v>25115.705311445257</v>
      </c>
      <c r="CS41" s="227">
        <f t="shared" si="30"/>
        <v>363203.33410249744</v>
      </c>
      <c r="CT41" s="227">
        <f t="shared" si="31"/>
        <v>2062.3727508871266</v>
      </c>
      <c r="CU41" s="227">
        <f t="shared" si="32"/>
        <v>399851</v>
      </c>
    </row>
    <row r="42" spans="1:99">
      <c r="A42" s="1">
        <v>48</v>
      </c>
      <c r="B42" s="25">
        <v>48</v>
      </c>
      <c r="C42" s="1">
        <v>5</v>
      </c>
      <c r="D42" s="122" t="s">
        <v>692</v>
      </c>
      <c r="E42" s="20" t="s">
        <v>274</v>
      </c>
      <c r="F42" s="2">
        <v>2297854</v>
      </c>
      <c r="G42" s="2">
        <v>400672</v>
      </c>
      <c r="H42" s="74">
        <f t="shared" si="0"/>
        <v>5.7350001996645634</v>
      </c>
      <c r="I42" s="81"/>
      <c r="J42" s="59">
        <v>1812317.4498000003</v>
      </c>
      <c r="K42" s="59">
        <v>1800368.6089999997</v>
      </c>
      <c r="L42" s="59">
        <v>3906.3518000000004</v>
      </c>
      <c r="M42" s="59">
        <v>8042.4890000002342</v>
      </c>
      <c r="N42" s="17"/>
      <c r="O42" s="59">
        <v>459.57080000000002</v>
      </c>
      <c r="P42" s="59">
        <v>172339.05</v>
      </c>
      <c r="Q42" s="59">
        <v>17923.261200000001</v>
      </c>
      <c r="R42" s="59"/>
      <c r="S42" s="59"/>
      <c r="T42" s="59">
        <v>15855.192599999998</v>
      </c>
      <c r="U42" s="59">
        <v>68476.049199999994</v>
      </c>
      <c r="V42" s="59">
        <v>6663.7765999999992</v>
      </c>
      <c r="W42" s="59">
        <v>24816.823200000003</v>
      </c>
      <c r="X42" s="59">
        <f t="shared" si="1"/>
        <v>38603.947199999995</v>
      </c>
      <c r="Y42" s="100"/>
      <c r="Z42" s="59">
        <v>40442.2304</v>
      </c>
      <c r="AA42" s="59">
        <v>30101.887400000003</v>
      </c>
      <c r="AB42" s="59">
        <v>83871.671000000002</v>
      </c>
      <c r="AC42" s="59">
        <v>158322.14059999998</v>
      </c>
      <c r="AD42" s="59">
        <v>12638.197000000002</v>
      </c>
      <c r="AE42" s="59">
        <v>13787.124</v>
      </c>
      <c r="AF42" s="59">
        <v>12408.411600000001</v>
      </c>
      <c r="AG42" s="59">
        <v>71693.044800000003</v>
      </c>
      <c r="AH42" s="59">
        <f t="shared" si="2"/>
        <v>47795.363199999978</v>
      </c>
      <c r="AJ42" s="113">
        <f t="shared" si="3"/>
        <v>316010.00640000007</v>
      </c>
      <c r="AK42" s="113">
        <f t="shared" si="4"/>
        <v>313926.51199999993</v>
      </c>
      <c r="AL42" s="113">
        <f t="shared" si="5"/>
        <v>681.14240000000007</v>
      </c>
      <c r="AM42" s="113">
        <f t="shared" si="6"/>
        <v>1402.3520000000408</v>
      </c>
      <c r="AN42" s="114"/>
      <c r="AO42" s="113">
        <f t="shared" si="35"/>
        <v>80.134399999999999</v>
      </c>
      <c r="AP42" s="113">
        <f t="shared" si="33"/>
        <v>30050.399999999998</v>
      </c>
      <c r="AQ42" s="113">
        <f t="shared" si="34"/>
        <v>3125.2416000000003</v>
      </c>
      <c r="AR42" s="113"/>
      <c r="AS42" s="113"/>
      <c r="AT42" s="113">
        <f t="shared" si="8"/>
        <v>2764.6367999999998</v>
      </c>
      <c r="AU42" s="113">
        <f t="shared" si="9"/>
        <v>11940.025599999999</v>
      </c>
      <c r="AV42" s="113">
        <f t="shared" si="10"/>
        <v>1161.9487999999999</v>
      </c>
      <c r="AW42" s="113">
        <f t="shared" si="11"/>
        <v>4327.2576000000008</v>
      </c>
      <c r="AX42" s="113">
        <f t="shared" si="12"/>
        <v>6731.2896000000001</v>
      </c>
      <c r="AY42" s="113"/>
      <c r="AZ42" s="113">
        <f t="shared" si="13"/>
        <v>7051.8272000000006</v>
      </c>
      <c r="BA42" s="113">
        <f t="shared" si="14"/>
        <v>5248.8032000000003</v>
      </c>
      <c r="BB42" s="113">
        <f t="shared" si="15"/>
        <v>14624.528</v>
      </c>
      <c r="BC42" s="113">
        <f t="shared" si="16"/>
        <v>27606.300799999997</v>
      </c>
      <c r="BD42" s="113">
        <f t="shared" si="17"/>
        <v>2203.6960000000004</v>
      </c>
      <c r="BE42" s="113">
        <f t="shared" si="18"/>
        <v>2404.0320000000002</v>
      </c>
      <c r="BF42" s="113">
        <f t="shared" si="19"/>
        <v>2163.6288000000004</v>
      </c>
      <c r="BG42" s="113">
        <f t="shared" si="20"/>
        <v>12500.966400000001</v>
      </c>
      <c r="BH42" s="106">
        <f t="shared" si="21"/>
        <v>8333.9775999999947</v>
      </c>
      <c r="BI42" s="124">
        <f t="shared" si="22"/>
        <v>400672.00000000006</v>
      </c>
      <c r="BK42" s="2">
        <v>6575</v>
      </c>
      <c r="BL42" s="2">
        <v>7936</v>
      </c>
      <c r="BM42" s="2">
        <v>14511</v>
      </c>
      <c r="BN42" s="2">
        <v>6265</v>
      </c>
      <c r="BO42" s="2">
        <v>7092</v>
      </c>
      <c r="BP42" s="2">
        <v>13357</v>
      </c>
      <c r="BQ42" s="2">
        <v>5282</v>
      </c>
      <c r="BR42" s="2">
        <v>6053</v>
      </c>
      <c r="BS42" s="2">
        <v>11335</v>
      </c>
      <c r="BT42" s="2">
        <v>4404</v>
      </c>
      <c r="BU42" s="2">
        <v>4467</v>
      </c>
      <c r="BV42" s="2">
        <v>8871</v>
      </c>
      <c r="BW42" s="2">
        <v>3109</v>
      </c>
      <c r="BX42" s="2">
        <v>3255</v>
      </c>
      <c r="BY42" s="2">
        <v>6364</v>
      </c>
      <c r="BZ42" s="2">
        <v>126038</v>
      </c>
      <c r="CA42" s="2">
        <v>139317</v>
      </c>
      <c r="CB42" s="2">
        <v>265355</v>
      </c>
      <c r="CC42" s="2">
        <v>964605</v>
      </c>
      <c r="CD42" s="2">
        <v>1008514</v>
      </c>
      <c r="CE42" s="2">
        <v>1973119</v>
      </c>
      <c r="CF42" s="2">
        <f t="shared" si="23"/>
        <v>2418</v>
      </c>
      <c r="CG42" s="2">
        <f t="shared" si="24"/>
        <v>2524</v>
      </c>
      <c r="CH42" s="2">
        <f t="shared" si="25"/>
        <v>4942</v>
      </c>
      <c r="CI42" s="2">
        <v>1118696</v>
      </c>
      <c r="CJ42" s="2">
        <v>1179158</v>
      </c>
      <c r="CK42" s="2">
        <v>2297854</v>
      </c>
      <c r="CL42" s="122" t="s">
        <v>597</v>
      </c>
      <c r="CM42" s="221" t="s">
        <v>274</v>
      </c>
      <c r="CN42" s="25"/>
      <c r="CO42" s="227">
        <f t="shared" si="26"/>
        <v>4859.2849223666954</v>
      </c>
      <c r="CP42" s="227">
        <f t="shared" si="27"/>
        <v>1976.4602624883914</v>
      </c>
      <c r="CQ42" s="227">
        <f t="shared" si="28"/>
        <v>2656.495112396175</v>
      </c>
      <c r="CR42" s="227">
        <f t="shared" si="29"/>
        <v>46269.39681981536</v>
      </c>
      <c r="CS42" s="227">
        <f t="shared" si="30"/>
        <v>344048.63667056308</v>
      </c>
      <c r="CT42" s="227">
        <f t="shared" si="31"/>
        <v>861.72621237032467</v>
      </c>
      <c r="CU42" s="227">
        <f t="shared" si="32"/>
        <v>400672</v>
      </c>
    </row>
    <row r="43" spans="1:99">
      <c r="A43" s="1">
        <v>19</v>
      </c>
      <c r="B43" s="25">
        <v>19</v>
      </c>
      <c r="C43" s="1">
        <v>6</v>
      </c>
      <c r="D43" s="122" t="s">
        <v>692</v>
      </c>
      <c r="E43" s="20" t="s">
        <v>615</v>
      </c>
      <c r="F43" s="2">
        <v>674034</v>
      </c>
      <c r="G43" s="2">
        <v>130117</v>
      </c>
      <c r="H43" s="74">
        <f t="shared" ref="H43:H74" si="36">F43/G43</f>
        <v>5.1802147298200847</v>
      </c>
      <c r="I43" s="81"/>
      <c r="J43" s="59">
        <v>396736.41240000003</v>
      </c>
      <c r="K43" s="59">
        <v>374425.88699999993</v>
      </c>
      <c r="L43" s="59">
        <v>11593.3848</v>
      </c>
      <c r="M43" s="59">
        <v>10717.140600000015</v>
      </c>
      <c r="N43" s="17"/>
      <c r="O43" s="59">
        <v>337.01700000000005</v>
      </c>
      <c r="P43" s="59">
        <v>81355.9038</v>
      </c>
      <c r="Q43" s="59">
        <v>15435.378600000002</v>
      </c>
      <c r="R43" s="59"/>
      <c r="S43" s="59"/>
      <c r="T43" s="59">
        <v>8492.8284000000003</v>
      </c>
      <c r="U43" s="59">
        <v>26152.519199999999</v>
      </c>
      <c r="V43" s="59">
        <v>2359.1190000000001</v>
      </c>
      <c r="W43" s="59">
        <v>5864.0957999999991</v>
      </c>
      <c r="X43" s="59">
        <f t="shared" ref="X43:X60" si="37">P43-Q43-SUM(T43:W43)</f>
        <v>23051.962800000008</v>
      </c>
      <c r="Y43" s="100"/>
      <c r="Z43" s="59">
        <v>17120.463600000003</v>
      </c>
      <c r="AA43" s="59">
        <v>15907.2024</v>
      </c>
      <c r="AB43" s="59">
        <v>38285.131199999996</v>
      </c>
      <c r="AC43" s="59">
        <v>124291.86960000001</v>
      </c>
      <c r="AD43" s="59">
        <v>8627.6352000000006</v>
      </c>
      <c r="AE43" s="59">
        <v>2291.7156000000004</v>
      </c>
      <c r="AF43" s="59">
        <v>7077.3570000000009</v>
      </c>
      <c r="AG43" s="59">
        <v>63696.212999999996</v>
      </c>
      <c r="AH43" s="59">
        <f t="shared" ref="AH43:AH60" si="38">AC43-SUM(AD43:AG43)</f>
        <v>42598.948800000013</v>
      </c>
      <c r="AJ43" s="113">
        <f t="shared" ref="AJ43:AJ60" si="39">J43/$H43</f>
        <v>76586.866200000004</v>
      </c>
      <c r="AK43" s="113">
        <f t="shared" ref="AK43:AK60" si="40">K43/$H43</f>
        <v>72279.993499999997</v>
      </c>
      <c r="AL43" s="113">
        <f t="shared" ref="AL43:AL60" si="41">L43/$H43</f>
        <v>2238.0124000000001</v>
      </c>
      <c r="AM43" s="113">
        <f t="shared" ref="AM43:AM60" si="42">M43/$H43</f>
        <v>2068.860300000003</v>
      </c>
      <c r="AN43" s="114"/>
      <c r="AO43" s="113">
        <f t="shared" si="35"/>
        <v>65.058500000000009</v>
      </c>
      <c r="AP43" s="113">
        <f t="shared" si="33"/>
        <v>15705.1219</v>
      </c>
      <c r="AQ43" s="113">
        <f t="shared" si="34"/>
        <v>2979.6793000000007</v>
      </c>
      <c r="AR43" s="113"/>
      <c r="AS43" s="113"/>
      <c r="AT43" s="113">
        <f t="shared" ref="AT43:AT60" si="43">T43/$H43</f>
        <v>1639.4742000000001</v>
      </c>
      <c r="AU43" s="113">
        <f t="shared" ref="AU43:AU60" si="44">U43/$H43</f>
        <v>5048.5396000000001</v>
      </c>
      <c r="AV43" s="113">
        <f t="shared" ref="AV43:AV60" si="45">V43/$H43</f>
        <v>455.40950000000004</v>
      </c>
      <c r="AW43" s="113">
        <f t="shared" ref="AW43:AW60" si="46">W43/$H43</f>
        <v>1132.0178999999998</v>
      </c>
      <c r="AX43" s="113">
        <f t="shared" ref="AX43:AX60" si="47">AP43-SUM(AQ43:AW43)</f>
        <v>4450.0013999999992</v>
      </c>
      <c r="AY43" s="113"/>
      <c r="AZ43" s="113">
        <f t="shared" ref="AZ43:AZ60" si="48">Z43/$H43</f>
        <v>3304.9718000000007</v>
      </c>
      <c r="BA43" s="113">
        <f t="shared" ref="BA43:BA60" si="49">AA43/$H43</f>
        <v>3070.7612000000004</v>
      </c>
      <c r="BB43" s="113">
        <f t="shared" ref="BB43:BB60" si="50">AB43/$H43</f>
        <v>7390.6455999999998</v>
      </c>
      <c r="BC43" s="113">
        <f t="shared" ref="BC43:BC60" si="51">AC43/$H43</f>
        <v>23993.574800000002</v>
      </c>
      <c r="BD43" s="113">
        <f t="shared" ref="BD43:BD60" si="52">AD43/$H43</f>
        <v>1665.4976000000001</v>
      </c>
      <c r="BE43" s="113">
        <f t="shared" ref="BE43:BE60" si="53">AE43/$H43</f>
        <v>442.39780000000013</v>
      </c>
      <c r="BF43" s="113">
        <f t="shared" ref="BF43:BF60" si="54">AF43/$H43</f>
        <v>1366.2285000000002</v>
      </c>
      <c r="BG43" s="113">
        <f t="shared" ref="BG43:BG60" si="55">AG43/$H43</f>
        <v>12296.056500000001</v>
      </c>
      <c r="BH43" s="106">
        <f t="shared" ref="BH43:BH60" si="56">BC43-SUM(BD43:BG43)</f>
        <v>8223.394400000001</v>
      </c>
      <c r="BI43" s="124">
        <f t="shared" ref="BI43:BI60" si="57">AJ43+AO43+AP43+SUM(AZ43:BC43)</f>
        <v>130117</v>
      </c>
      <c r="BK43" s="2">
        <v>3733</v>
      </c>
      <c r="BL43" s="2">
        <v>4018</v>
      </c>
      <c r="BM43" s="2">
        <v>7751</v>
      </c>
      <c r="BN43" s="2">
        <v>1687</v>
      </c>
      <c r="BO43" s="2">
        <v>1489</v>
      </c>
      <c r="BP43" s="2">
        <v>3176</v>
      </c>
      <c r="BQ43" s="2">
        <v>398</v>
      </c>
      <c r="BR43" s="2">
        <v>401</v>
      </c>
      <c r="BS43" s="2">
        <v>799</v>
      </c>
      <c r="BT43" s="2">
        <v>682</v>
      </c>
      <c r="BU43" s="2">
        <v>735</v>
      </c>
      <c r="BV43" s="2">
        <v>1417</v>
      </c>
      <c r="BW43" s="2">
        <v>471</v>
      </c>
      <c r="BX43" s="2">
        <v>525</v>
      </c>
      <c r="BY43" s="2">
        <v>996</v>
      </c>
      <c r="BZ43" s="2">
        <v>49970</v>
      </c>
      <c r="CA43" s="2">
        <v>54546</v>
      </c>
      <c r="CB43" s="2">
        <v>104516</v>
      </c>
      <c r="CC43" s="2">
        <v>266368</v>
      </c>
      <c r="CD43" s="2">
        <v>283205</v>
      </c>
      <c r="CE43" s="2">
        <v>549573</v>
      </c>
      <c r="CF43" s="2">
        <f t="shared" ref="CF43:CF60" si="58">CI43-CC43-BZ43-BW43-BT43-BQ43-BN43-BK43</f>
        <v>2943</v>
      </c>
      <c r="CG43" s="2">
        <f t="shared" ref="CG43:CG60" si="59">CJ43-CD43-CA43-BX43-BU43-BR43-BO43-BL43</f>
        <v>2863</v>
      </c>
      <c r="CH43" s="2">
        <f t="shared" ref="CH43:CH60" si="60">CK43-CE43-CB43-BY43-BV43-BS43-BP43-BM43</f>
        <v>5806</v>
      </c>
      <c r="CI43" s="2">
        <v>326252</v>
      </c>
      <c r="CJ43" s="2">
        <v>347782</v>
      </c>
      <c r="CK43" s="2">
        <v>674034</v>
      </c>
      <c r="CL43" s="122" t="s">
        <v>597</v>
      </c>
      <c r="CM43" s="221" t="s">
        <v>615</v>
      </c>
      <c r="CN43" s="25"/>
      <c r="CO43" s="227">
        <f t="shared" ref="CO43:CO60" si="61">(BM43+BP43)/H43</f>
        <v>2109.372018325485</v>
      </c>
      <c r="CP43" s="227">
        <f t="shared" ref="CP43:CP60" si="62">BS43/H43</f>
        <v>154.24071040926719</v>
      </c>
      <c r="CQ43" s="227">
        <f t="shared" ref="CQ43:CQ60" si="63">(BV43+BY43)/H43</f>
        <v>465.81080627980191</v>
      </c>
      <c r="CR43" s="227">
        <f t="shared" ref="CR43:CR60" si="64">CB43/H43</f>
        <v>20175.99760842925</v>
      </c>
      <c r="CS43" s="227">
        <f t="shared" ref="CS43:CS60" si="65">CE43/H43</f>
        <v>106090.77589706158</v>
      </c>
      <c r="CT43" s="227">
        <f t="shared" ref="CT43:CT60" si="66">CH43/H43</f>
        <v>1120.8029594946249</v>
      </c>
      <c r="CU43" s="227">
        <f t="shared" ref="CU43:CU60" si="67">CK43/H43</f>
        <v>130117.00000000001</v>
      </c>
    </row>
    <row r="44" spans="1:99">
      <c r="A44" s="1">
        <v>21</v>
      </c>
      <c r="B44" s="25">
        <v>21</v>
      </c>
      <c r="C44" s="1">
        <v>6</v>
      </c>
      <c r="D44" s="122" t="s">
        <v>692</v>
      </c>
      <c r="E44" s="20" t="s">
        <v>477</v>
      </c>
      <c r="F44" s="2">
        <v>1299365</v>
      </c>
      <c r="G44" s="2">
        <v>253457</v>
      </c>
      <c r="H44" s="74">
        <f t="shared" si="36"/>
        <v>5.1265697929037275</v>
      </c>
      <c r="I44" s="81"/>
      <c r="J44" s="59">
        <v>719328.46400000004</v>
      </c>
      <c r="K44" s="59">
        <v>678268.53</v>
      </c>
      <c r="L44" s="59">
        <v>22738.887500000001</v>
      </c>
      <c r="M44" s="59">
        <v>18321.046499999953</v>
      </c>
      <c r="N44" s="17"/>
      <c r="O44" s="59">
        <v>779.61899999999991</v>
      </c>
      <c r="P44" s="59">
        <v>207248.7175</v>
      </c>
      <c r="Q44" s="59">
        <v>39890.505499999999</v>
      </c>
      <c r="R44" s="59"/>
      <c r="S44" s="59"/>
      <c r="T44" s="59">
        <v>16761.808499999999</v>
      </c>
      <c r="U44" s="59">
        <v>54053.584000000003</v>
      </c>
      <c r="V44" s="59">
        <v>4028.0315000000001</v>
      </c>
      <c r="W44" s="59">
        <v>21829.331999999999</v>
      </c>
      <c r="X44" s="59">
        <f t="shared" si="37"/>
        <v>70685.456000000006</v>
      </c>
      <c r="Y44" s="100"/>
      <c r="Z44" s="59">
        <v>48076.504999999997</v>
      </c>
      <c r="AA44" s="59">
        <v>31834.442500000001</v>
      </c>
      <c r="AB44" s="59">
        <v>63538.948499999999</v>
      </c>
      <c r="AC44" s="59">
        <v>228558.30350000001</v>
      </c>
      <c r="AD44" s="59">
        <v>14033.142000000002</v>
      </c>
      <c r="AE44" s="59">
        <v>4028.0315000000001</v>
      </c>
      <c r="AF44" s="59">
        <v>16891.744999999999</v>
      </c>
      <c r="AG44" s="59">
        <v>116163.231</v>
      </c>
      <c r="AH44" s="59">
        <f t="shared" si="38"/>
        <v>77442.15400000001</v>
      </c>
      <c r="AJ44" s="113">
        <f t="shared" si="39"/>
        <v>140313.79519999999</v>
      </c>
      <c r="AK44" s="113">
        <f t="shared" si="40"/>
        <v>132304.554</v>
      </c>
      <c r="AL44" s="113">
        <f t="shared" si="41"/>
        <v>4435.4974999999995</v>
      </c>
      <c r="AM44" s="113">
        <f t="shared" si="42"/>
        <v>3573.7436999999909</v>
      </c>
      <c r="AN44" s="114"/>
      <c r="AO44" s="113">
        <f t="shared" si="35"/>
        <v>152.07419999999999</v>
      </c>
      <c r="AP44" s="113">
        <f t="shared" si="33"/>
        <v>40426.391499999998</v>
      </c>
      <c r="AQ44" s="113">
        <f t="shared" si="34"/>
        <v>7781.1298999999999</v>
      </c>
      <c r="AR44" s="113"/>
      <c r="AS44" s="113"/>
      <c r="AT44" s="113">
        <f t="shared" si="43"/>
        <v>3269.5952999999995</v>
      </c>
      <c r="AU44" s="113">
        <f t="shared" si="44"/>
        <v>10543.8112</v>
      </c>
      <c r="AV44" s="113">
        <f t="shared" si="45"/>
        <v>785.71669999999995</v>
      </c>
      <c r="AW44" s="113">
        <f t="shared" si="46"/>
        <v>4258.0775999999996</v>
      </c>
      <c r="AX44" s="113">
        <f t="shared" si="47"/>
        <v>13788.060799999999</v>
      </c>
      <c r="AY44" s="113"/>
      <c r="AZ44" s="113">
        <f t="shared" si="48"/>
        <v>9377.9089999999997</v>
      </c>
      <c r="BA44" s="113">
        <f t="shared" si="49"/>
        <v>6209.6965</v>
      </c>
      <c r="BB44" s="113">
        <f t="shared" si="50"/>
        <v>12394.047299999998</v>
      </c>
      <c r="BC44" s="113">
        <f t="shared" si="51"/>
        <v>44583.086300000003</v>
      </c>
      <c r="BD44" s="113">
        <f t="shared" si="52"/>
        <v>2737.3356000000003</v>
      </c>
      <c r="BE44" s="113">
        <f t="shared" si="53"/>
        <v>785.71669999999995</v>
      </c>
      <c r="BF44" s="113">
        <f t="shared" si="54"/>
        <v>3294.9409999999998</v>
      </c>
      <c r="BG44" s="113">
        <f t="shared" si="55"/>
        <v>22659.055799999998</v>
      </c>
      <c r="BH44" s="106">
        <f t="shared" si="56"/>
        <v>15106.037200000006</v>
      </c>
      <c r="BI44" s="124">
        <f t="shared" si="57"/>
        <v>253457</v>
      </c>
      <c r="BK44" s="2">
        <v>6057</v>
      </c>
      <c r="BL44" s="2">
        <v>6650</v>
      </c>
      <c r="BM44" s="2">
        <v>12707</v>
      </c>
      <c r="BN44" s="2">
        <v>3668</v>
      </c>
      <c r="BO44" s="2">
        <v>3270</v>
      </c>
      <c r="BP44" s="2">
        <v>6938</v>
      </c>
      <c r="BQ44" s="2">
        <v>1255</v>
      </c>
      <c r="BR44" s="2">
        <v>1283</v>
      </c>
      <c r="BS44" s="2">
        <v>2538</v>
      </c>
      <c r="BT44" s="2">
        <v>2734</v>
      </c>
      <c r="BU44" s="2">
        <v>2694</v>
      </c>
      <c r="BV44" s="2">
        <v>5428</v>
      </c>
      <c r="BW44" s="2">
        <v>2572</v>
      </c>
      <c r="BX44" s="2">
        <v>2381</v>
      </c>
      <c r="BY44" s="2">
        <v>4953</v>
      </c>
      <c r="BZ44" s="2">
        <v>73822</v>
      </c>
      <c r="CA44" s="2">
        <v>80262</v>
      </c>
      <c r="CB44" s="2">
        <v>154084</v>
      </c>
      <c r="CC44" s="2">
        <v>532397</v>
      </c>
      <c r="CD44" s="2">
        <v>564896</v>
      </c>
      <c r="CE44" s="2">
        <v>1097293</v>
      </c>
      <c r="CF44" s="2">
        <f t="shared" si="58"/>
        <v>7487</v>
      </c>
      <c r="CG44" s="2">
        <f t="shared" si="59"/>
        <v>7937</v>
      </c>
      <c r="CH44" s="2">
        <f t="shared" si="60"/>
        <v>15424</v>
      </c>
      <c r="CI44" s="2">
        <v>629992</v>
      </c>
      <c r="CJ44" s="2">
        <v>669373</v>
      </c>
      <c r="CK44" s="2">
        <v>1299365</v>
      </c>
      <c r="CL44" s="122" t="s">
        <v>597</v>
      </c>
      <c r="CM44" s="221" t="s">
        <v>477</v>
      </c>
      <c r="CN44" s="25"/>
      <c r="CO44" s="227">
        <f t="shared" si="61"/>
        <v>3831.9969869897986</v>
      </c>
      <c r="CP44" s="227">
        <f t="shared" si="62"/>
        <v>495.06787238381821</v>
      </c>
      <c r="CQ44" s="227">
        <f t="shared" si="63"/>
        <v>2024.9407341278238</v>
      </c>
      <c r="CR44" s="227">
        <f t="shared" si="64"/>
        <v>30055.964558072596</v>
      </c>
      <c r="CS44" s="227">
        <f t="shared" si="65"/>
        <v>214040.3904222447</v>
      </c>
      <c r="CT44" s="227">
        <f t="shared" si="66"/>
        <v>3008.6394261812497</v>
      </c>
      <c r="CU44" s="227">
        <f t="shared" si="67"/>
        <v>253457</v>
      </c>
    </row>
    <row r="45" spans="1:99">
      <c r="A45" s="1">
        <v>49</v>
      </c>
      <c r="B45" s="25">
        <v>49</v>
      </c>
      <c r="C45" s="1">
        <v>6</v>
      </c>
      <c r="D45" s="122" t="s">
        <v>692</v>
      </c>
      <c r="E45" s="20" t="s">
        <v>275</v>
      </c>
      <c r="F45" s="2">
        <v>412716</v>
      </c>
      <c r="G45" s="2">
        <v>85628</v>
      </c>
      <c r="H45" s="74">
        <f t="shared" si="36"/>
        <v>4.8198720044845142</v>
      </c>
      <c r="I45" s="81"/>
      <c r="J45" s="59">
        <v>248867.74799999996</v>
      </c>
      <c r="K45" s="59">
        <v>233267.08319999999</v>
      </c>
      <c r="L45" s="59">
        <v>6438.3696000000009</v>
      </c>
      <c r="M45" s="59">
        <v>9162.295199999975</v>
      </c>
      <c r="N45" s="17"/>
      <c r="O45" s="59">
        <v>412.71600000000007</v>
      </c>
      <c r="P45" s="59">
        <v>50640.253199999992</v>
      </c>
      <c r="Q45" s="59">
        <v>8254.32</v>
      </c>
      <c r="R45" s="59"/>
      <c r="S45" s="59"/>
      <c r="T45" s="59">
        <v>4993.8635999999997</v>
      </c>
      <c r="U45" s="59">
        <v>11432.233200000001</v>
      </c>
      <c r="V45" s="59">
        <v>701.61720000000003</v>
      </c>
      <c r="W45" s="59">
        <v>13248.183599999998</v>
      </c>
      <c r="X45" s="59">
        <f t="shared" si="37"/>
        <v>12010.035599999996</v>
      </c>
      <c r="Y45" s="100"/>
      <c r="Z45" s="59">
        <v>10854.430799999998</v>
      </c>
      <c r="AA45" s="59">
        <v>12340.208400000001</v>
      </c>
      <c r="AB45" s="59">
        <v>12422.7516</v>
      </c>
      <c r="AC45" s="59">
        <v>77177.891999999993</v>
      </c>
      <c r="AD45" s="59">
        <v>4870.0487999999996</v>
      </c>
      <c r="AE45" s="59">
        <v>1361.9628</v>
      </c>
      <c r="AF45" s="59">
        <v>4333.518</v>
      </c>
      <c r="AG45" s="59">
        <v>42468.4764</v>
      </c>
      <c r="AH45" s="59">
        <f t="shared" si="38"/>
        <v>24143.885999999991</v>
      </c>
      <c r="AJ45" s="113">
        <f t="shared" si="39"/>
        <v>51633.683999999994</v>
      </c>
      <c r="AK45" s="113">
        <f t="shared" si="40"/>
        <v>48396.945599999999</v>
      </c>
      <c r="AL45" s="113">
        <f t="shared" si="41"/>
        <v>1335.7968000000003</v>
      </c>
      <c r="AM45" s="113">
        <f t="shared" si="42"/>
        <v>1900.9415999999949</v>
      </c>
      <c r="AN45" s="114"/>
      <c r="AO45" s="113">
        <f t="shared" si="35"/>
        <v>85.628000000000014</v>
      </c>
      <c r="AP45" s="113">
        <f t="shared" si="33"/>
        <v>10506.555599999998</v>
      </c>
      <c r="AQ45" s="113">
        <f t="shared" si="34"/>
        <v>1712.56</v>
      </c>
      <c r="AR45" s="113"/>
      <c r="AS45" s="113"/>
      <c r="AT45" s="113">
        <f t="shared" si="43"/>
        <v>1036.0988</v>
      </c>
      <c r="AU45" s="113">
        <f t="shared" si="44"/>
        <v>2371.8956000000003</v>
      </c>
      <c r="AV45" s="113">
        <f t="shared" si="45"/>
        <v>145.5676</v>
      </c>
      <c r="AW45" s="113">
        <f t="shared" si="46"/>
        <v>2748.6587999999997</v>
      </c>
      <c r="AX45" s="113">
        <f t="shared" si="47"/>
        <v>2491.7747999999974</v>
      </c>
      <c r="AY45" s="113"/>
      <c r="AZ45" s="113">
        <f t="shared" si="48"/>
        <v>2252.0163999999995</v>
      </c>
      <c r="BA45" s="113">
        <f t="shared" si="49"/>
        <v>2560.2772000000004</v>
      </c>
      <c r="BB45" s="113">
        <f t="shared" si="50"/>
        <v>2577.4027999999998</v>
      </c>
      <c r="BC45" s="113">
        <f t="shared" si="51"/>
        <v>16012.436</v>
      </c>
      <c r="BD45" s="113">
        <f t="shared" si="52"/>
        <v>1010.4104</v>
      </c>
      <c r="BE45" s="113">
        <f t="shared" si="53"/>
        <v>282.57240000000002</v>
      </c>
      <c r="BF45" s="113">
        <f t="shared" si="54"/>
        <v>899.09400000000005</v>
      </c>
      <c r="BG45" s="113">
        <f t="shared" si="55"/>
        <v>8811.1211999999996</v>
      </c>
      <c r="BH45" s="106">
        <f t="shared" si="56"/>
        <v>5009.2379999999994</v>
      </c>
      <c r="BI45" s="124">
        <f t="shared" si="57"/>
        <v>85627.999999999985</v>
      </c>
      <c r="BK45" s="2">
        <v>1672</v>
      </c>
      <c r="BL45" s="2">
        <v>2069</v>
      </c>
      <c r="BM45" s="2">
        <v>3741</v>
      </c>
      <c r="BN45" s="2">
        <v>1078</v>
      </c>
      <c r="BO45" s="2">
        <v>1075</v>
      </c>
      <c r="BP45" s="2">
        <v>2153</v>
      </c>
      <c r="BQ45" s="2">
        <v>297</v>
      </c>
      <c r="BR45" s="2">
        <v>333</v>
      </c>
      <c r="BS45" s="2">
        <v>630</v>
      </c>
      <c r="BT45" s="2">
        <v>541</v>
      </c>
      <c r="BU45" s="2">
        <v>650</v>
      </c>
      <c r="BV45" s="2">
        <v>1191</v>
      </c>
      <c r="BW45" s="2">
        <v>291</v>
      </c>
      <c r="BX45" s="2">
        <v>335</v>
      </c>
      <c r="BY45" s="2">
        <v>626</v>
      </c>
      <c r="BZ45" s="2">
        <v>15297</v>
      </c>
      <c r="CA45" s="2">
        <v>16321</v>
      </c>
      <c r="CB45" s="2">
        <v>31618</v>
      </c>
      <c r="CC45" s="2">
        <v>180948</v>
      </c>
      <c r="CD45" s="2">
        <v>186987</v>
      </c>
      <c r="CE45" s="2">
        <v>367935</v>
      </c>
      <c r="CF45" s="2">
        <f t="shared" si="58"/>
        <v>2285</v>
      </c>
      <c r="CG45" s="2">
        <f t="shared" si="59"/>
        <v>2537</v>
      </c>
      <c r="CH45" s="2">
        <f t="shared" si="60"/>
        <v>4822</v>
      </c>
      <c r="CI45" s="2">
        <v>202409</v>
      </c>
      <c r="CJ45" s="2">
        <v>210307</v>
      </c>
      <c r="CK45" s="2">
        <v>412716</v>
      </c>
      <c r="CL45" s="122" t="s">
        <v>597</v>
      </c>
      <c r="CM45" s="221" t="s">
        <v>275</v>
      </c>
      <c r="CN45" s="25"/>
      <c r="CO45" s="227">
        <f t="shared" si="61"/>
        <v>1222.8540497581873</v>
      </c>
      <c r="CP45" s="227">
        <f t="shared" si="62"/>
        <v>130.70886517605328</v>
      </c>
      <c r="CQ45" s="227">
        <f t="shared" si="63"/>
        <v>376.9809651188711</v>
      </c>
      <c r="CR45" s="227">
        <f t="shared" si="64"/>
        <v>6559.9252367245272</v>
      </c>
      <c r="CS45" s="227">
        <f t="shared" si="65"/>
        <v>76337.089378652629</v>
      </c>
      <c r="CT45" s="227">
        <f t="shared" si="66"/>
        <v>1000.4415045697284</v>
      </c>
      <c r="CU45" s="227">
        <f t="shared" si="67"/>
        <v>85628</v>
      </c>
    </row>
    <row r="46" spans="1:99">
      <c r="A46" s="1">
        <v>4</v>
      </c>
      <c r="B46" s="25">
        <v>4</v>
      </c>
      <c r="C46" s="1">
        <v>7</v>
      </c>
      <c r="D46" s="122" t="s">
        <v>692</v>
      </c>
      <c r="E46" s="4" t="s">
        <v>82</v>
      </c>
      <c r="F46" s="2">
        <v>1591207</v>
      </c>
      <c r="G46" s="2">
        <v>267128</v>
      </c>
      <c r="H46" s="74">
        <f t="shared" si="36"/>
        <v>5.9567211224581476</v>
      </c>
      <c r="I46" s="81"/>
      <c r="J46" s="59">
        <v>1167627.6965999999</v>
      </c>
      <c r="K46" s="59">
        <v>1146782.8848999999</v>
      </c>
      <c r="L46" s="59">
        <v>14798.2251</v>
      </c>
      <c r="M46" s="59">
        <v>6046.5866000000351</v>
      </c>
      <c r="N46" s="17"/>
      <c r="O46" s="59">
        <v>636.4828</v>
      </c>
      <c r="P46" s="59">
        <v>116794.59379999999</v>
      </c>
      <c r="Q46" s="59">
        <v>16230.311400000001</v>
      </c>
      <c r="R46" s="59"/>
      <c r="S46" s="59"/>
      <c r="T46" s="59">
        <v>15912.07</v>
      </c>
      <c r="U46" s="59">
        <v>45508.520199999999</v>
      </c>
      <c r="V46" s="59">
        <v>8115.1557000000003</v>
      </c>
      <c r="W46" s="59">
        <v>4455.3796000000002</v>
      </c>
      <c r="X46" s="59">
        <f t="shared" si="37"/>
        <v>26573.156899999987</v>
      </c>
      <c r="Y46" s="100"/>
      <c r="Z46" s="59">
        <v>23231.622199999998</v>
      </c>
      <c r="AA46" s="59">
        <v>29755.570900000002</v>
      </c>
      <c r="AB46" s="59">
        <v>72240.7978</v>
      </c>
      <c r="AC46" s="59">
        <v>180920.2359</v>
      </c>
      <c r="AD46" s="59">
        <v>10661.086900000002</v>
      </c>
      <c r="AE46" s="59">
        <v>7478.6728999999996</v>
      </c>
      <c r="AF46" s="59">
        <v>14320.863000000001</v>
      </c>
      <c r="AG46" s="59">
        <v>83856.608899999992</v>
      </c>
      <c r="AH46" s="59">
        <f t="shared" si="38"/>
        <v>64603.00420000001</v>
      </c>
      <c r="AJ46" s="113">
        <f t="shared" si="39"/>
        <v>196018.52639999997</v>
      </c>
      <c r="AK46" s="113">
        <f t="shared" si="40"/>
        <v>192519.14959999998</v>
      </c>
      <c r="AL46" s="113">
        <f t="shared" si="41"/>
        <v>2484.2903999999999</v>
      </c>
      <c r="AM46" s="113">
        <f t="shared" si="42"/>
        <v>1015.0864000000058</v>
      </c>
      <c r="AN46" s="114"/>
      <c r="AO46" s="113">
        <f t="shared" si="35"/>
        <v>106.85119999999999</v>
      </c>
      <c r="AP46" s="113">
        <f t="shared" si="33"/>
        <v>19607.195199999998</v>
      </c>
      <c r="AQ46" s="113">
        <f t="shared" si="34"/>
        <v>2724.7056000000002</v>
      </c>
      <c r="AR46" s="113"/>
      <c r="AS46" s="113"/>
      <c r="AT46" s="113">
        <f t="shared" si="43"/>
        <v>2671.2799999999997</v>
      </c>
      <c r="AU46" s="113">
        <f t="shared" si="44"/>
        <v>7639.8607999999995</v>
      </c>
      <c r="AV46" s="113">
        <f t="shared" si="45"/>
        <v>1362.3528000000001</v>
      </c>
      <c r="AW46" s="113">
        <f t="shared" si="46"/>
        <v>747.95839999999998</v>
      </c>
      <c r="AX46" s="113">
        <f t="shared" si="47"/>
        <v>4461.0375999999997</v>
      </c>
      <c r="AY46" s="113"/>
      <c r="AZ46" s="113">
        <f t="shared" si="48"/>
        <v>3900.0687999999996</v>
      </c>
      <c r="BA46" s="113">
        <f t="shared" si="49"/>
        <v>4995.2936</v>
      </c>
      <c r="BB46" s="113">
        <f t="shared" si="50"/>
        <v>12127.611199999999</v>
      </c>
      <c r="BC46" s="113">
        <f t="shared" si="51"/>
        <v>30372.453600000001</v>
      </c>
      <c r="BD46" s="113">
        <f t="shared" si="52"/>
        <v>1789.7576000000004</v>
      </c>
      <c r="BE46" s="113">
        <f t="shared" si="53"/>
        <v>1255.5015999999998</v>
      </c>
      <c r="BF46" s="113">
        <f t="shared" si="54"/>
        <v>2404.152</v>
      </c>
      <c r="BG46" s="113">
        <f t="shared" si="55"/>
        <v>14077.645599999998</v>
      </c>
      <c r="BH46" s="106">
        <f t="shared" si="56"/>
        <v>10845.396800000002</v>
      </c>
      <c r="BI46" s="124">
        <f t="shared" si="57"/>
        <v>267127.99999999994</v>
      </c>
      <c r="BK46" s="2">
        <v>33919</v>
      </c>
      <c r="BL46" s="2">
        <v>36721</v>
      </c>
      <c r="BM46" s="2">
        <v>70640</v>
      </c>
      <c r="BN46" s="2">
        <v>3287</v>
      </c>
      <c r="BO46" s="2">
        <v>3442</v>
      </c>
      <c r="BP46" s="2">
        <v>6729</v>
      </c>
      <c r="BQ46" s="2">
        <v>1248</v>
      </c>
      <c r="BR46" s="2">
        <v>1027</v>
      </c>
      <c r="BS46" s="2">
        <v>2275</v>
      </c>
      <c r="BT46" s="2">
        <v>1122</v>
      </c>
      <c r="BU46" s="2">
        <v>926</v>
      </c>
      <c r="BV46" s="2">
        <v>2048</v>
      </c>
      <c r="BW46" s="2">
        <v>1285</v>
      </c>
      <c r="BX46" s="2">
        <v>1345</v>
      </c>
      <c r="BY46" s="2">
        <v>2630</v>
      </c>
      <c r="BZ46" s="2">
        <v>147981</v>
      </c>
      <c r="CA46" s="2">
        <v>157334</v>
      </c>
      <c r="CB46" s="2">
        <v>305315</v>
      </c>
      <c r="CC46" s="2">
        <v>599865</v>
      </c>
      <c r="CD46" s="2">
        <v>597444</v>
      </c>
      <c r="CE46" s="2">
        <v>1197309</v>
      </c>
      <c r="CF46" s="2">
        <f t="shared" si="58"/>
        <v>2173</v>
      </c>
      <c r="CG46" s="2">
        <f t="shared" si="59"/>
        <v>2088</v>
      </c>
      <c r="CH46" s="2">
        <f t="shared" si="60"/>
        <v>4261</v>
      </c>
      <c r="CI46" s="2">
        <v>790880</v>
      </c>
      <c r="CJ46" s="2">
        <v>800327</v>
      </c>
      <c r="CK46" s="2">
        <v>1591207</v>
      </c>
      <c r="CL46" s="122" t="s">
        <v>597</v>
      </c>
      <c r="CM46" s="25" t="s">
        <v>82</v>
      </c>
      <c r="CN46" s="25"/>
      <c r="CO46" s="227">
        <f t="shared" si="61"/>
        <v>12988.521438128415</v>
      </c>
      <c r="CP46" s="227">
        <f t="shared" si="62"/>
        <v>381.92152246690716</v>
      </c>
      <c r="CQ46" s="227">
        <f t="shared" si="63"/>
        <v>785.33137674733712</v>
      </c>
      <c r="CR46" s="227">
        <f t="shared" si="64"/>
        <v>51255.547090981876</v>
      </c>
      <c r="CS46" s="227">
        <f t="shared" si="65"/>
        <v>201001.35215091438</v>
      </c>
      <c r="CT46" s="227">
        <f t="shared" si="66"/>
        <v>715.32642076109516</v>
      </c>
      <c r="CU46" s="227">
        <f t="shared" si="67"/>
        <v>267128</v>
      </c>
    </row>
    <row r="47" spans="1:99">
      <c r="A47" s="1">
        <v>5</v>
      </c>
      <c r="B47" s="25">
        <v>5</v>
      </c>
      <c r="C47" s="1">
        <v>7</v>
      </c>
      <c r="D47" s="122" t="s">
        <v>692</v>
      </c>
      <c r="E47" s="4" t="s">
        <v>482</v>
      </c>
      <c r="F47" s="2">
        <v>1489246</v>
      </c>
      <c r="G47" s="2">
        <v>245621</v>
      </c>
      <c r="H47" s="74">
        <f t="shared" si="36"/>
        <v>6.0631867796320345</v>
      </c>
      <c r="I47" s="81"/>
      <c r="J47" s="59">
        <v>1104722.6828000001</v>
      </c>
      <c r="K47" s="59">
        <v>1087745.2784</v>
      </c>
      <c r="L47" s="59">
        <v>10871.495800000001</v>
      </c>
      <c r="M47" s="59">
        <v>6105.9086000000088</v>
      </c>
      <c r="N47" s="17"/>
      <c r="O47" s="59">
        <v>148.9246</v>
      </c>
      <c r="P47" s="59">
        <v>92184.327400000009</v>
      </c>
      <c r="Q47" s="59">
        <v>12062.892599999999</v>
      </c>
      <c r="R47" s="59"/>
      <c r="S47" s="59"/>
      <c r="T47" s="59">
        <v>10573.6466</v>
      </c>
      <c r="U47" s="59">
        <v>37677.923799999997</v>
      </c>
      <c r="V47" s="59">
        <v>4318.8134</v>
      </c>
      <c r="W47" s="59">
        <v>5063.4364000000005</v>
      </c>
      <c r="X47" s="59">
        <f t="shared" si="37"/>
        <v>22487.614600000023</v>
      </c>
      <c r="Y47" s="100"/>
      <c r="Z47" s="59">
        <v>30231.693799999997</v>
      </c>
      <c r="AA47" s="59">
        <v>31423.090599999996</v>
      </c>
      <c r="AB47" s="59">
        <v>79674.660999999993</v>
      </c>
      <c r="AC47" s="59">
        <v>150860.61980000001</v>
      </c>
      <c r="AD47" s="59">
        <v>10573.6466</v>
      </c>
      <c r="AE47" s="59">
        <v>6254.8331999999991</v>
      </c>
      <c r="AF47" s="59">
        <v>12807.515600000001</v>
      </c>
      <c r="AG47" s="59">
        <v>56889.197199999995</v>
      </c>
      <c r="AH47" s="59">
        <f t="shared" si="38"/>
        <v>64335.42720000002</v>
      </c>
      <c r="AJ47" s="113">
        <f t="shared" si="39"/>
        <v>182201.65780000002</v>
      </c>
      <c r="AK47" s="113">
        <f t="shared" si="40"/>
        <v>179401.5784</v>
      </c>
      <c r="AL47" s="113">
        <f t="shared" si="41"/>
        <v>1793.0333000000003</v>
      </c>
      <c r="AM47" s="113">
        <f t="shared" si="42"/>
        <v>1007.0461000000015</v>
      </c>
      <c r="AN47" s="114"/>
      <c r="AO47" s="113">
        <f t="shared" si="35"/>
        <v>24.562100000000001</v>
      </c>
      <c r="AP47" s="113">
        <f t="shared" si="33"/>
        <v>15203.939900000003</v>
      </c>
      <c r="AQ47" s="113">
        <f t="shared" si="34"/>
        <v>1989.5300999999999</v>
      </c>
      <c r="AR47" s="113"/>
      <c r="AS47" s="113"/>
      <c r="AT47" s="113">
        <f t="shared" si="43"/>
        <v>1743.9091000000001</v>
      </c>
      <c r="AU47" s="113">
        <f t="shared" si="44"/>
        <v>6214.2112999999999</v>
      </c>
      <c r="AV47" s="113">
        <f t="shared" si="45"/>
        <v>712.30090000000007</v>
      </c>
      <c r="AW47" s="113">
        <f t="shared" si="46"/>
        <v>835.11140000000012</v>
      </c>
      <c r="AX47" s="113">
        <f t="shared" si="47"/>
        <v>3708.8771000000033</v>
      </c>
      <c r="AY47" s="113"/>
      <c r="AZ47" s="113">
        <f t="shared" si="48"/>
        <v>4986.1062999999995</v>
      </c>
      <c r="BA47" s="113">
        <f t="shared" si="49"/>
        <v>5182.6030999999994</v>
      </c>
      <c r="BB47" s="113">
        <f t="shared" si="50"/>
        <v>13140.7235</v>
      </c>
      <c r="BC47" s="113">
        <f t="shared" si="51"/>
        <v>24881.407300000003</v>
      </c>
      <c r="BD47" s="113">
        <f t="shared" si="52"/>
        <v>1743.9091000000001</v>
      </c>
      <c r="BE47" s="113">
        <f t="shared" si="53"/>
        <v>1031.6081999999999</v>
      </c>
      <c r="BF47" s="113">
        <f t="shared" si="54"/>
        <v>2112.3406</v>
      </c>
      <c r="BG47" s="113">
        <f t="shared" si="55"/>
        <v>9382.7222000000002</v>
      </c>
      <c r="BH47" s="106">
        <f t="shared" si="56"/>
        <v>10610.827200000003</v>
      </c>
      <c r="BI47" s="124">
        <f t="shared" si="57"/>
        <v>245621.00000000003</v>
      </c>
      <c r="BK47" s="2">
        <v>10732</v>
      </c>
      <c r="BL47" s="2">
        <v>11370</v>
      </c>
      <c r="BM47" s="2">
        <v>22102</v>
      </c>
      <c r="BN47" s="2">
        <v>4871</v>
      </c>
      <c r="BO47" s="2">
        <v>5004</v>
      </c>
      <c r="BP47" s="2">
        <v>9875</v>
      </c>
      <c r="BQ47" s="2">
        <v>1963</v>
      </c>
      <c r="BR47" s="2">
        <v>2253</v>
      </c>
      <c r="BS47" s="2">
        <v>4216</v>
      </c>
      <c r="BT47" s="2">
        <v>1336</v>
      </c>
      <c r="BU47" s="2">
        <v>1355</v>
      </c>
      <c r="BV47" s="2">
        <v>2691</v>
      </c>
      <c r="BW47" s="2">
        <v>2512</v>
      </c>
      <c r="BX47" s="2">
        <v>2724</v>
      </c>
      <c r="BY47" s="2">
        <v>5236</v>
      </c>
      <c r="BZ47" s="2">
        <v>133253</v>
      </c>
      <c r="CA47" s="2">
        <v>144321</v>
      </c>
      <c r="CB47" s="2">
        <v>277574</v>
      </c>
      <c r="CC47" s="2">
        <v>580552</v>
      </c>
      <c r="CD47" s="2">
        <v>583892</v>
      </c>
      <c r="CE47" s="2">
        <v>1164444</v>
      </c>
      <c r="CF47" s="2">
        <f t="shared" si="58"/>
        <v>1663</v>
      </c>
      <c r="CG47" s="2">
        <f t="shared" si="59"/>
        <v>1445</v>
      </c>
      <c r="CH47" s="2">
        <f t="shared" si="60"/>
        <v>3108</v>
      </c>
      <c r="CI47" s="2">
        <v>736882</v>
      </c>
      <c r="CJ47" s="2">
        <v>752364</v>
      </c>
      <c r="CK47" s="2">
        <v>1489246</v>
      </c>
      <c r="CL47" s="122" t="s">
        <v>597</v>
      </c>
      <c r="CM47" s="25" t="s">
        <v>835</v>
      </c>
      <c r="CN47" s="25"/>
      <c r="CO47" s="227">
        <f t="shared" si="61"/>
        <v>5273.9592498485817</v>
      </c>
      <c r="CP47" s="227">
        <f t="shared" si="62"/>
        <v>695.34390960257747</v>
      </c>
      <c r="CQ47" s="227">
        <f t="shared" si="63"/>
        <v>1307.398285441089</v>
      </c>
      <c r="CR47" s="227">
        <f t="shared" si="64"/>
        <v>45780.215930746162</v>
      </c>
      <c r="CS47" s="227">
        <f t="shared" si="65"/>
        <v>192051.48089973046</v>
      </c>
      <c r="CT47" s="227">
        <f t="shared" si="66"/>
        <v>512.60172463112212</v>
      </c>
      <c r="CU47" s="227">
        <f t="shared" si="67"/>
        <v>245621</v>
      </c>
    </row>
    <row r="48" spans="1:99">
      <c r="A48" s="1">
        <v>11</v>
      </c>
      <c r="B48" s="25">
        <v>11</v>
      </c>
      <c r="C48" s="1">
        <v>7</v>
      </c>
      <c r="D48" s="122" t="s">
        <v>692</v>
      </c>
      <c r="E48" s="4" t="s">
        <v>445</v>
      </c>
      <c r="F48" s="2">
        <v>1603409</v>
      </c>
      <c r="G48" s="2">
        <v>265970</v>
      </c>
      <c r="H48" s="74">
        <f t="shared" si="36"/>
        <v>6.02853329322856</v>
      </c>
      <c r="I48" s="81"/>
      <c r="J48" s="59">
        <v>1105390.1646</v>
      </c>
      <c r="K48" s="59">
        <v>1088714.7110000001</v>
      </c>
      <c r="L48" s="59">
        <v>12185.9084</v>
      </c>
      <c r="M48" s="59">
        <v>4489.5451999998722</v>
      </c>
      <c r="N48" s="17"/>
      <c r="O48" s="59">
        <v>320.68180000000001</v>
      </c>
      <c r="P48" s="59">
        <v>160821.9227</v>
      </c>
      <c r="Q48" s="59">
        <v>18599.544399999999</v>
      </c>
      <c r="R48" s="59"/>
      <c r="S48" s="59"/>
      <c r="T48" s="59">
        <v>21806.362400000002</v>
      </c>
      <c r="U48" s="59">
        <v>52431.474299999994</v>
      </c>
      <c r="V48" s="59">
        <v>8017.0450000000001</v>
      </c>
      <c r="W48" s="59">
        <v>28219.998399999997</v>
      </c>
      <c r="X48" s="59">
        <f t="shared" si="37"/>
        <v>31747.498199999987</v>
      </c>
      <c r="Y48" s="100"/>
      <c r="Z48" s="59">
        <v>22768.407799999997</v>
      </c>
      <c r="AA48" s="59">
        <v>29182.043799999999</v>
      </c>
      <c r="AB48" s="59">
        <v>83216.927100000015</v>
      </c>
      <c r="AC48" s="59">
        <v>201708.85219999999</v>
      </c>
      <c r="AD48" s="59">
        <v>11223.862999999998</v>
      </c>
      <c r="AE48" s="59">
        <v>9139.4312999999984</v>
      </c>
      <c r="AF48" s="59">
        <v>16034.09</v>
      </c>
      <c r="AG48" s="59">
        <v>69427.609700000001</v>
      </c>
      <c r="AH48" s="59">
        <f t="shared" si="38"/>
        <v>95883.858200000002</v>
      </c>
      <c r="AJ48" s="113">
        <f t="shared" si="39"/>
        <v>183359.71799999999</v>
      </c>
      <c r="AK48" s="113">
        <f t="shared" si="40"/>
        <v>180593.63</v>
      </c>
      <c r="AL48" s="113">
        <f t="shared" si="41"/>
        <v>2021.3719999999998</v>
      </c>
      <c r="AM48" s="113">
        <f t="shared" si="42"/>
        <v>744.71599999997875</v>
      </c>
      <c r="AN48" s="114"/>
      <c r="AO48" s="113">
        <f t="shared" si="35"/>
        <v>53.193999999999996</v>
      </c>
      <c r="AP48" s="113">
        <f t="shared" si="33"/>
        <v>26676.790999999997</v>
      </c>
      <c r="AQ48" s="113">
        <f t="shared" si="34"/>
        <v>3085.2519999999995</v>
      </c>
      <c r="AR48" s="113"/>
      <c r="AS48" s="113"/>
      <c r="AT48" s="113">
        <f t="shared" si="43"/>
        <v>3617.192</v>
      </c>
      <c r="AU48" s="113">
        <f t="shared" si="44"/>
        <v>8697.2189999999991</v>
      </c>
      <c r="AV48" s="113">
        <f t="shared" si="45"/>
        <v>1329.85</v>
      </c>
      <c r="AW48" s="113">
        <f t="shared" si="46"/>
        <v>4681.0719999999992</v>
      </c>
      <c r="AX48" s="113">
        <f t="shared" si="47"/>
        <v>5266.2059999999983</v>
      </c>
      <c r="AY48" s="113"/>
      <c r="AZ48" s="113">
        <f t="shared" si="48"/>
        <v>3776.7739999999994</v>
      </c>
      <c r="BA48" s="113">
        <f t="shared" si="49"/>
        <v>4840.6539999999995</v>
      </c>
      <c r="BB48" s="113">
        <f t="shared" si="50"/>
        <v>13803.843000000001</v>
      </c>
      <c r="BC48" s="113">
        <f t="shared" si="51"/>
        <v>33459.025999999998</v>
      </c>
      <c r="BD48" s="113">
        <f t="shared" si="52"/>
        <v>1861.7899999999995</v>
      </c>
      <c r="BE48" s="113">
        <f t="shared" si="53"/>
        <v>1516.0289999999995</v>
      </c>
      <c r="BF48" s="113">
        <f t="shared" si="54"/>
        <v>2659.7</v>
      </c>
      <c r="BG48" s="113">
        <f t="shared" si="55"/>
        <v>11516.501</v>
      </c>
      <c r="BH48" s="106">
        <f t="shared" si="56"/>
        <v>15905.006000000001</v>
      </c>
      <c r="BI48" s="124">
        <f t="shared" si="57"/>
        <v>265970</v>
      </c>
      <c r="BK48" s="2">
        <v>9463</v>
      </c>
      <c r="BL48" s="2">
        <v>9748</v>
      </c>
      <c r="BM48" s="2">
        <v>19211</v>
      </c>
      <c r="BN48" s="2">
        <v>3433</v>
      </c>
      <c r="BO48" s="2">
        <v>3110</v>
      </c>
      <c r="BP48" s="2">
        <v>6543</v>
      </c>
      <c r="BQ48" s="2">
        <v>1670</v>
      </c>
      <c r="BR48" s="2">
        <v>1651</v>
      </c>
      <c r="BS48" s="2">
        <v>3321</v>
      </c>
      <c r="BT48" s="2">
        <v>1056</v>
      </c>
      <c r="BU48" s="2">
        <v>895</v>
      </c>
      <c r="BV48" s="2">
        <v>1951</v>
      </c>
      <c r="BW48" s="2">
        <v>1624</v>
      </c>
      <c r="BX48" s="2">
        <v>1777</v>
      </c>
      <c r="BY48" s="2">
        <v>3401</v>
      </c>
      <c r="BZ48" s="2">
        <v>191176</v>
      </c>
      <c r="CA48" s="2">
        <v>208902</v>
      </c>
      <c r="CB48" s="2">
        <v>400078</v>
      </c>
      <c r="CC48" s="2">
        <v>604094</v>
      </c>
      <c r="CD48" s="2">
        <v>558285</v>
      </c>
      <c r="CE48" s="2">
        <v>1162379</v>
      </c>
      <c r="CF48" s="2">
        <f t="shared" si="58"/>
        <v>3317</v>
      </c>
      <c r="CG48" s="2">
        <f t="shared" si="59"/>
        <v>3208</v>
      </c>
      <c r="CH48" s="2">
        <f t="shared" si="60"/>
        <v>6525</v>
      </c>
      <c r="CI48" s="2">
        <v>815833</v>
      </c>
      <c r="CJ48" s="2">
        <v>787576</v>
      </c>
      <c r="CK48" s="2">
        <v>1603409</v>
      </c>
      <c r="CL48" s="122" t="s">
        <v>597</v>
      </c>
      <c r="CM48" s="25" t="s">
        <v>445</v>
      </c>
      <c r="CN48" s="25"/>
      <c r="CO48" s="227">
        <f t="shared" si="61"/>
        <v>4272.017545117933</v>
      </c>
      <c r="CP48" s="227">
        <f t="shared" si="62"/>
        <v>550.88026199179365</v>
      </c>
      <c r="CQ48" s="227">
        <f t="shared" si="63"/>
        <v>887.77812772661241</v>
      </c>
      <c r="CR48" s="227">
        <f t="shared" si="64"/>
        <v>66364.06909278917</v>
      </c>
      <c r="CS48" s="227">
        <f t="shared" si="65"/>
        <v>192812.90215409792</v>
      </c>
      <c r="CT48" s="227">
        <f t="shared" si="66"/>
        <v>1082.3528182765594</v>
      </c>
      <c r="CU48" s="227">
        <f t="shared" si="67"/>
        <v>265970</v>
      </c>
    </row>
    <row r="49" spans="1:100">
      <c r="A49" s="1">
        <v>17</v>
      </c>
      <c r="B49" s="25">
        <v>17</v>
      </c>
      <c r="C49" s="1">
        <v>7</v>
      </c>
      <c r="D49" s="122" t="s">
        <v>692</v>
      </c>
      <c r="E49" s="4" t="s">
        <v>474</v>
      </c>
      <c r="F49" s="2">
        <v>1544564</v>
      </c>
      <c r="G49" s="2">
        <v>291218</v>
      </c>
      <c r="H49" s="74">
        <f t="shared" si="36"/>
        <v>5.3038067701859086</v>
      </c>
      <c r="I49" s="81"/>
      <c r="J49" s="59">
        <v>1060188.7296</v>
      </c>
      <c r="K49" s="59">
        <v>1036093.5312000001</v>
      </c>
      <c r="L49" s="59">
        <v>20079.331999999999</v>
      </c>
      <c r="M49" s="59">
        <v>4015.8664000000344</v>
      </c>
      <c r="N49" s="17"/>
      <c r="O49" s="59">
        <v>308.9128</v>
      </c>
      <c r="P49" s="59">
        <v>105648.1776</v>
      </c>
      <c r="Q49" s="59">
        <v>17916.9424</v>
      </c>
      <c r="R49" s="59"/>
      <c r="S49" s="59"/>
      <c r="T49" s="59">
        <v>17453.573199999999</v>
      </c>
      <c r="U49" s="59">
        <v>463.36919999999998</v>
      </c>
      <c r="V49" s="59">
        <v>5405.9740000000002</v>
      </c>
      <c r="W49" s="59">
        <v>9885.2096000000001</v>
      </c>
      <c r="X49" s="59">
        <f t="shared" si="37"/>
        <v>54523.109199999992</v>
      </c>
      <c r="Y49" s="100"/>
      <c r="Z49" s="59">
        <v>47572.571199999998</v>
      </c>
      <c r="AA49" s="59">
        <v>24249.6548</v>
      </c>
      <c r="AB49" s="59">
        <v>83406.456000000006</v>
      </c>
      <c r="AC49" s="59">
        <v>223189.49800000002</v>
      </c>
      <c r="AD49" s="59">
        <v>10348.578799999999</v>
      </c>
      <c r="AE49" s="59">
        <v>9576.2968000000001</v>
      </c>
      <c r="AF49" s="59">
        <v>11275.3172</v>
      </c>
      <c r="AG49" s="59">
        <v>104412.5264</v>
      </c>
      <c r="AH49" s="59">
        <f t="shared" si="38"/>
        <v>87576.778800000029</v>
      </c>
      <c r="AJ49" s="113">
        <f t="shared" si="39"/>
        <v>199892.03520000001</v>
      </c>
      <c r="AK49" s="113">
        <f t="shared" si="40"/>
        <v>195349.03440000003</v>
      </c>
      <c r="AL49" s="113">
        <f t="shared" si="41"/>
        <v>3785.8339999999998</v>
      </c>
      <c r="AM49" s="113">
        <f t="shared" si="42"/>
        <v>757.16680000000656</v>
      </c>
      <c r="AN49" s="114"/>
      <c r="AO49" s="113">
        <f t="shared" si="35"/>
        <v>58.243600000000001</v>
      </c>
      <c r="AP49" s="113">
        <f t="shared" si="33"/>
        <v>19919.3112</v>
      </c>
      <c r="AQ49" s="113">
        <f t="shared" si="34"/>
        <v>3378.1288</v>
      </c>
      <c r="AR49" s="113"/>
      <c r="AS49" s="113"/>
      <c r="AT49" s="113">
        <f t="shared" si="43"/>
        <v>3290.7633999999998</v>
      </c>
      <c r="AU49" s="113">
        <f t="shared" si="44"/>
        <v>87.365399999999994</v>
      </c>
      <c r="AV49" s="113">
        <f t="shared" si="45"/>
        <v>1019.263</v>
      </c>
      <c r="AW49" s="113">
        <f t="shared" si="46"/>
        <v>1863.7952</v>
      </c>
      <c r="AX49" s="113">
        <f t="shared" si="47"/>
        <v>10279.9954</v>
      </c>
      <c r="AY49" s="113"/>
      <c r="AZ49" s="113">
        <f t="shared" si="48"/>
        <v>8969.5144</v>
      </c>
      <c r="BA49" s="113">
        <f t="shared" si="49"/>
        <v>4572.1226000000006</v>
      </c>
      <c r="BB49" s="113">
        <f t="shared" si="50"/>
        <v>15725.772000000001</v>
      </c>
      <c r="BC49" s="113">
        <f t="shared" si="51"/>
        <v>42081.001000000004</v>
      </c>
      <c r="BD49" s="113">
        <f t="shared" si="52"/>
        <v>1951.1605999999999</v>
      </c>
      <c r="BE49" s="113">
        <f t="shared" si="53"/>
        <v>1805.5516</v>
      </c>
      <c r="BF49" s="113">
        <f t="shared" si="54"/>
        <v>2125.8914</v>
      </c>
      <c r="BG49" s="113">
        <f t="shared" si="55"/>
        <v>19686.336800000001</v>
      </c>
      <c r="BH49" s="106">
        <f t="shared" si="56"/>
        <v>16512.060600000004</v>
      </c>
      <c r="BI49" s="124">
        <f t="shared" si="57"/>
        <v>291218</v>
      </c>
      <c r="BK49" s="2">
        <v>46162</v>
      </c>
      <c r="BL49" s="2">
        <v>52825</v>
      </c>
      <c r="BM49" s="2">
        <v>98987</v>
      </c>
      <c r="BN49" s="2">
        <v>3097</v>
      </c>
      <c r="BO49" s="2">
        <v>2929</v>
      </c>
      <c r="BP49" s="2">
        <v>6026</v>
      </c>
      <c r="BQ49" s="2">
        <v>782</v>
      </c>
      <c r="BR49" s="2">
        <v>290</v>
      </c>
      <c r="BS49" s="2">
        <v>1072</v>
      </c>
      <c r="BT49" s="2">
        <v>708</v>
      </c>
      <c r="BU49" s="2">
        <v>582</v>
      </c>
      <c r="BV49" s="2">
        <v>1290</v>
      </c>
      <c r="BW49" s="2">
        <v>1179</v>
      </c>
      <c r="BX49" s="2">
        <v>1251</v>
      </c>
      <c r="BY49" s="2">
        <v>2430</v>
      </c>
      <c r="BZ49" s="2">
        <v>155104</v>
      </c>
      <c r="CA49" s="2">
        <v>171402</v>
      </c>
      <c r="CB49" s="2">
        <v>326506</v>
      </c>
      <c r="CC49" s="2">
        <v>540000</v>
      </c>
      <c r="CD49" s="2">
        <v>559069</v>
      </c>
      <c r="CE49" s="2">
        <v>1099069</v>
      </c>
      <c r="CF49" s="2">
        <f t="shared" si="58"/>
        <v>5019</v>
      </c>
      <c r="CG49" s="2">
        <f t="shared" si="59"/>
        <v>4165</v>
      </c>
      <c r="CH49" s="2">
        <f t="shared" si="60"/>
        <v>9184</v>
      </c>
      <c r="CI49" s="2">
        <v>752051</v>
      </c>
      <c r="CJ49" s="2">
        <v>792513</v>
      </c>
      <c r="CK49" s="2">
        <v>1544564</v>
      </c>
      <c r="CL49" s="122" t="s">
        <v>597</v>
      </c>
      <c r="CM49" s="25" t="s">
        <v>255</v>
      </c>
      <c r="CN49" s="25"/>
      <c r="CO49" s="227">
        <f t="shared" si="61"/>
        <v>19799.552387599349</v>
      </c>
      <c r="CP49" s="227">
        <f t="shared" si="62"/>
        <v>202.11897726478153</v>
      </c>
      <c r="CQ49" s="227">
        <f t="shared" si="63"/>
        <v>701.38301812032398</v>
      </c>
      <c r="CR49" s="227">
        <f t="shared" si="64"/>
        <v>61560.689170536156</v>
      </c>
      <c r="CS49" s="227">
        <f t="shared" si="65"/>
        <v>207222.66998453933</v>
      </c>
      <c r="CT49" s="227">
        <f t="shared" si="66"/>
        <v>1731.5864619400686</v>
      </c>
      <c r="CU49" s="227">
        <f t="shared" si="67"/>
        <v>291218</v>
      </c>
    </row>
    <row r="50" spans="1:100">
      <c r="A50" s="1">
        <v>22</v>
      </c>
      <c r="B50" s="25">
        <v>22</v>
      </c>
      <c r="C50" s="1">
        <v>7</v>
      </c>
      <c r="D50" s="122" t="s">
        <v>692</v>
      </c>
      <c r="E50" s="20" t="s">
        <v>563</v>
      </c>
      <c r="F50" s="2">
        <v>2147621</v>
      </c>
      <c r="G50" s="2">
        <v>346922</v>
      </c>
      <c r="H50" s="74">
        <f t="shared" si="36"/>
        <v>6.1905010348147425</v>
      </c>
      <c r="I50" s="81"/>
      <c r="J50" s="59">
        <v>1606635.2700999998</v>
      </c>
      <c r="K50" s="59">
        <v>1585373.8222000001</v>
      </c>
      <c r="L50" s="59">
        <v>11167.629199999999</v>
      </c>
      <c r="M50" s="59">
        <v>10093.818700000194</v>
      </c>
      <c r="N50" s="17"/>
      <c r="O50" s="59">
        <v>214.7621</v>
      </c>
      <c r="P50" s="59">
        <v>168373.48639999999</v>
      </c>
      <c r="Q50" s="59">
        <v>25341.927799999998</v>
      </c>
      <c r="R50" s="59"/>
      <c r="S50" s="59"/>
      <c r="T50" s="59">
        <v>23194.306800000002</v>
      </c>
      <c r="U50" s="59">
        <v>68938.634099999996</v>
      </c>
      <c r="V50" s="59">
        <v>5369.0524999999998</v>
      </c>
      <c r="W50" s="59">
        <v>4939.5282999999999</v>
      </c>
      <c r="X50" s="59">
        <f t="shared" si="37"/>
        <v>40590.036899999977</v>
      </c>
      <c r="Y50" s="100"/>
      <c r="Z50" s="59">
        <v>24697.641499999998</v>
      </c>
      <c r="AA50" s="59">
        <v>45959.089400000004</v>
      </c>
      <c r="AB50" s="59">
        <v>109099.1468</v>
      </c>
      <c r="AC50" s="59">
        <v>192641.60370000001</v>
      </c>
      <c r="AD50" s="59">
        <v>11597.153400000001</v>
      </c>
      <c r="AE50" s="59">
        <v>11167.629199999999</v>
      </c>
      <c r="AF50" s="59">
        <v>21476.21</v>
      </c>
      <c r="AG50" s="59">
        <v>81824.360099999991</v>
      </c>
      <c r="AH50" s="59">
        <f t="shared" si="38"/>
        <v>66576.251000000018</v>
      </c>
      <c r="AJ50" s="113">
        <f t="shared" si="39"/>
        <v>259532.34819999998</v>
      </c>
      <c r="AK50" s="113">
        <f t="shared" si="40"/>
        <v>256097.8204</v>
      </c>
      <c r="AL50" s="113">
        <f t="shared" si="41"/>
        <v>1803.9943999999998</v>
      </c>
      <c r="AM50" s="113">
        <f t="shared" si="42"/>
        <v>1630.5334000000314</v>
      </c>
      <c r="AN50" s="114"/>
      <c r="AO50" s="113">
        <f t="shared" si="35"/>
        <v>34.6922</v>
      </c>
      <c r="AP50" s="113">
        <f t="shared" si="33"/>
        <v>27198.684799999999</v>
      </c>
      <c r="AQ50" s="113">
        <f t="shared" si="34"/>
        <v>4093.6795999999995</v>
      </c>
      <c r="AR50" s="113"/>
      <c r="AS50" s="113"/>
      <c r="AT50" s="113">
        <f t="shared" si="43"/>
        <v>3746.7576000000004</v>
      </c>
      <c r="AU50" s="113">
        <f t="shared" si="44"/>
        <v>11136.196199999998</v>
      </c>
      <c r="AV50" s="113">
        <f t="shared" si="45"/>
        <v>867.30499999999995</v>
      </c>
      <c r="AW50" s="113">
        <f t="shared" si="46"/>
        <v>797.92059999999992</v>
      </c>
      <c r="AX50" s="113">
        <f t="shared" si="47"/>
        <v>6556.8257999999987</v>
      </c>
      <c r="AY50" s="113"/>
      <c r="AZ50" s="113">
        <f t="shared" si="48"/>
        <v>3989.6029999999996</v>
      </c>
      <c r="BA50" s="113">
        <f t="shared" si="49"/>
        <v>7424.1308000000008</v>
      </c>
      <c r="BB50" s="113">
        <f t="shared" si="50"/>
        <v>17623.637599999998</v>
      </c>
      <c r="BC50" s="113">
        <f t="shared" si="51"/>
        <v>31118.903399999999</v>
      </c>
      <c r="BD50" s="113">
        <f t="shared" si="52"/>
        <v>1873.3788000000002</v>
      </c>
      <c r="BE50" s="113">
        <f t="shared" si="53"/>
        <v>1803.9943999999998</v>
      </c>
      <c r="BF50" s="113">
        <f t="shared" si="54"/>
        <v>3469.22</v>
      </c>
      <c r="BG50" s="113">
        <f t="shared" si="55"/>
        <v>13217.728199999998</v>
      </c>
      <c r="BH50" s="106">
        <f t="shared" si="56"/>
        <v>10754.582000000002</v>
      </c>
      <c r="BI50" s="124">
        <f t="shared" si="57"/>
        <v>346922</v>
      </c>
      <c r="BK50" s="2">
        <v>34754</v>
      </c>
      <c r="BL50" s="2">
        <v>36220</v>
      </c>
      <c r="BM50" s="2">
        <v>70974</v>
      </c>
      <c r="BN50" s="2">
        <v>3722</v>
      </c>
      <c r="BO50" s="2">
        <v>3552</v>
      </c>
      <c r="BP50" s="2">
        <v>7274</v>
      </c>
      <c r="BQ50" s="2">
        <v>2631</v>
      </c>
      <c r="BR50" s="2">
        <v>3006</v>
      </c>
      <c r="BS50" s="2">
        <v>5637</v>
      </c>
      <c r="BT50" s="2">
        <v>2234</v>
      </c>
      <c r="BU50" s="2">
        <v>2178</v>
      </c>
      <c r="BV50" s="2">
        <v>4412</v>
      </c>
      <c r="BW50" s="2">
        <v>1688</v>
      </c>
      <c r="BX50" s="2">
        <v>1831</v>
      </c>
      <c r="BY50" s="2">
        <v>3519</v>
      </c>
      <c r="BZ50" s="2">
        <v>248150</v>
      </c>
      <c r="CA50" s="2">
        <v>258964</v>
      </c>
      <c r="CB50" s="2">
        <v>507114</v>
      </c>
      <c r="CC50" s="2">
        <v>772277</v>
      </c>
      <c r="CD50" s="2">
        <v>768803</v>
      </c>
      <c r="CE50" s="2">
        <v>1541080</v>
      </c>
      <c r="CF50" s="2">
        <f t="shared" si="58"/>
        <v>3989</v>
      </c>
      <c r="CG50" s="2">
        <f t="shared" si="59"/>
        <v>3622</v>
      </c>
      <c r="CH50" s="2">
        <f t="shared" si="60"/>
        <v>7611</v>
      </c>
      <c r="CI50" s="2">
        <v>1069445</v>
      </c>
      <c r="CJ50" s="2">
        <v>1078176</v>
      </c>
      <c r="CK50" s="2">
        <v>2147621</v>
      </c>
      <c r="CL50" s="122" t="s">
        <v>597</v>
      </c>
      <c r="CM50" s="221" t="s">
        <v>820</v>
      </c>
      <c r="CN50" s="25"/>
      <c r="CO50" s="227">
        <f t="shared" si="61"/>
        <v>12640.010810101037</v>
      </c>
      <c r="CP50" s="227">
        <f t="shared" si="62"/>
        <v>910.58865321208907</v>
      </c>
      <c r="CQ50" s="227">
        <f t="shared" si="63"/>
        <v>1281.1563967757811</v>
      </c>
      <c r="CR50" s="227">
        <f t="shared" si="64"/>
        <v>81918.086621429014</v>
      </c>
      <c r="CS50" s="227">
        <f t="shared" si="65"/>
        <v>248942.69322194185</v>
      </c>
      <c r="CT50" s="227">
        <f t="shared" si="66"/>
        <v>1229.4642965402181</v>
      </c>
      <c r="CU50" s="227">
        <f t="shared" si="67"/>
        <v>346922</v>
      </c>
    </row>
    <row r="51" spans="1:100">
      <c r="A51" s="1">
        <v>23</v>
      </c>
      <c r="B51" s="25">
        <v>23</v>
      </c>
      <c r="C51" s="1">
        <v>7</v>
      </c>
      <c r="D51" s="122" t="s">
        <v>692</v>
      </c>
      <c r="E51" s="20" t="s">
        <v>564</v>
      </c>
      <c r="F51" s="2">
        <v>1686764</v>
      </c>
      <c r="G51" s="2">
        <v>214128</v>
      </c>
      <c r="H51" s="74">
        <f t="shared" si="36"/>
        <v>7.8773630725547337</v>
      </c>
      <c r="I51" s="81"/>
      <c r="J51" s="59">
        <v>1338784.5868000002</v>
      </c>
      <c r="K51" s="59">
        <v>1327989.2972000001</v>
      </c>
      <c r="L51" s="59">
        <v>7421.7616000000007</v>
      </c>
      <c r="M51" s="59">
        <v>3373.5280000000098</v>
      </c>
      <c r="N51" s="17"/>
      <c r="O51" s="98">
        <v>177</v>
      </c>
      <c r="P51" s="59">
        <v>103904.6624</v>
      </c>
      <c r="Q51" s="59">
        <v>14337.493999999999</v>
      </c>
      <c r="R51" s="59"/>
      <c r="S51" s="59"/>
      <c r="T51" s="59">
        <v>15855.5816</v>
      </c>
      <c r="U51" s="59">
        <v>40988.365200000007</v>
      </c>
      <c r="V51" s="59">
        <v>4048.2336</v>
      </c>
      <c r="W51" s="59">
        <v>6241.0267999999996</v>
      </c>
      <c r="X51" s="59">
        <f t="shared" si="37"/>
        <v>22433.961199999991</v>
      </c>
      <c r="Y51" s="100"/>
      <c r="Z51" s="59">
        <v>18385.727600000002</v>
      </c>
      <c r="AA51" s="59">
        <v>21927.932000000001</v>
      </c>
      <c r="AB51" s="59">
        <v>88217.757200000007</v>
      </c>
      <c r="AC51" s="59">
        <v>115374.65759999999</v>
      </c>
      <c r="AD51" s="59">
        <v>8602.4964</v>
      </c>
      <c r="AE51" s="59">
        <v>9614.5547999999981</v>
      </c>
      <c r="AF51" s="59">
        <v>14337.493999999999</v>
      </c>
      <c r="AG51" s="59">
        <v>41494.394399999997</v>
      </c>
      <c r="AH51" s="59">
        <f t="shared" si="38"/>
        <v>41325.717999999993</v>
      </c>
      <c r="AJ51" s="113">
        <f t="shared" si="39"/>
        <v>169953.39360000001</v>
      </c>
      <c r="AK51" s="113">
        <f t="shared" si="40"/>
        <v>168582.97440000001</v>
      </c>
      <c r="AL51" s="113">
        <f t="shared" si="41"/>
        <v>942.16320000000007</v>
      </c>
      <c r="AM51" s="113">
        <f t="shared" si="42"/>
        <v>428.25600000000122</v>
      </c>
      <c r="AN51" s="114"/>
      <c r="AO51" s="115">
        <v>30.367199999999997</v>
      </c>
      <c r="AP51" s="113">
        <f t="shared" si="33"/>
        <v>13190.284799999999</v>
      </c>
      <c r="AQ51" s="113">
        <f t="shared" si="34"/>
        <v>1820.0879999999997</v>
      </c>
      <c r="AR51" s="113"/>
      <c r="AS51" s="113"/>
      <c r="AT51" s="113">
        <f t="shared" si="43"/>
        <v>2012.8031999999998</v>
      </c>
      <c r="AU51" s="113">
        <f t="shared" si="44"/>
        <v>5203.3104000000012</v>
      </c>
      <c r="AV51" s="113">
        <f t="shared" si="45"/>
        <v>513.90719999999999</v>
      </c>
      <c r="AW51" s="113">
        <f t="shared" si="46"/>
        <v>792.27359999999999</v>
      </c>
      <c r="AX51" s="113">
        <f t="shared" si="47"/>
        <v>2847.902399999999</v>
      </c>
      <c r="AY51" s="113"/>
      <c r="AZ51" s="113">
        <f t="shared" si="48"/>
        <v>2333.9952000000003</v>
      </c>
      <c r="BA51" s="113">
        <f t="shared" si="49"/>
        <v>2783.6640000000002</v>
      </c>
      <c r="BB51" s="113">
        <f t="shared" si="50"/>
        <v>11198.894400000001</v>
      </c>
      <c r="BC51" s="113">
        <f t="shared" si="51"/>
        <v>14646.355199999998</v>
      </c>
      <c r="BD51" s="113">
        <f t="shared" si="52"/>
        <v>1092.0527999999999</v>
      </c>
      <c r="BE51" s="113">
        <f t="shared" si="53"/>
        <v>1220.5295999999998</v>
      </c>
      <c r="BF51" s="113">
        <f t="shared" si="54"/>
        <v>1820.0879999999997</v>
      </c>
      <c r="BG51" s="113">
        <f t="shared" si="55"/>
        <v>5267.5487999999996</v>
      </c>
      <c r="BH51" s="106">
        <f t="shared" si="56"/>
        <v>5246.1359999999986</v>
      </c>
      <c r="BI51" s="124">
        <f t="shared" si="57"/>
        <v>214136.95440000002</v>
      </c>
      <c r="BK51" s="2">
        <v>10517</v>
      </c>
      <c r="BL51" s="2">
        <v>11579</v>
      </c>
      <c r="BM51" s="2">
        <v>22096</v>
      </c>
      <c r="BN51" s="2">
        <v>2819</v>
      </c>
      <c r="BO51" s="2">
        <v>2766</v>
      </c>
      <c r="BP51" s="2">
        <v>5585</v>
      </c>
      <c r="BQ51" s="2">
        <v>2877</v>
      </c>
      <c r="BR51" s="2">
        <v>3526</v>
      </c>
      <c r="BS51" s="2">
        <v>6403</v>
      </c>
      <c r="BT51" s="2">
        <v>1447</v>
      </c>
      <c r="BU51" s="2">
        <v>1431</v>
      </c>
      <c r="BV51" s="2">
        <v>2878</v>
      </c>
      <c r="BW51" s="2">
        <v>1667</v>
      </c>
      <c r="BX51" s="2">
        <v>1829</v>
      </c>
      <c r="BY51" s="2">
        <v>3496</v>
      </c>
      <c r="BZ51" s="2">
        <v>140415</v>
      </c>
      <c r="CA51" s="2">
        <v>151409</v>
      </c>
      <c r="CB51" s="2">
        <v>291824</v>
      </c>
      <c r="CC51" s="2">
        <v>666378</v>
      </c>
      <c r="CD51" s="2">
        <v>685155</v>
      </c>
      <c r="CE51" s="2">
        <v>1351533</v>
      </c>
      <c r="CF51" s="2">
        <f t="shared" si="58"/>
        <v>1570</v>
      </c>
      <c r="CG51" s="2">
        <f t="shared" si="59"/>
        <v>1379</v>
      </c>
      <c r="CH51" s="2">
        <f t="shared" si="60"/>
        <v>2949</v>
      </c>
      <c r="CI51" s="2">
        <v>827690</v>
      </c>
      <c r="CJ51" s="2">
        <v>859074</v>
      </c>
      <c r="CK51" s="2">
        <v>1686764</v>
      </c>
      <c r="CL51" s="122" t="s">
        <v>597</v>
      </c>
      <c r="CM51" s="221" t="s">
        <v>764</v>
      </c>
      <c r="CN51" s="25"/>
      <c r="CO51" s="227">
        <f t="shared" si="61"/>
        <v>3513.9931656117869</v>
      </c>
      <c r="CP51" s="227">
        <f t="shared" si="62"/>
        <v>812.83545534526468</v>
      </c>
      <c r="CQ51" s="227">
        <f t="shared" si="63"/>
        <v>809.15402036088039</v>
      </c>
      <c r="CR51" s="227">
        <f t="shared" si="64"/>
        <v>37045.899409757381</v>
      </c>
      <c r="CS51" s="227">
        <f t="shared" si="65"/>
        <v>171571.75409482297</v>
      </c>
      <c r="CT51" s="227">
        <f t="shared" si="66"/>
        <v>374.36385410170004</v>
      </c>
      <c r="CU51" s="227">
        <f t="shared" si="67"/>
        <v>214128</v>
      </c>
    </row>
    <row r="52" spans="1:100">
      <c r="A52" s="1">
        <v>8</v>
      </c>
      <c r="B52" s="25">
        <v>8</v>
      </c>
      <c r="C52" s="1">
        <v>8</v>
      </c>
      <c r="D52" s="122" t="s">
        <v>692</v>
      </c>
      <c r="E52" s="4" t="s">
        <v>643</v>
      </c>
      <c r="F52" s="2">
        <v>2989482</v>
      </c>
      <c r="G52" s="2">
        <v>522473</v>
      </c>
      <c r="H52" s="74">
        <f t="shared" si="36"/>
        <v>5.721792322282683</v>
      </c>
      <c r="I52" s="81"/>
      <c r="J52" s="59">
        <v>2239719.9144000001</v>
      </c>
      <c r="K52" s="59">
        <v>2219092.4886000003</v>
      </c>
      <c r="L52" s="59">
        <v>8669.4977999999992</v>
      </c>
      <c r="M52" s="59">
        <v>11957.927999999933</v>
      </c>
      <c r="N52" s="17"/>
      <c r="O52" s="59">
        <v>597.89639999999997</v>
      </c>
      <c r="P52" s="59">
        <v>207470.05080000003</v>
      </c>
      <c r="Q52" s="59">
        <v>24513.752399999998</v>
      </c>
      <c r="R52" s="59"/>
      <c r="S52" s="59"/>
      <c r="T52" s="59">
        <v>30791.6646</v>
      </c>
      <c r="U52" s="59">
        <v>75633.894599999985</v>
      </c>
      <c r="V52" s="59">
        <v>9865.2906000000003</v>
      </c>
      <c r="W52" s="59">
        <v>12256.876199999999</v>
      </c>
      <c r="X52" s="59">
        <f t="shared" si="37"/>
        <v>54408.572400000034</v>
      </c>
      <c r="Y52" s="100"/>
      <c r="Z52" s="59">
        <v>38863.266000000003</v>
      </c>
      <c r="AA52" s="59">
        <v>31688.509200000004</v>
      </c>
      <c r="AB52" s="59">
        <v>173987.85240000003</v>
      </c>
      <c r="AC52" s="59">
        <v>297154.51079999999</v>
      </c>
      <c r="AD52" s="59">
        <v>15246.358200000001</v>
      </c>
      <c r="AE52" s="59">
        <v>22122.166800000003</v>
      </c>
      <c r="AF52" s="59">
        <v>23616.907800000001</v>
      </c>
      <c r="AG52" s="59">
        <v>125558.24400000001</v>
      </c>
      <c r="AH52" s="59">
        <f t="shared" si="38"/>
        <v>110610.83399999997</v>
      </c>
      <c r="AJ52" s="113">
        <f t="shared" si="39"/>
        <v>391436.77159999998</v>
      </c>
      <c r="AK52" s="113">
        <f t="shared" si="40"/>
        <v>387831.70790000004</v>
      </c>
      <c r="AL52" s="113">
        <f t="shared" si="41"/>
        <v>1515.1716999999996</v>
      </c>
      <c r="AM52" s="113">
        <f t="shared" si="42"/>
        <v>2089.891999999988</v>
      </c>
      <c r="AN52" s="114"/>
      <c r="AO52" s="113">
        <f t="shared" ref="AO52:AO60" si="68">O52/$H52</f>
        <v>104.49459999999999</v>
      </c>
      <c r="AP52" s="113">
        <f t="shared" si="33"/>
        <v>36259.626199999999</v>
      </c>
      <c r="AQ52" s="113">
        <f t="shared" si="34"/>
        <v>4284.2785999999996</v>
      </c>
      <c r="AR52" s="113"/>
      <c r="AS52" s="113"/>
      <c r="AT52" s="113">
        <f t="shared" si="43"/>
        <v>5381.4718999999996</v>
      </c>
      <c r="AU52" s="113">
        <f t="shared" si="44"/>
        <v>13218.566899999996</v>
      </c>
      <c r="AV52" s="113">
        <f t="shared" si="45"/>
        <v>1724.1608999999999</v>
      </c>
      <c r="AW52" s="113">
        <f t="shared" si="46"/>
        <v>2142.1392999999998</v>
      </c>
      <c r="AX52" s="113">
        <f t="shared" si="47"/>
        <v>9509.0086000000083</v>
      </c>
      <c r="AY52" s="113"/>
      <c r="AZ52" s="250">
        <f t="shared" si="48"/>
        <v>6792.1490000000003</v>
      </c>
      <c r="BA52" s="250">
        <f t="shared" si="49"/>
        <v>5538.2138000000004</v>
      </c>
      <c r="BB52" s="250">
        <f t="shared" si="50"/>
        <v>30407.928600000003</v>
      </c>
      <c r="BC52" s="113">
        <f t="shared" si="51"/>
        <v>51933.816199999994</v>
      </c>
      <c r="BD52" s="113">
        <f t="shared" si="52"/>
        <v>2664.6122999999998</v>
      </c>
      <c r="BE52" s="113">
        <f t="shared" si="53"/>
        <v>3866.3002000000001</v>
      </c>
      <c r="BF52" s="113">
        <f t="shared" si="54"/>
        <v>4127.5366999999997</v>
      </c>
      <c r="BG52" s="113">
        <f t="shared" si="55"/>
        <v>21943.865999999998</v>
      </c>
      <c r="BH52" s="106">
        <f t="shared" si="56"/>
        <v>19331.500999999997</v>
      </c>
      <c r="BI52" s="124">
        <f t="shared" si="57"/>
        <v>522472.99999999994</v>
      </c>
      <c r="BK52" s="2">
        <v>16389</v>
      </c>
      <c r="BL52" s="2">
        <v>18293</v>
      </c>
      <c r="BM52" s="2">
        <v>34682</v>
      </c>
      <c r="BN52" s="2">
        <v>6065</v>
      </c>
      <c r="BO52" s="2">
        <v>6277</v>
      </c>
      <c r="BP52" s="2">
        <v>12342</v>
      </c>
      <c r="BQ52" s="2">
        <v>7234</v>
      </c>
      <c r="BR52" s="2">
        <v>7721</v>
      </c>
      <c r="BS52" s="2">
        <v>14955</v>
      </c>
      <c r="BT52" s="2">
        <v>2952</v>
      </c>
      <c r="BU52" s="2">
        <v>2787</v>
      </c>
      <c r="BV52" s="2">
        <v>5739</v>
      </c>
      <c r="BW52" s="2">
        <v>1879</v>
      </c>
      <c r="BX52" s="2">
        <v>2004</v>
      </c>
      <c r="BY52" s="2">
        <v>3883</v>
      </c>
      <c r="BZ52" s="2">
        <v>314145</v>
      </c>
      <c r="CA52" s="2">
        <v>326065</v>
      </c>
      <c r="CB52" s="2">
        <v>640210</v>
      </c>
      <c r="CC52" s="2">
        <v>1134666</v>
      </c>
      <c r="CD52" s="2">
        <v>1106396</v>
      </c>
      <c r="CE52" s="2">
        <v>2241062</v>
      </c>
      <c r="CF52" s="2">
        <f t="shared" si="58"/>
        <v>19473</v>
      </c>
      <c r="CG52" s="2">
        <f t="shared" si="59"/>
        <v>17136</v>
      </c>
      <c r="CH52" s="2">
        <f t="shared" si="60"/>
        <v>36609</v>
      </c>
      <c r="CI52" s="2">
        <v>1502803</v>
      </c>
      <c r="CJ52" s="2">
        <v>1486679</v>
      </c>
      <c r="CK52" s="2">
        <v>2989482</v>
      </c>
      <c r="CL52" s="122" t="s">
        <v>597</v>
      </c>
      <c r="CM52" s="25" t="s">
        <v>837</v>
      </c>
      <c r="CN52" s="25"/>
      <c r="CO52" s="227">
        <f t="shared" si="61"/>
        <v>8218.4038412005812</v>
      </c>
      <c r="CP52" s="227">
        <f t="shared" si="62"/>
        <v>2613.6915074250319</v>
      </c>
      <c r="CQ52" s="227">
        <f t="shared" si="63"/>
        <v>1681.6409016679142</v>
      </c>
      <c r="CR52" s="227">
        <f t="shared" si="64"/>
        <v>111889.76529378668</v>
      </c>
      <c r="CS52" s="227">
        <f t="shared" si="65"/>
        <v>391671.32845288911</v>
      </c>
      <c r="CT52" s="227">
        <f t="shared" si="66"/>
        <v>6398.1700030306247</v>
      </c>
      <c r="CU52" s="227">
        <f t="shared" si="67"/>
        <v>522472.99999999994</v>
      </c>
    </row>
    <row r="53" spans="1:100">
      <c r="A53" s="1">
        <v>16</v>
      </c>
      <c r="B53" s="25">
        <v>16</v>
      </c>
      <c r="C53" s="1">
        <v>8</v>
      </c>
      <c r="D53" s="122" t="s">
        <v>692</v>
      </c>
      <c r="E53" s="4" t="s">
        <v>473</v>
      </c>
      <c r="F53" s="2">
        <v>3559229</v>
      </c>
      <c r="G53" s="2">
        <v>648433</v>
      </c>
      <c r="H53" s="74">
        <f t="shared" si="36"/>
        <v>5.4889695620056349</v>
      </c>
      <c r="I53" s="81"/>
      <c r="J53" s="59">
        <v>2502493.9099000003</v>
      </c>
      <c r="K53" s="59">
        <v>2486121.4564999999</v>
      </c>
      <c r="L53" s="59">
        <v>5338.8434999999999</v>
      </c>
      <c r="M53" s="59">
        <v>11033.609900000281</v>
      </c>
      <c r="N53" s="17"/>
      <c r="O53" s="59">
        <v>711.84580000000005</v>
      </c>
      <c r="P53" s="59">
        <v>297551.54439999996</v>
      </c>
      <c r="Q53" s="59">
        <v>40931.133499999996</v>
      </c>
      <c r="R53" s="59"/>
      <c r="S53" s="59"/>
      <c r="T53" s="59">
        <v>45202.208299999998</v>
      </c>
      <c r="U53" s="59">
        <v>113183.48220000001</v>
      </c>
      <c r="V53" s="59">
        <v>13525.0702</v>
      </c>
      <c r="W53" s="59">
        <v>13525.0702</v>
      </c>
      <c r="X53" s="59">
        <f t="shared" si="37"/>
        <v>71184.579999999958</v>
      </c>
      <c r="Y53" s="100"/>
      <c r="Z53" s="59">
        <v>55523.972399999999</v>
      </c>
      <c r="AA53" s="59">
        <v>54812.126600000003</v>
      </c>
      <c r="AB53" s="59">
        <v>242027.57199999999</v>
      </c>
      <c r="AC53" s="59">
        <v>406108.02890000003</v>
      </c>
      <c r="AD53" s="59">
        <v>19931.682400000002</v>
      </c>
      <c r="AE53" s="59">
        <v>27406.063300000002</v>
      </c>
      <c r="AF53" s="59">
        <v>33456.7526</v>
      </c>
      <c r="AG53" s="59">
        <v>208214.89649999997</v>
      </c>
      <c r="AH53" s="59">
        <f t="shared" si="38"/>
        <v>117098.63410000002</v>
      </c>
      <c r="AJ53" s="113">
        <f t="shared" si="39"/>
        <v>455913.2423000001</v>
      </c>
      <c r="AK53" s="113">
        <f t="shared" si="40"/>
        <v>452930.45049999998</v>
      </c>
      <c r="AL53" s="113">
        <f t="shared" si="41"/>
        <v>972.64949999999999</v>
      </c>
      <c r="AM53" s="113">
        <f t="shared" si="42"/>
        <v>2010.1423000000514</v>
      </c>
      <c r="AN53" s="114"/>
      <c r="AO53" s="113">
        <f t="shared" si="68"/>
        <v>129.68660000000003</v>
      </c>
      <c r="AP53" s="113">
        <f t="shared" si="33"/>
        <v>54208.998799999994</v>
      </c>
      <c r="AQ53" s="113">
        <f t="shared" si="34"/>
        <v>7456.9794999999995</v>
      </c>
      <c r="AR53" s="113"/>
      <c r="AS53" s="113"/>
      <c r="AT53" s="113">
        <f t="shared" si="43"/>
        <v>8235.0990999999995</v>
      </c>
      <c r="AU53" s="113">
        <f t="shared" si="44"/>
        <v>20620.169400000002</v>
      </c>
      <c r="AV53" s="113">
        <f t="shared" si="45"/>
        <v>2464.0454</v>
      </c>
      <c r="AW53" s="113">
        <f t="shared" si="46"/>
        <v>2464.0454</v>
      </c>
      <c r="AX53" s="113">
        <f t="shared" si="47"/>
        <v>12968.659999999989</v>
      </c>
      <c r="AY53" s="113"/>
      <c r="AZ53" s="250">
        <f t="shared" si="48"/>
        <v>10115.5548</v>
      </c>
      <c r="BA53" s="250">
        <f t="shared" si="49"/>
        <v>9985.8682000000008</v>
      </c>
      <c r="BB53" s="250">
        <f t="shared" si="50"/>
        <v>44093.443999999996</v>
      </c>
      <c r="BC53" s="113">
        <f t="shared" si="51"/>
        <v>73986.205300000016</v>
      </c>
      <c r="BD53" s="113">
        <f t="shared" si="52"/>
        <v>3631.2248000000004</v>
      </c>
      <c r="BE53" s="113">
        <f t="shared" si="53"/>
        <v>4992.9341000000004</v>
      </c>
      <c r="BF53" s="113">
        <f t="shared" si="54"/>
        <v>6095.2701999999999</v>
      </c>
      <c r="BG53" s="113">
        <f t="shared" si="55"/>
        <v>37933.330499999996</v>
      </c>
      <c r="BH53" s="106">
        <f t="shared" si="56"/>
        <v>21333.445700000018</v>
      </c>
      <c r="BI53" s="124">
        <f t="shared" si="57"/>
        <v>648433.00000000012</v>
      </c>
      <c r="BK53" s="2">
        <v>18451</v>
      </c>
      <c r="BL53" s="2">
        <v>20597</v>
      </c>
      <c r="BM53" s="2">
        <v>39048</v>
      </c>
      <c r="BN53" s="2">
        <v>10513</v>
      </c>
      <c r="BO53" s="2">
        <v>10968</v>
      </c>
      <c r="BP53" s="2">
        <v>21481</v>
      </c>
      <c r="BQ53" s="2">
        <v>8213</v>
      </c>
      <c r="BR53" s="2">
        <v>8283</v>
      </c>
      <c r="BS53" s="2">
        <v>16496</v>
      </c>
      <c r="BT53" s="2">
        <v>5787</v>
      </c>
      <c r="BU53" s="2">
        <v>5485</v>
      </c>
      <c r="BV53" s="2">
        <v>11272</v>
      </c>
      <c r="BW53" s="2">
        <v>5949</v>
      </c>
      <c r="BX53" s="2">
        <v>5985</v>
      </c>
      <c r="BY53" s="2">
        <v>11934</v>
      </c>
      <c r="BZ53" s="2">
        <v>326921</v>
      </c>
      <c r="CA53" s="2">
        <v>345127</v>
      </c>
      <c r="CB53" s="2">
        <v>672048</v>
      </c>
      <c r="CC53" s="2">
        <v>1381862</v>
      </c>
      <c r="CD53" s="2">
        <v>1386680</v>
      </c>
      <c r="CE53" s="2">
        <v>2768542</v>
      </c>
      <c r="CF53" s="2">
        <f t="shared" si="58"/>
        <v>9592</v>
      </c>
      <c r="CG53" s="2">
        <f t="shared" si="59"/>
        <v>8816</v>
      </c>
      <c r="CH53" s="2">
        <f t="shared" si="60"/>
        <v>18408</v>
      </c>
      <c r="CI53" s="2">
        <v>1767288</v>
      </c>
      <c r="CJ53" s="2">
        <v>1791941</v>
      </c>
      <c r="CK53" s="2">
        <v>3559229</v>
      </c>
      <c r="CL53" s="122" t="s">
        <v>597</v>
      </c>
      <c r="CM53" s="25" t="s">
        <v>651</v>
      </c>
      <c r="CN53" s="25"/>
      <c r="CO53" s="227">
        <f t="shared" si="61"/>
        <v>11027.388531898341</v>
      </c>
      <c r="CP53" s="227">
        <f t="shared" si="62"/>
        <v>3005.2999590641684</v>
      </c>
      <c r="CQ53" s="227">
        <f t="shared" si="63"/>
        <v>4227.7516276699253</v>
      </c>
      <c r="CR53" s="227">
        <f t="shared" si="64"/>
        <v>122436.0952284891</v>
      </c>
      <c r="CS53" s="227">
        <f t="shared" si="65"/>
        <v>504382.82973250671</v>
      </c>
      <c r="CT53" s="227">
        <f t="shared" si="66"/>
        <v>3353.6349203717996</v>
      </c>
      <c r="CU53" s="227">
        <f t="shared" si="67"/>
        <v>648433</v>
      </c>
    </row>
    <row r="54" spans="1:100">
      <c r="A54" s="1">
        <v>32</v>
      </c>
      <c r="B54" s="25">
        <v>32</v>
      </c>
      <c r="C54" s="1">
        <v>8</v>
      </c>
      <c r="D54" s="122" t="s">
        <v>692</v>
      </c>
      <c r="E54" s="20" t="s">
        <v>607</v>
      </c>
      <c r="F54" s="2">
        <v>3018299</v>
      </c>
      <c r="G54" s="2">
        <v>579069</v>
      </c>
      <c r="H54" s="74">
        <f t="shared" si="36"/>
        <v>5.2123304822050569</v>
      </c>
      <c r="I54" s="81"/>
      <c r="J54" s="59">
        <v>2274891.9563000002</v>
      </c>
      <c r="K54" s="59">
        <v>2265535.2294000001</v>
      </c>
      <c r="L54" s="59">
        <v>5131.1082999999999</v>
      </c>
      <c r="M54" s="59">
        <v>4225.6186000000689</v>
      </c>
      <c r="N54" s="17"/>
      <c r="O54" s="59">
        <v>1509.1495000000002</v>
      </c>
      <c r="P54" s="59">
        <v>196189.435</v>
      </c>
      <c r="Q54" s="59">
        <v>22939.072400000001</v>
      </c>
      <c r="R54" s="59"/>
      <c r="S54" s="59"/>
      <c r="T54" s="59">
        <v>33503.118900000001</v>
      </c>
      <c r="U54" s="59">
        <v>79381.263699999996</v>
      </c>
      <c r="V54" s="59">
        <v>9054.896999999999</v>
      </c>
      <c r="W54" s="59">
        <v>12375.025899999999</v>
      </c>
      <c r="X54" s="59">
        <f t="shared" si="37"/>
        <v>38936.057100000005</v>
      </c>
      <c r="Y54" s="100"/>
      <c r="Z54" s="59">
        <v>29881.160099999997</v>
      </c>
      <c r="AA54" s="59">
        <v>25353.711599999995</v>
      </c>
      <c r="AB54" s="59">
        <v>194076.6257</v>
      </c>
      <c r="AC54" s="59">
        <v>296396.96179999999</v>
      </c>
      <c r="AD54" s="59">
        <v>14789.6651</v>
      </c>
      <c r="AE54" s="59">
        <v>22637.2425</v>
      </c>
      <c r="AF54" s="59">
        <v>21128.092999999997</v>
      </c>
      <c r="AG54" s="59">
        <v>150613.1201</v>
      </c>
      <c r="AH54" s="59">
        <f t="shared" si="38"/>
        <v>87228.841099999991</v>
      </c>
      <c r="AJ54" s="113">
        <f t="shared" si="39"/>
        <v>436444.30530000001</v>
      </c>
      <c r="AK54" s="113">
        <f t="shared" si="40"/>
        <v>434649.19140000001</v>
      </c>
      <c r="AL54" s="113">
        <f t="shared" si="41"/>
        <v>984.41729999999995</v>
      </c>
      <c r="AM54" s="113">
        <f t="shared" si="42"/>
        <v>810.69660000001318</v>
      </c>
      <c r="AN54" s="114"/>
      <c r="AO54" s="113">
        <f t="shared" si="68"/>
        <v>289.53450000000004</v>
      </c>
      <c r="AP54" s="113">
        <f t="shared" si="33"/>
        <v>37639.485000000001</v>
      </c>
      <c r="AQ54" s="113">
        <f t="shared" si="34"/>
        <v>4400.9243999999999</v>
      </c>
      <c r="AR54" s="113"/>
      <c r="AS54" s="113"/>
      <c r="AT54" s="113">
        <f t="shared" si="43"/>
        <v>6427.6659</v>
      </c>
      <c r="AU54" s="113">
        <f t="shared" si="44"/>
        <v>15229.514699999998</v>
      </c>
      <c r="AV54" s="113">
        <f t="shared" si="45"/>
        <v>1737.2069999999997</v>
      </c>
      <c r="AW54" s="113">
        <f t="shared" si="46"/>
        <v>2374.1828999999998</v>
      </c>
      <c r="AX54" s="113">
        <f t="shared" si="47"/>
        <v>7469.9901000000064</v>
      </c>
      <c r="AY54" s="113"/>
      <c r="AZ54" s="250">
        <f t="shared" si="48"/>
        <v>5732.7830999999996</v>
      </c>
      <c r="BA54" s="250">
        <f t="shared" si="49"/>
        <v>4864.1795999999986</v>
      </c>
      <c r="BB54" s="250">
        <f t="shared" si="50"/>
        <v>37234.136700000003</v>
      </c>
      <c r="BC54" s="113">
        <f t="shared" si="51"/>
        <v>56864.575799999999</v>
      </c>
      <c r="BD54" s="113">
        <f t="shared" si="52"/>
        <v>2837.4380999999998</v>
      </c>
      <c r="BE54" s="113">
        <f t="shared" si="53"/>
        <v>4343.0174999999999</v>
      </c>
      <c r="BF54" s="113">
        <f t="shared" si="54"/>
        <v>4053.4829999999993</v>
      </c>
      <c r="BG54" s="113">
        <f t="shared" si="55"/>
        <v>28895.543099999999</v>
      </c>
      <c r="BH54" s="106">
        <f t="shared" si="56"/>
        <v>16735.094100000002</v>
      </c>
      <c r="BI54" s="124">
        <f t="shared" si="57"/>
        <v>579069</v>
      </c>
      <c r="BK54" s="2">
        <v>14169</v>
      </c>
      <c r="BL54" s="2">
        <v>16009</v>
      </c>
      <c r="BM54" s="2">
        <v>30178</v>
      </c>
      <c r="BN54" s="2">
        <v>5075</v>
      </c>
      <c r="BO54" s="2">
        <v>5260</v>
      </c>
      <c r="BP54" s="2">
        <v>10335</v>
      </c>
      <c r="BQ54" s="2">
        <v>6858</v>
      </c>
      <c r="BR54" s="2">
        <v>7160</v>
      </c>
      <c r="BS54" s="2">
        <v>14018</v>
      </c>
      <c r="BT54" s="2">
        <v>4888</v>
      </c>
      <c r="BU54" s="2">
        <v>4762</v>
      </c>
      <c r="BV54" s="2">
        <v>9650</v>
      </c>
      <c r="BW54" s="2">
        <v>1775</v>
      </c>
      <c r="BX54" s="2">
        <v>1862</v>
      </c>
      <c r="BY54" s="2">
        <v>3637</v>
      </c>
      <c r="BZ54" s="2">
        <v>240603</v>
      </c>
      <c r="CA54" s="2">
        <v>252392</v>
      </c>
      <c r="CB54" s="2">
        <v>492995</v>
      </c>
      <c r="CC54" s="2">
        <v>1220980</v>
      </c>
      <c r="CD54" s="2">
        <v>1216756</v>
      </c>
      <c r="CE54" s="2">
        <v>2437736</v>
      </c>
      <c r="CF54" s="2">
        <f t="shared" si="58"/>
        <v>11592</v>
      </c>
      <c r="CG54" s="2">
        <f t="shared" si="59"/>
        <v>8158</v>
      </c>
      <c r="CH54" s="2">
        <f t="shared" si="60"/>
        <v>19750</v>
      </c>
      <c r="CI54" s="2">
        <v>1505940</v>
      </c>
      <c r="CJ54" s="2">
        <v>1512359</v>
      </c>
      <c r="CK54" s="2">
        <v>3018299</v>
      </c>
      <c r="CL54" s="122" t="s">
        <v>597</v>
      </c>
      <c r="CM54" s="221" t="s">
        <v>607</v>
      </c>
      <c r="CN54" s="25"/>
      <c r="CO54" s="227">
        <f t="shared" si="61"/>
        <v>7772.5309510422921</v>
      </c>
      <c r="CP54" s="227">
        <f t="shared" si="62"/>
        <v>2689.3920191472084</v>
      </c>
      <c r="CQ54" s="227">
        <f t="shared" si="63"/>
        <v>2549.1476500505746</v>
      </c>
      <c r="CR54" s="227">
        <f t="shared" si="64"/>
        <v>94582.45245252375</v>
      </c>
      <c r="CS54" s="227">
        <f t="shared" si="65"/>
        <v>467686.38487571973</v>
      </c>
      <c r="CT54" s="227">
        <f t="shared" si="66"/>
        <v>3789.0920515164335</v>
      </c>
      <c r="CU54" s="227">
        <f t="shared" si="67"/>
        <v>579069</v>
      </c>
    </row>
    <row r="55" spans="1:100">
      <c r="A55" s="1">
        <v>2</v>
      </c>
      <c r="B55" s="25">
        <v>2</v>
      </c>
      <c r="C55" s="1">
        <v>9</v>
      </c>
      <c r="D55" s="122" t="s">
        <v>692</v>
      </c>
      <c r="E55" s="4" t="s">
        <v>454</v>
      </c>
      <c r="F55" s="2">
        <v>1003542</v>
      </c>
      <c r="G55" s="2">
        <v>125054</v>
      </c>
      <c r="H55" s="74">
        <f t="shared" si="36"/>
        <v>8.0248692564811996</v>
      </c>
      <c r="I55" s="81"/>
      <c r="J55" s="59">
        <v>739610.45400000003</v>
      </c>
      <c r="K55" s="59">
        <v>304073.22600000002</v>
      </c>
      <c r="L55" s="59">
        <v>306080.31</v>
      </c>
      <c r="M55" s="59">
        <v>129456.91800000006</v>
      </c>
      <c r="N55" s="17"/>
      <c r="O55" s="59">
        <v>1304.6046000000001</v>
      </c>
      <c r="P55" s="59">
        <v>50779.225199999993</v>
      </c>
      <c r="Q55" s="59">
        <v>8530.107</v>
      </c>
      <c r="R55" s="59"/>
      <c r="S55" s="59"/>
      <c r="T55" s="59">
        <v>5118.0641999999998</v>
      </c>
      <c r="U55" s="59">
        <v>18665.8812</v>
      </c>
      <c r="V55" s="59">
        <v>3010.6259999999997</v>
      </c>
      <c r="W55" s="59">
        <v>2709.5634000000005</v>
      </c>
      <c r="X55" s="59">
        <f t="shared" si="37"/>
        <v>12744.983399999997</v>
      </c>
      <c r="Y55" s="100"/>
      <c r="Z55" s="59">
        <v>16056.672000000002</v>
      </c>
      <c r="AA55" s="59">
        <v>26493.508800000003</v>
      </c>
      <c r="AB55" s="59">
        <v>36428.5746</v>
      </c>
      <c r="AC55" s="59">
        <v>132868.9608</v>
      </c>
      <c r="AD55" s="59">
        <v>8931.5238000000008</v>
      </c>
      <c r="AE55" s="59">
        <v>5920.8977999999988</v>
      </c>
      <c r="AF55" s="59">
        <v>4315.2305999999999</v>
      </c>
      <c r="AG55" s="59">
        <v>92727.280800000008</v>
      </c>
      <c r="AH55" s="59">
        <f t="shared" si="38"/>
        <v>20974.027799999996</v>
      </c>
      <c r="AJ55" s="113">
        <f t="shared" si="39"/>
        <v>92164.79800000001</v>
      </c>
      <c r="AK55" s="113">
        <f t="shared" si="40"/>
        <v>37891.362000000008</v>
      </c>
      <c r="AL55" s="113">
        <f t="shared" si="41"/>
        <v>38141.47</v>
      </c>
      <c r="AM55" s="113">
        <f t="shared" si="42"/>
        <v>16131.966000000009</v>
      </c>
      <c r="AN55" s="114"/>
      <c r="AO55" s="113">
        <f t="shared" si="68"/>
        <v>162.57020000000003</v>
      </c>
      <c r="AP55" s="113">
        <f t="shared" si="33"/>
        <v>6327.7323999999999</v>
      </c>
      <c r="AQ55" s="113">
        <f t="shared" si="34"/>
        <v>1062.9590000000001</v>
      </c>
      <c r="AR55" s="113"/>
      <c r="AS55" s="113"/>
      <c r="AT55" s="113">
        <f t="shared" si="43"/>
        <v>637.77539999999999</v>
      </c>
      <c r="AU55" s="113">
        <f t="shared" si="44"/>
        <v>2326.0044000000003</v>
      </c>
      <c r="AV55" s="113">
        <f t="shared" si="45"/>
        <v>375.16199999999998</v>
      </c>
      <c r="AW55" s="113">
        <f t="shared" si="46"/>
        <v>337.64580000000007</v>
      </c>
      <c r="AX55" s="113">
        <f t="shared" si="47"/>
        <v>1588.1857999999993</v>
      </c>
      <c r="AY55" s="113"/>
      <c r="AZ55" s="250">
        <f t="shared" si="48"/>
        <v>2000.8640000000005</v>
      </c>
      <c r="BA55" s="250">
        <f t="shared" si="49"/>
        <v>3301.4256000000005</v>
      </c>
      <c r="BB55" s="250">
        <f t="shared" si="50"/>
        <v>4539.4602000000004</v>
      </c>
      <c r="BC55" s="113">
        <f t="shared" si="51"/>
        <v>16557.149600000001</v>
      </c>
      <c r="BD55" s="113">
        <f t="shared" si="52"/>
        <v>1112.9806000000001</v>
      </c>
      <c r="BE55" s="113">
        <f t="shared" si="53"/>
        <v>737.81859999999995</v>
      </c>
      <c r="BF55" s="115">
        <f t="shared" si="54"/>
        <v>537.73220000000003</v>
      </c>
      <c r="BG55" s="113">
        <f t="shared" si="55"/>
        <v>11554.989600000001</v>
      </c>
      <c r="BH55" s="106">
        <f t="shared" si="56"/>
        <v>2613.6286</v>
      </c>
      <c r="BI55" s="124">
        <f t="shared" si="57"/>
        <v>125054</v>
      </c>
      <c r="BK55" s="2">
        <v>1315</v>
      </c>
      <c r="BL55" s="2">
        <v>1463</v>
      </c>
      <c r="BM55" s="2">
        <v>2778</v>
      </c>
      <c r="BN55" s="2">
        <v>1596</v>
      </c>
      <c r="BO55" s="2">
        <v>1836</v>
      </c>
      <c r="BP55" s="2">
        <v>3432</v>
      </c>
      <c r="BQ55" s="2">
        <v>1351</v>
      </c>
      <c r="BR55" s="2">
        <v>1453</v>
      </c>
      <c r="BS55" s="2">
        <v>2804</v>
      </c>
      <c r="BT55" s="2">
        <v>2219</v>
      </c>
      <c r="BU55" s="2">
        <v>2096</v>
      </c>
      <c r="BV55" s="2">
        <v>4315</v>
      </c>
      <c r="BW55" s="2">
        <v>1062</v>
      </c>
      <c r="BX55" s="2">
        <v>1039</v>
      </c>
      <c r="BY55" s="2">
        <v>2101</v>
      </c>
      <c r="BZ55" s="2">
        <v>44959</v>
      </c>
      <c r="CA55" s="2">
        <v>45339</v>
      </c>
      <c r="CB55" s="2">
        <v>90298</v>
      </c>
      <c r="CC55" s="2">
        <v>244748</v>
      </c>
      <c r="CD55" s="2">
        <v>236601</v>
      </c>
      <c r="CE55" s="2">
        <v>481349</v>
      </c>
      <c r="CF55" s="2">
        <f t="shared" si="58"/>
        <v>216203</v>
      </c>
      <c r="CG55" s="2">
        <f t="shared" si="59"/>
        <v>200262</v>
      </c>
      <c r="CH55" s="2">
        <f t="shared" si="60"/>
        <v>416465</v>
      </c>
      <c r="CI55" s="2">
        <v>513453</v>
      </c>
      <c r="CJ55" s="2">
        <v>490089</v>
      </c>
      <c r="CK55" s="2">
        <v>1003542</v>
      </c>
      <c r="CL55" s="122" t="s">
        <v>597</v>
      </c>
      <c r="CM55" s="25" t="s">
        <v>834</v>
      </c>
      <c r="CN55" s="229"/>
      <c r="CO55" s="227">
        <f t="shared" si="61"/>
        <v>773.84438319472429</v>
      </c>
      <c r="CP55" s="227">
        <f t="shared" si="62"/>
        <v>349.41379234750514</v>
      </c>
      <c r="CQ55" s="227">
        <f t="shared" si="63"/>
        <v>799.51458334578922</v>
      </c>
      <c r="CR55" s="227">
        <f t="shared" si="64"/>
        <v>11252.270549712917</v>
      </c>
      <c r="CS55" s="227">
        <f t="shared" si="65"/>
        <v>59982.161031625983</v>
      </c>
      <c r="CT55" s="227">
        <f t="shared" si="66"/>
        <v>51896.795659773088</v>
      </c>
      <c r="CU55" s="227">
        <f t="shared" si="67"/>
        <v>125054.00000000001</v>
      </c>
    </row>
    <row r="56" spans="1:100">
      <c r="A56" s="1">
        <v>3</v>
      </c>
      <c r="B56" s="25">
        <v>3</v>
      </c>
      <c r="C56" s="1">
        <v>9</v>
      </c>
      <c r="D56" s="122" t="s">
        <v>692</v>
      </c>
      <c r="E56" s="4" t="s">
        <v>481</v>
      </c>
      <c r="F56" s="2">
        <v>1935412</v>
      </c>
      <c r="G56" s="2">
        <v>382917</v>
      </c>
      <c r="H56" s="74">
        <f t="shared" si="36"/>
        <v>5.0543903770268752</v>
      </c>
      <c r="I56" s="81"/>
      <c r="J56" s="59">
        <v>1464913.3428</v>
      </c>
      <c r="K56" s="59">
        <v>1446333.3876000002</v>
      </c>
      <c r="L56" s="59">
        <v>9096.4363999999987</v>
      </c>
      <c r="M56" s="59">
        <v>9483.5187999998798</v>
      </c>
      <c r="N56" s="17"/>
      <c r="O56" s="59">
        <v>580.62360000000001</v>
      </c>
      <c r="P56" s="59">
        <v>120189.0852</v>
      </c>
      <c r="Q56" s="59">
        <v>20128.284800000001</v>
      </c>
      <c r="R56" s="59"/>
      <c r="S56" s="59"/>
      <c r="T56" s="59">
        <v>14515.59</v>
      </c>
      <c r="U56" s="59">
        <v>47611.135199999997</v>
      </c>
      <c r="V56" s="59">
        <v>8515.8127999999997</v>
      </c>
      <c r="W56" s="59">
        <v>3677.2828000000004</v>
      </c>
      <c r="X56" s="59">
        <f t="shared" si="37"/>
        <v>25740.979600000006</v>
      </c>
      <c r="Y56" s="100"/>
      <c r="Z56" s="59">
        <v>17225.166799999999</v>
      </c>
      <c r="AA56" s="59">
        <v>22257.237999999998</v>
      </c>
      <c r="AB56" s="59">
        <v>127156.5684</v>
      </c>
      <c r="AC56" s="59">
        <v>183089.97520000004</v>
      </c>
      <c r="AD56" s="59">
        <v>14515.59</v>
      </c>
      <c r="AE56" s="59">
        <v>14515.59</v>
      </c>
      <c r="AF56" s="59">
        <v>14515.59</v>
      </c>
      <c r="AG56" s="59">
        <v>85545.210399999996</v>
      </c>
      <c r="AH56" s="59">
        <f t="shared" si="38"/>
        <v>53997.994800000044</v>
      </c>
      <c r="AJ56" s="113">
        <f t="shared" si="39"/>
        <v>289829.87729999999</v>
      </c>
      <c r="AK56" s="113">
        <f t="shared" si="40"/>
        <v>286153.87410000007</v>
      </c>
      <c r="AL56" s="113">
        <f t="shared" si="41"/>
        <v>1799.7098999999998</v>
      </c>
      <c r="AM56" s="113">
        <f t="shared" si="42"/>
        <v>1876.2932999999762</v>
      </c>
      <c r="AN56" s="114"/>
      <c r="AO56" s="113">
        <f t="shared" si="68"/>
        <v>114.8751</v>
      </c>
      <c r="AP56" s="113">
        <f t="shared" si="33"/>
        <v>23779.145700000001</v>
      </c>
      <c r="AQ56" s="113">
        <f t="shared" si="34"/>
        <v>3982.3368000000005</v>
      </c>
      <c r="AR56" s="113"/>
      <c r="AS56" s="113"/>
      <c r="AT56" s="113">
        <f t="shared" si="43"/>
        <v>2871.8775000000001</v>
      </c>
      <c r="AU56" s="113">
        <f t="shared" si="44"/>
        <v>9419.7582000000002</v>
      </c>
      <c r="AV56" s="113">
        <f t="shared" si="45"/>
        <v>1684.8347999999999</v>
      </c>
      <c r="AW56" s="113">
        <f t="shared" si="46"/>
        <v>727.54230000000007</v>
      </c>
      <c r="AX56" s="113">
        <f t="shared" si="47"/>
        <v>5092.7960999999996</v>
      </c>
      <c r="AY56" s="113"/>
      <c r="AZ56" s="250">
        <f t="shared" si="48"/>
        <v>3407.9612999999999</v>
      </c>
      <c r="BA56" s="250">
        <f t="shared" si="49"/>
        <v>4403.5454999999993</v>
      </c>
      <c r="BB56" s="250">
        <f t="shared" si="50"/>
        <v>25157.6469</v>
      </c>
      <c r="BC56" s="113">
        <f t="shared" si="51"/>
        <v>36223.948200000006</v>
      </c>
      <c r="BD56" s="113">
        <f t="shared" si="52"/>
        <v>2871.8775000000001</v>
      </c>
      <c r="BE56" s="113">
        <f t="shared" si="53"/>
        <v>2871.8775000000001</v>
      </c>
      <c r="BF56" s="113">
        <f t="shared" si="54"/>
        <v>2871.8775000000001</v>
      </c>
      <c r="BG56" s="113">
        <f t="shared" si="55"/>
        <v>16924.931399999998</v>
      </c>
      <c r="BH56" s="106">
        <f t="shared" si="56"/>
        <v>10683.384300000009</v>
      </c>
      <c r="BI56" s="124">
        <f t="shared" si="57"/>
        <v>382917</v>
      </c>
      <c r="BK56" s="2">
        <v>5589</v>
      </c>
      <c r="BL56" s="2">
        <v>6184</v>
      </c>
      <c r="BM56" s="2">
        <v>11773</v>
      </c>
      <c r="BN56" s="2">
        <v>4873</v>
      </c>
      <c r="BO56" s="2">
        <v>5217</v>
      </c>
      <c r="BP56" s="2">
        <v>10090</v>
      </c>
      <c r="BQ56" s="2">
        <v>5424</v>
      </c>
      <c r="BR56" s="2">
        <v>5491</v>
      </c>
      <c r="BS56" s="2">
        <v>10915</v>
      </c>
      <c r="BT56" s="2">
        <v>9006</v>
      </c>
      <c r="BU56" s="2">
        <v>8590</v>
      </c>
      <c r="BV56" s="2">
        <v>17596</v>
      </c>
      <c r="BW56" s="2">
        <v>1730</v>
      </c>
      <c r="BX56" s="2">
        <v>1762</v>
      </c>
      <c r="BY56" s="2">
        <v>3492</v>
      </c>
      <c r="BZ56" s="2">
        <v>227300</v>
      </c>
      <c r="CA56" s="2">
        <v>228176</v>
      </c>
      <c r="CB56" s="2">
        <v>455476</v>
      </c>
      <c r="CC56" s="2">
        <v>720220</v>
      </c>
      <c r="CD56" s="2">
        <v>676142</v>
      </c>
      <c r="CE56" s="2">
        <v>1396362</v>
      </c>
      <c r="CF56" s="2">
        <f t="shared" si="58"/>
        <v>17097</v>
      </c>
      <c r="CG56" s="2">
        <f t="shared" si="59"/>
        <v>12611</v>
      </c>
      <c r="CH56" s="2">
        <f t="shared" si="60"/>
        <v>29708</v>
      </c>
      <c r="CI56" s="2">
        <v>991239</v>
      </c>
      <c r="CJ56" s="2">
        <v>944173</v>
      </c>
      <c r="CK56" s="2">
        <v>1935412</v>
      </c>
      <c r="CL56" s="122" t="s">
        <v>597</v>
      </c>
      <c r="CM56" s="25" t="s">
        <v>191</v>
      </c>
      <c r="CN56" s="25"/>
      <c r="CO56" s="227">
        <f t="shared" si="61"/>
        <v>4325.5463803055891</v>
      </c>
      <c r="CP56" s="227">
        <f t="shared" si="62"/>
        <v>2159.5087015064491</v>
      </c>
      <c r="CQ56" s="227">
        <f t="shared" si="63"/>
        <v>4172.2143378257442</v>
      </c>
      <c r="CR56" s="227">
        <f t="shared" si="64"/>
        <v>90114.923071676734</v>
      </c>
      <c r="CS56" s="227">
        <f t="shared" si="65"/>
        <v>276267.14516289037</v>
      </c>
      <c r="CT56" s="227">
        <f t="shared" si="66"/>
        <v>5877.6623457951073</v>
      </c>
      <c r="CU56" s="227">
        <f t="shared" si="67"/>
        <v>382917</v>
      </c>
    </row>
    <row r="57" spans="1:100">
      <c r="A57" s="1">
        <v>12</v>
      </c>
      <c r="B57" s="25">
        <v>12</v>
      </c>
      <c r="C57" s="1">
        <v>9</v>
      </c>
      <c r="D57" s="122" t="s">
        <v>692</v>
      </c>
      <c r="E57" s="4" t="s">
        <v>711</v>
      </c>
      <c r="F57" s="2">
        <v>2564238</v>
      </c>
      <c r="G57" s="2">
        <v>432167</v>
      </c>
      <c r="H57" s="74">
        <f t="shared" si="36"/>
        <v>5.9334423961107623</v>
      </c>
      <c r="I57" s="81"/>
      <c r="J57" s="59">
        <v>1934204.7234</v>
      </c>
      <c r="K57" s="59">
        <v>1879842.8777999999</v>
      </c>
      <c r="L57" s="59">
        <v>20513.904000000002</v>
      </c>
      <c r="M57" s="59">
        <v>33847.941600000115</v>
      </c>
      <c r="N57" s="17"/>
      <c r="O57" s="59">
        <v>33335.093999999997</v>
      </c>
      <c r="P57" s="59">
        <v>175393.87919999997</v>
      </c>
      <c r="Q57" s="59">
        <v>38207.146200000003</v>
      </c>
      <c r="R57" s="59"/>
      <c r="S57" s="59"/>
      <c r="T57" s="59">
        <v>29488.736999999997</v>
      </c>
      <c r="U57" s="59">
        <v>58977.473999999995</v>
      </c>
      <c r="V57" s="59">
        <v>5897.7474000000002</v>
      </c>
      <c r="W57" s="59">
        <v>7436.2901999999995</v>
      </c>
      <c r="X57" s="59">
        <f t="shared" si="37"/>
        <v>35386.484399999943</v>
      </c>
      <c r="Y57" s="100"/>
      <c r="Z57" s="59">
        <v>45130.588799999998</v>
      </c>
      <c r="AA57" s="59">
        <v>59233.897800000006</v>
      </c>
      <c r="AB57" s="59">
        <v>104108.0628</v>
      </c>
      <c r="AC57" s="59">
        <v>212831.75400000002</v>
      </c>
      <c r="AD57" s="59">
        <v>17436.8184</v>
      </c>
      <c r="AE57" s="59">
        <v>11539.071000000002</v>
      </c>
      <c r="AF57" s="59">
        <v>13590.461400000002</v>
      </c>
      <c r="AG57" s="59">
        <v>110518.65779999999</v>
      </c>
      <c r="AH57" s="59">
        <f t="shared" si="38"/>
        <v>59746.745400000014</v>
      </c>
      <c r="AJ57" s="113">
        <f t="shared" si="39"/>
        <v>325983.56810000003</v>
      </c>
      <c r="AK57" s="113">
        <f t="shared" si="40"/>
        <v>316821.62770000001</v>
      </c>
      <c r="AL57" s="113">
        <f t="shared" si="41"/>
        <v>3457.3360000000007</v>
      </c>
      <c r="AM57" s="113">
        <f t="shared" si="42"/>
        <v>5704.6044000000202</v>
      </c>
      <c r="AN57" s="114"/>
      <c r="AO57" s="113">
        <f t="shared" si="68"/>
        <v>5618.1710000000003</v>
      </c>
      <c r="AP57" s="113">
        <f t="shared" si="33"/>
        <v>29560.222799999996</v>
      </c>
      <c r="AQ57" s="113">
        <f t="shared" si="34"/>
        <v>6439.2883000000011</v>
      </c>
      <c r="AR57" s="113"/>
      <c r="AS57" s="113"/>
      <c r="AT57" s="113">
        <f t="shared" si="43"/>
        <v>4969.9205000000002</v>
      </c>
      <c r="AU57" s="113">
        <f t="shared" si="44"/>
        <v>9939.8410000000003</v>
      </c>
      <c r="AV57" s="113">
        <f t="shared" si="45"/>
        <v>993.98410000000013</v>
      </c>
      <c r="AW57" s="113">
        <f t="shared" si="46"/>
        <v>1253.2843</v>
      </c>
      <c r="AX57" s="113">
        <f t="shared" si="47"/>
        <v>5963.9045999999944</v>
      </c>
      <c r="AY57" s="113"/>
      <c r="AZ57" s="250">
        <f t="shared" si="48"/>
        <v>7606.1392000000005</v>
      </c>
      <c r="BA57" s="250">
        <f t="shared" si="49"/>
        <v>9983.0577000000012</v>
      </c>
      <c r="BB57" s="250">
        <f t="shared" si="50"/>
        <v>17545.980200000002</v>
      </c>
      <c r="BC57" s="113">
        <f t="shared" si="51"/>
        <v>35869.861000000004</v>
      </c>
      <c r="BD57" s="113">
        <f t="shared" si="52"/>
        <v>2938.7356000000004</v>
      </c>
      <c r="BE57" s="113">
        <f t="shared" si="53"/>
        <v>1944.7515000000005</v>
      </c>
      <c r="BF57" s="113">
        <f t="shared" si="54"/>
        <v>2290.4851000000003</v>
      </c>
      <c r="BG57" s="113">
        <f t="shared" si="55"/>
        <v>18626.397699999998</v>
      </c>
      <c r="BH57" s="106">
        <f t="shared" si="56"/>
        <v>10069.491100000007</v>
      </c>
      <c r="BI57" s="124">
        <f t="shared" si="57"/>
        <v>432167</v>
      </c>
      <c r="BK57" s="2">
        <v>9166</v>
      </c>
      <c r="BL57" s="2">
        <v>10570</v>
      </c>
      <c r="BM57" s="2">
        <v>19736</v>
      </c>
      <c r="BN57" s="2">
        <v>5561</v>
      </c>
      <c r="BO57" s="2">
        <v>5819</v>
      </c>
      <c r="BP57" s="2">
        <v>11380</v>
      </c>
      <c r="BQ57" s="2">
        <v>3920</v>
      </c>
      <c r="BR57" s="2">
        <v>4527</v>
      </c>
      <c r="BS57" s="2">
        <v>8447</v>
      </c>
      <c r="BT57" s="2">
        <v>3214</v>
      </c>
      <c r="BU57" s="2">
        <v>2802</v>
      </c>
      <c r="BV57" s="2">
        <v>6016</v>
      </c>
      <c r="BW57" s="2">
        <v>1830</v>
      </c>
      <c r="BX57" s="2">
        <v>1949</v>
      </c>
      <c r="BY57" s="2">
        <v>3779</v>
      </c>
      <c r="BZ57" s="2">
        <v>123677</v>
      </c>
      <c r="CA57" s="2">
        <v>121190</v>
      </c>
      <c r="CB57" s="2">
        <v>244867</v>
      </c>
      <c r="CC57" s="2">
        <v>637478</v>
      </c>
      <c r="CD57" s="2">
        <v>585143</v>
      </c>
      <c r="CE57" s="2">
        <v>1222621</v>
      </c>
      <c r="CF57" s="2">
        <f t="shared" si="58"/>
        <v>509474</v>
      </c>
      <c r="CG57" s="2">
        <f t="shared" si="59"/>
        <v>537918</v>
      </c>
      <c r="CH57" s="2">
        <f t="shared" si="60"/>
        <v>1047392</v>
      </c>
      <c r="CI57" s="2">
        <v>1294320</v>
      </c>
      <c r="CJ57" s="2">
        <v>1269918</v>
      </c>
      <c r="CK57" s="2">
        <v>2564238</v>
      </c>
      <c r="CL57" s="122" t="s">
        <v>597</v>
      </c>
      <c r="CM57" s="25" t="s">
        <v>711</v>
      </c>
      <c r="CN57" s="25"/>
      <c r="CO57" s="227">
        <f t="shared" si="61"/>
        <v>5244.173267847993</v>
      </c>
      <c r="CP57" s="227">
        <f t="shared" si="62"/>
        <v>1423.625517210181</v>
      </c>
      <c r="CQ57" s="227">
        <f t="shared" si="63"/>
        <v>1650.8123524415441</v>
      </c>
      <c r="CR57" s="227">
        <f t="shared" si="64"/>
        <v>41268.960521215275</v>
      </c>
      <c r="CS57" s="227">
        <f t="shared" si="65"/>
        <v>206055.9315114276</v>
      </c>
      <c r="CT57" s="227">
        <f t="shared" si="66"/>
        <v>176523.49682985747</v>
      </c>
      <c r="CU57" s="227">
        <f t="shared" si="67"/>
        <v>432167.00000000006</v>
      </c>
    </row>
    <row r="58" spans="1:100">
      <c r="A58" s="1">
        <v>13</v>
      </c>
      <c r="B58" s="25">
        <v>13</v>
      </c>
      <c r="C58" s="1">
        <v>9</v>
      </c>
      <c r="D58" s="122" t="s">
        <v>692</v>
      </c>
      <c r="E58" s="4" t="s">
        <v>370</v>
      </c>
      <c r="F58" s="2">
        <v>2113674</v>
      </c>
      <c r="G58" s="2">
        <v>348033</v>
      </c>
      <c r="H58" s="74">
        <f t="shared" si="36"/>
        <v>6.0731999551766647</v>
      </c>
      <c r="I58" s="81"/>
      <c r="J58" s="59">
        <v>1564964.2296000002</v>
      </c>
      <c r="K58" s="59">
        <v>1549957.1442</v>
      </c>
      <c r="L58" s="59">
        <v>11202.4722</v>
      </c>
      <c r="M58" s="59">
        <v>3804.6132000001676</v>
      </c>
      <c r="N58" s="17"/>
      <c r="O58" s="59">
        <v>46923.5628</v>
      </c>
      <c r="P58" s="59">
        <v>169728.02219999998</v>
      </c>
      <c r="Q58" s="59">
        <v>59182.871999999996</v>
      </c>
      <c r="R58" s="59"/>
      <c r="S58" s="59"/>
      <c r="T58" s="59">
        <v>16486.657200000001</v>
      </c>
      <c r="U58" s="59">
        <v>41428.010399999999</v>
      </c>
      <c r="V58" s="59">
        <v>3170.511</v>
      </c>
      <c r="W58" s="59">
        <v>2536.4088000000002</v>
      </c>
      <c r="X58" s="59">
        <f t="shared" si="37"/>
        <v>46923.562799999978</v>
      </c>
      <c r="Y58" s="100"/>
      <c r="Z58" s="59">
        <v>29168.701199999996</v>
      </c>
      <c r="AA58" s="59">
        <v>51996.380400000002</v>
      </c>
      <c r="AB58" s="59">
        <v>82433.285999999993</v>
      </c>
      <c r="AC58" s="59">
        <v>168459.81780000002</v>
      </c>
      <c r="AD58" s="59">
        <v>11413.839599999999</v>
      </c>
      <c r="AE58" s="59">
        <v>8454.6960000000017</v>
      </c>
      <c r="AF58" s="59">
        <v>12470.676599999999</v>
      </c>
      <c r="AG58" s="59">
        <v>94903.962599999999</v>
      </c>
      <c r="AH58" s="59">
        <f t="shared" si="38"/>
        <v>41216.643000000011</v>
      </c>
      <c r="AJ58" s="113">
        <f t="shared" si="39"/>
        <v>257683.63320000001</v>
      </c>
      <c r="AK58" s="113">
        <f t="shared" si="40"/>
        <v>255212.59889999998</v>
      </c>
      <c r="AL58" s="113">
        <f t="shared" si="41"/>
        <v>1844.5748999999998</v>
      </c>
      <c r="AM58" s="113">
        <f t="shared" si="42"/>
        <v>626.45940000002759</v>
      </c>
      <c r="AN58" s="114"/>
      <c r="AO58" s="113">
        <f t="shared" si="68"/>
        <v>7726.3325999999997</v>
      </c>
      <c r="AP58" s="113">
        <f t="shared" si="33"/>
        <v>27947.049899999995</v>
      </c>
      <c r="AQ58" s="113">
        <f t="shared" si="34"/>
        <v>9744.9239999999991</v>
      </c>
      <c r="AR58" s="113"/>
      <c r="AS58" s="113"/>
      <c r="AT58" s="113">
        <f t="shared" si="43"/>
        <v>2714.6574000000001</v>
      </c>
      <c r="AU58" s="113">
        <f t="shared" si="44"/>
        <v>6821.4467999999997</v>
      </c>
      <c r="AV58" s="113">
        <f t="shared" si="45"/>
        <v>522.04949999999997</v>
      </c>
      <c r="AW58" s="113">
        <f t="shared" si="46"/>
        <v>417.63959999999997</v>
      </c>
      <c r="AX58" s="113">
        <f t="shared" si="47"/>
        <v>7726.3325999999943</v>
      </c>
      <c r="AY58" s="113"/>
      <c r="AZ58" s="250">
        <f t="shared" si="48"/>
        <v>4802.8553999999995</v>
      </c>
      <c r="BA58" s="250">
        <f t="shared" si="49"/>
        <v>8561.6118000000006</v>
      </c>
      <c r="BB58" s="250">
        <f t="shared" si="50"/>
        <v>13573.286999999998</v>
      </c>
      <c r="BC58" s="113">
        <f t="shared" si="51"/>
        <v>27738.230100000001</v>
      </c>
      <c r="BD58" s="113">
        <f t="shared" si="52"/>
        <v>1879.3781999999999</v>
      </c>
      <c r="BE58" s="113">
        <f t="shared" si="53"/>
        <v>1392.1320000000003</v>
      </c>
      <c r="BF58" s="113">
        <f t="shared" si="54"/>
        <v>2053.3946999999998</v>
      </c>
      <c r="BG58" s="113">
        <f t="shared" si="55"/>
        <v>15626.681699999999</v>
      </c>
      <c r="BH58" s="106">
        <f t="shared" si="56"/>
        <v>6786.6435000000019</v>
      </c>
      <c r="BI58" s="124">
        <f t="shared" si="57"/>
        <v>348033</v>
      </c>
      <c r="BK58" s="2">
        <v>5853</v>
      </c>
      <c r="BL58" s="2">
        <v>6221</v>
      </c>
      <c r="BM58" s="2">
        <v>12074</v>
      </c>
      <c r="BN58" s="2">
        <v>4093</v>
      </c>
      <c r="BO58" s="2">
        <v>4185</v>
      </c>
      <c r="BP58" s="2">
        <v>8278</v>
      </c>
      <c r="BQ58" s="2">
        <v>3366</v>
      </c>
      <c r="BR58" s="2">
        <v>3672</v>
      </c>
      <c r="BS58" s="2">
        <v>7038</v>
      </c>
      <c r="BT58" s="2">
        <v>3513</v>
      </c>
      <c r="BU58" s="2">
        <v>3068</v>
      </c>
      <c r="BV58" s="2">
        <v>6581</v>
      </c>
      <c r="BW58" s="2">
        <v>3946</v>
      </c>
      <c r="BX58" s="2">
        <v>3952</v>
      </c>
      <c r="BY58" s="2">
        <v>7898</v>
      </c>
      <c r="BZ58" s="2">
        <v>106569</v>
      </c>
      <c r="CA58" s="2">
        <v>102038</v>
      </c>
      <c r="CB58" s="2">
        <v>208607</v>
      </c>
      <c r="CC58" s="2">
        <v>955094</v>
      </c>
      <c r="CD58" s="2">
        <v>891138</v>
      </c>
      <c r="CE58" s="2">
        <v>1846232</v>
      </c>
      <c r="CF58" s="2">
        <f t="shared" si="58"/>
        <v>9281</v>
      </c>
      <c r="CG58" s="2">
        <f t="shared" si="59"/>
        <v>7685</v>
      </c>
      <c r="CH58" s="2">
        <f t="shared" si="60"/>
        <v>16966</v>
      </c>
      <c r="CI58" s="2">
        <v>1091715</v>
      </c>
      <c r="CJ58" s="2">
        <v>1021959</v>
      </c>
      <c r="CK58" s="2">
        <v>2113674</v>
      </c>
      <c r="CL58" s="122" t="s">
        <v>597</v>
      </c>
      <c r="CM58" s="25" t="s">
        <v>370</v>
      </c>
      <c r="CN58" s="25"/>
      <c r="CO58" s="227">
        <f t="shared" si="61"/>
        <v>3351.1164048949836</v>
      </c>
      <c r="CP58" s="227">
        <f t="shared" si="62"/>
        <v>1158.8618935559598</v>
      </c>
      <c r="CQ58" s="227">
        <f t="shared" si="63"/>
        <v>2384.0808975272439</v>
      </c>
      <c r="CR58" s="227">
        <f t="shared" si="64"/>
        <v>34348.778492331359</v>
      </c>
      <c r="CS58" s="227">
        <f t="shared" si="65"/>
        <v>303996.57736055797</v>
      </c>
      <c r="CT58" s="227">
        <f t="shared" si="66"/>
        <v>2793.5849511324827</v>
      </c>
      <c r="CU58" s="227">
        <f t="shared" si="67"/>
        <v>348033</v>
      </c>
    </row>
    <row r="59" spans="1:100">
      <c r="A59" s="1">
        <v>41</v>
      </c>
      <c r="B59" s="25">
        <v>41</v>
      </c>
      <c r="C59" s="1">
        <v>9</v>
      </c>
      <c r="D59" s="122" t="s">
        <v>692</v>
      </c>
      <c r="E59" s="20" t="s">
        <v>873</v>
      </c>
      <c r="F59" s="2">
        <v>1447790</v>
      </c>
      <c r="G59" s="2">
        <v>238296</v>
      </c>
      <c r="H59" s="74">
        <f t="shared" si="36"/>
        <v>6.0755950582468863</v>
      </c>
      <c r="I59" s="81"/>
      <c r="J59" s="59">
        <v>979285.15599999996</v>
      </c>
      <c r="K59" s="59">
        <v>946130.7649999999</v>
      </c>
      <c r="L59" s="59">
        <v>16360.027</v>
      </c>
      <c r="M59" s="59">
        <v>16794.364000000092</v>
      </c>
      <c r="N59" s="17"/>
      <c r="O59" s="59">
        <v>3329.9169999999999</v>
      </c>
      <c r="P59" s="59">
        <v>111624.609</v>
      </c>
      <c r="Q59" s="59">
        <v>27073.673000000003</v>
      </c>
      <c r="R59" s="59"/>
      <c r="S59" s="59"/>
      <c r="T59" s="59">
        <v>16794.363999999998</v>
      </c>
      <c r="U59" s="59">
        <v>35036.517999999996</v>
      </c>
      <c r="V59" s="59">
        <v>4343.37</v>
      </c>
      <c r="W59" s="59">
        <v>2461.2430000000004</v>
      </c>
      <c r="X59" s="59">
        <f t="shared" si="37"/>
        <v>25915.440999999984</v>
      </c>
      <c r="Y59" s="100"/>
      <c r="Z59" s="59">
        <v>29969.252999999997</v>
      </c>
      <c r="AA59" s="59">
        <v>38076.877</v>
      </c>
      <c r="AB59" s="59">
        <v>81365.797999999995</v>
      </c>
      <c r="AC59" s="59">
        <v>204138.39</v>
      </c>
      <c r="AD59" s="59">
        <v>13609.225999999999</v>
      </c>
      <c r="AE59" s="59">
        <v>9555.4140000000007</v>
      </c>
      <c r="AF59" s="59">
        <v>13898.784</v>
      </c>
      <c r="AG59" s="59">
        <v>100042.289</v>
      </c>
      <c r="AH59" s="59">
        <f t="shared" si="38"/>
        <v>67032.677000000025</v>
      </c>
      <c r="AJ59" s="113">
        <f t="shared" si="39"/>
        <v>161183.41439999998</v>
      </c>
      <c r="AK59" s="113">
        <f t="shared" si="40"/>
        <v>155726.43599999999</v>
      </c>
      <c r="AL59" s="113">
        <f t="shared" si="41"/>
        <v>2692.7447999999999</v>
      </c>
      <c r="AM59" s="113">
        <f t="shared" si="42"/>
        <v>2764.233600000015</v>
      </c>
      <c r="AN59" s="114"/>
      <c r="AO59" s="113">
        <f t="shared" si="68"/>
        <v>548.08079999999995</v>
      </c>
      <c r="AP59" s="113">
        <f t="shared" si="33"/>
        <v>18372.621599999999</v>
      </c>
      <c r="AQ59" s="113">
        <f t="shared" si="34"/>
        <v>4456.1352000000006</v>
      </c>
      <c r="AR59" s="113"/>
      <c r="AS59" s="113"/>
      <c r="AT59" s="113">
        <f t="shared" si="43"/>
        <v>2764.2335999999996</v>
      </c>
      <c r="AU59" s="113">
        <f t="shared" si="44"/>
        <v>5766.7631999999994</v>
      </c>
      <c r="AV59" s="113">
        <f t="shared" si="45"/>
        <v>714.88799999999992</v>
      </c>
      <c r="AW59" s="113">
        <f t="shared" si="46"/>
        <v>405.10320000000007</v>
      </c>
      <c r="AX59" s="113">
        <f t="shared" si="47"/>
        <v>4265.4983999999986</v>
      </c>
      <c r="AY59" s="113"/>
      <c r="AZ59" s="250">
        <f t="shared" si="48"/>
        <v>4932.7271999999994</v>
      </c>
      <c r="BA59" s="250">
        <f t="shared" si="49"/>
        <v>6267.1848</v>
      </c>
      <c r="BB59" s="250">
        <f t="shared" si="50"/>
        <v>13392.235199999999</v>
      </c>
      <c r="BC59" s="113">
        <f t="shared" si="51"/>
        <v>33599.736000000004</v>
      </c>
      <c r="BD59" s="113">
        <f t="shared" si="52"/>
        <v>2239.9823999999999</v>
      </c>
      <c r="BE59" s="113">
        <f t="shared" si="53"/>
        <v>1572.7536</v>
      </c>
      <c r="BF59" s="113">
        <f t="shared" si="54"/>
        <v>2287.6415999999999</v>
      </c>
      <c r="BG59" s="113">
        <f t="shared" si="55"/>
        <v>16466.2536</v>
      </c>
      <c r="BH59" s="106">
        <f t="shared" si="56"/>
        <v>11033.104800000005</v>
      </c>
      <c r="BI59" s="124">
        <f t="shared" si="57"/>
        <v>238295.99999999997</v>
      </c>
      <c r="BK59" s="2">
        <v>5938</v>
      </c>
      <c r="BL59" s="2">
        <v>6487</v>
      </c>
      <c r="BM59" s="2">
        <v>12425</v>
      </c>
      <c r="BN59" s="2">
        <v>5047</v>
      </c>
      <c r="BO59" s="2">
        <v>5289</v>
      </c>
      <c r="BP59" s="2">
        <v>10336</v>
      </c>
      <c r="BQ59" s="2">
        <v>2356</v>
      </c>
      <c r="BR59" s="2">
        <v>2373</v>
      </c>
      <c r="BS59" s="2">
        <v>4729</v>
      </c>
      <c r="BT59" s="2">
        <v>2616</v>
      </c>
      <c r="BU59" s="2">
        <v>2354</v>
      </c>
      <c r="BV59" s="2">
        <v>4970</v>
      </c>
      <c r="BW59" s="2">
        <v>3785</v>
      </c>
      <c r="BX59" s="2">
        <v>3947</v>
      </c>
      <c r="BY59" s="2">
        <v>7732</v>
      </c>
      <c r="BZ59" s="2">
        <v>125470</v>
      </c>
      <c r="CA59" s="2">
        <v>118269</v>
      </c>
      <c r="CB59" s="2">
        <v>243739</v>
      </c>
      <c r="CC59" s="2">
        <v>593378</v>
      </c>
      <c r="CD59" s="2">
        <v>530121</v>
      </c>
      <c r="CE59" s="2">
        <v>1123499</v>
      </c>
      <c r="CF59" s="2">
        <f t="shared" si="58"/>
        <v>24214</v>
      </c>
      <c r="CG59" s="2">
        <f t="shared" si="59"/>
        <v>16146</v>
      </c>
      <c r="CH59" s="2">
        <f t="shared" si="60"/>
        <v>40360</v>
      </c>
      <c r="CI59" s="2">
        <v>762804</v>
      </c>
      <c r="CJ59" s="2">
        <v>684986</v>
      </c>
      <c r="CK59" s="2">
        <v>1447790</v>
      </c>
      <c r="CL59" s="122" t="s">
        <v>597</v>
      </c>
      <c r="CM59" s="221" t="s">
        <v>772</v>
      </c>
      <c r="CN59" s="25"/>
      <c r="CO59" s="227">
        <f t="shared" si="61"/>
        <v>3746.2997092119713</v>
      </c>
      <c r="CP59" s="227">
        <f t="shared" si="62"/>
        <v>778.35997209540062</v>
      </c>
      <c r="CQ59" s="227">
        <f t="shared" si="63"/>
        <v>2090.6594133127041</v>
      </c>
      <c r="CR59" s="227">
        <f t="shared" si="64"/>
        <v>40117.716480981355</v>
      </c>
      <c r="CS59" s="227">
        <f t="shared" si="65"/>
        <v>184919.99371732087</v>
      </c>
      <c r="CT59" s="227">
        <f t="shared" si="66"/>
        <v>6642.970707077684</v>
      </c>
      <c r="CU59" s="227">
        <f t="shared" si="67"/>
        <v>238296</v>
      </c>
    </row>
    <row r="60" spans="1:100" ht="16" thickBot="1">
      <c r="A60" s="1">
        <v>47</v>
      </c>
      <c r="B60" s="25">
        <v>47</v>
      </c>
      <c r="C60" s="1">
        <v>9</v>
      </c>
      <c r="D60" s="122" t="s">
        <v>692</v>
      </c>
      <c r="E60" s="20" t="s">
        <v>721</v>
      </c>
      <c r="F60" s="2">
        <v>2733612</v>
      </c>
      <c r="G60" s="2">
        <v>493333</v>
      </c>
      <c r="H60" s="74">
        <f t="shared" si="36"/>
        <v>5.541109149398074</v>
      </c>
      <c r="I60" s="81"/>
      <c r="J60" s="59">
        <v>1793522.8332</v>
      </c>
      <c r="K60" s="59">
        <v>1772474.0208000001</v>
      </c>
      <c r="L60" s="59">
        <v>13121.337600000001</v>
      </c>
      <c r="M60" s="59">
        <v>7927.4747999998917</v>
      </c>
      <c r="N60" s="17"/>
      <c r="O60" s="59">
        <v>6560.6688000000004</v>
      </c>
      <c r="P60" s="59">
        <v>242471.38439999998</v>
      </c>
      <c r="Q60" s="59">
        <v>48658.293600000005</v>
      </c>
      <c r="R60" s="59"/>
      <c r="S60" s="59"/>
      <c r="T60" s="59">
        <v>32529.982799999998</v>
      </c>
      <c r="U60" s="59">
        <v>82281.721199999985</v>
      </c>
      <c r="V60" s="59">
        <v>6834.03</v>
      </c>
      <c r="W60" s="59">
        <v>5193.8627999999999</v>
      </c>
      <c r="X60" s="59">
        <f t="shared" si="37"/>
        <v>66973.493999999992</v>
      </c>
      <c r="Y60" s="100"/>
      <c r="Z60" s="59">
        <v>48111.571199999998</v>
      </c>
      <c r="AA60" s="59">
        <v>64239.882000000005</v>
      </c>
      <c r="AB60" s="59">
        <v>207754.51199999999</v>
      </c>
      <c r="AC60" s="59">
        <v>370951.14840000006</v>
      </c>
      <c r="AD60" s="59">
        <v>23235.701999999997</v>
      </c>
      <c r="AE60" s="59">
        <v>14488.143600000001</v>
      </c>
      <c r="AF60" s="59">
        <v>30343.093200000003</v>
      </c>
      <c r="AG60" s="59">
        <v>179871.66960000002</v>
      </c>
      <c r="AH60" s="59">
        <f t="shared" si="38"/>
        <v>123012.54000000004</v>
      </c>
      <c r="AJ60" s="113">
        <f t="shared" si="39"/>
        <v>323675.78129999997</v>
      </c>
      <c r="AK60" s="113">
        <f t="shared" si="40"/>
        <v>319877.11719999998</v>
      </c>
      <c r="AL60" s="113">
        <f t="shared" si="41"/>
        <v>2367.9983999999999</v>
      </c>
      <c r="AM60" s="113">
        <f t="shared" si="42"/>
        <v>1430.6656999999805</v>
      </c>
      <c r="AN60" s="114"/>
      <c r="AO60" s="113">
        <f t="shared" si="68"/>
        <v>1183.9992</v>
      </c>
      <c r="AP60" s="113">
        <f t="shared" si="33"/>
        <v>43758.637099999993</v>
      </c>
      <c r="AQ60" s="113">
        <f t="shared" si="34"/>
        <v>8781.3274000000001</v>
      </c>
      <c r="AR60" s="113"/>
      <c r="AS60" s="113"/>
      <c r="AT60" s="113">
        <f t="shared" si="43"/>
        <v>5870.6626999999999</v>
      </c>
      <c r="AU60" s="113">
        <f t="shared" si="44"/>
        <v>14849.323299999996</v>
      </c>
      <c r="AV60" s="113">
        <f t="shared" si="45"/>
        <v>1233.3325</v>
      </c>
      <c r="AW60" s="113">
        <f t="shared" si="46"/>
        <v>937.33269999999993</v>
      </c>
      <c r="AX60" s="113">
        <f t="shared" si="47"/>
        <v>12086.658499999998</v>
      </c>
      <c r="AY60" s="113"/>
      <c r="AZ60" s="250">
        <f t="shared" si="48"/>
        <v>8682.6607999999997</v>
      </c>
      <c r="BA60" s="250">
        <f t="shared" si="49"/>
        <v>11593.325500000001</v>
      </c>
      <c r="BB60" s="250">
        <f t="shared" si="50"/>
        <v>37493.307999999997</v>
      </c>
      <c r="BC60" s="113">
        <f t="shared" si="51"/>
        <v>66945.288100000005</v>
      </c>
      <c r="BD60" s="113">
        <f t="shared" si="52"/>
        <v>4193.3304999999991</v>
      </c>
      <c r="BE60" s="113">
        <f t="shared" si="53"/>
        <v>2614.6649000000002</v>
      </c>
      <c r="BF60" s="113">
        <f t="shared" si="54"/>
        <v>5475.9963000000007</v>
      </c>
      <c r="BG60" s="113">
        <f t="shared" si="55"/>
        <v>32461.311400000002</v>
      </c>
      <c r="BH60" s="106">
        <f t="shared" si="56"/>
        <v>22199.985000000001</v>
      </c>
      <c r="BI60" s="124">
        <f t="shared" si="57"/>
        <v>493333</v>
      </c>
      <c r="BK60" s="2">
        <v>12986</v>
      </c>
      <c r="BL60" s="2">
        <v>14286</v>
      </c>
      <c r="BM60" s="2">
        <v>27272</v>
      </c>
      <c r="BN60" s="2">
        <v>10986</v>
      </c>
      <c r="BO60" s="2">
        <v>12237</v>
      </c>
      <c r="BP60" s="2">
        <v>23223</v>
      </c>
      <c r="BQ60" s="2">
        <v>3808</v>
      </c>
      <c r="BR60" s="2">
        <v>4194</v>
      </c>
      <c r="BS60" s="2">
        <v>8002</v>
      </c>
      <c r="BT60" s="2">
        <v>5573</v>
      </c>
      <c r="BU60" s="2">
        <v>4972</v>
      </c>
      <c r="BV60" s="2">
        <v>10545</v>
      </c>
      <c r="BW60" s="2">
        <v>6189</v>
      </c>
      <c r="BX60" s="2">
        <v>6114</v>
      </c>
      <c r="BY60" s="2">
        <v>12303</v>
      </c>
      <c r="BZ60" s="2">
        <v>373732</v>
      </c>
      <c r="CA60" s="2">
        <v>375617</v>
      </c>
      <c r="CB60" s="2">
        <v>749349</v>
      </c>
      <c r="CC60" s="2">
        <v>957874</v>
      </c>
      <c r="CD60" s="2">
        <v>888582</v>
      </c>
      <c r="CE60" s="2">
        <v>1846456</v>
      </c>
      <c r="CF60" s="2">
        <f t="shared" si="58"/>
        <v>29833</v>
      </c>
      <c r="CG60" s="2">
        <f t="shared" si="59"/>
        <v>26629</v>
      </c>
      <c r="CH60" s="2">
        <f t="shared" si="60"/>
        <v>56462</v>
      </c>
      <c r="CI60" s="2">
        <v>1400981</v>
      </c>
      <c r="CJ60" s="2">
        <v>1332631</v>
      </c>
      <c r="CK60" s="2">
        <v>2733612</v>
      </c>
      <c r="CL60" s="122" t="s">
        <v>597</v>
      </c>
      <c r="CM60" s="221" t="s">
        <v>202</v>
      </c>
      <c r="CN60" s="25"/>
      <c r="CO60" s="227">
        <f t="shared" si="61"/>
        <v>9112.7964886750578</v>
      </c>
      <c r="CP60" s="227">
        <f t="shared" si="62"/>
        <v>1444.1152094737658</v>
      </c>
      <c r="CQ60" s="227">
        <f t="shared" si="63"/>
        <v>4123.3621977076482</v>
      </c>
      <c r="CR60" s="227">
        <f t="shared" si="64"/>
        <v>135234.4773936462</v>
      </c>
      <c r="CS60" s="227">
        <f t="shared" si="65"/>
        <v>333228.59200501023</v>
      </c>
      <c r="CT60" s="227">
        <f t="shared" si="66"/>
        <v>10189.656705487099</v>
      </c>
      <c r="CU60" s="227">
        <f t="shared" si="67"/>
        <v>493333</v>
      </c>
    </row>
    <row r="61" spans="1:100" s="95" customFormat="1" ht="16" thickBot="1">
      <c r="A61" s="11">
        <v>51</v>
      </c>
      <c r="B61" s="52">
        <v>0</v>
      </c>
      <c r="C61" s="11">
        <v>10</v>
      </c>
      <c r="D61" s="126" t="s">
        <v>597</v>
      </c>
      <c r="E61" s="52" t="s">
        <v>894</v>
      </c>
      <c r="F61" s="66">
        <f>SUM(F11:F60)</f>
        <v>93442864</v>
      </c>
      <c r="G61" s="66">
        <f>SUM(G11:G60)</f>
        <v>16030280</v>
      </c>
      <c r="H61" s="80">
        <f t="shared" si="36"/>
        <v>5.8291473386615831</v>
      </c>
      <c r="I61" s="86"/>
      <c r="J61" s="66">
        <f>SUM(J11:J60)</f>
        <v>70011864.235799983</v>
      </c>
      <c r="K61" s="66">
        <f t="shared" ref="K61:AH61" si="69">SUM(K11:K60)</f>
        <v>68735840.615799993</v>
      </c>
      <c r="L61" s="66">
        <f t="shared" si="69"/>
        <v>711001.38530000008</v>
      </c>
      <c r="M61" s="66">
        <f t="shared" si="69"/>
        <v>565022.23470000073</v>
      </c>
      <c r="N61" s="17"/>
      <c r="O61" s="66">
        <f t="shared" si="69"/>
        <v>399301.35009999998</v>
      </c>
      <c r="P61" s="66">
        <f t="shared" si="69"/>
        <v>7405716.2520000003</v>
      </c>
      <c r="Q61" s="66">
        <f t="shared" si="69"/>
        <v>1358872.5375999999</v>
      </c>
      <c r="R61" s="59"/>
      <c r="S61" s="59"/>
      <c r="T61" s="66">
        <f t="shared" si="69"/>
        <v>788534.32259999996</v>
      </c>
      <c r="U61" s="66">
        <f t="shared" si="69"/>
        <v>2036999.7587999997</v>
      </c>
      <c r="V61" s="66">
        <f t="shared" si="69"/>
        <v>289678.10970000003</v>
      </c>
      <c r="W61" s="66">
        <f t="shared" si="69"/>
        <v>1168977.1155999999</v>
      </c>
      <c r="X61" s="66">
        <f t="shared" si="69"/>
        <v>1762654.4077000003</v>
      </c>
      <c r="Y61" s="66">
        <f t="shared" si="69"/>
        <v>0</v>
      </c>
      <c r="Z61" s="66">
        <f t="shared" si="69"/>
        <v>1436660.1839000001</v>
      </c>
      <c r="AA61" s="66">
        <f t="shared" si="69"/>
        <v>1501267.2521999998</v>
      </c>
      <c r="AB61" s="66">
        <f t="shared" si="69"/>
        <v>3617300.6220000009</v>
      </c>
      <c r="AC61" s="66">
        <f t="shared" si="69"/>
        <v>9070662.2920999993</v>
      </c>
      <c r="AD61" s="66">
        <f t="shared" si="69"/>
        <v>715527.73459999985</v>
      </c>
      <c r="AE61" s="66">
        <f t="shared" si="69"/>
        <v>641215.08159999992</v>
      </c>
      <c r="AF61" s="66">
        <f t="shared" si="69"/>
        <v>631484.71240000008</v>
      </c>
      <c r="AG61" s="66">
        <f t="shared" si="69"/>
        <v>3984663.4560999996</v>
      </c>
      <c r="AH61" s="66">
        <f t="shared" si="69"/>
        <v>3097771.3073999998</v>
      </c>
      <c r="AJ61" s="66">
        <f>SUM(AJ11:AJ60)</f>
        <v>12015461.4913</v>
      </c>
      <c r="AK61" s="66">
        <f>SUM(AK11:AK60)</f>
        <v>11814985.435899999</v>
      </c>
      <c r="AL61" s="66">
        <f>SUM(AL11:AL60)</f>
        <v>108285.53400000001</v>
      </c>
      <c r="AM61" s="66">
        <f>SUM(AM11:AM60)</f>
        <v>92190.521400000143</v>
      </c>
      <c r="AN61" s="17"/>
      <c r="AO61" s="66">
        <f>SUM(AO11:AO60)</f>
        <v>69861.310300000012</v>
      </c>
      <c r="AP61" s="66">
        <f>SUM(AP11:AP60)</f>
        <v>1270222.1142000002</v>
      </c>
      <c r="AQ61" s="66">
        <f>SUM(AQ11:AQ60)</f>
        <v>233486.70089999997</v>
      </c>
      <c r="AR61" s="72"/>
      <c r="AS61" s="72"/>
      <c r="AT61" s="66">
        <f t="shared" ref="AT61:BI61" si="70">SUM(AT11:AT60)</f>
        <v>134862.04449999996</v>
      </c>
      <c r="AU61" s="66">
        <f t="shared" si="70"/>
        <v>348006.75689999986</v>
      </c>
      <c r="AV61" s="66">
        <f t="shared" si="70"/>
        <v>49642.500200000002</v>
      </c>
      <c r="AW61" s="66">
        <f t="shared" si="70"/>
        <v>201461.98989999999</v>
      </c>
      <c r="AX61" s="66">
        <f t="shared" si="70"/>
        <v>302762.12179999991</v>
      </c>
      <c r="AY61" s="66">
        <f t="shared" si="70"/>
        <v>0</v>
      </c>
      <c r="AZ61" s="251">
        <f t="shared" si="70"/>
        <v>248862.46360000005</v>
      </c>
      <c r="BA61" s="251">
        <f t="shared" si="70"/>
        <v>255125.33400000006</v>
      </c>
      <c r="BB61" s="251">
        <f t="shared" si="70"/>
        <v>619374.00749999995</v>
      </c>
      <c r="BC61" s="66">
        <f t="shared" si="70"/>
        <v>1551360.6806999997</v>
      </c>
      <c r="BD61" s="66">
        <f t="shared" si="70"/>
        <v>121953.55709999999</v>
      </c>
      <c r="BE61" s="66">
        <f t="shared" si="70"/>
        <v>110775.98860000001</v>
      </c>
      <c r="BF61" s="66">
        <f t="shared" si="70"/>
        <v>107500.66049999998</v>
      </c>
      <c r="BG61" s="66">
        <f t="shared" si="70"/>
        <v>680905.15839999996</v>
      </c>
      <c r="BH61" s="66">
        <f t="shared" si="70"/>
        <v>530225.31610000017</v>
      </c>
      <c r="BI61" s="125">
        <f t="shared" si="70"/>
        <v>16030267.4016</v>
      </c>
      <c r="BK61" s="66">
        <f>SUM(BK11:BK60)</f>
        <v>418195</v>
      </c>
      <c r="BL61" s="66">
        <f t="shared" ref="BL61" si="71">SUM(BL11:BL60)</f>
        <v>467559</v>
      </c>
      <c r="BM61" s="66">
        <f t="shared" ref="BM61" si="72">SUM(BM11:BM60)</f>
        <v>885754</v>
      </c>
      <c r="BN61" s="66">
        <f t="shared" ref="BN61" si="73">SUM(BN11:BN60)</f>
        <v>231704</v>
      </c>
      <c r="BO61" s="66">
        <f t="shared" ref="BO61" si="74">SUM(BO11:BO60)</f>
        <v>255259</v>
      </c>
      <c r="BP61" s="66">
        <f t="shared" ref="BP61" si="75">SUM(BP11:BP60)</f>
        <v>486963</v>
      </c>
      <c r="BQ61" s="66">
        <f t="shared" ref="BQ61" si="76">SUM(BQ11:BQ60)</f>
        <v>230420</v>
      </c>
      <c r="BR61" s="66">
        <f t="shared" ref="BR61" si="77">SUM(BR11:BR60)</f>
        <v>271063</v>
      </c>
      <c r="BS61" s="66">
        <f t="shared" ref="BS61" si="78">SUM(BS11:BS60)</f>
        <v>501483</v>
      </c>
      <c r="BT61" s="66">
        <f t="shared" ref="BT61" si="79">SUM(BT11:BT60)</f>
        <v>156551</v>
      </c>
      <c r="BU61" s="66">
        <f t="shared" ref="BU61" si="80">SUM(BU11:BU60)</f>
        <v>151046</v>
      </c>
      <c r="BV61" s="66">
        <f t="shared" ref="BV61" si="81">SUM(BV11:BV60)</f>
        <v>307597</v>
      </c>
      <c r="BW61" s="66">
        <f t="shared" ref="BW61" si="82">SUM(BW11:BW60)</f>
        <v>116410</v>
      </c>
      <c r="BX61" s="66">
        <f t="shared" ref="BX61" si="83">SUM(BX11:BX60)</f>
        <v>123153</v>
      </c>
      <c r="BY61" s="66">
        <f t="shared" ref="BY61" si="84">SUM(BY11:BY60)</f>
        <v>239563</v>
      </c>
      <c r="BZ61" s="66">
        <f t="shared" ref="BZ61" si="85">SUM(BZ11:BZ60)</f>
        <v>4828446</v>
      </c>
      <c r="CA61" s="66">
        <f t="shared" ref="CA61" si="86">SUM(CA11:CA60)</f>
        <v>5117525</v>
      </c>
      <c r="CB61" s="66">
        <f t="shared" ref="CB61" si="87">SUM(CB11:CB60)</f>
        <v>9945971</v>
      </c>
      <c r="CC61" s="66">
        <f t="shared" ref="CC61" si="88">SUM(CC11:CC60)</f>
        <v>38556934</v>
      </c>
      <c r="CD61" s="66">
        <f t="shared" ref="CD61" si="89">SUM(CD11:CD60)</f>
        <v>40084498</v>
      </c>
      <c r="CE61" s="66">
        <f t="shared" ref="CE61" si="90">SUM(CE11:CE60)</f>
        <v>78641432</v>
      </c>
      <c r="CF61" s="66">
        <f t="shared" ref="CF61" si="91">SUM(CF11:CF60)</f>
        <v>1210915</v>
      </c>
      <c r="CG61" s="66">
        <f t="shared" ref="CG61" si="92">SUM(CG11:CG60)</f>
        <v>1223186</v>
      </c>
      <c r="CH61" s="66">
        <f t="shared" ref="CH61" si="93">SUM(CH11:CH60)</f>
        <v>2434101</v>
      </c>
      <c r="CI61" s="66">
        <f t="shared" ref="CI61" si="94">SUM(CI11:CI60)</f>
        <v>45749575</v>
      </c>
      <c r="CJ61" s="66">
        <f t="shared" ref="CJ61" si="95">SUM(CJ11:CJ60)</f>
        <v>47693289</v>
      </c>
      <c r="CK61" s="66">
        <f t="shared" ref="CK61" si="96">SUM(CK11:CK60)</f>
        <v>93442864</v>
      </c>
      <c r="CL61" s="126" t="s">
        <v>597</v>
      </c>
      <c r="CM61" s="52" t="s">
        <v>774</v>
      </c>
      <c r="CN61" s="52"/>
      <c r="CO61" s="228">
        <f t="shared" ref="CO61:CO62" si="97">(BM61+BP61)/H61</f>
        <v>235491.90306024867</v>
      </c>
      <c r="CP61" s="228">
        <f t="shared" ref="CP61:CP62" si="98">BS61/H61</f>
        <v>86030.249514184412</v>
      </c>
      <c r="CQ61" s="228">
        <f t="shared" ref="CQ61:CQ62" si="99">(BV61+BY61)/H61</f>
        <v>93866.215453327706</v>
      </c>
      <c r="CR61" s="228">
        <f t="shared" ref="CR61:CR62" si="100">CB61/H61</f>
        <v>1706248.0020077296</v>
      </c>
      <c r="CS61" s="228">
        <f t="shared" ref="CS61:CS62" si="101">CE61/H61</f>
        <v>13491069.522023212</v>
      </c>
      <c r="CT61" s="228">
        <f t="shared" ref="CT61:CT62" si="102">CH61/H61</f>
        <v>417574.1079412977</v>
      </c>
      <c r="CU61" s="235">
        <f t="shared" ref="CU61:CU62" si="103">CK61/H61</f>
        <v>16030280</v>
      </c>
      <c r="CV61" s="91" t="s">
        <v>866</v>
      </c>
    </row>
    <row r="62" spans="1:100">
      <c r="A62" s="1">
        <v>52</v>
      </c>
      <c r="B62" s="25">
        <v>1</v>
      </c>
      <c r="C62" s="1">
        <v>1</v>
      </c>
      <c r="D62" s="122" t="s">
        <v>693</v>
      </c>
      <c r="E62" s="4" t="s">
        <v>715</v>
      </c>
      <c r="F62" s="2">
        <v>34044</v>
      </c>
      <c r="G62" s="2">
        <v>6450</v>
      </c>
      <c r="H62" s="74">
        <f t="shared" si="36"/>
        <v>5.2781395348837208</v>
      </c>
      <c r="I62" s="81"/>
      <c r="J62" s="59">
        <v>4875.1008000000002</v>
      </c>
      <c r="K62" s="59">
        <v>4061.4492</v>
      </c>
      <c r="L62" s="59">
        <v>85.11</v>
      </c>
      <c r="M62" s="59">
        <v>728.54160000000013</v>
      </c>
      <c r="N62" s="17"/>
      <c r="O62" s="59">
        <v>0</v>
      </c>
      <c r="P62" s="59">
        <v>6556.8744000000006</v>
      </c>
      <c r="Q62" s="59">
        <v>711.51959999999997</v>
      </c>
      <c r="R62" s="59"/>
      <c r="S62" s="59"/>
      <c r="T62" s="59">
        <v>480.0204</v>
      </c>
      <c r="U62" s="59">
        <v>1739.6484</v>
      </c>
      <c r="V62" s="59">
        <v>173.62439999999998</v>
      </c>
      <c r="W62" s="59">
        <v>207.66839999999999</v>
      </c>
      <c r="X62" s="59">
        <f t="shared" ref="X62:X93" si="104">P62-Q62-SUM(T62:W62)</f>
        <v>3244.3932000000009</v>
      </c>
      <c r="Y62" s="100"/>
      <c r="Z62" s="59">
        <v>1021.32</v>
      </c>
      <c r="AA62" s="59">
        <v>1504.7448000000002</v>
      </c>
      <c r="AB62" s="59">
        <v>3360.1427999999996</v>
      </c>
      <c r="AC62" s="59">
        <v>16725.817200000001</v>
      </c>
      <c r="AD62" s="59">
        <v>3261.4152000000004</v>
      </c>
      <c r="AE62" s="59">
        <v>834.07799999999997</v>
      </c>
      <c r="AF62" s="59">
        <v>956.63639999999998</v>
      </c>
      <c r="AG62" s="59">
        <v>5681.9435999999996</v>
      </c>
      <c r="AH62" s="59">
        <f t="shared" ref="AH62:AH93" si="105">AC62-SUM(AD62:AG62)</f>
        <v>5991.7440000000024</v>
      </c>
      <c r="AJ62" s="113">
        <f t="shared" ref="AJ62:AJ93" si="106">J62/$H62</f>
        <v>923.6400000000001</v>
      </c>
      <c r="AK62" s="113">
        <f t="shared" ref="AK62:AK93" si="107">K62/$H62</f>
        <v>769.48500000000001</v>
      </c>
      <c r="AL62" s="113">
        <f t="shared" ref="AL62:AL93" si="108">L62/$H62</f>
        <v>16.125</v>
      </c>
      <c r="AM62" s="113">
        <f t="shared" ref="AM62:AM93" si="109">M62/$H62</f>
        <v>138.03000000000003</v>
      </c>
      <c r="AN62" s="114"/>
      <c r="AO62" s="113">
        <f t="shared" ref="AO62:AO93" si="110">O62/$H62</f>
        <v>0</v>
      </c>
      <c r="AP62" s="113">
        <f t="shared" ref="AP62:AP93" si="111">P62/$H62</f>
        <v>1242.2700000000002</v>
      </c>
      <c r="AQ62" s="113">
        <f t="shared" ref="AQ62:AQ93" si="112">Q62/$H62</f>
        <v>134.80500000000001</v>
      </c>
      <c r="AR62" s="113"/>
      <c r="AS62" s="113"/>
      <c r="AT62" s="113">
        <f t="shared" ref="AT62:AT93" si="113">T62/$H62</f>
        <v>90.945000000000007</v>
      </c>
      <c r="AU62" s="113">
        <f t="shared" ref="AU62:AU93" si="114">U62/$H62</f>
        <v>329.59500000000003</v>
      </c>
      <c r="AV62" s="113">
        <f t="shared" ref="AV62:AV93" si="115">V62/$H62</f>
        <v>32.894999999999996</v>
      </c>
      <c r="AW62" s="113">
        <f t="shared" ref="AW62:AW93" si="116">W62/$H62</f>
        <v>39.344999999999999</v>
      </c>
      <c r="AX62" s="113">
        <f t="shared" ref="AX62:AX93" si="117">AP62-SUM(AQ62:AW62)</f>
        <v>614.68500000000017</v>
      </c>
      <c r="AY62" s="113"/>
      <c r="AZ62" s="250">
        <f t="shared" ref="AZ62:AZ105" si="118">Z62/$H62</f>
        <v>193.50000000000003</v>
      </c>
      <c r="BA62" s="250">
        <f t="shared" ref="BA62:BA105" si="119">AA62/$H62</f>
        <v>285.09000000000003</v>
      </c>
      <c r="BB62" s="250">
        <f t="shared" ref="BB62:BB105" si="120">AB62/$H62</f>
        <v>636.6149999999999</v>
      </c>
      <c r="BC62" s="113">
        <f t="shared" ref="BC62:BC105" si="121">AC62/$H62</f>
        <v>3168.8850000000002</v>
      </c>
      <c r="BD62" s="113">
        <f t="shared" ref="BD62:BD105" si="122">AD62/$H62</f>
        <v>617.91000000000008</v>
      </c>
      <c r="BE62" s="113">
        <f t="shared" ref="BE62:BE105" si="123">AE62/$H62</f>
        <v>158.02500000000001</v>
      </c>
      <c r="BF62" s="113">
        <f t="shared" ref="BF62:BF105" si="124">AF62/$H62</f>
        <v>181.245</v>
      </c>
      <c r="BG62" s="113">
        <f t="shared" ref="BG62:BG105" si="125">AG62/$H62</f>
        <v>1076.5049999999999</v>
      </c>
      <c r="BH62" s="106">
        <f t="shared" ref="BH62:BH93" si="126">BC62-SUM(BD62:BG62)</f>
        <v>1135.2000000000003</v>
      </c>
      <c r="BI62" s="124">
        <f t="shared" ref="BI62:BI93" si="127">AJ62+AO62+AP62+SUM(AZ62:BC62)</f>
        <v>6450</v>
      </c>
      <c r="BK62" s="2">
        <v>475</v>
      </c>
      <c r="BL62" s="2">
        <v>514</v>
      </c>
      <c r="BM62" s="2">
        <v>989</v>
      </c>
      <c r="BN62" s="2">
        <v>1243</v>
      </c>
      <c r="BO62" s="2">
        <v>1495</v>
      </c>
      <c r="BP62" s="2">
        <v>2738</v>
      </c>
      <c r="BQ62" s="2">
        <v>516</v>
      </c>
      <c r="BR62" s="2">
        <v>616</v>
      </c>
      <c r="BS62" s="2">
        <v>1132</v>
      </c>
      <c r="BT62" s="2">
        <v>332</v>
      </c>
      <c r="BU62" s="2">
        <v>357</v>
      </c>
      <c r="BV62" s="2">
        <v>689</v>
      </c>
      <c r="BW62" s="2">
        <v>219</v>
      </c>
      <c r="BX62" s="2">
        <v>325</v>
      </c>
      <c r="BY62" s="2">
        <v>544</v>
      </c>
      <c r="BZ62" s="2">
        <v>6264</v>
      </c>
      <c r="CA62" s="2">
        <v>7082</v>
      </c>
      <c r="CB62" s="2">
        <v>13346</v>
      </c>
      <c r="CC62" s="2">
        <v>7343</v>
      </c>
      <c r="CD62" s="2">
        <v>5743</v>
      </c>
      <c r="CE62" s="2">
        <v>13086</v>
      </c>
      <c r="CF62" s="2">
        <f t="shared" ref="CF62:CF93" si="128">CI62-CC62-BZ62-BW62-BT62-BQ62-BN62-BK62</f>
        <v>459</v>
      </c>
      <c r="CG62" s="2">
        <f t="shared" ref="CG62:CG93" si="129">CJ62-CD62-CA62-BX62-BU62-BR62-BO62-BL62</f>
        <v>1061</v>
      </c>
      <c r="CH62" s="2">
        <f t="shared" ref="CH62:CH93" si="130">CK62-CE62-CB62-BY62-BV62-BS62-BP62-BM62</f>
        <v>1520</v>
      </c>
      <c r="CI62" s="2">
        <v>16851</v>
      </c>
      <c r="CJ62" s="2">
        <v>17193</v>
      </c>
      <c r="CK62" s="2">
        <v>34044</v>
      </c>
      <c r="CL62" s="122" t="s">
        <v>693</v>
      </c>
      <c r="CM62" s="25" t="s">
        <v>775</v>
      </c>
      <c r="CN62" s="25"/>
      <c r="CO62" s="242">
        <f t="shared" si="97"/>
        <v>706.12002114910115</v>
      </c>
      <c r="CP62" s="242">
        <f t="shared" si="98"/>
        <v>214.46951004582306</v>
      </c>
      <c r="CQ62" s="242">
        <f t="shared" si="99"/>
        <v>233.60504053577725</v>
      </c>
      <c r="CR62" s="242">
        <f t="shared" si="100"/>
        <v>2528.542474444836</v>
      </c>
      <c r="CS62" s="242">
        <f t="shared" si="101"/>
        <v>2479.2826929855482</v>
      </c>
      <c r="CT62" s="242">
        <f t="shared" si="102"/>
        <v>287.98026083891438</v>
      </c>
      <c r="CU62" s="242">
        <f t="shared" si="103"/>
        <v>6450</v>
      </c>
    </row>
    <row r="63" spans="1:100">
      <c r="A63" s="1">
        <v>58</v>
      </c>
      <c r="B63" s="25">
        <v>7</v>
      </c>
      <c r="C63" s="1">
        <v>1</v>
      </c>
      <c r="D63" s="122" t="s">
        <v>693</v>
      </c>
      <c r="E63" s="4" t="s">
        <v>583</v>
      </c>
      <c r="F63" s="2">
        <v>62982</v>
      </c>
      <c r="G63" s="2">
        <v>11201</v>
      </c>
      <c r="H63" s="74">
        <f t="shared" si="36"/>
        <v>5.6228908133202395</v>
      </c>
      <c r="I63" s="81"/>
      <c r="J63" s="59">
        <v>7879.0481999999993</v>
      </c>
      <c r="K63" s="59">
        <v>7545.2435999999998</v>
      </c>
      <c r="L63" s="59">
        <v>31.491000000000003</v>
      </c>
      <c r="M63" s="59">
        <v>302.31359999999961</v>
      </c>
      <c r="N63" s="17"/>
      <c r="O63" s="59">
        <v>6.2982000000000005</v>
      </c>
      <c r="P63" s="59">
        <v>11802.826799999999</v>
      </c>
      <c r="Q63" s="59">
        <v>1316.3238000000001</v>
      </c>
      <c r="R63" s="59"/>
      <c r="S63" s="59"/>
      <c r="T63" s="59">
        <v>1429.6914000000002</v>
      </c>
      <c r="U63" s="59">
        <v>5271.5933999999997</v>
      </c>
      <c r="V63" s="59">
        <v>415.68120000000005</v>
      </c>
      <c r="W63" s="59">
        <v>768.3803999999999</v>
      </c>
      <c r="X63" s="59">
        <f t="shared" si="104"/>
        <v>2601.1565999999993</v>
      </c>
      <c r="Y63" s="100"/>
      <c r="Z63" s="59">
        <v>2034.3185999999998</v>
      </c>
      <c r="AA63" s="59">
        <v>2657.8403999999996</v>
      </c>
      <c r="AB63" s="59">
        <v>9705.5262000000002</v>
      </c>
      <c r="AC63" s="59">
        <v>28896.141600000003</v>
      </c>
      <c r="AD63" s="59">
        <v>5422.7502000000004</v>
      </c>
      <c r="AE63" s="59">
        <v>2235.8609999999999</v>
      </c>
      <c r="AF63" s="59">
        <v>2267.3520000000003</v>
      </c>
      <c r="AG63" s="59">
        <v>7715.2950000000001</v>
      </c>
      <c r="AH63" s="59">
        <f t="shared" si="105"/>
        <v>11254.883400000002</v>
      </c>
      <c r="AJ63" s="113">
        <f t="shared" si="106"/>
        <v>1401.2450999999999</v>
      </c>
      <c r="AK63" s="113">
        <f t="shared" si="107"/>
        <v>1341.8797999999999</v>
      </c>
      <c r="AL63" s="113">
        <f t="shared" si="108"/>
        <v>5.6005000000000003</v>
      </c>
      <c r="AM63" s="113">
        <f t="shared" si="109"/>
        <v>53.76479999999993</v>
      </c>
      <c r="AN63" s="114"/>
      <c r="AO63" s="113">
        <f t="shared" si="110"/>
        <v>1.1201000000000001</v>
      </c>
      <c r="AP63" s="113">
        <f t="shared" si="111"/>
        <v>2099.0673999999999</v>
      </c>
      <c r="AQ63" s="113">
        <f t="shared" si="112"/>
        <v>234.1009</v>
      </c>
      <c r="AR63" s="113"/>
      <c r="AS63" s="113"/>
      <c r="AT63" s="113">
        <f t="shared" si="113"/>
        <v>254.26270000000002</v>
      </c>
      <c r="AU63" s="113">
        <f t="shared" si="114"/>
        <v>937.52369999999996</v>
      </c>
      <c r="AV63" s="113">
        <f t="shared" si="115"/>
        <v>73.926600000000008</v>
      </c>
      <c r="AW63" s="113">
        <f t="shared" si="116"/>
        <v>136.65219999999997</v>
      </c>
      <c r="AX63" s="113">
        <f t="shared" si="117"/>
        <v>462.60130000000004</v>
      </c>
      <c r="AY63" s="113"/>
      <c r="AZ63" s="113">
        <f t="shared" si="118"/>
        <v>361.79229999999995</v>
      </c>
      <c r="BA63" s="113">
        <f t="shared" si="119"/>
        <v>472.68219999999991</v>
      </c>
      <c r="BB63" s="113">
        <f t="shared" si="120"/>
        <v>1726.0741</v>
      </c>
      <c r="BC63" s="113">
        <f t="shared" si="121"/>
        <v>5139.0187999999998</v>
      </c>
      <c r="BD63" s="113">
        <f t="shared" si="122"/>
        <v>964.40610000000004</v>
      </c>
      <c r="BE63" s="113">
        <f t="shared" si="123"/>
        <v>397.63549999999998</v>
      </c>
      <c r="BF63" s="113">
        <f t="shared" si="124"/>
        <v>403.23600000000005</v>
      </c>
      <c r="BG63" s="113">
        <f t="shared" si="125"/>
        <v>1372.1224999999999</v>
      </c>
      <c r="BH63" s="106">
        <f t="shared" si="126"/>
        <v>2001.6187</v>
      </c>
      <c r="BI63" s="124">
        <f t="shared" si="127"/>
        <v>11201</v>
      </c>
      <c r="BK63" s="2">
        <v>778</v>
      </c>
      <c r="BL63" s="2">
        <v>990</v>
      </c>
      <c r="BM63" s="2">
        <v>1768</v>
      </c>
      <c r="BN63" s="2">
        <v>2172</v>
      </c>
      <c r="BO63" s="2">
        <v>2594</v>
      </c>
      <c r="BP63" s="2">
        <v>4766</v>
      </c>
      <c r="BQ63" s="2">
        <v>1886</v>
      </c>
      <c r="BR63" s="2">
        <v>1501</v>
      </c>
      <c r="BS63" s="2">
        <v>3387</v>
      </c>
      <c r="BT63" s="2">
        <v>709</v>
      </c>
      <c r="BU63" s="2">
        <v>694</v>
      </c>
      <c r="BV63" s="2">
        <v>1403</v>
      </c>
      <c r="BW63" s="2">
        <v>669</v>
      </c>
      <c r="BX63" s="2">
        <v>777</v>
      </c>
      <c r="BY63" s="2">
        <v>1446</v>
      </c>
      <c r="BZ63" s="2">
        <v>10758</v>
      </c>
      <c r="CA63" s="2">
        <v>13261</v>
      </c>
      <c r="CB63" s="2">
        <v>24019</v>
      </c>
      <c r="CC63" s="2">
        <v>14235</v>
      </c>
      <c r="CD63" s="2">
        <v>11066</v>
      </c>
      <c r="CE63" s="2">
        <v>25301</v>
      </c>
      <c r="CF63" s="2">
        <f t="shared" si="128"/>
        <v>380</v>
      </c>
      <c r="CG63" s="2">
        <f t="shared" si="129"/>
        <v>512</v>
      </c>
      <c r="CH63" s="2">
        <f t="shared" si="130"/>
        <v>892</v>
      </c>
      <c r="CI63" s="2">
        <v>31587</v>
      </c>
      <c r="CJ63" s="2">
        <v>31395</v>
      </c>
      <c r="CK63" s="2">
        <v>62982</v>
      </c>
      <c r="CL63" s="122" t="s">
        <v>693</v>
      </c>
      <c r="CM63" s="25" t="s">
        <v>938</v>
      </c>
      <c r="CN63" s="25"/>
      <c r="CO63" s="242">
        <f t="shared" ref="CO63:CO126" si="131">(BM63+BP63)/H63</f>
        <v>1162.0357244927122</v>
      </c>
      <c r="CP63" s="242">
        <f t="shared" ref="CP63:CP126" si="132">BS63/H63</f>
        <v>602.35919786605689</v>
      </c>
      <c r="CQ63" s="242">
        <f t="shared" ref="CQ63:CQ126" si="133">(BV63+BY63)/H63</f>
        <v>506.67887650439803</v>
      </c>
      <c r="CR63" s="242">
        <f t="shared" ref="CR63:CR126" si="134">CB63/H63</f>
        <v>4271.6461687466262</v>
      </c>
      <c r="CS63" s="242">
        <f t="shared" ref="CS63:CS126" si="135">CE63/H63</f>
        <v>4499.6427709504296</v>
      </c>
      <c r="CT63" s="242">
        <f t="shared" ref="CT63:CT126" si="136">CH63/H63</f>
        <v>158.63726143977644</v>
      </c>
      <c r="CU63" s="242">
        <f t="shared" ref="CU63:CU126" si="137">CK63/H63</f>
        <v>11201</v>
      </c>
    </row>
    <row r="64" spans="1:100">
      <c r="A64" s="1">
        <v>77</v>
      </c>
      <c r="B64" s="25">
        <v>26</v>
      </c>
      <c r="C64" s="1">
        <v>1</v>
      </c>
      <c r="D64" s="122" t="s">
        <v>693</v>
      </c>
      <c r="E64" s="20" t="s">
        <v>263</v>
      </c>
      <c r="F64" s="2">
        <v>85470</v>
      </c>
      <c r="G64" s="2">
        <v>16601</v>
      </c>
      <c r="H64" s="74">
        <f t="shared" si="36"/>
        <v>5.1484850310222274</v>
      </c>
      <c r="I64" s="81"/>
      <c r="J64" s="59">
        <v>5923.0709999999999</v>
      </c>
      <c r="K64" s="59">
        <v>5435.8920000000007</v>
      </c>
      <c r="L64" s="59">
        <v>145.29900000000001</v>
      </c>
      <c r="M64" s="59">
        <v>341.87999999999943</v>
      </c>
      <c r="N64" s="17"/>
      <c r="O64" s="59">
        <v>34.188000000000002</v>
      </c>
      <c r="P64" s="59">
        <v>16367.504999999997</v>
      </c>
      <c r="Q64" s="59">
        <v>2162.3909999999996</v>
      </c>
      <c r="R64" s="59"/>
      <c r="S64" s="59"/>
      <c r="T64" s="59">
        <v>1692.306</v>
      </c>
      <c r="U64" s="59">
        <v>6700.847999999999</v>
      </c>
      <c r="V64" s="59">
        <v>410.25599999999997</v>
      </c>
      <c r="W64" s="59">
        <v>401.70899999999995</v>
      </c>
      <c r="X64" s="59">
        <f t="shared" si="104"/>
        <v>4999.994999999999</v>
      </c>
      <c r="Y64" s="100"/>
      <c r="Z64" s="59">
        <v>4649.5680000000002</v>
      </c>
      <c r="AA64" s="59">
        <v>6170.9340000000002</v>
      </c>
      <c r="AB64" s="59">
        <v>11555.544</v>
      </c>
      <c r="AC64" s="59">
        <v>40769.19</v>
      </c>
      <c r="AD64" s="59">
        <v>5735.0369999999994</v>
      </c>
      <c r="AE64" s="59">
        <v>2555.5530000000003</v>
      </c>
      <c r="AF64" s="59">
        <v>2820.51</v>
      </c>
      <c r="AG64" s="59">
        <v>12410.243999999999</v>
      </c>
      <c r="AH64" s="59">
        <f t="shared" si="105"/>
        <v>17247.846000000005</v>
      </c>
      <c r="AJ64" s="113">
        <f t="shared" si="106"/>
        <v>1150.4493</v>
      </c>
      <c r="AK64" s="113">
        <f t="shared" si="107"/>
        <v>1055.8236000000002</v>
      </c>
      <c r="AL64" s="113">
        <f t="shared" si="108"/>
        <v>28.221700000000002</v>
      </c>
      <c r="AM64" s="113">
        <f t="shared" si="109"/>
        <v>66.403999999999897</v>
      </c>
      <c r="AN64" s="114"/>
      <c r="AO64" s="113">
        <f t="shared" si="110"/>
        <v>6.6404000000000005</v>
      </c>
      <c r="AP64" s="113">
        <f t="shared" si="111"/>
        <v>3179.0914999999995</v>
      </c>
      <c r="AQ64" s="113">
        <f t="shared" si="112"/>
        <v>420.00529999999992</v>
      </c>
      <c r="AR64" s="113"/>
      <c r="AS64" s="113"/>
      <c r="AT64" s="113">
        <f t="shared" si="113"/>
        <v>328.69980000000004</v>
      </c>
      <c r="AU64" s="113">
        <f t="shared" si="114"/>
        <v>1301.5183999999999</v>
      </c>
      <c r="AV64" s="113">
        <f t="shared" si="115"/>
        <v>79.684799999999996</v>
      </c>
      <c r="AW64" s="113">
        <f t="shared" si="116"/>
        <v>78.024699999999996</v>
      </c>
      <c r="AX64" s="113">
        <f t="shared" si="117"/>
        <v>971.15849999999955</v>
      </c>
      <c r="AY64" s="113"/>
      <c r="AZ64" s="113">
        <f t="shared" si="118"/>
        <v>903.09440000000006</v>
      </c>
      <c r="BA64" s="113">
        <f t="shared" si="119"/>
        <v>1198.5922</v>
      </c>
      <c r="BB64" s="113">
        <f t="shared" si="120"/>
        <v>2244.4551999999999</v>
      </c>
      <c r="BC64" s="113">
        <f t="shared" si="121"/>
        <v>7918.6770000000006</v>
      </c>
      <c r="BD64" s="113">
        <f t="shared" si="122"/>
        <v>1113.9270999999999</v>
      </c>
      <c r="BE64" s="113">
        <f t="shared" si="123"/>
        <v>496.36990000000009</v>
      </c>
      <c r="BF64" s="113">
        <f t="shared" si="124"/>
        <v>547.83300000000008</v>
      </c>
      <c r="BG64" s="113">
        <f t="shared" si="125"/>
        <v>2410.4651999999996</v>
      </c>
      <c r="BH64" s="106">
        <f t="shared" si="126"/>
        <v>3350.0818000000008</v>
      </c>
      <c r="BI64" s="124">
        <f t="shared" si="127"/>
        <v>16601</v>
      </c>
      <c r="BK64" s="2">
        <v>1627</v>
      </c>
      <c r="BL64" s="2">
        <v>2007</v>
      </c>
      <c r="BM64" s="2">
        <v>3634</v>
      </c>
      <c r="BN64" s="2">
        <v>1958</v>
      </c>
      <c r="BO64" s="2">
        <v>2372</v>
      </c>
      <c r="BP64" s="2">
        <v>4330</v>
      </c>
      <c r="BQ64" s="2">
        <v>1449</v>
      </c>
      <c r="BR64" s="2">
        <v>1133</v>
      </c>
      <c r="BS64" s="2">
        <v>2582</v>
      </c>
      <c r="BT64" s="2">
        <v>861</v>
      </c>
      <c r="BU64" s="2">
        <v>917</v>
      </c>
      <c r="BV64" s="2">
        <v>1778</v>
      </c>
      <c r="BW64" s="2">
        <v>986</v>
      </c>
      <c r="BX64" s="2">
        <v>1138</v>
      </c>
      <c r="BY64" s="2">
        <v>2124</v>
      </c>
      <c r="BZ64" s="2">
        <v>16655</v>
      </c>
      <c r="CA64" s="2">
        <v>19026</v>
      </c>
      <c r="CB64" s="2">
        <v>35681</v>
      </c>
      <c r="CC64" s="2">
        <v>18602</v>
      </c>
      <c r="CD64" s="2">
        <v>14897</v>
      </c>
      <c r="CE64" s="2">
        <v>33499</v>
      </c>
      <c r="CF64" s="2">
        <f t="shared" si="128"/>
        <v>748</v>
      </c>
      <c r="CG64" s="2">
        <f t="shared" si="129"/>
        <v>1094</v>
      </c>
      <c r="CH64" s="2">
        <f t="shared" si="130"/>
        <v>1842</v>
      </c>
      <c r="CI64" s="2">
        <v>42886</v>
      </c>
      <c r="CJ64" s="2">
        <v>42584</v>
      </c>
      <c r="CK64" s="2">
        <v>85470</v>
      </c>
      <c r="CL64" s="122" t="s">
        <v>693</v>
      </c>
      <c r="CM64" s="221" t="s">
        <v>931</v>
      </c>
      <c r="CN64" s="25"/>
      <c r="CO64" s="242">
        <f t="shared" si="131"/>
        <v>1546.8628056628056</v>
      </c>
      <c r="CP64" s="242">
        <f t="shared" si="132"/>
        <v>501.50675090675094</v>
      </c>
      <c r="CQ64" s="242">
        <f t="shared" si="133"/>
        <v>757.89285129285133</v>
      </c>
      <c r="CR64" s="242">
        <f t="shared" si="134"/>
        <v>6930.3882180882183</v>
      </c>
      <c r="CS64" s="242">
        <f t="shared" si="135"/>
        <v>6506.5742248742254</v>
      </c>
      <c r="CT64" s="242">
        <f t="shared" si="136"/>
        <v>357.77514917514918</v>
      </c>
      <c r="CU64" s="242">
        <f t="shared" si="137"/>
        <v>16601</v>
      </c>
    </row>
    <row r="65" spans="1:99">
      <c r="A65" s="1">
        <v>78</v>
      </c>
      <c r="B65" s="25">
        <v>27</v>
      </c>
      <c r="C65" s="1">
        <v>1</v>
      </c>
      <c r="D65" s="122" t="s">
        <v>693</v>
      </c>
      <c r="E65" s="20" t="s">
        <v>479</v>
      </c>
      <c r="F65" s="2">
        <v>25508</v>
      </c>
      <c r="G65" s="2">
        <v>4964</v>
      </c>
      <c r="H65" s="74">
        <f t="shared" si="36"/>
        <v>5.1385979049153905</v>
      </c>
      <c r="I65" s="81"/>
      <c r="J65" s="59">
        <v>2691.0940000000001</v>
      </c>
      <c r="K65" s="59">
        <v>2354.3883999999998</v>
      </c>
      <c r="L65" s="59">
        <v>10.203200000000001</v>
      </c>
      <c r="M65" s="59">
        <v>326.50240000000008</v>
      </c>
      <c r="N65" s="17"/>
      <c r="O65" s="59">
        <v>28.058800000000002</v>
      </c>
      <c r="P65" s="59">
        <v>6422.9143999999997</v>
      </c>
      <c r="Q65" s="59">
        <v>3494.5959999999995</v>
      </c>
      <c r="R65" s="59"/>
      <c r="S65" s="59"/>
      <c r="T65" s="59">
        <v>326.50240000000002</v>
      </c>
      <c r="U65" s="59">
        <v>1428.4479999999999</v>
      </c>
      <c r="V65" s="59">
        <v>89.277999999999992</v>
      </c>
      <c r="W65" s="59">
        <v>51.016000000000005</v>
      </c>
      <c r="X65" s="59">
        <f t="shared" si="104"/>
        <v>1033.0740000000001</v>
      </c>
      <c r="Y65" s="100"/>
      <c r="Z65" s="59">
        <v>765.24</v>
      </c>
      <c r="AA65" s="59">
        <v>1150.4108000000001</v>
      </c>
      <c r="AB65" s="59">
        <v>2254.9072000000001</v>
      </c>
      <c r="AC65" s="59">
        <v>12195.3748</v>
      </c>
      <c r="AD65" s="59">
        <v>3106.8744000000002</v>
      </c>
      <c r="AE65" s="59">
        <v>675.96199999999999</v>
      </c>
      <c r="AF65" s="59">
        <v>1119.8011999999999</v>
      </c>
      <c r="AG65" s="59">
        <v>3180.8476000000001</v>
      </c>
      <c r="AH65" s="59">
        <f t="shared" si="105"/>
        <v>4111.8895999999995</v>
      </c>
      <c r="AJ65" s="113">
        <f t="shared" si="106"/>
        <v>523.702</v>
      </c>
      <c r="AK65" s="113">
        <f t="shared" si="107"/>
        <v>458.17719999999997</v>
      </c>
      <c r="AL65" s="113">
        <f t="shared" si="108"/>
        <v>1.9856000000000003</v>
      </c>
      <c r="AM65" s="113">
        <f t="shared" si="109"/>
        <v>63.539200000000022</v>
      </c>
      <c r="AN65" s="114"/>
      <c r="AO65" s="113">
        <f t="shared" si="110"/>
        <v>5.4604000000000008</v>
      </c>
      <c r="AP65" s="113">
        <f t="shared" si="111"/>
        <v>1249.9352000000001</v>
      </c>
      <c r="AQ65" s="113">
        <f t="shared" si="112"/>
        <v>680.06799999999998</v>
      </c>
      <c r="AR65" s="113"/>
      <c r="AS65" s="113"/>
      <c r="AT65" s="113">
        <f t="shared" si="113"/>
        <v>63.539200000000008</v>
      </c>
      <c r="AU65" s="113">
        <f t="shared" si="114"/>
        <v>277.98399999999998</v>
      </c>
      <c r="AV65" s="113">
        <f t="shared" si="115"/>
        <v>17.373999999999999</v>
      </c>
      <c r="AW65" s="113">
        <f t="shared" si="116"/>
        <v>9.9280000000000008</v>
      </c>
      <c r="AX65" s="113">
        <f t="shared" si="117"/>
        <v>201.04199999999992</v>
      </c>
      <c r="AY65" s="113"/>
      <c r="AZ65" s="113">
        <f t="shared" si="118"/>
        <v>148.92000000000002</v>
      </c>
      <c r="BA65" s="113">
        <f t="shared" si="119"/>
        <v>223.87640000000005</v>
      </c>
      <c r="BB65" s="113">
        <f t="shared" si="120"/>
        <v>438.81760000000003</v>
      </c>
      <c r="BC65" s="113">
        <f t="shared" si="121"/>
        <v>2373.2883999999999</v>
      </c>
      <c r="BD65" s="113">
        <f t="shared" si="122"/>
        <v>604.61520000000007</v>
      </c>
      <c r="BE65" s="113">
        <f t="shared" si="123"/>
        <v>131.54599999999999</v>
      </c>
      <c r="BF65" s="113">
        <f t="shared" si="124"/>
        <v>217.9196</v>
      </c>
      <c r="BG65" s="113">
        <f t="shared" si="125"/>
        <v>619.01080000000002</v>
      </c>
      <c r="BH65" s="106">
        <f t="shared" si="126"/>
        <v>800.19679999999994</v>
      </c>
      <c r="BI65" s="124">
        <f t="shared" si="127"/>
        <v>4964</v>
      </c>
      <c r="BK65" s="2">
        <v>525</v>
      </c>
      <c r="BL65" s="2">
        <v>586</v>
      </c>
      <c r="BM65" s="2">
        <v>1111</v>
      </c>
      <c r="BN65" s="2">
        <v>1101</v>
      </c>
      <c r="BO65" s="2">
        <v>1211</v>
      </c>
      <c r="BP65" s="2">
        <v>2312</v>
      </c>
      <c r="BQ65" s="2">
        <v>474</v>
      </c>
      <c r="BR65" s="2">
        <v>527</v>
      </c>
      <c r="BS65" s="2">
        <v>1001</v>
      </c>
      <c r="BT65" s="2">
        <v>307</v>
      </c>
      <c r="BU65" s="2">
        <v>322</v>
      </c>
      <c r="BV65" s="2">
        <v>629</v>
      </c>
      <c r="BW65" s="2">
        <v>162</v>
      </c>
      <c r="BX65" s="2">
        <v>188</v>
      </c>
      <c r="BY65" s="2">
        <v>350</v>
      </c>
      <c r="BZ65" s="2">
        <v>5477</v>
      </c>
      <c r="CA65" s="2">
        <v>6498</v>
      </c>
      <c r="CB65" s="2">
        <v>11975</v>
      </c>
      <c r="CC65" s="2">
        <v>3913</v>
      </c>
      <c r="CD65" s="2">
        <v>3203</v>
      </c>
      <c r="CE65" s="2">
        <v>7116</v>
      </c>
      <c r="CF65" s="2">
        <f t="shared" si="128"/>
        <v>408</v>
      </c>
      <c r="CG65" s="2">
        <f t="shared" si="129"/>
        <v>606</v>
      </c>
      <c r="CH65" s="2">
        <f t="shared" si="130"/>
        <v>1014</v>
      </c>
      <c r="CI65" s="2">
        <v>12367</v>
      </c>
      <c r="CJ65" s="2">
        <v>13141</v>
      </c>
      <c r="CK65" s="2">
        <v>25508</v>
      </c>
      <c r="CL65" s="122" t="s">
        <v>693</v>
      </c>
      <c r="CM65" s="221" t="s">
        <v>697</v>
      </c>
      <c r="CN65" s="25"/>
      <c r="CO65" s="242">
        <f t="shared" si="131"/>
        <v>666.13501646542261</v>
      </c>
      <c r="CP65" s="242">
        <f t="shared" si="132"/>
        <v>194.80021953896818</v>
      </c>
      <c r="CQ65" s="242">
        <f t="shared" si="133"/>
        <v>190.51889603261722</v>
      </c>
      <c r="CR65" s="242">
        <f t="shared" si="134"/>
        <v>2330.4022267523915</v>
      </c>
      <c r="CS65" s="242">
        <f t="shared" si="135"/>
        <v>1384.8135486906069</v>
      </c>
      <c r="CT65" s="242">
        <f t="shared" si="136"/>
        <v>197.33009251999374</v>
      </c>
      <c r="CU65" s="242">
        <f t="shared" si="137"/>
        <v>4964</v>
      </c>
    </row>
    <row r="66" spans="1:99">
      <c r="A66" s="1">
        <v>85</v>
      </c>
      <c r="B66" s="25">
        <v>34</v>
      </c>
      <c r="C66" s="1">
        <v>1</v>
      </c>
      <c r="D66" s="122" t="s">
        <v>693</v>
      </c>
      <c r="E66" s="20" t="s">
        <v>716</v>
      </c>
      <c r="F66" s="2">
        <v>72598</v>
      </c>
      <c r="G66" s="2">
        <v>13035</v>
      </c>
      <c r="H66" s="74">
        <f t="shared" si="36"/>
        <v>5.5694668200997315</v>
      </c>
      <c r="I66" s="81"/>
      <c r="J66" s="59">
        <v>4312.3212000000003</v>
      </c>
      <c r="K66" s="59">
        <v>3927.5517999999997</v>
      </c>
      <c r="L66" s="59">
        <v>65.338200000000001</v>
      </c>
      <c r="M66" s="59">
        <v>319.43120000000022</v>
      </c>
      <c r="N66" s="17"/>
      <c r="O66" s="59">
        <v>7.2598000000000003</v>
      </c>
      <c r="P66" s="59">
        <v>15260.0996</v>
      </c>
      <c r="Q66" s="59">
        <v>1902.0676000000001</v>
      </c>
      <c r="R66" s="59"/>
      <c r="S66" s="59"/>
      <c r="T66" s="59">
        <v>1677.0137999999999</v>
      </c>
      <c r="U66" s="59">
        <v>6555.5993999999992</v>
      </c>
      <c r="V66" s="59">
        <v>1132.5288</v>
      </c>
      <c r="W66" s="59">
        <v>464.62720000000002</v>
      </c>
      <c r="X66" s="59">
        <f t="shared" si="104"/>
        <v>3528.2627999999986</v>
      </c>
      <c r="Y66" s="100"/>
      <c r="Z66" s="59">
        <v>4341.3604000000005</v>
      </c>
      <c r="AA66" s="59">
        <v>3020.0767999999998</v>
      </c>
      <c r="AB66" s="59">
        <v>11731.836799999999</v>
      </c>
      <c r="AC66" s="59">
        <v>33925.045399999995</v>
      </c>
      <c r="AD66" s="59">
        <v>4290.5418</v>
      </c>
      <c r="AE66" s="59">
        <v>1539.0776000000001</v>
      </c>
      <c r="AF66" s="59">
        <v>2845.8415999999997</v>
      </c>
      <c r="AG66" s="59">
        <v>10548.489399999999</v>
      </c>
      <c r="AH66" s="59">
        <f t="shared" si="105"/>
        <v>14701.094999999998</v>
      </c>
      <c r="AJ66" s="113">
        <f t="shared" si="106"/>
        <v>774.27900000000011</v>
      </c>
      <c r="AK66" s="113">
        <f t="shared" si="107"/>
        <v>705.19349999999997</v>
      </c>
      <c r="AL66" s="113">
        <f t="shared" si="108"/>
        <v>11.7315</v>
      </c>
      <c r="AM66" s="113">
        <f t="shared" si="109"/>
        <v>57.354000000000042</v>
      </c>
      <c r="AN66" s="114"/>
      <c r="AO66" s="250">
        <f t="shared" si="110"/>
        <v>1.3035000000000001</v>
      </c>
      <c r="AP66" s="113">
        <f t="shared" si="111"/>
        <v>2739.9569999999999</v>
      </c>
      <c r="AQ66" s="113">
        <f t="shared" si="112"/>
        <v>341.517</v>
      </c>
      <c r="AR66" s="113"/>
      <c r="AS66" s="113"/>
      <c r="AT66" s="113">
        <f t="shared" si="113"/>
        <v>301.10849999999999</v>
      </c>
      <c r="AU66" s="113">
        <f t="shared" si="114"/>
        <v>1177.0604999999998</v>
      </c>
      <c r="AV66" s="113">
        <f t="shared" si="115"/>
        <v>203.346</v>
      </c>
      <c r="AW66" s="113">
        <f t="shared" si="116"/>
        <v>83.424000000000007</v>
      </c>
      <c r="AX66" s="113">
        <f t="shared" si="117"/>
        <v>633.5010000000002</v>
      </c>
      <c r="AY66" s="113"/>
      <c r="AZ66" s="113">
        <f t="shared" si="118"/>
        <v>779.49300000000005</v>
      </c>
      <c r="BA66" s="113">
        <f t="shared" si="119"/>
        <v>542.25599999999997</v>
      </c>
      <c r="BB66" s="113">
        <f t="shared" si="120"/>
        <v>2106.4559999999997</v>
      </c>
      <c r="BC66" s="113">
        <f t="shared" si="121"/>
        <v>6091.2554999999993</v>
      </c>
      <c r="BD66" s="113">
        <f t="shared" si="122"/>
        <v>770.36850000000004</v>
      </c>
      <c r="BE66" s="113">
        <f t="shared" si="123"/>
        <v>276.34200000000004</v>
      </c>
      <c r="BF66" s="113">
        <f t="shared" si="124"/>
        <v>510.97199999999998</v>
      </c>
      <c r="BG66" s="113">
        <f t="shared" si="125"/>
        <v>1893.9854999999998</v>
      </c>
      <c r="BH66" s="106">
        <f t="shared" si="126"/>
        <v>2639.5874999999996</v>
      </c>
      <c r="BI66" s="124">
        <f t="shared" si="127"/>
        <v>13035</v>
      </c>
      <c r="BK66" s="2">
        <v>1812</v>
      </c>
      <c r="BL66" s="2">
        <v>1879</v>
      </c>
      <c r="BM66" s="2">
        <v>3691</v>
      </c>
      <c r="BN66" s="2">
        <v>1446</v>
      </c>
      <c r="BO66" s="2">
        <v>1488</v>
      </c>
      <c r="BP66" s="2">
        <v>2934</v>
      </c>
      <c r="BQ66" s="2">
        <v>707</v>
      </c>
      <c r="BR66" s="2">
        <v>994</v>
      </c>
      <c r="BS66" s="2">
        <v>1701</v>
      </c>
      <c r="BT66" s="2">
        <v>768</v>
      </c>
      <c r="BU66" s="2">
        <v>588</v>
      </c>
      <c r="BV66" s="2">
        <v>1356</v>
      </c>
      <c r="BW66" s="2">
        <v>867</v>
      </c>
      <c r="BX66" s="2">
        <v>1008</v>
      </c>
      <c r="BY66" s="2">
        <v>1875</v>
      </c>
      <c r="BZ66" s="2">
        <v>13423</v>
      </c>
      <c r="CA66" s="2">
        <v>15016</v>
      </c>
      <c r="CB66" s="2">
        <v>28439</v>
      </c>
      <c r="CC66" s="2">
        <v>16921</v>
      </c>
      <c r="CD66" s="2">
        <v>14175</v>
      </c>
      <c r="CE66" s="2">
        <v>31096</v>
      </c>
      <c r="CF66" s="2">
        <f t="shared" si="128"/>
        <v>664</v>
      </c>
      <c r="CG66" s="2">
        <f t="shared" si="129"/>
        <v>842</v>
      </c>
      <c r="CH66" s="2">
        <f t="shared" si="130"/>
        <v>1506</v>
      </c>
      <c r="CI66" s="2">
        <v>36608</v>
      </c>
      <c r="CJ66" s="2">
        <v>35990</v>
      </c>
      <c r="CK66" s="2">
        <v>72598</v>
      </c>
      <c r="CL66" s="122" t="s">
        <v>693</v>
      </c>
      <c r="CM66" s="221" t="s">
        <v>568</v>
      </c>
      <c r="CN66" s="25"/>
      <c r="CO66" s="242">
        <f t="shared" si="131"/>
        <v>1189.5214055483623</v>
      </c>
      <c r="CP66" s="242">
        <f t="shared" si="132"/>
        <v>305.4152318245682</v>
      </c>
      <c r="CQ66" s="242">
        <f t="shared" si="133"/>
        <v>580.12734510592577</v>
      </c>
      <c r="CR66" s="242">
        <f t="shared" si="134"/>
        <v>5106.2338494173391</v>
      </c>
      <c r="CS66" s="242">
        <f t="shared" si="135"/>
        <v>5583.2992644425467</v>
      </c>
      <c r="CT66" s="242">
        <f t="shared" si="136"/>
        <v>270.40290366125788</v>
      </c>
      <c r="CU66" s="242">
        <f t="shared" si="137"/>
        <v>13035</v>
      </c>
    </row>
    <row r="67" spans="1:99">
      <c r="A67" s="1">
        <v>88</v>
      </c>
      <c r="B67" s="25">
        <v>37</v>
      </c>
      <c r="C67" s="1">
        <v>1</v>
      </c>
      <c r="D67" s="122" t="s">
        <v>693</v>
      </c>
      <c r="E67" s="20" t="s">
        <v>486</v>
      </c>
      <c r="F67" s="2">
        <v>1421753</v>
      </c>
      <c r="G67" s="2">
        <v>185327</v>
      </c>
      <c r="H67" s="74">
        <f t="shared" si="36"/>
        <v>7.6715912953859933</v>
      </c>
      <c r="I67" s="81"/>
      <c r="J67" s="59">
        <v>20757.593799999999</v>
      </c>
      <c r="K67" s="59">
        <v>18340.613700000002</v>
      </c>
      <c r="L67" s="59">
        <v>426.52589999999998</v>
      </c>
      <c r="M67" s="59">
        <v>1990.454199999999</v>
      </c>
      <c r="N67" s="17"/>
      <c r="O67" s="59">
        <v>1279.5776999999998</v>
      </c>
      <c r="P67" s="59">
        <v>422544.99159999995</v>
      </c>
      <c r="Q67" s="59">
        <v>107484.52679999999</v>
      </c>
      <c r="R67" s="59"/>
      <c r="S67" s="59"/>
      <c r="T67" s="59">
        <v>35259.474399999999</v>
      </c>
      <c r="U67" s="59">
        <v>96679.203999999998</v>
      </c>
      <c r="V67" s="59">
        <v>8246.1674000000003</v>
      </c>
      <c r="W67" s="59">
        <v>37392.103899999995</v>
      </c>
      <c r="X67" s="59">
        <f t="shared" si="104"/>
        <v>137483.51509999996</v>
      </c>
      <c r="Y67" s="100"/>
      <c r="Z67" s="59">
        <v>53457.912799999991</v>
      </c>
      <c r="AA67" s="59">
        <v>78054.239700000006</v>
      </c>
      <c r="AB67" s="59">
        <v>187813.57130000004</v>
      </c>
      <c r="AC67" s="59">
        <v>657845.11310000008</v>
      </c>
      <c r="AD67" s="59">
        <v>72367.227699999989</v>
      </c>
      <c r="AE67" s="59">
        <v>10378.796899999999</v>
      </c>
      <c r="AF67" s="59">
        <v>55306.191699999996</v>
      </c>
      <c r="AG67" s="59">
        <v>260465.1496</v>
      </c>
      <c r="AH67" s="59">
        <f t="shared" si="105"/>
        <v>259327.7472000001</v>
      </c>
      <c r="AJ67" s="113">
        <f t="shared" si="106"/>
        <v>2705.7741999999998</v>
      </c>
      <c r="AK67" s="113">
        <f t="shared" si="107"/>
        <v>2390.7183000000005</v>
      </c>
      <c r="AL67" s="113">
        <f t="shared" si="108"/>
        <v>55.598099999999995</v>
      </c>
      <c r="AM67" s="113">
        <f t="shared" si="109"/>
        <v>259.45779999999985</v>
      </c>
      <c r="AN67" s="114"/>
      <c r="AO67" s="250">
        <f t="shared" si="110"/>
        <v>166.79429999999999</v>
      </c>
      <c r="AP67" s="113">
        <f t="shared" si="111"/>
        <v>55079.184399999991</v>
      </c>
      <c r="AQ67" s="113">
        <f t="shared" si="112"/>
        <v>14010.7212</v>
      </c>
      <c r="AR67" s="113"/>
      <c r="AS67" s="113"/>
      <c r="AT67" s="113">
        <f t="shared" si="113"/>
        <v>4596.1095999999998</v>
      </c>
      <c r="AU67" s="113">
        <f t="shared" si="114"/>
        <v>12602.236000000001</v>
      </c>
      <c r="AV67" s="113">
        <f t="shared" si="115"/>
        <v>1074.8966</v>
      </c>
      <c r="AW67" s="113">
        <f t="shared" si="116"/>
        <v>4874.1000999999997</v>
      </c>
      <c r="AX67" s="113">
        <f t="shared" si="117"/>
        <v>17921.120899999987</v>
      </c>
      <c r="AY67" s="113"/>
      <c r="AZ67" s="113">
        <f t="shared" si="118"/>
        <v>6968.2951999999987</v>
      </c>
      <c r="BA67" s="113">
        <f t="shared" si="119"/>
        <v>10174.452300000001</v>
      </c>
      <c r="BB67" s="113">
        <f t="shared" si="120"/>
        <v>24481.696700000004</v>
      </c>
      <c r="BC67" s="113">
        <f t="shared" si="121"/>
        <v>85750.80290000001</v>
      </c>
      <c r="BD67" s="113">
        <f t="shared" si="122"/>
        <v>9433.1442999999981</v>
      </c>
      <c r="BE67" s="113">
        <f t="shared" si="123"/>
        <v>1352.8870999999999</v>
      </c>
      <c r="BF67" s="113">
        <f t="shared" si="124"/>
        <v>7209.2203</v>
      </c>
      <c r="BG67" s="113">
        <f t="shared" si="125"/>
        <v>33951.9064</v>
      </c>
      <c r="BH67" s="106">
        <f t="shared" si="126"/>
        <v>33803.644800000009</v>
      </c>
      <c r="BI67" s="124">
        <f t="shared" si="127"/>
        <v>185327</v>
      </c>
      <c r="BK67" s="2">
        <v>41462</v>
      </c>
      <c r="BL67" s="2">
        <v>45478</v>
      </c>
      <c r="BM67" s="2">
        <v>86940</v>
      </c>
      <c r="BN67" s="2">
        <v>27715</v>
      </c>
      <c r="BO67" s="2">
        <v>31867</v>
      </c>
      <c r="BP67" s="2">
        <v>59582</v>
      </c>
      <c r="BQ67" s="2">
        <v>4069</v>
      </c>
      <c r="BR67" s="2">
        <v>4800</v>
      </c>
      <c r="BS67" s="2">
        <v>8869</v>
      </c>
      <c r="BT67" s="2">
        <v>13232</v>
      </c>
      <c r="BU67" s="2">
        <v>12149</v>
      </c>
      <c r="BV67" s="2">
        <v>25381</v>
      </c>
      <c r="BW67" s="2">
        <v>8932</v>
      </c>
      <c r="BX67" s="2">
        <v>10386</v>
      </c>
      <c r="BY67" s="2">
        <v>19318</v>
      </c>
      <c r="BZ67" s="2">
        <v>143418</v>
      </c>
      <c r="CA67" s="2">
        <v>160682</v>
      </c>
      <c r="CB67" s="2">
        <v>304100</v>
      </c>
      <c r="CC67" s="2">
        <v>517002</v>
      </c>
      <c r="CD67" s="2">
        <v>322343</v>
      </c>
      <c r="CE67" s="2">
        <v>839345</v>
      </c>
      <c r="CF67" s="2">
        <f t="shared" si="128"/>
        <v>35033</v>
      </c>
      <c r="CG67" s="2">
        <f t="shared" si="129"/>
        <v>43185</v>
      </c>
      <c r="CH67" s="2">
        <f t="shared" si="130"/>
        <v>78218</v>
      </c>
      <c r="CI67" s="2">
        <v>790863</v>
      </c>
      <c r="CJ67" s="2">
        <v>630890</v>
      </c>
      <c r="CK67" s="2">
        <v>1421753</v>
      </c>
      <c r="CL67" s="122" t="s">
        <v>693</v>
      </c>
      <c r="CM67" s="221" t="s">
        <v>571</v>
      </c>
      <c r="CN67" s="25"/>
      <c r="CO67" s="242">
        <f t="shared" si="131"/>
        <v>19099.296920069803</v>
      </c>
      <c r="CP67" s="242">
        <f t="shared" si="132"/>
        <v>1156.0834849653913</v>
      </c>
      <c r="CQ67" s="242">
        <f t="shared" si="133"/>
        <v>5826.5616974256427</v>
      </c>
      <c r="CR67" s="242">
        <f t="shared" si="134"/>
        <v>39639.755077007045</v>
      </c>
      <c r="CS67" s="242">
        <f t="shared" si="135"/>
        <v>109409.50419306307</v>
      </c>
      <c r="CT67" s="242">
        <f t="shared" si="136"/>
        <v>10195.798627469047</v>
      </c>
      <c r="CU67" s="242">
        <f t="shared" si="137"/>
        <v>185327</v>
      </c>
    </row>
    <row r="68" spans="1:99">
      <c r="A68" s="1">
        <v>61</v>
      </c>
      <c r="B68" s="25">
        <v>10</v>
      </c>
      <c r="C68" s="1">
        <v>2</v>
      </c>
      <c r="D68" s="122" t="s">
        <v>693</v>
      </c>
      <c r="E68" s="4" t="s">
        <v>561</v>
      </c>
      <c r="F68" s="2">
        <v>95642</v>
      </c>
      <c r="G68" s="2">
        <v>16157</v>
      </c>
      <c r="H68" s="74">
        <f t="shared" si="36"/>
        <v>5.9195395184749646</v>
      </c>
      <c r="I68" s="81"/>
      <c r="J68" s="59">
        <v>4992.5123999999996</v>
      </c>
      <c r="K68" s="59">
        <v>4342.1467999999995</v>
      </c>
      <c r="L68" s="59">
        <v>57.385199999999998</v>
      </c>
      <c r="M68" s="59">
        <v>592.98039999999969</v>
      </c>
      <c r="N68" s="17"/>
      <c r="O68" s="59">
        <v>28.692599999999999</v>
      </c>
      <c r="P68" s="59">
        <v>29419.479199999998</v>
      </c>
      <c r="Q68" s="59">
        <v>2553.6414</v>
      </c>
      <c r="R68" s="59"/>
      <c r="S68" s="59"/>
      <c r="T68" s="59">
        <v>3749.1664000000001</v>
      </c>
      <c r="U68" s="59">
        <v>12739.5144</v>
      </c>
      <c r="V68" s="59">
        <v>4112.6059999999998</v>
      </c>
      <c r="W68" s="59">
        <v>1243.346</v>
      </c>
      <c r="X68" s="59">
        <f t="shared" si="104"/>
        <v>5021.2049999999945</v>
      </c>
      <c r="Y68" s="100"/>
      <c r="Z68" s="59">
        <v>4112.6059999999998</v>
      </c>
      <c r="AA68" s="59">
        <v>3041.4155999999998</v>
      </c>
      <c r="AB68" s="59">
        <v>15226.206399999999</v>
      </c>
      <c r="AC68" s="59">
        <v>38821.087800000001</v>
      </c>
      <c r="AD68" s="59">
        <v>7431.3833999999997</v>
      </c>
      <c r="AE68" s="59">
        <v>2716.2327999999998</v>
      </c>
      <c r="AF68" s="59">
        <v>3385.7267999999999</v>
      </c>
      <c r="AG68" s="59">
        <v>11266.6276</v>
      </c>
      <c r="AH68" s="59">
        <f t="shared" si="105"/>
        <v>14021.117200000001</v>
      </c>
      <c r="AJ68" s="113">
        <f t="shared" si="106"/>
        <v>843.39539999999988</v>
      </c>
      <c r="AK68" s="113">
        <f t="shared" si="107"/>
        <v>733.52779999999984</v>
      </c>
      <c r="AL68" s="113">
        <f t="shared" si="108"/>
        <v>9.6941999999999986</v>
      </c>
      <c r="AM68" s="113">
        <f t="shared" si="109"/>
        <v>100.17339999999994</v>
      </c>
      <c r="AN68" s="114"/>
      <c r="AO68" s="113">
        <f t="shared" si="110"/>
        <v>4.8470999999999993</v>
      </c>
      <c r="AP68" s="113">
        <f t="shared" si="111"/>
        <v>4969.8931999999995</v>
      </c>
      <c r="AQ68" s="113">
        <f t="shared" si="112"/>
        <v>431.39189999999996</v>
      </c>
      <c r="AR68" s="113"/>
      <c r="AS68" s="113"/>
      <c r="AT68" s="113">
        <f t="shared" si="113"/>
        <v>633.35439999999994</v>
      </c>
      <c r="AU68" s="113">
        <f t="shared" si="114"/>
        <v>2152.1124</v>
      </c>
      <c r="AV68" s="113">
        <f t="shared" si="115"/>
        <v>694.75099999999998</v>
      </c>
      <c r="AW68" s="113">
        <f t="shared" si="116"/>
        <v>210.041</v>
      </c>
      <c r="AX68" s="113">
        <f t="shared" si="117"/>
        <v>848.24249999999938</v>
      </c>
      <c r="AY68" s="113"/>
      <c r="AZ68" s="113">
        <f t="shared" si="118"/>
        <v>694.75099999999998</v>
      </c>
      <c r="BA68" s="113">
        <f t="shared" si="119"/>
        <v>513.79259999999999</v>
      </c>
      <c r="BB68" s="113">
        <f t="shared" si="120"/>
        <v>2572.1943999999999</v>
      </c>
      <c r="BC68" s="113">
        <f t="shared" si="121"/>
        <v>6558.1262999999999</v>
      </c>
      <c r="BD68" s="113">
        <f t="shared" si="122"/>
        <v>1255.3988999999999</v>
      </c>
      <c r="BE68" s="113">
        <f t="shared" si="123"/>
        <v>458.85879999999992</v>
      </c>
      <c r="BF68" s="113">
        <f t="shared" si="124"/>
        <v>571.95780000000002</v>
      </c>
      <c r="BG68" s="113">
        <f t="shared" si="125"/>
        <v>1903.2945999999999</v>
      </c>
      <c r="BH68" s="106">
        <f t="shared" si="126"/>
        <v>2368.6162000000004</v>
      </c>
      <c r="BI68" s="124">
        <f t="shared" si="127"/>
        <v>16156.999999999998</v>
      </c>
      <c r="BK68" s="2">
        <v>757</v>
      </c>
      <c r="BL68" s="2">
        <v>841</v>
      </c>
      <c r="BM68" s="2">
        <v>1598</v>
      </c>
      <c r="BN68" s="2">
        <v>2525</v>
      </c>
      <c r="BO68" s="2">
        <v>2946</v>
      </c>
      <c r="BP68" s="2">
        <v>5471</v>
      </c>
      <c r="BQ68" s="2">
        <v>1676</v>
      </c>
      <c r="BR68" s="2">
        <v>1643</v>
      </c>
      <c r="BS68" s="2">
        <v>3319</v>
      </c>
      <c r="BT68" s="2">
        <v>755</v>
      </c>
      <c r="BU68" s="2">
        <v>764</v>
      </c>
      <c r="BV68" s="2">
        <v>1519</v>
      </c>
      <c r="BW68" s="2">
        <v>991</v>
      </c>
      <c r="BX68" s="2">
        <v>1193</v>
      </c>
      <c r="BY68" s="2">
        <v>2184</v>
      </c>
      <c r="BZ68" s="2">
        <v>16153</v>
      </c>
      <c r="CA68" s="2">
        <v>19102</v>
      </c>
      <c r="CB68" s="2">
        <v>35255</v>
      </c>
      <c r="CC68" s="2">
        <v>25950</v>
      </c>
      <c r="CD68" s="2">
        <v>19311</v>
      </c>
      <c r="CE68" s="2">
        <v>45261</v>
      </c>
      <c r="CF68" s="2">
        <f t="shared" si="128"/>
        <v>451</v>
      </c>
      <c r="CG68" s="2">
        <f t="shared" si="129"/>
        <v>584</v>
      </c>
      <c r="CH68" s="2">
        <f t="shared" si="130"/>
        <v>1035</v>
      </c>
      <c r="CI68" s="2">
        <v>49258</v>
      </c>
      <c r="CJ68" s="2">
        <v>46384</v>
      </c>
      <c r="CK68" s="2">
        <v>95642</v>
      </c>
      <c r="CL68" s="122" t="s">
        <v>693</v>
      </c>
      <c r="CM68" s="25" t="s">
        <v>920</v>
      </c>
      <c r="CN68" s="25"/>
      <c r="CO68" s="242">
        <f t="shared" si="131"/>
        <v>1194.1807260408607</v>
      </c>
      <c r="CP68" s="242">
        <f t="shared" si="132"/>
        <v>560.68550427636387</v>
      </c>
      <c r="CQ68" s="242">
        <f t="shared" si="133"/>
        <v>625.5554149850484</v>
      </c>
      <c r="CR68" s="242">
        <f t="shared" si="134"/>
        <v>5955.6997448819557</v>
      </c>
      <c r="CS68" s="242">
        <f t="shared" si="135"/>
        <v>7646.0339286087701</v>
      </c>
      <c r="CT68" s="242">
        <f t="shared" si="136"/>
        <v>174.84468120700109</v>
      </c>
      <c r="CU68" s="242">
        <f t="shared" si="137"/>
        <v>16157</v>
      </c>
    </row>
    <row r="69" spans="1:99">
      <c r="A69" s="1">
        <v>65</v>
      </c>
      <c r="B69" s="25">
        <v>14</v>
      </c>
      <c r="C69" s="1">
        <v>2</v>
      </c>
      <c r="D69" s="122" t="s">
        <v>693</v>
      </c>
      <c r="E69" s="4" t="s">
        <v>649</v>
      </c>
      <c r="F69" s="2">
        <v>185588</v>
      </c>
      <c r="G69" s="2">
        <v>29801</v>
      </c>
      <c r="H69" s="74">
        <f t="shared" si="36"/>
        <v>6.2275762558303409</v>
      </c>
      <c r="I69" s="81"/>
      <c r="J69" s="59">
        <v>13974.776400000001</v>
      </c>
      <c r="K69" s="59">
        <v>12731.336800000001</v>
      </c>
      <c r="L69" s="59">
        <v>167.02919999999997</v>
      </c>
      <c r="M69" s="59">
        <v>1076.4104</v>
      </c>
      <c r="N69" s="17"/>
      <c r="O69" s="59">
        <v>0</v>
      </c>
      <c r="P69" s="59">
        <v>45302.0308</v>
      </c>
      <c r="Q69" s="59">
        <v>4639.7</v>
      </c>
      <c r="R69" s="59"/>
      <c r="S69" s="59"/>
      <c r="T69" s="59">
        <v>4899.5231999999996</v>
      </c>
      <c r="U69" s="59">
        <v>14717.128399999998</v>
      </c>
      <c r="V69" s="59">
        <v>3489.0544</v>
      </c>
      <c r="W69" s="59">
        <v>3210.6723999999999</v>
      </c>
      <c r="X69" s="59">
        <f t="shared" si="104"/>
        <v>14345.952400000006</v>
      </c>
      <c r="Y69" s="100"/>
      <c r="Z69" s="59">
        <v>6421.3447999999999</v>
      </c>
      <c r="AA69" s="59">
        <v>8295.7836000000007</v>
      </c>
      <c r="AB69" s="59">
        <v>32329.429600000003</v>
      </c>
      <c r="AC69" s="59">
        <v>79264.6348</v>
      </c>
      <c r="AD69" s="59">
        <v>9557.7820000000011</v>
      </c>
      <c r="AE69" s="59">
        <v>3953.0244000000002</v>
      </c>
      <c r="AF69" s="59">
        <v>6978.1088</v>
      </c>
      <c r="AG69" s="59">
        <v>28691.9048</v>
      </c>
      <c r="AH69" s="59">
        <f t="shared" si="105"/>
        <v>30083.814799999993</v>
      </c>
      <c r="AJ69" s="113">
        <f t="shared" si="106"/>
        <v>2244.0153</v>
      </c>
      <c r="AK69" s="113">
        <f t="shared" si="107"/>
        <v>2044.3486000000003</v>
      </c>
      <c r="AL69" s="113">
        <f t="shared" si="108"/>
        <v>26.820899999999998</v>
      </c>
      <c r="AM69" s="113">
        <f t="shared" si="109"/>
        <v>172.8458</v>
      </c>
      <c r="AN69" s="114"/>
      <c r="AO69" s="113">
        <f t="shared" si="110"/>
        <v>0</v>
      </c>
      <c r="AP69" s="113">
        <f t="shared" si="111"/>
        <v>7274.4241000000002</v>
      </c>
      <c r="AQ69" s="113">
        <f t="shared" si="112"/>
        <v>745.02499999999998</v>
      </c>
      <c r="AR69" s="113"/>
      <c r="AS69" s="113"/>
      <c r="AT69" s="113">
        <f t="shared" si="113"/>
        <v>786.74639999999999</v>
      </c>
      <c r="AU69" s="113">
        <f t="shared" si="114"/>
        <v>2363.2192999999997</v>
      </c>
      <c r="AV69" s="113">
        <f t="shared" si="115"/>
        <v>560.25880000000006</v>
      </c>
      <c r="AW69" s="113">
        <f t="shared" si="116"/>
        <v>515.55730000000005</v>
      </c>
      <c r="AX69" s="113">
        <f t="shared" si="117"/>
        <v>2303.6172999999999</v>
      </c>
      <c r="AY69" s="113"/>
      <c r="AZ69" s="113">
        <f t="shared" si="118"/>
        <v>1031.1146000000001</v>
      </c>
      <c r="BA69" s="113">
        <f t="shared" si="119"/>
        <v>1332.1047000000001</v>
      </c>
      <c r="BB69" s="113">
        <f t="shared" si="120"/>
        <v>5191.3342000000011</v>
      </c>
      <c r="BC69" s="113">
        <f t="shared" si="121"/>
        <v>12728.007100000001</v>
      </c>
      <c r="BD69" s="113">
        <f t="shared" si="122"/>
        <v>1534.7515000000003</v>
      </c>
      <c r="BE69" s="113">
        <f t="shared" si="123"/>
        <v>634.76130000000012</v>
      </c>
      <c r="BF69" s="113">
        <f t="shared" si="124"/>
        <v>1120.5176000000001</v>
      </c>
      <c r="BG69" s="113">
        <f t="shared" si="125"/>
        <v>4607.2346000000007</v>
      </c>
      <c r="BH69" s="106">
        <f t="shared" si="126"/>
        <v>4830.7420999999995</v>
      </c>
      <c r="BI69" s="124">
        <f t="shared" si="127"/>
        <v>29801.000000000004</v>
      </c>
      <c r="BK69" s="2">
        <v>2721</v>
      </c>
      <c r="BL69" s="2">
        <v>3019</v>
      </c>
      <c r="BM69" s="2">
        <v>5740</v>
      </c>
      <c r="BN69" s="2">
        <v>3851</v>
      </c>
      <c r="BO69" s="2">
        <v>4041</v>
      </c>
      <c r="BP69" s="2">
        <v>7892</v>
      </c>
      <c r="BQ69" s="2">
        <v>1891</v>
      </c>
      <c r="BR69" s="2">
        <v>1742</v>
      </c>
      <c r="BS69" s="2">
        <v>3633</v>
      </c>
      <c r="BT69" s="2">
        <v>1360</v>
      </c>
      <c r="BU69" s="2">
        <v>1200</v>
      </c>
      <c r="BV69" s="2">
        <v>2560</v>
      </c>
      <c r="BW69" s="2">
        <v>1455</v>
      </c>
      <c r="BX69" s="2">
        <v>1670</v>
      </c>
      <c r="BY69" s="2">
        <v>3125</v>
      </c>
      <c r="BZ69" s="2">
        <v>29239</v>
      </c>
      <c r="CA69" s="2">
        <v>33579</v>
      </c>
      <c r="CB69" s="2">
        <v>62818</v>
      </c>
      <c r="CC69" s="2">
        <v>54841</v>
      </c>
      <c r="CD69" s="2">
        <v>41575</v>
      </c>
      <c r="CE69" s="2">
        <v>96416</v>
      </c>
      <c r="CF69" s="2">
        <f t="shared" si="128"/>
        <v>1442</v>
      </c>
      <c r="CG69" s="2">
        <f t="shared" si="129"/>
        <v>1962</v>
      </c>
      <c r="CH69" s="2">
        <f t="shared" si="130"/>
        <v>3404</v>
      </c>
      <c r="CI69" s="2">
        <v>96800</v>
      </c>
      <c r="CJ69" s="2">
        <v>88788</v>
      </c>
      <c r="CK69" s="2">
        <v>185588</v>
      </c>
      <c r="CL69" s="122" t="s">
        <v>693</v>
      </c>
      <c r="CM69" s="25" t="s">
        <v>924</v>
      </c>
      <c r="CN69" s="25"/>
      <c r="CO69" s="242">
        <f t="shared" si="131"/>
        <v>2188.9735974308687</v>
      </c>
      <c r="CP69" s="242">
        <f t="shared" si="132"/>
        <v>583.37302519559455</v>
      </c>
      <c r="CQ69" s="242">
        <f t="shared" si="133"/>
        <v>912.87521283703688</v>
      </c>
      <c r="CR69" s="242">
        <f t="shared" si="134"/>
        <v>10087.070381705715</v>
      </c>
      <c r="CS69" s="242">
        <f t="shared" si="135"/>
        <v>15482.10668793241</v>
      </c>
      <c r="CT69" s="242">
        <f t="shared" si="136"/>
        <v>546.60109489837703</v>
      </c>
      <c r="CU69" s="242">
        <f t="shared" si="137"/>
        <v>29801</v>
      </c>
    </row>
    <row r="70" spans="1:99">
      <c r="A70" s="1">
        <v>79</v>
      </c>
      <c r="B70" s="25">
        <v>28</v>
      </c>
      <c r="C70" s="1">
        <v>2</v>
      </c>
      <c r="D70" s="122" t="s">
        <v>693</v>
      </c>
      <c r="E70" s="20" t="s">
        <v>250</v>
      </c>
      <c r="F70" s="2">
        <v>152601</v>
      </c>
      <c r="G70" s="2">
        <v>25460</v>
      </c>
      <c r="H70" s="74">
        <f t="shared" si="36"/>
        <v>5.9937549096622149</v>
      </c>
      <c r="I70" s="81"/>
      <c r="J70" s="59">
        <v>28246.445100000001</v>
      </c>
      <c r="K70" s="59">
        <v>26674.6548</v>
      </c>
      <c r="L70" s="59">
        <v>335.72219999999999</v>
      </c>
      <c r="M70" s="59">
        <v>1236.0681000000018</v>
      </c>
      <c r="N70" s="17"/>
      <c r="O70" s="59">
        <v>289.94189999999998</v>
      </c>
      <c r="P70" s="59">
        <v>26277.892199999998</v>
      </c>
      <c r="Q70" s="59">
        <v>2792.5983000000001</v>
      </c>
      <c r="R70" s="59"/>
      <c r="S70" s="59"/>
      <c r="T70" s="59">
        <v>4379.6486999999997</v>
      </c>
      <c r="U70" s="59">
        <v>9049.2392999999993</v>
      </c>
      <c r="V70" s="59">
        <v>2792.5983000000001</v>
      </c>
      <c r="W70" s="59">
        <v>1709.1312000000003</v>
      </c>
      <c r="X70" s="59">
        <f t="shared" si="104"/>
        <v>5554.6763999999966</v>
      </c>
      <c r="Y70" s="100"/>
      <c r="Z70" s="59">
        <v>8759.2973999999995</v>
      </c>
      <c r="AA70" s="59">
        <v>9507.042300000001</v>
      </c>
      <c r="AB70" s="59">
        <v>27056.157299999999</v>
      </c>
      <c r="AC70" s="59">
        <v>52464.223800000007</v>
      </c>
      <c r="AD70" s="59">
        <v>6226.1207999999997</v>
      </c>
      <c r="AE70" s="59">
        <v>2121.1538999999998</v>
      </c>
      <c r="AF70" s="59">
        <v>3006.2396999999996</v>
      </c>
      <c r="AG70" s="59">
        <v>24019.397400000002</v>
      </c>
      <c r="AH70" s="59">
        <f t="shared" si="105"/>
        <v>17091.312000000005</v>
      </c>
      <c r="AJ70" s="113">
        <f t="shared" si="106"/>
        <v>4712.6460000000006</v>
      </c>
      <c r="AK70" s="113">
        <f t="shared" si="107"/>
        <v>4450.4080000000004</v>
      </c>
      <c r="AL70" s="113">
        <f t="shared" si="108"/>
        <v>56.012</v>
      </c>
      <c r="AM70" s="113">
        <f t="shared" si="109"/>
        <v>206.22600000000031</v>
      </c>
      <c r="AN70" s="114"/>
      <c r="AO70" s="113">
        <f t="shared" si="110"/>
        <v>48.373999999999995</v>
      </c>
      <c r="AP70" s="113">
        <f t="shared" si="111"/>
        <v>4384.2119999999995</v>
      </c>
      <c r="AQ70" s="113">
        <f t="shared" si="112"/>
        <v>465.91800000000006</v>
      </c>
      <c r="AR70" s="113"/>
      <c r="AS70" s="113"/>
      <c r="AT70" s="113">
        <f t="shared" si="113"/>
        <v>730.702</v>
      </c>
      <c r="AU70" s="113">
        <f t="shared" si="114"/>
        <v>1509.778</v>
      </c>
      <c r="AV70" s="113">
        <f t="shared" si="115"/>
        <v>465.91800000000006</v>
      </c>
      <c r="AW70" s="113">
        <f t="shared" si="116"/>
        <v>285.15200000000004</v>
      </c>
      <c r="AX70" s="113">
        <f t="shared" si="117"/>
        <v>926.74399999999923</v>
      </c>
      <c r="AY70" s="113"/>
      <c r="AZ70" s="113">
        <f t="shared" si="118"/>
        <v>1461.404</v>
      </c>
      <c r="BA70" s="113">
        <f t="shared" si="119"/>
        <v>1586.1580000000004</v>
      </c>
      <c r="BB70" s="113">
        <f t="shared" si="120"/>
        <v>4514.058</v>
      </c>
      <c r="BC70" s="113">
        <f t="shared" si="121"/>
        <v>8753.148000000001</v>
      </c>
      <c r="BD70" s="113">
        <f t="shared" si="122"/>
        <v>1038.768</v>
      </c>
      <c r="BE70" s="113">
        <f t="shared" si="123"/>
        <v>353.89400000000001</v>
      </c>
      <c r="BF70" s="113">
        <f t="shared" si="124"/>
        <v>501.56199999999995</v>
      </c>
      <c r="BG70" s="113">
        <f t="shared" si="125"/>
        <v>4007.4040000000005</v>
      </c>
      <c r="BH70" s="106">
        <f t="shared" si="126"/>
        <v>2851.5200000000004</v>
      </c>
      <c r="BI70" s="124">
        <f t="shared" si="127"/>
        <v>25460</v>
      </c>
      <c r="BK70" s="2">
        <v>1603</v>
      </c>
      <c r="BL70" s="2">
        <v>1677</v>
      </c>
      <c r="BM70" s="2">
        <v>3280</v>
      </c>
      <c r="BN70" s="2">
        <v>2448</v>
      </c>
      <c r="BO70" s="2">
        <v>2755</v>
      </c>
      <c r="BP70" s="2">
        <v>5203</v>
      </c>
      <c r="BQ70" s="2">
        <v>749</v>
      </c>
      <c r="BR70" s="2">
        <v>824</v>
      </c>
      <c r="BS70" s="2">
        <v>1573</v>
      </c>
      <c r="BT70" s="2">
        <v>577</v>
      </c>
      <c r="BU70" s="2">
        <v>408</v>
      </c>
      <c r="BV70" s="2">
        <v>985</v>
      </c>
      <c r="BW70" s="2">
        <v>956</v>
      </c>
      <c r="BX70" s="2">
        <v>1026</v>
      </c>
      <c r="BY70" s="2">
        <v>1982</v>
      </c>
      <c r="BZ70" s="2">
        <v>44541</v>
      </c>
      <c r="CA70" s="2">
        <v>47026</v>
      </c>
      <c r="CB70" s="2">
        <v>91567</v>
      </c>
      <c r="CC70" s="2">
        <v>21096</v>
      </c>
      <c r="CD70" s="2">
        <v>15395</v>
      </c>
      <c r="CE70" s="2">
        <v>36491</v>
      </c>
      <c r="CF70" s="2">
        <f t="shared" si="128"/>
        <v>6097</v>
      </c>
      <c r="CG70" s="2">
        <f t="shared" si="129"/>
        <v>5423</v>
      </c>
      <c r="CH70" s="2">
        <f t="shared" si="130"/>
        <v>11520</v>
      </c>
      <c r="CI70" s="2">
        <v>78067</v>
      </c>
      <c r="CJ70" s="2">
        <v>74534</v>
      </c>
      <c r="CK70" s="2">
        <v>152601</v>
      </c>
      <c r="CL70" s="122" t="s">
        <v>693</v>
      </c>
      <c r="CM70" s="221" t="s">
        <v>698</v>
      </c>
      <c r="CN70" s="25"/>
      <c r="CO70" s="242">
        <f t="shared" si="131"/>
        <v>1415.3064527755389</v>
      </c>
      <c r="CP70" s="242">
        <f t="shared" si="132"/>
        <v>262.43982673770159</v>
      </c>
      <c r="CQ70" s="242">
        <f t="shared" si="133"/>
        <v>495.01523581103663</v>
      </c>
      <c r="CR70" s="242">
        <f t="shared" si="134"/>
        <v>15277.067778061744</v>
      </c>
      <c r="CS70" s="242">
        <f t="shared" si="135"/>
        <v>6088.1701954770942</v>
      </c>
      <c r="CT70" s="242">
        <f t="shared" si="136"/>
        <v>1922.0005111368864</v>
      </c>
      <c r="CU70" s="242">
        <f t="shared" si="137"/>
        <v>25460</v>
      </c>
    </row>
    <row r="71" spans="1:99">
      <c r="A71" s="1">
        <v>82</v>
      </c>
      <c r="B71" s="25">
        <v>31</v>
      </c>
      <c r="C71" s="1">
        <v>2</v>
      </c>
      <c r="D71" s="122" t="s">
        <v>693</v>
      </c>
      <c r="E71" s="20" t="s">
        <v>606</v>
      </c>
      <c r="F71" s="2">
        <v>179339</v>
      </c>
      <c r="G71" s="2">
        <v>32740</v>
      </c>
      <c r="H71" s="74">
        <f t="shared" si="36"/>
        <v>5.4776725717776422</v>
      </c>
      <c r="I71" s="81"/>
      <c r="J71" s="59">
        <v>15943.237100000002</v>
      </c>
      <c r="K71" s="59">
        <v>14867.203099999999</v>
      </c>
      <c r="L71" s="59">
        <v>107.60340000000001</v>
      </c>
      <c r="M71" s="59">
        <v>968.43060000000241</v>
      </c>
      <c r="N71" s="17"/>
      <c r="O71" s="59">
        <v>3120.4985999999999</v>
      </c>
      <c r="P71" s="59">
        <v>45856.982300000003</v>
      </c>
      <c r="Q71" s="59">
        <v>11029.3485</v>
      </c>
      <c r="R71" s="59"/>
      <c r="S71" s="59"/>
      <c r="T71" s="59">
        <v>4124.7969999999996</v>
      </c>
      <c r="U71" s="59">
        <v>15817.6998</v>
      </c>
      <c r="V71" s="59">
        <v>2582.4816000000001</v>
      </c>
      <c r="W71" s="59">
        <v>2098.2662999999998</v>
      </c>
      <c r="X71" s="59">
        <f t="shared" si="104"/>
        <v>10204.389100000004</v>
      </c>
      <c r="Y71" s="100"/>
      <c r="Z71" s="59">
        <v>10527.1993</v>
      </c>
      <c r="AA71" s="59">
        <v>10957.6129</v>
      </c>
      <c r="AB71" s="59">
        <v>27528.536499999998</v>
      </c>
      <c r="AC71" s="59">
        <v>65404.933300000004</v>
      </c>
      <c r="AD71" s="59">
        <v>10240.2569</v>
      </c>
      <c r="AE71" s="59">
        <v>3335.7054000000003</v>
      </c>
      <c r="AF71" s="59">
        <v>5147.0293000000001</v>
      </c>
      <c r="AG71" s="59">
        <v>26578.039799999999</v>
      </c>
      <c r="AH71" s="59">
        <f t="shared" si="105"/>
        <v>20103.901900000004</v>
      </c>
      <c r="AJ71" s="113">
        <f t="shared" si="106"/>
        <v>2910.5860000000002</v>
      </c>
      <c r="AK71" s="113">
        <f t="shared" si="107"/>
        <v>2714.1459999999997</v>
      </c>
      <c r="AL71" s="113">
        <f t="shared" si="108"/>
        <v>19.644000000000002</v>
      </c>
      <c r="AM71" s="113">
        <f t="shared" si="109"/>
        <v>176.79600000000045</v>
      </c>
      <c r="AN71" s="114"/>
      <c r="AO71" s="250">
        <f t="shared" si="110"/>
        <v>569.67599999999993</v>
      </c>
      <c r="AP71" s="113">
        <f t="shared" si="111"/>
        <v>8371.6180000000004</v>
      </c>
      <c r="AQ71" s="113">
        <f t="shared" si="112"/>
        <v>2013.51</v>
      </c>
      <c r="AR71" s="113"/>
      <c r="AS71" s="113"/>
      <c r="AT71" s="113">
        <f t="shared" si="113"/>
        <v>753.01999999999987</v>
      </c>
      <c r="AU71" s="113">
        <f t="shared" si="114"/>
        <v>2887.6680000000001</v>
      </c>
      <c r="AV71" s="113">
        <f t="shared" si="115"/>
        <v>471.45600000000002</v>
      </c>
      <c r="AW71" s="113">
        <f t="shared" si="116"/>
        <v>383.05799999999994</v>
      </c>
      <c r="AX71" s="113">
        <f t="shared" si="117"/>
        <v>1862.9059999999999</v>
      </c>
      <c r="AY71" s="113"/>
      <c r="AZ71" s="113">
        <f t="shared" si="118"/>
        <v>1921.838</v>
      </c>
      <c r="BA71" s="113">
        <f t="shared" si="119"/>
        <v>2000.414</v>
      </c>
      <c r="BB71" s="113">
        <f t="shared" si="120"/>
        <v>5025.5899999999992</v>
      </c>
      <c r="BC71" s="113">
        <f t="shared" si="121"/>
        <v>11940.278</v>
      </c>
      <c r="BD71" s="113">
        <f t="shared" si="122"/>
        <v>1869.454</v>
      </c>
      <c r="BE71" s="113">
        <f t="shared" si="123"/>
        <v>608.96400000000006</v>
      </c>
      <c r="BF71" s="113">
        <f t="shared" si="124"/>
        <v>939.63800000000003</v>
      </c>
      <c r="BG71" s="113">
        <f t="shared" si="125"/>
        <v>4852.0679999999993</v>
      </c>
      <c r="BH71" s="106">
        <f t="shared" si="126"/>
        <v>3670.1540000000005</v>
      </c>
      <c r="BI71" s="124">
        <f t="shared" si="127"/>
        <v>32740</v>
      </c>
      <c r="BK71" s="2">
        <v>1436</v>
      </c>
      <c r="BL71" s="2">
        <v>1663</v>
      </c>
      <c r="BM71" s="2">
        <v>3099</v>
      </c>
      <c r="BN71" s="2">
        <v>3924</v>
      </c>
      <c r="BO71" s="2">
        <v>4486</v>
      </c>
      <c r="BP71" s="2">
        <v>8410</v>
      </c>
      <c r="BQ71" s="2">
        <v>1458</v>
      </c>
      <c r="BR71" s="2">
        <v>1626</v>
      </c>
      <c r="BS71" s="2">
        <v>3084</v>
      </c>
      <c r="BT71" s="2">
        <v>1097</v>
      </c>
      <c r="BU71" s="2">
        <v>1044</v>
      </c>
      <c r="BV71" s="2">
        <v>2141</v>
      </c>
      <c r="BW71" s="2">
        <v>1758</v>
      </c>
      <c r="BX71" s="2">
        <v>1736</v>
      </c>
      <c r="BY71" s="2">
        <v>3494</v>
      </c>
      <c r="BZ71" s="2">
        <v>30299</v>
      </c>
      <c r="CA71" s="2">
        <v>33798</v>
      </c>
      <c r="CB71" s="2">
        <v>64097</v>
      </c>
      <c r="CC71" s="2">
        <v>51002</v>
      </c>
      <c r="CD71" s="2">
        <v>41199</v>
      </c>
      <c r="CE71" s="2">
        <v>92201</v>
      </c>
      <c r="CF71" s="2">
        <f t="shared" si="128"/>
        <v>1659</v>
      </c>
      <c r="CG71" s="2">
        <f t="shared" si="129"/>
        <v>1154</v>
      </c>
      <c r="CH71" s="2">
        <f t="shared" si="130"/>
        <v>2813</v>
      </c>
      <c r="CI71" s="2">
        <v>92633</v>
      </c>
      <c r="CJ71" s="2">
        <v>86706</v>
      </c>
      <c r="CK71" s="2">
        <v>179339</v>
      </c>
      <c r="CL71" s="122" t="s">
        <v>693</v>
      </c>
      <c r="CM71" s="221" t="s">
        <v>565</v>
      </c>
      <c r="CN71" s="25"/>
      <c r="CO71" s="242">
        <f t="shared" si="131"/>
        <v>2101.0748359252589</v>
      </c>
      <c r="CP71" s="242">
        <f t="shared" si="132"/>
        <v>563.01284160165937</v>
      </c>
      <c r="CQ71" s="242">
        <f t="shared" si="133"/>
        <v>1028.721583147001</v>
      </c>
      <c r="CR71" s="242">
        <f t="shared" si="134"/>
        <v>11701.502629099081</v>
      </c>
      <c r="CS71" s="242">
        <f t="shared" si="135"/>
        <v>16832.148835445718</v>
      </c>
      <c r="CT71" s="242">
        <f t="shared" si="136"/>
        <v>513.53927478128014</v>
      </c>
      <c r="CU71" s="242">
        <f t="shared" si="137"/>
        <v>32740</v>
      </c>
    </row>
    <row r="72" spans="1:99">
      <c r="A72" s="1">
        <v>87</v>
      </c>
      <c r="B72" s="25">
        <v>36</v>
      </c>
      <c r="C72" s="1">
        <v>2</v>
      </c>
      <c r="D72" s="122" t="s">
        <v>693</v>
      </c>
      <c r="E72" s="20" t="s">
        <v>480</v>
      </c>
      <c r="F72" s="2">
        <v>158842</v>
      </c>
      <c r="G72" s="2">
        <v>26631</v>
      </c>
      <c r="H72" s="74">
        <f t="shared" si="36"/>
        <v>5.964552589087905</v>
      </c>
      <c r="I72" s="81"/>
      <c r="J72" s="59">
        <v>24954.078200000004</v>
      </c>
      <c r="K72" s="59">
        <v>23381.542400000002</v>
      </c>
      <c r="L72" s="59">
        <v>412.98919999999998</v>
      </c>
      <c r="M72" s="59">
        <v>1159.5466000000004</v>
      </c>
      <c r="N72" s="17"/>
      <c r="O72" s="59">
        <v>142.95779999999999</v>
      </c>
      <c r="P72" s="59">
        <v>30338.822</v>
      </c>
      <c r="Q72" s="59">
        <v>5337.0911999999998</v>
      </c>
      <c r="R72" s="59"/>
      <c r="S72" s="59"/>
      <c r="T72" s="59">
        <v>5352.9754000000003</v>
      </c>
      <c r="U72" s="59">
        <v>9482.8673999999992</v>
      </c>
      <c r="V72" s="59">
        <v>1127.7782</v>
      </c>
      <c r="W72" s="59">
        <v>651.2521999999999</v>
      </c>
      <c r="X72" s="59">
        <f t="shared" si="104"/>
        <v>8386.857600000003</v>
      </c>
      <c r="Y72" s="100"/>
      <c r="Z72" s="59">
        <v>8212.1314000000002</v>
      </c>
      <c r="AA72" s="59">
        <v>14549.9272</v>
      </c>
      <c r="AB72" s="59">
        <v>26320.1194</v>
      </c>
      <c r="AC72" s="59">
        <v>54323.964000000007</v>
      </c>
      <c r="AD72" s="59">
        <v>7068.4690000000001</v>
      </c>
      <c r="AE72" s="59">
        <v>2668.5455999999999</v>
      </c>
      <c r="AF72" s="59">
        <v>3288.0293999999999</v>
      </c>
      <c r="AG72" s="59">
        <v>25748.288200000003</v>
      </c>
      <c r="AH72" s="59">
        <f t="shared" si="105"/>
        <v>15550.631800000003</v>
      </c>
      <c r="AJ72" s="113">
        <f t="shared" si="106"/>
        <v>4183.7301000000007</v>
      </c>
      <c r="AK72" s="113">
        <f t="shared" si="107"/>
        <v>3920.0832000000005</v>
      </c>
      <c r="AL72" s="113">
        <f t="shared" si="108"/>
        <v>69.240600000000001</v>
      </c>
      <c r="AM72" s="113">
        <f t="shared" si="109"/>
        <v>194.40630000000007</v>
      </c>
      <c r="AN72" s="114"/>
      <c r="AO72" s="250">
        <f t="shared" si="110"/>
        <v>23.9679</v>
      </c>
      <c r="AP72" s="113">
        <f t="shared" si="111"/>
        <v>5086.5209999999997</v>
      </c>
      <c r="AQ72" s="113">
        <f t="shared" si="112"/>
        <v>894.80160000000001</v>
      </c>
      <c r="AR72" s="113"/>
      <c r="AS72" s="113"/>
      <c r="AT72" s="113">
        <f t="shared" si="113"/>
        <v>897.46470000000011</v>
      </c>
      <c r="AU72" s="113">
        <f t="shared" si="114"/>
        <v>1589.8706999999999</v>
      </c>
      <c r="AV72" s="113">
        <f t="shared" si="115"/>
        <v>189.08009999999999</v>
      </c>
      <c r="AW72" s="113">
        <f t="shared" si="116"/>
        <v>109.18709999999999</v>
      </c>
      <c r="AX72" s="113">
        <f t="shared" si="117"/>
        <v>1406.1167999999993</v>
      </c>
      <c r="AY72" s="113"/>
      <c r="AZ72" s="113">
        <f t="shared" si="118"/>
        <v>1376.8227000000002</v>
      </c>
      <c r="BA72" s="113">
        <f t="shared" si="119"/>
        <v>2439.3996000000002</v>
      </c>
      <c r="BB72" s="113">
        <f t="shared" si="120"/>
        <v>4412.7566999999999</v>
      </c>
      <c r="BC72" s="113">
        <f t="shared" si="121"/>
        <v>9107.8020000000015</v>
      </c>
      <c r="BD72" s="113">
        <f t="shared" si="122"/>
        <v>1185.0795000000001</v>
      </c>
      <c r="BE72" s="113">
        <f t="shared" si="123"/>
        <v>447.4008</v>
      </c>
      <c r="BF72" s="113">
        <f t="shared" si="124"/>
        <v>551.26170000000002</v>
      </c>
      <c r="BG72" s="113">
        <f t="shared" si="125"/>
        <v>4316.8851000000004</v>
      </c>
      <c r="BH72" s="106">
        <f t="shared" si="126"/>
        <v>2607.1749000000009</v>
      </c>
      <c r="BI72" s="124">
        <f t="shared" si="127"/>
        <v>26631.000000000004</v>
      </c>
      <c r="BK72" s="2">
        <v>1236</v>
      </c>
      <c r="BL72" s="2">
        <v>1415</v>
      </c>
      <c r="BM72" s="2">
        <v>2651</v>
      </c>
      <c r="BN72" s="2">
        <v>2121</v>
      </c>
      <c r="BO72" s="2">
        <v>2226</v>
      </c>
      <c r="BP72" s="2">
        <v>4347</v>
      </c>
      <c r="BQ72" s="2">
        <v>1182</v>
      </c>
      <c r="BR72" s="2">
        <v>1463</v>
      </c>
      <c r="BS72" s="2">
        <v>2645</v>
      </c>
      <c r="BT72" s="2">
        <v>913</v>
      </c>
      <c r="BU72" s="2">
        <v>859</v>
      </c>
      <c r="BV72" s="2">
        <v>1772</v>
      </c>
      <c r="BW72" s="2">
        <v>1015</v>
      </c>
      <c r="BX72" s="2">
        <v>1044</v>
      </c>
      <c r="BY72" s="2">
        <v>2059</v>
      </c>
      <c r="BZ72" s="2">
        <v>39026</v>
      </c>
      <c r="CA72" s="2">
        <v>41644</v>
      </c>
      <c r="CB72" s="2">
        <v>80670</v>
      </c>
      <c r="CC72" s="2">
        <v>32996</v>
      </c>
      <c r="CD72" s="2">
        <v>29351</v>
      </c>
      <c r="CE72" s="2">
        <v>62347</v>
      </c>
      <c r="CF72" s="2">
        <f t="shared" si="128"/>
        <v>1193</v>
      </c>
      <c r="CG72" s="2">
        <f t="shared" si="129"/>
        <v>1158</v>
      </c>
      <c r="CH72" s="2">
        <f t="shared" si="130"/>
        <v>2351</v>
      </c>
      <c r="CI72" s="2">
        <v>79682</v>
      </c>
      <c r="CJ72" s="2">
        <v>79160</v>
      </c>
      <c r="CK72" s="2">
        <v>158842</v>
      </c>
      <c r="CL72" s="122" t="s">
        <v>693</v>
      </c>
      <c r="CM72" s="221" t="s">
        <v>570</v>
      </c>
      <c r="CN72" s="25"/>
      <c r="CO72" s="242">
        <f t="shared" si="131"/>
        <v>1173.2648669747296</v>
      </c>
      <c r="CP72" s="242">
        <f t="shared" si="132"/>
        <v>443.45321136727063</v>
      </c>
      <c r="CQ72" s="242">
        <f t="shared" si="133"/>
        <v>642.29461351531711</v>
      </c>
      <c r="CR72" s="242">
        <f t="shared" si="134"/>
        <v>13524.903803779856</v>
      </c>
      <c r="CS72" s="242">
        <f t="shared" si="135"/>
        <v>10452.92150061067</v>
      </c>
      <c r="CT72" s="242">
        <f t="shared" si="136"/>
        <v>394.16200375215624</v>
      </c>
      <c r="CU72" s="242">
        <f t="shared" si="137"/>
        <v>26631</v>
      </c>
    </row>
    <row r="73" spans="1:99">
      <c r="A73" s="1">
        <v>96</v>
      </c>
      <c r="B73" s="25">
        <v>45</v>
      </c>
      <c r="C73" s="1">
        <v>2</v>
      </c>
      <c r="D73" s="122" t="s">
        <v>693</v>
      </c>
      <c r="E73" s="20" t="s">
        <v>406</v>
      </c>
      <c r="F73" s="2">
        <v>107303</v>
      </c>
      <c r="G73" s="2">
        <v>22330</v>
      </c>
      <c r="H73" s="74">
        <f t="shared" si="36"/>
        <v>4.8053291536050153</v>
      </c>
      <c r="I73" s="81"/>
      <c r="J73" s="59">
        <v>9560.6972999999998</v>
      </c>
      <c r="K73" s="59">
        <v>8466.2066999999988</v>
      </c>
      <c r="L73" s="59">
        <v>64.381799999999998</v>
      </c>
      <c r="M73" s="59">
        <v>1030.1088000000004</v>
      </c>
      <c r="N73" s="17"/>
      <c r="O73" s="59">
        <v>4163.3564000000006</v>
      </c>
      <c r="P73" s="59">
        <v>23241.8298</v>
      </c>
      <c r="Q73" s="59">
        <v>6352.3375999999998</v>
      </c>
      <c r="R73" s="59"/>
      <c r="S73" s="59"/>
      <c r="T73" s="59">
        <v>2167.5205999999998</v>
      </c>
      <c r="U73" s="59">
        <v>6835.2011000000002</v>
      </c>
      <c r="V73" s="59">
        <v>1641.7358999999999</v>
      </c>
      <c r="W73" s="59">
        <v>965.72699999999998</v>
      </c>
      <c r="X73" s="59">
        <f t="shared" si="104"/>
        <v>5279.3076000000001</v>
      </c>
      <c r="Y73" s="100"/>
      <c r="Z73" s="59">
        <v>6931.7737999999999</v>
      </c>
      <c r="AA73" s="59">
        <v>8734.4642000000003</v>
      </c>
      <c r="AB73" s="59">
        <v>13498.7174</v>
      </c>
      <c r="AC73" s="59">
        <v>41172.161099999998</v>
      </c>
      <c r="AD73" s="59">
        <v>5665.5984000000008</v>
      </c>
      <c r="AE73" s="59">
        <v>1791.9600999999998</v>
      </c>
      <c r="AF73" s="59">
        <v>2296.2842000000001</v>
      </c>
      <c r="AG73" s="59">
        <v>20237.345799999999</v>
      </c>
      <c r="AH73" s="59">
        <f t="shared" si="105"/>
        <v>11180.972599999997</v>
      </c>
      <c r="AJ73" s="113">
        <f t="shared" si="106"/>
        <v>1989.6030000000001</v>
      </c>
      <c r="AK73" s="113">
        <f t="shared" si="107"/>
        <v>1761.837</v>
      </c>
      <c r="AL73" s="113">
        <f t="shared" si="108"/>
        <v>13.398000000000001</v>
      </c>
      <c r="AM73" s="113">
        <f t="shared" si="109"/>
        <v>214.36800000000011</v>
      </c>
      <c r="AN73" s="114"/>
      <c r="AO73" s="113">
        <f t="shared" si="110"/>
        <v>866.40400000000022</v>
      </c>
      <c r="AP73" s="113">
        <f t="shared" si="111"/>
        <v>4836.6779999999999</v>
      </c>
      <c r="AQ73" s="113">
        <f t="shared" si="112"/>
        <v>1321.9360000000001</v>
      </c>
      <c r="AR73" s="113"/>
      <c r="AS73" s="113"/>
      <c r="AT73" s="113">
        <f t="shared" si="113"/>
        <v>451.06599999999997</v>
      </c>
      <c r="AU73" s="113">
        <f t="shared" si="114"/>
        <v>1422.421</v>
      </c>
      <c r="AV73" s="113">
        <f t="shared" si="115"/>
        <v>341.649</v>
      </c>
      <c r="AW73" s="113">
        <f t="shared" si="116"/>
        <v>200.97</v>
      </c>
      <c r="AX73" s="113">
        <f t="shared" si="117"/>
        <v>1098.636</v>
      </c>
      <c r="AY73" s="113"/>
      <c r="AZ73" s="113">
        <f t="shared" si="118"/>
        <v>1442.518</v>
      </c>
      <c r="BA73" s="113">
        <f t="shared" si="119"/>
        <v>1817.6620000000003</v>
      </c>
      <c r="BB73" s="113">
        <f t="shared" si="120"/>
        <v>2809.114</v>
      </c>
      <c r="BC73" s="113">
        <f t="shared" si="121"/>
        <v>8568.0210000000006</v>
      </c>
      <c r="BD73" s="113">
        <f t="shared" si="122"/>
        <v>1179.0240000000003</v>
      </c>
      <c r="BE73" s="113">
        <f t="shared" si="123"/>
        <v>372.911</v>
      </c>
      <c r="BF73" s="113">
        <f t="shared" si="124"/>
        <v>477.86200000000002</v>
      </c>
      <c r="BG73" s="113">
        <f t="shared" si="125"/>
        <v>4211.4380000000001</v>
      </c>
      <c r="BH73" s="106">
        <f t="shared" si="126"/>
        <v>2326.7860000000001</v>
      </c>
      <c r="BI73" s="124">
        <f t="shared" si="127"/>
        <v>22330</v>
      </c>
      <c r="BK73" s="2">
        <v>1281</v>
      </c>
      <c r="BL73" s="2">
        <v>1586</v>
      </c>
      <c r="BM73" s="2">
        <v>2867</v>
      </c>
      <c r="BN73" s="2">
        <v>1781</v>
      </c>
      <c r="BO73" s="2">
        <v>1985</v>
      </c>
      <c r="BP73" s="2">
        <v>3766</v>
      </c>
      <c r="BQ73" s="2">
        <v>631</v>
      </c>
      <c r="BR73" s="2">
        <v>903</v>
      </c>
      <c r="BS73" s="2">
        <v>1534</v>
      </c>
      <c r="BT73" s="2">
        <v>419</v>
      </c>
      <c r="BU73" s="2">
        <v>376</v>
      </c>
      <c r="BV73" s="2">
        <v>795</v>
      </c>
      <c r="BW73" s="2">
        <v>607</v>
      </c>
      <c r="BX73" s="2">
        <v>627</v>
      </c>
      <c r="BY73" s="2">
        <v>1234</v>
      </c>
      <c r="BZ73" s="2">
        <v>19890</v>
      </c>
      <c r="CA73" s="2">
        <v>21505</v>
      </c>
      <c r="CB73" s="2">
        <v>41395</v>
      </c>
      <c r="CC73" s="2">
        <v>28357</v>
      </c>
      <c r="CD73" s="2">
        <v>25498</v>
      </c>
      <c r="CE73" s="2">
        <v>53855</v>
      </c>
      <c r="CF73" s="2">
        <f t="shared" si="128"/>
        <v>854</v>
      </c>
      <c r="CG73" s="2">
        <f t="shared" si="129"/>
        <v>1003</v>
      </c>
      <c r="CH73" s="2">
        <f t="shared" si="130"/>
        <v>1857</v>
      </c>
      <c r="CI73" s="2">
        <v>53820</v>
      </c>
      <c r="CJ73" s="2">
        <v>53483</v>
      </c>
      <c r="CK73" s="2">
        <v>107303</v>
      </c>
      <c r="CL73" s="122" t="s">
        <v>693</v>
      </c>
      <c r="CM73" s="221" t="s">
        <v>434</v>
      </c>
      <c r="CN73" s="25"/>
      <c r="CO73" s="242">
        <f t="shared" si="131"/>
        <v>1380.3424880944615</v>
      </c>
      <c r="CP73" s="242">
        <f t="shared" si="132"/>
        <v>319.22891251875535</v>
      </c>
      <c r="CQ73" s="242">
        <f t="shared" si="133"/>
        <v>422.23954595864052</v>
      </c>
      <c r="CR73" s="242">
        <f t="shared" si="134"/>
        <v>8614.3942853415101</v>
      </c>
      <c r="CS73" s="242">
        <f t="shared" si="135"/>
        <v>11207.348815969732</v>
      </c>
      <c r="CT73" s="242">
        <f t="shared" si="136"/>
        <v>386.44595211690262</v>
      </c>
      <c r="CU73" s="242">
        <f t="shared" si="137"/>
        <v>22330</v>
      </c>
    </row>
    <row r="74" spans="1:99">
      <c r="A74" s="1">
        <v>57</v>
      </c>
      <c r="B74" s="25">
        <v>6</v>
      </c>
      <c r="C74" s="1">
        <v>3</v>
      </c>
      <c r="D74" s="122" t="s">
        <v>693</v>
      </c>
      <c r="E74" s="4" t="s">
        <v>616</v>
      </c>
      <c r="F74" s="2">
        <v>190618</v>
      </c>
      <c r="G74" s="2">
        <v>33172</v>
      </c>
      <c r="H74" s="74">
        <f t="shared" si="36"/>
        <v>5.7463523453515011</v>
      </c>
      <c r="I74" s="81"/>
      <c r="J74" s="59">
        <v>6747.8771999999999</v>
      </c>
      <c r="K74" s="59">
        <v>5947.2816000000003</v>
      </c>
      <c r="L74" s="59">
        <v>171.55619999999999</v>
      </c>
      <c r="M74" s="59">
        <v>629.0394</v>
      </c>
      <c r="N74" s="17"/>
      <c r="O74" s="59">
        <v>95.308999999999997</v>
      </c>
      <c r="P74" s="59">
        <v>88256.134000000005</v>
      </c>
      <c r="Q74" s="59">
        <v>9378.4056</v>
      </c>
      <c r="R74" s="59"/>
      <c r="S74" s="59"/>
      <c r="T74" s="59">
        <v>2725.8373999999999</v>
      </c>
      <c r="U74" s="59">
        <v>11494.2654</v>
      </c>
      <c r="V74" s="59">
        <v>1620.2529999999999</v>
      </c>
      <c r="W74" s="59">
        <v>52419.95</v>
      </c>
      <c r="X74" s="59">
        <f t="shared" si="104"/>
        <v>10617.422600000005</v>
      </c>
      <c r="Y74" s="100"/>
      <c r="Z74" s="59">
        <v>6404.7647999999999</v>
      </c>
      <c r="AA74" s="59">
        <v>8368.1301999999996</v>
      </c>
      <c r="AB74" s="59">
        <v>21825.761000000002</v>
      </c>
      <c r="AC74" s="59">
        <v>58920.023799999995</v>
      </c>
      <c r="AD74" s="59">
        <v>7605.6582000000008</v>
      </c>
      <c r="AE74" s="59">
        <v>4403.2758000000003</v>
      </c>
      <c r="AF74" s="59">
        <v>4460.4611999999997</v>
      </c>
      <c r="AG74" s="59">
        <v>19957.704600000001</v>
      </c>
      <c r="AH74" s="59">
        <f t="shared" si="105"/>
        <v>22492.923999999999</v>
      </c>
      <c r="AJ74" s="113">
        <f t="shared" si="106"/>
        <v>1174.2888</v>
      </c>
      <c r="AK74" s="113">
        <f t="shared" si="107"/>
        <v>1034.9664</v>
      </c>
      <c r="AL74" s="113">
        <f t="shared" si="108"/>
        <v>29.854800000000001</v>
      </c>
      <c r="AM74" s="113">
        <f t="shared" si="109"/>
        <v>109.4676</v>
      </c>
      <c r="AN74" s="114"/>
      <c r="AO74" s="113">
        <f t="shared" si="110"/>
        <v>16.585999999999999</v>
      </c>
      <c r="AP74" s="113">
        <f t="shared" si="111"/>
        <v>15358.636000000002</v>
      </c>
      <c r="AQ74" s="113">
        <f t="shared" si="112"/>
        <v>1632.0624</v>
      </c>
      <c r="AR74" s="113"/>
      <c r="AS74" s="113"/>
      <c r="AT74" s="113">
        <f t="shared" si="113"/>
        <v>474.3596</v>
      </c>
      <c r="AU74" s="113">
        <f t="shared" si="114"/>
        <v>2000.2716</v>
      </c>
      <c r="AV74" s="113">
        <f t="shared" si="115"/>
        <v>281.96199999999999</v>
      </c>
      <c r="AW74" s="113">
        <f t="shared" si="116"/>
        <v>9122.2999999999993</v>
      </c>
      <c r="AX74" s="113">
        <f t="shared" si="117"/>
        <v>1847.6804000000029</v>
      </c>
      <c r="AY74" s="113"/>
      <c r="AZ74" s="113">
        <f t="shared" si="118"/>
        <v>1114.5792000000001</v>
      </c>
      <c r="BA74" s="113">
        <f t="shared" si="119"/>
        <v>1456.2508</v>
      </c>
      <c r="BB74" s="113">
        <f t="shared" si="120"/>
        <v>3798.1940000000004</v>
      </c>
      <c r="BC74" s="113">
        <f t="shared" si="121"/>
        <v>10253.465199999999</v>
      </c>
      <c r="BD74" s="113">
        <f t="shared" si="122"/>
        <v>1323.5628000000002</v>
      </c>
      <c r="BE74" s="113">
        <f t="shared" si="123"/>
        <v>766.27320000000009</v>
      </c>
      <c r="BF74" s="113">
        <f t="shared" si="124"/>
        <v>776.22479999999996</v>
      </c>
      <c r="BG74" s="113">
        <f t="shared" si="125"/>
        <v>3473.1084000000001</v>
      </c>
      <c r="BH74" s="106">
        <f t="shared" si="126"/>
        <v>3914.2959999999985</v>
      </c>
      <c r="BI74" s="124">
        <f t="shared" si="127"/>
        <v>33172</v>
      </c>
      <c r="BK74" s="2">
        <v>1525</v>
      </c>
      <c r="BL74" s="2">
        <v>1801</v>
      </c>
      <c r="BM74" s="2">
        <v>3326</v>
      </c>
      <c r="BN74" s="2">
        <v>2160</v>
      </c>
      <c r="BO74" s="2">
        <v>2516</v>
      </c>
      <c r="BP74" s="2">
        <v>4676</v>
      </c>
      <c r="BQ74" s="2">
        <v>2193</v>
      </c>
      <c r="BR74" s="2">
        <v>2102</v>
      </c>
      <c r="BS74" s="2">
        <v>4295</v>
      </c>
      <c r="BT74" s="2">
        <v>2312</v>
      </c>
      <c r="BU74" s="2">
        <v>2325</v>
      </c>
      <c r="BV74" s="2">
        <v>4637</v>
      </c>
      <c r="BW74" s="2">
        <v>1593</v>
      </c>
      <c r="BX74" s="2">
        <v>1880</v>
      </c>
      <c r="BY74" s="2">
        <v>3473</v>
      </c>
      <c r="BZ74" s="2">
        <v>28887</v>
      </c>
      <c r="CA74" s="2">
        <v>32797</v>
      </c>
      <c r="CB74" s="2">
        <v>61684</v>
      </c>
      <c r="CC74" s="2">
        <v>58517</v>
      </c>
      <c r="CD74" s="2">
        <v>47981</v>
      </c>
      <c r="CE74" s="2">
        <v>106498</v>
      </c>
      <c r="CF74" s="2">
        <f t="shared" si="128"/>
        <v>902</v>
      </c>
      <c r="CG74" s="2">
        <f t="shared" si="129"/>
        <v>1127</v>
      </c>
      <c r="CH74" s="2">
        <f t="shared" si="130"/>
        <v>2029</v>
      </c>
      <c r="CI74" s="2">
        <v>98089</v>
      </c>
      <c r="CJ74" s="2">
        <v>92529</v>
      </c>
      <c r="CK74" s="2">
        <v>190618</v>
      </c>
      <c r="CL74" s="122" t="s">
        <v>693</v>
      </c>
      <c r="CM74" s="25" t="s">
        <v>559</v>
      </c>
      <c r="CN74" s="25"/>
      <c r="CO74" s="242">
        <f t="shared" si="131"/>
        <v>1392.5355632731432</v>
      </c>
      <c r="CP74" s="242">
        <f t="shared" si="132"/>
        <v>747.43067286405278</v>
      </c>
      <c r="CQ74" s="242">
        <f t="shared" si="133"/>
        <v>1411.3300947444627</v>
      </c>
      <c r="CR74" s="242">
        <f t="shared" si="134"/>
        <v>10734.461845156282</v>
      </c>
      <c r="CS74" s="242">
        <f t="shared" si="135"/>
        <v>18533.148265116622</v>
      </c>
      <c r="CT74" s="242">
        <f t="shared" si="136"/>
        <v>353.09355884543959</v>
      </c>
      <c r="CU74" s="242">
        <f t="shared" si="137"/>
        <v>33172</v>
      </c>
    </row>
    <row r="75" spans="1:99">
      <c r="A75" s="1">
        <v>66</v>
      </c>
      <c r="B75" s="25">
        <v>15</v>
      </c>
      <c r="C75" s="1">
        <v>3</v>
      </c>
      <c r="D75" s="122" t="s">
        <v>693</v>
      </c>
      <c r="E75" s="25" t="s">
        <v>490</v>
      </c>
      <c r="F75" s="2">
        <v>95295</v>
      </c>
      <c r="G75" s="2">
        <v>17145</v>
      </c>
      <c r="H75" s="74">
        <f t="shared" ref="H75:H106" si="138">F75/G75</f>
        <v>5.5581802274715661</v>
      </c>
      <c r="I75" s="81"/>
      <c r="J75" s="59">
        <v>6699.2384999999995</v>
      </c>
      <c r="K75" s="59">
        <v>6327.5879999999997</v>
      </c>
      <c r="L75" s="59">
        <v>133.41300000000001</v>
      </c>
      <c r="M75" s="59">
        <v>238.23750000000055</v>
      </c>
      <c r="N75" s="17"/>
      <c r="O75" s="59">
        <v>133.41300000000001</v>
      </c>
      <c r="P75" s="59">
        <v>25853.533500000001</v>
      </c>
      <c r="Q75" s="59">
        <v>2763.5549999999998</v>
      </c>
      <c r="R75" s="59"/>
      <c r="S75" s="59"/>
      <c r="T75" s="59">
        <v>2382.375</v>
      </c>
      <c r="U75" s="59">
        <v>7947.6029999999992</v>
      </c>
      <c r="V75" s="59">
        <v>962.47949999999992</v>
      </c>
      <c r="W75" s="59">
        <v>4431.2175000000007</v>
      </c>
      <c r="X75" s="59">
        <f t="shared" si="104"/>
        <v>7366.3035000000018</v>
      </c>
      <c r="Y75" s="100"/>
      <c r="Z75" s="59">
        <v>2725.4369999999999</v>
      </c>
      <c r="AA75" s="59">
        <v>7871.3669999999993</v>
      </c>
      <c r="AB75" s="59">
        <v>14694.489</v>
      </c>
      <c r="AC75" s="59">
        <v>37317.521999999997</v>
      </c>
      <c r="AD75" s="59">
        <v>5107.8119999999999</v>
      </c>
      <c r="AE75" s="59">
        <v>2115.5490000000004</v>
      </c>
      <c r="AF75" s="59">
        <v>2553.9059999999999</v>
      </c>
      <c r="AG75" s="59">
        <v>9033.9660000000003</v>
      </c>
      <c r="AH75" s="59">
        <f t="shared" si="105"/>
        <v>18506.288999999997</v>
      </c>
      <c r="AJ75" s="113">
        <f t="shared" si="106"/>
        <v>1205.2935</v>
      </c>
      <c r="AK75" s="113">
        <f t="shared" si="107"/>
        <v>1138.4279999999999</v>
      </c>
      <c r="AL75" s="113">
        <f t="shared" si="108"/>
        <v>24.003</v>
      </c>
      <c r="AM75" s="113">
        <f t="shared" si="109"/>
        <v>42.862500000000097</v>
      </c>
      <c r="AN75" s="114"/>
      <c r="AO75" s="113">
        <f t="shared" si="110"/>
        <v>24.003</v>
      </c>
      <c r="AP75" s="113">
        <f t="shared" si="111"/>
        <v>4651.4385000000002</v>
      </c>
      <c r="AQ75" s="113">
        <f t="shared" si="112"/>
        <v>497.20499999999998</v>
      </c>
      <c r="AR75" s="113"/>
      <c r="AS75" s="113"/>
      <c r="AT75" s="113">
        <f t="shared" si="113"/>
        <v>428.625</v>
      </c>
      <c r="AU75" s="113">
        <f t="shared" si="114"/>
        <v>1429.8929999999998</v>
      </c>
      <c r="AV75" s="113">
        <f t="shared" si="115"/>
        <v>173.16449999999998</v>
      </c>
      <c r="AW75" s="113">
        <f t="shared" si="116"/>
        <v>797.24250000000006</v>
      </c>
      <c r="AX75" s="113">
        <f t="shared" si="117"/>
        <v>1325.3085000000001</v>
      </c>
      <c r="AY75" s="113"/>
      <c r="AZ75" s="113">
        <f t="shared" si="118"/>
        <v>490.34699999999998</v>
      </c>
      <c r="BA75" s="113">
        <f t="shared" si="119"/>
        <v>1416.1769999999999</v>
      </c>
      <c r="BB75" s="113">
        <f t="shared" si="120"/>
        <v>2643.759</v>
      </c>
      <c r="BC75" s="113">
        <f t="shared" si="121"/>
        <v>6713.9819999999991</v>
      </c>
      <c r="BD75" s="113">
        <f t="shared" si="122"/>
        <v>918.97199999999998</v>
      </c>
      <c r="BE75" s="113">
        <f t="shared" si="123"/>
        <v>380.61900000000009</v>
      </c>
      <c r="BF75" s="113">
        <f t="shared" si="124"/>
        <v>459.48599999999999</v>
      </c>
      <c r="BG75" s="113">
        <f t="shared" si="125"/>
        <v>1625.346</v>
      </c>
      <c r="BH75" s="106">
        <f t="shared" si="126"/>
        <v>3329.5589999999988</v>
      </c>
      <c r="BI75" s="124">
        <f t="shared" si="127"/>
        <v>17145</v>
      </c>
      <c r="BK75" s="2">
        <v>1575</v>
      </c>
      <c r="BL75" s="2">
        <v>1936</v>
      </c>
      <c r="BM75" s="2">
        <v>3511</v>
      </c>
      <c r="BN75" s="2">
        <v>2074</v>
      </c>
      <c r="BO75" s="2">
        <v>2402</v>
      </c>
      <c r="BP75" s="2">
        <v>4476</v>
      </c>
      <c r="BQ75" s="2">
        <v>1261</v>
      </c>
      <c r="BR75" s="2">
        <v>1145</v>
      </c>
      <c r="BS75" s="2">
        <v>2406</v>
      </c>
      <c r="BT75" s="2">
        <v>1020</v>
      </c>
      <c r="BU75" s="2">
        <v>964</v>
      </c>
      <c r="BV75" s="2">
        <v>1984</v>
      </c>
      <c r="BW75" s="2">
        <v>1033</v>
      </c>
      <c r="BX75" s="2">
        <v>1136</v>
      </c>
      <c r="BY75" s="2">
        <v>2169</v>
      </c>
      <c r="BZ75" s="2">
        <v>23035</v>
      </c>
      <c r="CA75" s="2">
        <v>27192</v>
      </c>
      <c r="CB75" s="2">
        <v>50227</v>
      </c>
      <c r="CC75" s="2">
        <v>18851</v>
      </c>
      <c r="CD75" s="2">
        <v>10714</v>
      </c>
      <c r="CE75" s="2">
        <v>29565</v>
      </c>
      <c r="CF75" s="2">
        <f t="shared" si="128"/>
        <v>382</v>
      </c>
      <c r="CG75" s="2">
        <f t="shared" si="129"/>
        <v>575</v>
      </c>
      <c r="CH75" s="2">
        <f t="shared" si="130"/>
        <v>957</v>
      </c>
      <c r="CI75" s="2">
        <v>49231</v>
      </c>
      <c r="CJ75" s="2">
        <v>46064</v>
      </c>
      <c r="CK75" s="2">
        <v>95295</v>
      </c>
      <c r="CL75" s="122" t="s">
        <v>693</v>
      </c>
      <c r="CM75" s="25" t="s">
        <v>925</v>
      </c>
      <c r="CN75" s="25"/>
      <c r="CO75" s="242">
        <f t="shared" si="131"/>
        <v>1436.9811112860066</v>
      </c>
      <c r="CP75" s="242">
        <f t="shared" si="132"/>
        <v>432.87549189359356</v>
      </c>
      <c r="CQ75" s="242">
        <f t="shared" si="133"/>
        <v>747.18699826853458</v>
      </c>
      <c r="CR75" s="242">
        <f t="shared" si="134"/>
        <v>9036.5907445301436</v>
      </c>
      <c r="CS75" s="242">
        <f t="shared" si="135"/>
        <v>5319.1869982685348</v>
      </c>
      <c r="CT75" s="242">
        <f t="shared" si="136"/>
        <v>172.17865575318746</v>
      </c>
      <c r="CU75" s="242">
        <f t="shared" si="137"/>
        <v>17145</v>
      </c>
    </row>
    <row r="76" spans="1:99">
      <c r="A76" s="1">
        <v>69</v>
      </c>
      <c r="B76" s="25">
        <v>18</v>
      </c>
      <c r="C76" s="1">
        <v>3</v>
      </c>
      <c r="D76" s="122" t="s">
        <v>693</v>
      </c>
      <c r="E76" s="4" t="s">
        <v>475</v>
      </c>
      <c r="F76" s="2">
        <v>94365</v>
      </c>
      <c r="G76" s="2">
        <v>18660</v>
      </c>
      <c r="H76" s="74">
        <f t="shared" si="138"/>
        <v>5.057073954983923</v>
      </c>
      <c r="I76" s="81"/>
      <c r="J76" s="59">
        <v>6143.1615000000002</v>
      </c>
      <c r="K76" s="59">
        <v>4925.8530000000001</v>
      </c>
      <c r="L76" s="59">
        <v>94.364999999999995</v>
      </c>
      <c r="M76" s="59">
        <v>1122.9434999999999</v>
      </c>
      <c r="N76" s="17"/>
      <c r="O76" s="59">
        <v>0</v>
      </c>
      <c r="P76" s="59">
        <v>29640.0465</v>
      </c>
      <c r="Q76" s="59">
        <v>3142.3544999999999</v>
      </c>
      <c r="R76" s="59"/>
      <c r="S76" s="59"/>
      <c r="T76" s="59">
        <v>2632.7834999999995</v>
      </c>
      <c r="U76" s="59">
        <v>8653.2705000000005</v>
      </c>
      <c r="V76" s="59">
        <v>698.30100000000004</v>
      </c>
      <c r="W76" s="59">
        <v>8436.2309999999998</v>
      </c>
      <c r="X76" s="59">
        <f t="shared" si="104"/>
        <v>6077.1059999999998</v>
      </c>
      <c r="Y76" s="100"/>
      <c r="Z76" s="59">
        <v>4916.4165000000003</v>
      </c>
      <c r="AA76" s="59">
        <v>3340.5209999999997</v>
      </c>
      <c r="AB76" s="59">
        <v>15796.700999999999</v>
      </c>
      <c r="AC76" s="59">
        <v>34528.1535</v>
      </c>
      <c r="AD76" s="59">
        <v>5954.4314999999988</v>
      </c>
      <c r="AE76" s="59">
        <v>2538.4185000000002</v>
      </c>
      <c r="AF76" s="59">
        <v>2915.8784999999998</v>
      </c>
      <c r="AG76" s="59">
        <v>10417.896000000001</v>
      </c>
      <c r="AH76" s="59">
        <f t="shared" si="105"/>
        <v>12701.529000000002</v>
      </c>
      <c r="AJ76" s="113">
        <f t="shared" si="106"/>
        <v>1214.7660000000001</v>
      </c>
      <c r="AK76" s="113">
        <f t="shared" si="107"/>
        <v>974.05200000000002</v>
      </c>
      <c r="AL76" s="113">
        <f t="shared" si="108"/>
        <v>18.66</v>
      </c>
      <c r="AM76" s="113">
        <f t="shared" si="109"/>
        <v>222.05399999999997</v>
      </c>
      <c r="AN76" s="114"/>
      <c r="AO76" s="113">
        <f t="shared" si="110"/>
        <v>0</v>
      </c>
      <c r="AP76" s="113">
        <f t="shared" si="111"/>
        <v>5861.1059999999998</v>
      </c>
      <c r="AQ76" s="113">
        <f t="shared" si="112"/>
        <v>621.37799999999993</v>
      </c>
      <c r="AR76" s="113"/>
      <c r="AS76" s="113"/>
      <c r="AT76" s="113">
        <f t="shared" si="113"/>
        <v>520.61399999999992</v>
      </c>
      <c r="AU76" s="113">
        <f t="shared" si="114"/>
        <v>1711.1220000000001</v>
      </c>
      <c r="AV76" s="113">
        <f t="shared" si="115"/>
        <v>138.084</v>
      </c>
      <c r="AW76" s="113">
        <f t="shared" si="116"/>
        <v>1668.204</v>
      </c>
      <c r="AX76" s="113">
        <f t="shared" si="117"/>
        <v>1201.7040000000006</v>
      </c>
      <c r="AY76" s="113"/>
      <c r="AZ76" s="113">
        <f t="shared" si="118"/>
        <v>972.18600000000004</v>
      </c>
      <c r="BA76" s="113">
        <f t="shared" si="119"/>
        <v>660.56399999999996</v>
      </c>
      <c r="BB76" s="113">
        <f t="shared" si="120"/>
        <v>3123.6839999999997</v>
      </c>
      <c r="BC76" s="113">
        <f t="shared" si="121"/>
        <v>6827.6939999999995</v>
      </c>
      <c r="BD76" s="113">
        <f t="shared" si="122"/>
        <v>1177.4459999999997</v>
      </c>
      <c r="BE76" s="113">
        <f t="shared" si="123"/>
        <v>501.95400000000001</v>
      </c>
      <c r="BF76" s="113">
        <f t="shared" si="124"/>
        <v>576.59399999999994</v>
      </c>
      <c r="BG76" s="113">
        <f t="shared" si="125"/>
        <v>2060.0639999999999</v>
      </c>
      <c r="BH76" s="106">
        <f t="shared" si="126"/>
        <v>2511.6360000000004</v>
      </c>
      <c r="BI76" s="124">
        <f t="shared" si="127"/>
        <v>18660</v>
      </c>
      <c r="BK76" s="2">
        <v>1121</v>
      </c>
      <c r="BL76" s="2">
        <v>1487</v>
      </c>
      <c r="BM76" s="2">
        <v>2608</v>
      </c>
      <c r="BN76" s="2">
        <v>2234</v>
      </c>
      <c r="BO76" s="2">
        <v>2529</v>
      </c>
      <c r="BP76" s="2">
        <v>4763</v>
      </c>
      <c r="BQ76" s="2">
        <v>1823</v>
      </c>
      <c r="BR76" s="2">
        <v>1358</v>
      </c>
      <c r="BS76" s="2">
        <v>3181</v>
      </c>
      <c r="BT76" s="2">
        <v>1533</v>
      </c>
      <c r="BU76" s="2">
        <v>1456</v>
      </c>
      <c r="BV76" s="2">
        <v>2989</v>
      </c>
      <c r="BW76" s="2">
        <v>1164</v>
      </c>
      <c r="BX76" s="2">
        <v>1309</v>
      </c>
      <c r="BY76" s="2">
        <v>2473</v>
      </c>
      <c r="BZ76" s="2">
        <v>18897</v>
      </c>
      <c r="CA76" s="2">
        <v>23129</v>
      </c>
      <c r="CB76" s="2">
        <v>42026</v>
      </c>
      <c r="CC76" s="2">
        <v>19054</v>
      </c>
      <c r="CD76" s="2">
        <v>16282</v>
      </c>
      <c r="CE76" s="2">
        <v>35336</v>
      </c>
      <c r="CF76" s="2">
        <f t="shared" si="128"/>
        <v>426</v>
      </c>
      <c r="CG76" s="2">
        <f t="shared" si="129"/>
        <v>563</v>
      </c>
      <c r="CH76" s="2">
        <f t="shared" si="130"/>
        <v>989</v>
      </c>
      <c r="CI76" s="2">
        <v>46252</v>
      </c>
      <c r="CJ76" s="2">
        <v>48113</v>
      </c>
      <c r="CK76" s="2">
        <v>94365</v>
      </c>
      <c r="CL76" s="122" t="s">
        <v>693</v>
      </c>
      <c r="CM76" s="25" t="s">
        <v>824</v>
      </c>
      <c r="CN76" s="25"/>
      <c r="CO76" s="242">
        <f t="shared" si="131"/>
        <v>1457.5622317596567</v>
      </c>
      <c r="CP76" s="242">
        <f t="shared" si="132"/>
        <v>629.01986965506273</v>
      </c>
      <c r="CQ76" s="242">
        <f t="shared" si="133"/>
        <v>1080.0712128437449</v>
      </c>
      <c r="CR76" s="242">
        <f t="shared" si="134"/>
        <v>8310.3392147512313</v>
      </c>
      <c r="CS76" s="242">
        <f t="shared" si="135"/>
        <v>6987.43983468447</v>
      </c>
      <c r="CT76" s="242">
        <f t="shared" si="136"/>
        <v>195.56763630583373</v>
      </c>
      <c r="CU76" s="242">
        <f t="shared" si="137"/>
        <v>18660</v>
      </c>
    </row>
    <row r="77" spans="1:99">
      <c r="A77" s="1">
        <v>75</v>
      </c>
      <c r="B77" s="25">
        <v>24</v>
      </c>
      <c r="C77" s="1">
        <v>3</v>
      </c>
      <c r="D77" s="122" t="s">
        <v>693</v>
      </c>
      <c r="E77" s="20" t="s">
        <v>130</v>
      </c>
      <c r="F77" s="2">
        <v>1134382</v>
      </c>
      <c r="G77" s="2">
        <v>128824</v>
      </c>
      <c r="H77" s="74">
        <f t="shared" si="138"/>
        <v>8.8056728559895667</v>
      </c>
      <c r="I77" s="81"/>
      <c r="J77" s="59">
        <v>16675.415400000002</v>
      </c>
      <c r="K77" s="59">
        <v>15881.347999999998</v>
      </c>
      <c r="L77" s="59">
        <v>340.31459999999998</v>
      </c>
      <c r="M77" s="59">
        <v>453.75280000000072</v>
      </c>
      <c r="N77" s="17"/>
      <c r="O77" s="59">
        <v>567.19100000000003</v>
      </c>
      <c r="P77" s="59">
        <v>392042.4192</v>
      </c>
      <c r="Q77" s="59">
        <v>57172.852800000001</v>
      </c>
      <c r="R77" s="59"/>
      <c r="S77" s="59"/>
      <c r="T77" s="59">
        <v>31762.695999999996</v>
      </c>
      <c r="U77" s="59">
        <v>96309.031799999997</v>
      </c>
      <c r="V77" s="59">
        <v>14520.089599999999</v>
      </c>
      <c r="W77" s="59">
        <v>93132.762200000012</v>
      </c>
      <c r="X77" s="59">
        <f t="shared" si="104"/>
        <v>99144.986800000013</v>
      </c>
      <c r="Y77" s="100"/>
      <c r="Z77" s="59">
        <v>34485.212800000001</v>
      </c>
      <c r="AA77" s="59">
        <v>80200.807400000005</v>
      </c>
      <c r="AB77" s="59">
        <v>194433.0748</v>
      </c>
      <c r="AC77" s="59">
        <v>415977.87940000003</v>
      </c>
      <c r="AD77" s="59">
        <v>29153.617399999999</v>
      </c>
      <c r="AE77" s="59">
        <v>17356.044600000001</v>
      </c>
      <c r="AF77" s="59">
        <v>43787.145199999999</v>
      </c>
      <c r="AG77" s="59">
        <v>186038.64799999996</v>
      </c>
      <c r="AH77" s="59">
        <f t="shared" si="105"/>
        <v>139642.42420000007</v>
      </c>
      <c r="AJ77" s="113">
        <f t="shared" si="106"/>
        <v>1893.7128000000002</v>
      </c>
      <c r="AK77" s="113">
        <f t="shared" si="107"/>
        <v>1803.5359999999998</v>
      </c>
      <c r="AL77" s="113">
        <f t="shared" si="108"/>
        <v>38.647199999999998</v>
      </c>
      <c r="AM77" s="113">
        <f t="shared" si="109"/>
        <v>51.529600000000087</v>
      </c>
      <c r="AN77" s="114"/>
      <c r="AO77" s="113">
        <f t="shared" si="110"/>
        <v>64.412000000000006</v>
      </c>
      <c r="AP77" s="113">
        <f t="shared" si="111"/>
        <v>44521.574400000005</v>
      </c>
      <c r="AQ77" s="113">
        <f t="shared" si="112"/>
        <v>6492.7296000000006</v>
      </c>
      <c r="AR77" s="113"/>
      <c r="AS77" s="113"/>
      <c r="AT77" s="113">
        <f t="shared" si="113"/>
        <v>3607.0719999999997</v>
      </c>
      <c r="AU77" s="113">
        <f t="shared" si="114"/>
        <v>10937.1576</v>
      </c>
      <c r="AV77" s="113">
        <f t="shared" si="115"/>
        <v>1648.9472000000001</v>
      </c>
      <c r="AW77" s="113">
        <f t="shared" si="116"/>
        <v>10576.450400000002</v>
      </c>
      <c r="AX77" s="113">
        <f t="shared" si="117"/>
        <v>11259.217600000004</v>
      </c>
      <c r="AY77" s="113"/>
      <c r="AZ77" s="113">
        <f t="shared" si="118"/>
        <v>3916.2496000000001</v>
      </c>
      <c r="BA77" s="113">
        <f t="shared" si="119"/>
        <v>9107.8568000000014</v>
      </c>
      <c r="BB77" s="113">
        <f t="shared" si="120"/>
        <v>22080.4336</v>
      </c>
      <c r="BC77" s="113">
        <f t="shared" si="121"/>
        <v>47239.760800000004</v>
      </c>
      <c r="BD77" s="113">
        <f t="shared" si="122"/>
        <v>3310.7768000000001</v>
      </c>
      <c r="BE77" s="113">
        <f t="shared" si="123"/>
        <v>1971.0072000000002</v>
      </c>
      <c r="BF77" s="113">
        <f t="shared" si="124"/>
        <v>4972.6064000000006</v>
      </c>
      <c r="BG77" s="113">
        <f t="shared" si="125"/>
        <v>21127.135999999995</v>
      </c>
      <c r="BH77" s="106">
        <f t="shared" si="126"/>
        <v>15858.234400000008</v>
      </c>
      <c r="BI77" s="124">
        <f t="shared" si="127"/>
        <v>128824</v>
      </c>
      <c r="BK77" s="2">
        <v>17344</v>
      </c>
      <c r="BL77" s="2">
        <v>19697</v>
      </c>
      <c r="BM77" s="2">
        <v>37041</v>
      </c>
      <c r="BN77" s="2">
        <v>16118</v>
      </c>
      <c r="BO77" s="2">
        <v>19021</v>
      </c>
      <c r="BP77" s="2">
        <v>35139</v>
      </c>
      <c r="BQ77" s="2">
        <v>6071</v>
      </c>
      <c r="BR77" s="2">
        <v>7481</v>
      </c>
      <c r="BS77" s="2">
        <v>13552</v>
      </c>
      <c r="BT77" s="2">
        <v>12021</v>
      </c>
      <c r="BU77" s="2">
        <v>10890</v>
      </c>
      <c r="BV77" s="2">
        <v>22911</v>
      </c>
      <c r="BW77" s="2">
        <v>10880</v>
      </c>
      <c r="BX77" s="2">
        <v>10844</v>
      </c>
      <c r="BY77" s="2">
        <v>21724</v>
      </c>
      <c r="BZ77" s="2">
        <v>124466</v>
      </c>
      <c r="CA77" s="2">
        <v>140435</v>
      </c>
      <c r="CB77" s="2">
        <v>264901</v>
      </c>
      <c r="CC77" s="2">
        <v>441366</v>
      </c>
      <c r="CD77" s="2">
        <v>269114</v>
      </c>
      <c r="CE77" s="2">
        <v>710480</v>
      </c>
      <c r="CF77" s="2">
        <f t="shared" si="128"/>
        <v>14296</v>
      </c>
      <c r="CG77" s="2">
        <f t="shared" si="129"/>
        <v>14338</v>
      </c>
      <c r="CH77" s="2">
        <f t="shared" si="130"/>
        <v>28634</v>
      </c>
      <c r="CI77" s="2">
        <v>642562</v>
      </c>
      <c r="CJ77" s="2">
        <v>491820</v>
      </c>
      <c r="CK77" s="2">
        <v>1134382</v>
      </c>
      <c r="CL77" s="122" t="s">
        <v>693</v>
      </c>
      <c r="CM77" s="221" t="s">
        <v>929</v>
      </c>
      <c r="CN77" s="25"/>
      <c r="CO77" s="242">
        <f t="shared" si="131"/>
        <v>8196.9885981970801</v>
      </c>
      <c r="CP77" s="242">
        <f t="shared" si="132"/>
        <v>1539.0078897584765</v>
      </c>
      <c r="CQ77" s="242">
        <f t="shared" si="133"/>
        <v>5068.8914668956313</v>
      </c>
      <c r="CR77" s="242">
        <f t="shared" si="134"/>
        <v>30082.993580645674</v>
      </c>
      <c r="CS77" s="242">
        <f t="shared" si="135"/>
        <v>80684.351056346102</v>
      </c>
      <c r="CT77" s="242">
        <f t="shared" si="136"/>
        <v>3251.7674081570408</v>
      </c>
      <c r="CU77" s="242">
        <f t="shared" si="137"/>
        <v>128824</v>
      </c>
    </row>
    <row r="78" spans="1:99">
      <c r="A78" s="1">
        <v>76</v>
      </c>
      <c r="B78" s="25">
        <v>25</v>
      </c>
      <c r="C78" s="1">
        <v>3</v>
      </c>
      <c r="D78" s="122" t="s">
        <v>693</v>
      </c>
      <c r="E78" s="20" t="s">
        <v>262</v>
      </c>
      <c r="F78" s="2">
        <v>143031</v>
      </c>
      <c r="G78" s="2">
        <v>25834</v>
      </c>
      <c r="H78" s="74">
        <f t="shared" si="138"/>
        <v>5.536540992490516</v>
      </c>
      <c r="I78" s="81"/>
      <c r="J78" s="59">
        <v>13630.854299999999</v>
      </c>
      <c r="K78" s="59">
        <v>12515.2125</v>
      </c>
      <c r="L78" s="59">
        <v>257.45579999999995</v>
      </c>
      <c r="M78" s="59">
        <v>858.18599999999924</v>
      </c>
      <c r="N78" s="17"/>
      <c r="O78" s="59">
        <v>42.909300000000002</v>
      </c>
      <c r="P78" s="59">
        <v>34084.287299999996</v>
      </c>
      <c r="Q78" s="59">
        <v>5864.2709999999997</v>
      </c>
      <c r="R78" s="59"/>
      <c r="S78" s="59"/>
      <c r="T78" s="59">
        <v>3718.8060000000005</v>
      </c>
      <c r="U78" s="59">
        <v>10283.928900000001</v>
      </c>
      <c r="V78" s="59">
        <v>1387.4007000000001</v>
      </c>
      <c r="W78" s="59">
        <v>3647.2905000000001</v>
      </c>
      <c r="X78" s="59">
        <f t="shared" si="104"/>
        <v>9182.5901999999951</v>
      </c>
      <c r="Y78" s="100"/>
      <c r="Z78" s="59">
        <v>5992.9989000000005</v>
      </c>
      <c r="AA78" s="59">
        <v>9697.5018</v>
      </c>
      <c r="AB78" s="59">
        <v>24143.632799999999</v>
      </c>
      <c r="AC78" s="59">
        <v>55438.815599999994</v>
      </c>
      <c r="AD78" s="59">
        <v>7609.2492000000002</v>
      </c>
      <c r="AE78" s="59">
        <v>4119.2927999999993</v>
      </c>
      <c r="AF78" s="59">
        <v>4591.2951000000003</v>
      </c>
      <c r="AG78" s="59">
        <v>20839.616699999999</v>
      </c>
      <c r="AH78" s="59">
        <f t="shared" si="105"/>
        <v>18279.361799999991</v>
      </c>
      <c r="AJ78" s="113">
        <f t="shared" si="106"/>
        <v>2461.9802</v>
      </c>
      <c r="AK78" s="113">
        <f t="shared" si="107"/>
        <v>2260.4749999999999</v>
      </c>
      <c r="AL78" s="113">
        <f t="shared" si="108"/>
        <v>46.501199999999997</v>
      </c>
      <c r="AM78" s="113">
        <f t="shared" si="109"/>
        <v>155.00399999999988</v>
      </c>
      <c r="AN78" s="114"/>
      <c r="AO78" s="113">
        <f t="shared" si="110"/>
        <v>7.7502000000000004</v>
      </c>
      <c r="AP78" s="113">
        <f t="shared" si="111"/>
        <v>6156.2421999999997</v>
      </c>
      <c r="AQ78" s="113">
        <f t="shared" si="112"/>
        <v>1059.194</v>
      </c>
      <c r="AR78" s="113"/>
      <c r="AS78" s="113"/>
      <c r="AT78" s="113">
        <f t="shared" si="113"/>
        <v>671.68400000000008</v>
      </c>
      <c r="AU78" s="113">
        <f t="shared" si="114"/>
        <v>1857.4646000000002</v>
      </c>
      <c r="AV78" s="113">
        <f t="shared" si="115"/>
        <v>250.58980000000005</v>
      </c>
      <c r="AW78" s="113">
        <f t="shared" si="116"/>
        <v>658.76700000000005</v>
      </c>
      <c r="AX78" s="113">
        <f t="shared" si="117"/>
        <v>1658.5427999999993</v>
      </c>
      <c r="AY78" s="113"/>
      <c r="AZ78" s="113">
        <f t="shared" si="118"/>
        <v>1082.4446000000003</v>
      </c>
      <c r="BA78" s="113">
        <f t="shared" si="119"/>
        <v>1751.5452</v>
      </c>
      <c r="BB78" s="113">
        <f t="shared" si="120"/>
        <v>4360.7791999999999</v>
      </c>
      <c r="BC78" s="113">
        <f t="shared" si="121"/>
        <v>10013.258399999999</v>
      </c>
      <c r="BD78" s="113">
        <f t="shared" si="122"/>
        <v>1374.3688000000002</v>
      </c>
      <c r="BE78" s="113">
        <f t="shared" si="123"/>
        <v>744.01919999999996</v>
      </c>
      <c r="BF78" s="113">
        <f t="shared" si="124"/>
        <v>829.27140000000009</v>
      </c>
      <c r="BG78" s="113">
        <f t="shared" si="125"/>
        <v>3764.0138000000002</v>
      </c>
      <c r="BH78" s="106">
        <f t="shared" si="126"/>
        <v>3301.5851999999986</v>
      </c>
      <c r="BI78" s="124">
        <f t="shared" si="127"/>
        <v>25834</v>
      </c>
      <c r="BK78" s="2">
        <v>1908</v>
      </c>
      <c r="BL78" s="2">
        <v>2087</v>
      </c>
      <c r="BM78" s="2">
        <v>3995</v>
      </c>
      <c r="BN78" s="2">
        <v>2752</v>
      </c>
      <c r="BO78" s="2">
        <v>3168</v>
      </c>
      <c r="BP78" s="2">
        <v>5920</v>
      </c>
      <c r="BQ78" s="2">
        <v>1628</v>
      </c>
      <c r="BR78" s="2">
        <v>1702</v>
      </c>
      <c r="BS78" s="2">
        <v>3330</v>
      </c>
      <c r="BT78" s="2">
        <v>1706</v>
      </c>
      <c r="BU78" s="2">
        <v>1597</v>
      </c>
      <c r="BV78" s="2">
        <v>3303</v>
      </c>
      <c r="BW78" s="2">
        <v>1037</v>
      </c>
      <c r="BX78" s="2">
        <v>1155</v>
      </c>
      <c r="BY78" s="2">
        <v>2192</v>
      </c>
      <c r="BZ78" s="2">
        <v>23124</v>
      </c>
      <c r="CA78" s="2">
        <v>26236</v>
      </c>
      <c r="CB78" s="2">
        <v>49360</v>
      </c>
      <c r="CC78" s="2">
        <v>40640</v>
      </c>
      <c r="CD78" s="2">
        <v>32014</v>
      </c>
      <c r="CE78" s="2">
        <v>72654</v>
      </c>
      <c r="CF78" s="2">
        <f t="shared" si="128"/>
        <v>991</v>
      </c>
      <c r="CG78" s="2">
        <f t="shared" si="129"/>
        <v>1286</v>
      </c>
      <c r="CH78" s="2">
        <f t="shared" si="130"/>
        <v>2277</v>
      </c>
      <c r="CI78" s="2">
        <v>73786</v>
      </c>
      <c r="CJ78" s="2">
        <v>69245</v>
      </c>
      <c r="CK78" s="2">
        <v>143031</v>
      </c>
      <c r="CL78" s="122" t="s">
        <v>693</v>
      </c>
      <c r="CM78" s="221" t="s">
        <v>930</v>
      </c>
      <c r="CN78" s="25"/>
      <c r="CO78" s="242">
        <f t="shared" si="131"/>
        <v>1790.8293307045326</v>
      </c>
      <c r="CP78" s="242">
        <f t="shared" si="132"/>
        <v>601.45856492648454</v>
      </c>
      <c r="CQ78" s="242">
        <f t="shared" si="133"/>
        <v>992.4969412225322</v>
      </c>
      <c r="CR78" s="242">
        <f t="shared" si="134"/>
        <v>8915.3137431745563</v>
      </c>
      <c r="CS78" s="242">
        <f t="shared" si="135"/>
        <v>13122.633806657299</v>
      </c>
      <c r="CT78" s="242">
        <f t="shared" si="136"/>
        <v>411.26761331459619</v>
      </c>
      <c r="CU78" s="242">
        <f t="shared" si="137"/>
        <v>25834</v>
      </c>
    </row>
    <row r="79" spans="1:99">
      <c r="A79" s="1">
        <v>91</v>
      </c>
      <c r="B79" s="25">
        <v>40</v>
      </c>
      <c r="C79" s="1">
        <v>3</v>
      </c>
      <c r="D79" s="122" t="s">
        <v>693</v>
      </c>
      <c r="E79" s="20" t="s">
        <v>640</v>
      </c>
      <c r="F79" s="2">
        <v>120895</v>
      </c>
      <c r="G79" s="2">
        <v>19470</v>
      </c>
      <c r="H79" s="74">
        <f t="shared" si="138"/>
        <v>6.2092963533641496</v>
      </c>
      <c r="I79" s="81"/>
      <c r="J79" s="59">
        <v>4509.3834999999999</v>
      </c>
      <c r="K79" s="59">
        <v>3977.4454999999998</v>
      </c>
      <c r="L79" s="59">
        <v>132.9845</v>
      </c>
      <c r="M79" s="59">
        <v>398.95349999999996</v>
      </c>
      <c r="N79" s="17"/>
      <c r="O79" s="59">
        <v>24.179000000000002</v>
      </c>
      <c r="P79" s="59">
        <v>27503.612499999999</v>
      </c>
      <c r="Q79" s="59">
        <v>4352.22</v>
      </c>
      <c r="R79" s="59"/>
      <c r="S79" s="59"/>
      <c r="T79" s="59">
        <v>3626.85</v>
      </c>
      <c r="U79" s="59">
        <v>10143.0905</v>
      </c>
      <c r="V79" s="59">
        <v>1051.7864999999999</v>
      </c>
      <c r="W79" s="59">
        <v>1716.7089999999998</v>
      </c>
      <c r="X79" s="59">
        <f t="shared" si="104"/>
        <v>6612.9564999999966</v>
      </c>
      <c r="Y79" s="100"/>
      <c r="Z79" s="59">
        <v>3832.3714999999997</v>
      </c>
      <c r="AA79" s="59">
        <v>9284.735999999999</v>
      </c>
      <c r="AB79" s="59">
        <v>21773.1895</v>
      </c>
      <c r="AC79" s="59">
        <v>53967.527999999998</v>
      </c>
      <c r="AD79" s="59">
        <v>6008.4814999999999</v>
      </c>
      <c r="AE79" s="59">
        <v>2381.6315</v>
      </c>
      <c r="AF79" s="59">
        <v>3530.1339999999996</v>
      </c>
      <c r="AG79" s="59">
        <v>15994.408500000001</v>
      </c>
      <c r="AH79" s="59">
        <f t="shared" si="105"/>
        <v>26052.872499999998</v>
      </c>
      <c r="AJ79" s="113">
        <f t="shared" si="106"/>
        <v>726.23099999999999</v>
      </c>
      <c r="AK79" s="113">
        <f t="shared" si="107"/>
        <v>640.56299999999999</v>
      </c>
      <c r="AL79" s="113">
        <f t="shared" si="108"/>
        <v>21.417000000000002</v>
      </c>
      <c r="AM79" s="113">
        <f t="shared" si="109"/>
        <v>64.250999999999991</v>
      </c>
      <c r="AN79" s="114"/>
      <c r="AO79" s="113">
        <f t="shared" si="110"/>
        <v>3.8940000000000006</v>
      </c>
      <c r="AP79" s="113">
        <f t="shared" si="111"/>
        <v>4429.4250000000002</v>
      </c>
      <c r="AQ79" s="113">
        <f t="shared" si="112"/>
        <v>700.92000000000007</v>
      </c>
      <c r="AR79" s="113"/>
      <c r="AS79" s="113"/>
      <c r="AT79" s="113">
        <f t="shared" si="113"/>
        <v>584.1</v>
      </c>
      <c r="AU79" s="113">
        <f t="shared" si="114"/>
        <v>1633.5330000000001</v>
      </c>
      <c r="AV79" s="113">
        <f t="shared" si="115"/>
        <v>169.38900000000001</v>
      </c>
      <c r="AW79" s="113">
        <f t="shared" si="116"/>
        <v>276.47399999999999</v>
      </c>
      <c r="AX79" s="113">
        <f t="shared" si="117"/>
        <v>1065.009</v>
      </c>
      <c r="AY79" s="113"/>
      <c r="AZ79" s="113">
        <f t="shared" si="118"/>
        <v>617.19899999999996</v>
      </c>
      <c r="BA79" s="113">
        <f t="shared" si="119"/>
        <v>1495.2959999999998</v>
      </c>
      <c r="BB79" s="113">
        <f t="shared" si="120"/>
        <v>3506.547</v>
      </c>
      <c r="BC79" s="113">
        <f t="shared" si="121"/>
        <v>8691.4079999999994</v>
      </c>
      <c r="BD79" s="113">
        <f t="shared" si="122"/>
        <v>967.65899999999999</v>
      </c>
      <c r="BE79" s="113">
        <f t="shared" si="123"/>
        <v>383.55900000000003</v>
      </c>
      <c r="BF79" s="113">
        <f t="shared" si="124"/>
        <v>568.524</v>
      </c>
      <c r="BG79" s="113">
        <f t="shared" si="125"/>
        <v>2575.8810000000003</v>
      </c>
      <c r="BH79" s="106">
        <f t="shared" si="126"/>
        <v>4195.7849999999989</v>
      </c>
      <c r="BI79" s="124">
        <f t="shared" si="127"/>
        <v>19470</v>
      </c>
      <c r="BK79" s="2">
        <v>2808</v>
      </c>
      <c r="BL79" s="2">
        <v>3196</v>
      </c>
      <c r="BM79" s="2">
        <v>6004</v>
      </c>
      <c r="BN79" s="2">
        <v>2565</v>
      </c>
      <c r="BO79" s="2">
        <v>2733</v>
      </c>
      <c r="BP79" s="2">
        <v>5298</v>
      </c>
      <c r="BQ79" s="2">
        <v>1363</v>
      </c>
      <c r="BR79" s="2">
        <v>1357</v>
      </c>
      <c r="BS79" s="2">
        <v>2720</v>
      </c>
      <c r="BT79" s="2">
        <v>1301</v>
      </c>
      <c r="BU79" s="2">
        <v>1347</v>
      </c>
      <c r="BV79" s="2">
        <v>2648</v>
      </c>
      <c r="BW79" s="2">
        <v>1571</v>
      </c>
      <c r="BX79" s="2">
        <v>1575</v>
      </c>
      <c r="BY79" s="2">
        <v>3146</v>
      </c>
      <c r="BZ79" s="2">
        <v>26071</v>
      </c>
      <c r="CA79" s="2">
        <v>28966</v>
      </c>
      <c r="CB79" s="2">
        <v>55037</v>
      </c>
      <c r="CC79" s="2">
        <v>28434</v>
      </c>
      <c r="CD79" s="2">
        <v>16604</v>
      </c>
      <c r="CE79" s="2">
        <v>45038</v>
      </c>
      <c r="CF79" s="2">
        <f t="shared" si="128"/>
        <v>475</v>
      </c>
      <c r="CG79" s="2">
        <f t="shared" si="129"/>
        <v>529</v>
      </c>
      <c r="CH79" s="2">
        <f t="shared" si="130"/>
        <v>1004</v>
      </c>
      <c r="CI79" s="2">
        <v>64588</v>
      </c>
      <c r="CJ79" s="2">
        <v>56307</v>
      </c>
      <c r="CK79" s="2">
        <v>120895</v>
      </c>
      <c r="CL79" s="122" t="s">
        <v>693</v>
      </c>
      <c r="CM79" s="221" t="s">
        <v>574</v>
      </c>
      <c r="CN79" s="25"/>
      <c r="CO79" s="242">
        <f t="shared" si="131"/>
        <v>1820.1740353199059</v>
      </c>
      <c r="CP79" s="242">
        <f t="shared" si="132"/>
        <v>438.05285578394478</v>
      </c>
      <c r="CQ79" s="242">
        <f t="shared" si="133"/>
        <v>933.11700235741762</v>
      </c>
      <c r="CR79" s="242">
        <f t="shared" si="134"/>
        <v>8863.6452293312377</v>
      </c>
      <c r="CS79" s="242">
        <f t="shared" si="135"/>
        <v>7253.3178377931263</v>
      </c>
      <c r="CT79" s="242">
        <f t="shared" si="136"/>
        <v>161.69303941436786</v>
      </c>
      <c r="CU79" s="242">
        <f t="shared" si="137"/>
        <v>19470</v>
      </c>
    </row>
    <row r="80" spans="1:99">
      <c r="A80" s="1">
        <v>94</v>
      </c>
      <c r="B80" s="25">
        <v>43</v>
      </c>
      <c r="C80" s="1">
        <v>3</v>
      </c>
      <c r="D80" s="122" t="s">
        <v>693</v>
      </c>
      <c r="E80" s="20" t="s">
        <v>719</v>
      </c>
      <c r="F80" s="2">
        <v>154769</v>
      </c>
      <c r="G80" s="2">
        <v>27545</v>
      </c>
      <c r="H80" s="74">
        <f t="shared" si="138"/>
        <v>5.618769286621891</v>
      </c>
      <c r="I80" s="81"/>
      <c r="J80" s="59">
        <v>8280.1414999999997</v>
      </c>
      <c r="K80" s="59">
        <v>7243.1891999999989</v>
      </c>
      <c r="L80" s="59">
        <v>108.33830000000002</v>
      </c>
      <c r="M80" s="59">
        <v>928.61399999999981</v>
      </c>
      <c r="N80" s="17"/>
      <c r="O80" s="59">
        <v>77.384500000000003</v>
      </c>
      <c r="P80" s="59">
        <v>54122.719299999997</v>
      </c>
      <c r="Q80" s="59">
        <v>5014.5156000000006</v>
      </c>
      <c r="R80" s="59"/>
      <c r="S80" s="59"/>
      <c r="T80" s="59">
        <v>3002.5185999999999</v>
      </c>
      <c r="U80" s="59">
        <v>12799.396299999999</v>
      </c>
      <c r="V80" s="59">
        <v>2182.2428999999997</v>
      </c>
      <c r="W80" s="59">
        <v>21806.952099999999</v>
      </c>
      <c r="X80" s="59">
        <f t="shared" si="104"/>
        <v>9317.0938000000024</v>
      </c>
      <c r="Y80" s="100"/>
      <c r="Z80" s="59">
        <v>4735.9314000000004</v>
      </c>
      <c r="AA80" s="59">
        <v>8032.5111000000006</v>
      </c>
      <c r="AB80" s="59">
        <v>23308.2114</v>
      </c>
      <c r="AC80" s="59">
        <v>56212.1008</v>
      </c>
      <c r="AD80" s="59">
        <v>6918.1742999999997</v>
      </c>
      <c r="AE80" s="59">
        <v>5231.1921999999995</v>
      </c>
      <c r="AF80" s="59">
        <v>3590.6407999999997</v>
      </c>
      <c r="AG80" s="59">
        <v>18510.372400000004</v>
      </c>
      <c r="AH80" s="59">
        <f t="shared" si="105"/>
        <v>21961.721099999995</v>
      </c>
      <c r="AJ80" s="113">
        <f t="shared" si="106"/>
        <v>1473.6575</v>
      </c>
      <c r="AK80" s="113">
        <f t="shared" si="107"/>
        <v>1289.106</v>
      </c>
      <c r="AL80" s="113">
        <f t="shared" si="108"/>
        <v>19.281500000000005</v>
      </c>
      <c r="AM80" s="113">
        <f t="shared" si="109"/>
        <v>165.26999999999998</v>
      </c>
      <c r="AN80" s="114"/>
      <c r="AO80" s="113">
        <f t="shared" si="110"/>
        <v>13.772500000000001</v>
      </c>
      <c r="AP80" s="113">
        <f t="shared" si="111"/>
        <v>9632.4865000000009</v>
      </c>
      <c r="AQ80" s="113">
        <f t="shared" si="112"/>
        <v>892.4580000000002</v>
      </c>
      <c r="AR80" s="113"/>
      <c r="AS80" s="113"/>
      <c r="AT80" s="113">
        <f t="shared" si="113"/>
        <v>534.37300000000005</v>
      </c>
      <c r="AU80" s="113">
        <f t="shared" si="114"/>
        <v>2277.9715000000001</v>
      </c>
      <c r="AV80" s="113">
        <f t="shared" si="115"/>
        <v>388.3845</v>
      </c>
      <c r="AW80" s="113">
        <f t="shared" si="116"/>
        <v>3881.0905000000002</v>
      </c>
      <c r="AX80" s="113">
        <f t="shared" si="117"/>
        <v>1658.2090000000007</v>
      </c>
      <c r="AY80" s="113"/>
      <c r="AZ80" s="113">
        <f t="shared" si="118"/>
        <v>842.87700000000018</v>
      </c>
      <c r="BA80" s="113">
        <f t="shared" si="119"/>
        <v>1429.5855000000001</v>
      </c>
      <c r="BB80" s="113">
        <f t="shared" si="120"/>
        <v>4148.277</v>
      </c>
      <c r="BC80" s="113">
        <f t="shared" si="121"/>
        <v>10004.344000000001</v>
      </c>
      <c r="BD80" s="113">
        <f t="shared" si="122"/>
        <v>1231.2615000000001</v>
      </c>
      <c r="BE80" s="113">
        <f t="shared" si="123"/>
        <v>931.02099999999996</v>
      </c>
      <c r="BF80" s="113">
        <f t="shared" si="124"/>
        <v>639.04399999999998</v>
      </c>
      <c r="BG80" s="113">
        <f t="shared" si="125"/>
        <v>3294.382000000001</v>
      </c>
      <c r="BH80" s="106">
        <f t="shared" si="126"/>
        <v>3908.6355000000003</v>
      </c>
      <c r="BI80" s="124">
        <f t="shared" si="127"/>
        <v>27545</v>
      </c>
      <c r="BK80" s="2">
        <v>1596</v>
      </c>
      <c r="BL80" s="2">
        <v>2002</v>
      </c>
      <c r="BM80" s="2">
        <v>3598</v>
      </c>
      <c r="BN80" s="2">
        <v>2387</v>
      </c>
      <c r="BO80" s="2">
        <v>2795</v>
      </c>
      <c r="BP80" s="2">
        <v>5182</v>
      </c>
      <c r="BQ80" s="2">
        <v>2455</v>
      </c>
      <c r="BR80" s="2">
        <v>2463</v>
      </c>
      <c r="BS80" s="2">
        <v>4918</v>
      </c>
      <c r="BT80" s="2">
        <v>1095</v>
      </c>
      <c r="BU80" s="2">
        <v>1246</v>
      </c>
      <c r="BV80" s="2">
        <v>2341</v>
      </c>
      <c r="BW80" s="2">
        <v>2155</v>
      </c>
      <c r="BX80" s="2">
        <v>2249</v>
      </c>
      <c r="BY80" s="2">
        <v>4404</v>
      </c>
      <c r="BZ80" s="2">
        <v>28783</v>
      </c>
      <c r="CA80" s="2">
        <v>35186</v>
      </c>
      <c r="CB80" s="2">
        <v>63969</v>
      </c>
      <c r="CC80" s="2">
        <v>37782</v>
      </c>
      <c r="CD80" s="2">
        <v>30885</v>
      </c>
      <c r="CE80" s="2">
        <v>68667</v>
      </c>
      <c r="CF80" s="2">
        <f t="shared" si="128"/>
        <v>662</v>
      </c>
      <c r="CG80" s="2">
        <f t="shared" si="129"/>
        <v>1028</v>
      </c>
      <c r="CH80" s="2">
        <f t="shared" si="130"/>
        <v>1690</v>
      </c>
      <c r="CI80" s="2">
        <v>76915</v>
      </c>
      <c r="CJ80" s="2">
        <v>77854</v>
      </c>
      <c r="CK80" s="2">
        <v>154769</v>
      </c>
      <c r="CL80" s="122" t="s">
        <v>693</v>
      </c>
      <c r="CM80" s="221" t="s">
        <v>432</v>
      </c>
      <c r="CN80" s="25"/>
      <c r="CO80" s="242">
        <f t="shared" si="131"/>
        <v>1562.6197752779951</v>
      </c>
      <c r="CP80" s="242">
        <f t="shared" si="132"/>
        <v>875.28064405662644</v>
      </c>
      <c r="CQ80" s="242">
        <f t="shared" si="133"/>
        <v>1200.4408182517172</v>
      </c>
      <c r="CR80" s="242">
        <f t="shared" si="134"/>
        <v>11384.87749484716</v>
      </c>
      <c r="CS80" s="242">
        <f t="shared" si="135"/>
        <v>12221.003657063107</v>
      </c>
      <c r="CT80" s="242">
        <f t="shared" si="136"/>
        <v>300.77761050339541</v>
      </c>
      <c r="CU80" s="242">
        <f t="shared" si="137"/>
        <v>27545.000000000004</v>
      </c>
    </row>
    <row r="81" spans="1:99">
      <c r="A81" s="1">
        <v>101</v>
      </c>
      <c r="B81" s="25">
        <v>50</v>
      </c>
      <c r="C81" s="1">
        <v>3</v>
      </c>
      <c r="D81" s="122" t="s">
        <v>693</v>
      </c>
      <c r="E81" s="20" t="s">
        <v>276</v>
      </c>
      <c r="F81" s="2">
        <v>146310</v>
      </c>
      <c r="G81" s="2">
        <v>28318</v>
      </c>
      <c r="H81" s="74">
        <f t="shared" si="138"/>
        <v>5.1666784377427781</v>
      </c>
      <c r="I81" s="81"/>
      <c r="J81" s="59">
        <v>4023.5250000000001</v>
      </c>
      <c r="K81" s="59">
        <v>3452.9159999999997</v>
      </c>
      <c r="L81" s="59">
        <v>131.679</v>
      </c>
      <c r="M81" s="59">
        <v>438.93000000000023</v>
      </c>
      <c r="N81" s="17"/>
      <c r="O81" s="59">
        <v>58.524000000000008</v>
      </c>
      <c r="P81" s="59">
        <v>47009.403000000006</v>
      </c>
      <c r="Q81" s="59">
        <v>4564.8720000000003</v>
      </c>
      <c r="R81" s="59"/>
      <c r="S81" s="59"/>
      <c r="T81" s="59">
        <v>4945.2780000000002</v>
      </c>
      <c r="U81" s="59">
        <v>10446.534</v>
      </c>
      <c r="V81" s="59">
        <v>1111.9560000000001</v>
      </c>
      <c r="W81" s="59">
        <v>14967.513000000001</v>
      </c>
      <c r="X81" s="59">
        <f t="shared" si="104"/>
        <v>10973.25</v>
      </c>
      <c r="Y81" s="100"/>
      <c r="Z81" s="59">
        <v>4447.8240000000005</v>
      </c>
      <c r="AA81" s="59">
        <v>8910.2790000000005</v>
      </c>
      <c r="AB81" s="59">
        <v>24345.984</v>
      </c>
      <c r="AC81" s="59">
        <v>57514.461000000003</v>
      </c>
      <c r="AD81" s="59">
        <v>6437.64</v>
      </c>
      <c r="AE81" s="59">
        <v>3921.1080000000006</v>
      </c>
      <c r="AF81" s="59">
        <v>3730.9050000000002</v>
      </c>
      <c r="AG81" s="59">
        <v>19942.053</v>
      </c>
      <c r="AH81" s="59">
        <f t="shared" si="105"/>
        <v>23482.754999999997</v>
      </c>
      <c r="AJ81" s="113">
        <f t="shared" si="106"/>
        <v>778.74500000000012</v>
      </c>
      <c r="AK81" s="113">
        <f t="shared" si="107"/>
        <v>668.3048</v>
      </c>
      <c r="AL81" s="113">
        <f t="shared" si="108"/>
        <v>25.4862</v>
      </c>
      <c r="AM81" s="113">
        <f t="shared" si="109"/>
        <v>84.95400000000005</v>
      </c>
      <c r="AN81" s="114"/>
      <c r="AO81" s="113">
        <f t="shared" si="110"/>
        <v>11.327200000000003</v>
      </c>
      <c r="AP81" s="113">
        <f t="shared" si="111"/>
        <v>9098.5734000000011</v>
      </c>
      <c r="AQ81" s="113">
        <f t="shared" si="112"/>
        <v>883.52160000000015</v>
      </c>
      <c r="AR81" s="113"/>
      <c r="AS81" s="113"/>
      <c r="AT81" s="113">
        <f t="shared" si="113"/>
        <v>957.14840000000015</v>
      </c>
      <c r="AU81" s="113">
        <f t="shared" si="114"/>
        <v>2021.9052000000001</v>
      </c>
      <c r="AV81" s="113">
        <f t="shared" si="115"/>
        <v>215.21680000000003</v>
      </c>
      <c r="AW81" s="113">
        <f t="shared" si="116"/>
        <v>2896.9314000000004</v>
      </c>
      <c r="AX81" s="113">
        <f t="shared" si="117"/>
        <v>2123.8500000000004</v>
      </c>
      <c r="AY81" s="113"/>
      <c r="AZ81" s="113">
        <f t="shared" si="118"/>
        <v>860.86720000000014</v>
      </c>
      <c r="BA81" s="113">
        <f t="shared" si="119"/>
        <v>1724.5662000000002</v>
      </c>
      <c r="BB81" s="113">
        <f t="shared" si="120"/>
        <v>4712.1152000000002</v>
      </c>
      <c r="BC81" s="113">
        <f t="shared" si="121"/>
        <v>11131.805800000002</v>
      </c>
      <c r="BD81" s="113">
        <f t="shared" si="122"/>
        <v>1245.9920000000002</v>
      </c>
      <c r="BE81" s="113">
        <f t="shared" si="123"/>
        <v>758.92240000000015</v>
      </c>
      <c r="BF81" s="113">
        <f t="shared" si="124"/>
        <v>722.10900000000004</v>
      </c>
      <c r="BG81" s="113">
        <f t="shared" si="125"/>
        <v>3859.7434000000003</v>
      </c>
      <c r="BH81" s="106">
        <f t="shared" si="126"/>
        <v>4545.0390000000007</v>
      </c>
      <c r="BI81" s="124">
        <f t="shared" si="127"/>
        <v>28318.000000000007</v>
      </c>
      <c r="BK81" s="2">
        <v>1608</v>
      </c>
      <c r="BL81" s="2">
        <v>1531</v>
      </c>
      <c r="BM81" s="2">
        <v>3139</v>
      </c>
      <c r="BN81" s="2">
        <v>2621</v>
      </c>
      <c r="BO81" s="2">
        <v>3059</v>
      </c>
      <c r="BP81" s="2">
        <v>5680</v>
      </c>
      <c r="BQ81" s="2">
        <v>2193</v>
      </c>
      <c r="BR81" s="2">
        <v>2171</v>
      </c>
      <c r="BS81" s="2">
        <v>4364</v>
      </c>
      <c r="BT81" s="2">
        <v>1639</v>
      </c>
      <c r="BU81" s="2">
        <v>1681</v>
      </c>
      <c r="BV81" s="2">
        <v>3320</v>
      </c>
      <c r="BW81" s="2">
        <v>2081</v>
      </c>
      <c r="BX81" s="2">
        <v>2348</v>
      </c>
      <c r="BY81" s="2">
        <v>4429</v>
      </c>
      <c r="BZ81" s="2">
        <v>23415</v>
      </c>
      <c r="CA81" s="2">
        <v>28813</v>
      </c>
      <c r="CB81" s="2">
        <v>52228</v>
      </c>
      <c r="CC81" s="2">
        <v>41115</v>
      </c>
      <c r="CD81" s="2">
        <v>29969</v>
      </c>
      <c r="CE81" s="2">
        <v>71084</v>
      </c>
      <c r="CF81" s="2">
        <f t="shared" si="128"/>
        <v>835</v>
      </c>
      <c r="CG81" s="2">
        <f t="shared" si="129"/>
        <v>1231</v>
      </c>
      <c r="CH81" s="2">
        <f t="shared" si="130"/>
        <v>2066</v>
      </c>
      <c r="CI81" s="2">
        <v>75507</v>
      </c>
      <c r="CJ81" s="2">
        <v>70803</v>
      </c>
      <c r="CK81" s="2">
        <v>146310</v>
      </c>
      <c r="CL81" s="122" t="s">
        <v>693</v>
      </c>
      <c r="CM81" s="221" t="s">
        <v>723</v>
      </c>
      <c r="CN81" s="25"/>
      <c r="CO81" s="242">
        <f t="shared" si="131"/>
        <v>1706.8993370241269</v>
      </c>
      <c r="CP81" s="242">
        <f t="shared" si="132"/>
        <v>844.64323696261363</v>
      </c>
      <c r="CQ81" s="242">
        <f t="shared" si="133"/>
        <v>1499.8030346524504</v>
      </c>
      <c r="CR81" s="242">
        <f t="shared" si="134"/>
        <v>10108.622131091519</v>
      </c>
      <c r="CS81" s="242">
        <f t="shared" si="135"/>
        <v>13758.162203540429</v>
      </c>
      <c r="CT81" s="242">
        <f t="shared" si="136"/>
        <v>399.8700567288634</v>
      </c>
      <c r="CU81" s="242">
        <f t="shared" si="137"/>
        <v>28318</v>
      </c>
    </row>
    <row r="82" spans="1:99">
      <c r="A82" s="1">
        <v>60</v>
      </c>
      <c r="B82" s="25">
        <v>9</v>
      </c>
      <c r="C82" s="1">
        <v>4</v>
      </c>
      <c r="D82" s="122" t="s">
        <v>693</v>
      </c>
      <c r="E82" s="4" t="s">
        <v>560</v>
      </c>
      <c r="F82" s="2">
        <v>169632</v>
      </c>
      <c r="G82" s="2">
        <v>30715</v>
      </c>
      <c r="H82" s="74">
        <f t="shared" si="138"/>
        <v>5.5227738889793256</v>
      </c>
      <c r="I82" s="81"/>
      <c r="J82" s="59">
        <v>29448.1152</v>
      </c>
      <c r="K82" s="59">
        <v>29057.961599999995</v>
      </c>
      <c r="L82" s="59">
        <v>135.7056</v>
      </c>
      <c r="M82" s="59">
        <v>254.44800000000069</v>
      </c>
      <c r="N82" s="17"/>
      <c r="O82" s="59">
        <v>33.926400000000001</v>
      </c>
      <c r="P82" s="59">
        <v>40643.8272</v>
      </c>
      <c r="Q82" s="59">
        <v>6649.5743999999995</v>
      </c>
      <c r="R82" s="59"/>
      <c r="S82" s="59"/>
      <c r="T82" s="59">
        <v>5224.6656000000003</v>
      </c>
      <c r="U82" s="59">
        <v>15334.732799999998</v>
      </c>
      <c r="V82" s="59">
        <v>1051.7184</v>
      </c>
      <c r="W82" s="59">
        <v>1085.6448</v>
      </c>
      <c r="X82" s="59">
        <f t="shared" si="104"/>
        <v>11297.491200000004</v>
      </c>
      <c r="Y82" s="100"/>
      <c r="Z82" s="59">
        <v>7531.6608000000006</v>
      </c>
      <c r="AA82" s="59">
        <v>10924.300800000001</v>
      </c>
      <c r="AB82" s="59">
        <v>23460.105599999999</v>
      </c>
      <c r="AC82" s="59">
        <v>57590.064000000006</v>
      </c>
      <c r="AD82" s="59">
        <v>7005.8016000000007</v>
      </c>
      <c r="AE82" s="59">
        <v>4529.1743999999999</v>
      </c>
      <c r="AF82" s="59">
        <v>4783.6224000000002</v>
      </c>
      <c r="AG82" s="59">
        <v>20864.736000000001</v>
      </c>
      <c r="AH82" s="59">
        <f t="shared" si="105"/>
        <v>20406.729600000006</v>
      </c>
      <c r="AJ82" s="113">
        <f t="shared" si="106"/>
        <v>5332.1240000000007</v>
      </c>
      <c r="AK82" s="113">
        <f t="shared" si="107"/>
        <v>5261.4794999999995</v>
      </c>
      <c r="AL82" s="113">
        <f t="shared" si="108"/>
        <v>24.572000000000003</v>
      </c>
      <c r="AM82" s="113">
        <f t="shared" si="109"/>
        <v>46.072500000000126</v>
      </c>
      <c r="AN82" s="114"/>
      <c r="AO82" s="113">
        <f t="shared" si="110"/>
        <v>6.1430000000000007</v>
      </c>
      <c r="AP82" s="113">
        <f t="shared" si="111"/>
        <v>7359.3140000000003</v>
      </c>
      <c r="AQ82" s="113">
        <f t="shared" si="112"/>
        <v>1204.028</v>
      </c>
      <c r="AR82" s="113"/>
      <c r="AS82" s="113"/>
      <c r="AT82" s="113">
        <f t="shared" si="113"/>
        <v>946.02200000000016</v>
      </c>
      <c r="AU82" s="113">
        <f t="shared" si="114"/>
        <v>2776.636</v>
      </c>
      <c r="AV82" s="113">
        <f t="shared" si="115"/>
        <v>190.43300000000002</v>
      </c>
      <c r="AW82" s="113">
        <f t="shared" si="116"/>
        <v>196.57600000000002</v>
      </c>
      <c r="AX82" s="113">
        <f t="shared" si="117"/>
        <v>2045.6190000000006</v>
      </c>
      <c r="AY82" s="113"/>
      <c r="AZ82" s="113">
        <f t="shared" si="118"/>
        <v>1363.7460000000001</v>
      </c>
      <c r="BA82" s="113">
        <f t="shared" si="119"/>
        <v>1978.0460000000003</v>
      </c>
      <c r="BB82" s="113">
        <f t="shared" si="120"/>
        <v>4247.8845000000001</v>
      </c>
      <c r="BC82" s="113">
        <f t="shared" si="121"/>
        <v>10427.742500000002</v>
      </c>
      <c r="BD82" s="113">
        <f t="shared" si="122"/>
        <v>1268.5295000000003</v>
      </c>
      <c r="BE82" s="113">
        <f t="shared" si="123"/>
        <v>820.09050000000002</v>
      </c>
      <c r="BF82" s="113">
        <f t="shared" si="124"/>
        <v>866.16300000000012</v>
      </c>
      <c r="BG82" s="113">
        <f t="shared" si="125"/>
        <v>3777.9450000000006</v>
      </c>
      <c r="BH82" s="106">
        <f t="shared" si="126"/>
        <v>3695.0145000000011</v>
      </c>
      <c r="BI82" s="124">
        <f t="shared" si="127"/>
        <v>30715.000000000004</v>
      </c>
      <c r="BK82" s="2">
        <v>2438</v>
      </c>
      <c r="BL82" s="2">
        <v>2695</v>
      </c>
      <c r="BM82" s="2">
        <v>5133</v>
      </c>
      <c r="BN82" s="2">
        <v>2818</v>
      </c>
      <c r="BO82" s="2">
        <v>3270</v>
      </c>
      <c r="BP82" s="2">
        <v>6088</v>
      </c>
      <c r="BQ82" s="2">
        <v>2014</v>
      </c>
      <c r="BR82" s="2">
        <v>1801</v>
      </c>
      <c r="BS82" s="2">
        <v>3815</v>
      </c>
      <c r="BT82" s="2">
        <v>1474</v>
      </c>
      <c r="BU82" s="2">
        <v>1376</v>
      </c>
      <c r="BV82" s="2">
        <v>2850</v>
      </c>
      <c r="BW82" s="2">
        <v>1102</v>
      </c>
      <c r="BX82" s="2">
        <v>1287</v>
      </c>
      <c r="BY82" s="2">
        <v>2389</v>
      </c>
      <c r="BZ82" s="2">
        <v>24151</v>
      </c>
      <c r="CA82" s="2">
        <v>26530</v>
      </c>
      <c r="CB82" s="2">
        <v>50681</v>
      </c>
      <c r="CC82" s="2">
        <v>50551</v>
      </c>
      <c r="CD82" s="2">
        <v>46942</v>
      </c>
      <c r="CE82" s="2">
        <v>97493</v>
      </c>
      <c r="CF82" s="2">
        <f t="shared" si="128"/>
        <v>544</v>
      </c>
      <c r="CG82" s="2">
        <f t="shared" si="129"/>
        <v>639</v>
      </c>
      <c r="CH82" s="2">
        <f t="shared" si="130"/>
        <v>1183</v>
      </c>
      <c r="CI82" s="2">
        <v>85092</v>
      </c>
      <c r="CJ82" s="2">
        <v>84540</v>
      </c>
      <c r="CK82" s="2">
        <v>169632</v>
      </c>
      <c r="CL82" s="122" t="s">
        <v>693</v>
      </c>
      <c r="CM82" s="25" t="s">
        <v>416</v>
      </c>
      <c r="CN82" s="25"/>
      <c r="CO82" s="242">
        <f t="shared" si="131"/>
        <v>2031.7688584701002</v>
      </c>
      <c r="CP82" s="242">
        <f t="shared" si="132"/>
        <v>690.77606229956621</v>
      </c>
      <c r="CQ82" s="242">
        <f t="shared" si="133"/>
        <v>948.61750730994163</v>
      </c>
      <c r="CR82" s="242">
        <f t="shared" si="134"/>
        <v>9176.7291254008687</v>
      </c>
      <c r="CS82" s="242">
        <f t="shared" si="135"/>
        <v>17652.904493255992</v>
      </c>
      <c r="CT82" s="242">
        <f t="shared" si="136"/>
        <v>214.2039532635352</v>
      </c>
      <c r="CU82" s="242">
        <f t="shared" si="137"/>
        <v>30715.000000000004</v>
      </c>
    </row>
    <row r="83" spans="1:99">
      <c r="A83" s="1">
        <v>71</v>
      </c>
      <c r="B83" s="25">
        <v>20</v>
      </c>
      <c r="C83" s="1">
        <v>4</v>
      </c>
      <c r="D83" s="122" t="s">
        <v>693</v>
      </c>
      <c r="E83" s="21" t="s">
        <v>476</v>
      </c>
      <c r="F83" s="2">
        <v>221527</v>
      </c>
      <c r="G83" s="2">
        <v>37609</v>
      </c>
      <c r="H83" s="74">
        <f t="shared" si="138"/>
        <v>5.8902656279082137</v>
      </c>
      <c r="I83" s="81"/>
      <c r="J83" s="59">
        <v>46321.295700000002</v>
      </c>
      <c r="K83" s="59">
        <v>45568.103899999995</v>
      </c>
      <c r="L83" s="59">
        <v>265.83240000000001</v>
      </c>
      <c r="M83" s="59">
        <v>487.35939999999965</v>
      </c>
      <c r="N83" s="17"/>
      <c r="O83" s="59">
        <v>155.06890000000001</v>
      </c>
      <c r="P83" s="59">
        <v>46985.876700000001</v>
      </c>
      <c r="Q83" s="59">
        <v>5161.5790999999999</v>
      </c>
      <c r="R83" s="59"/>
      <c r="S83" s="59"/>
      <c r="T83" s="59">
        <v>5626.7857999999997</v>
      </c>
      <c r="U83" s="59">
        <v>19649.444899999999</v>
      </c>
      <c r="V83" s="59">
        <v>1993.7430000000002</v>
      </c>
      <c r="W83" s="59">
        <v>3322.9050000000002</v>
      </c>
      <c r="X83" s="59">
        <f t="shared" si="104"/>
        <v>11231.418900000001</v>
      </c>
      <c r="Y83" s="100"/>
      <c r="Z83" s="59">
        <v>14465.713100000001</v>
      </c>
      <c r="AA83" s="59">
        <v>10101.631199999998</v>
      </c>
      <c r="AB83" s="59">
        <v>37991.880499999999</v>
      </c>
      <c r="AC83" s="59">
        <v>65505.533899999995</v>
      </c>
      <c r="AD83" s="59">
        <v>7842.0557999999992</v>
      </c>
      <c r="AE83" s="59">
        <v>3544.4320000000002</v>
      </c>
      <c r="AF83" s="59">
        <v>4984.3575000000001</v>
      </c>
      <c r="AG83" s="59">
        <v>21842.562199999997</v>
      </c>
      <c r="AH83" s="59">
        <f t="shared" si="105"/>
        <v>27292.126400000001</v>
      </c>
      <c r="AJ83" s="113">
        <f t="shared" si="106"/>
        <v>7864.0419000000002</v>
      </c>
      <c r="AK83" s="113">
        <f t="shared" si="107"/>
        <v>7736.1712999999991</v>
      </c>
      <c r="AL83" s="113">
        <f t="shared" si="108"/>
        <v>45.130800000000001</v>
      </c>
      <c r="AM83" s="113">
        <f t="shared" si="109"/>
        <v>82.739799999999931</v>
      </c>
      <c r="AN83" s="114"/>
      <c r="AO83" s="113">
        <f t="shared" si="110"/>
        <v>26.3263</v>
      </c>
      <c r="AP83" s="113">
        <f t="shared" si="111"/>
        <v>7976.8688999999995</v>
      </c>
      <c r="AQ83" s="113">
        <f t="shared" si="112"/>
        <v>876.28969999999993</v>
      </c>
      <c r="AR83" s="113"/>
      <c r="AS83" s="113"/>
      <c r="AT83" s="113">
        <f t="shared" si="113"/>
        <v>955.26859999999988</v>
      </c>
      <c r="AU83" s="113">
        <f t="shared" si="114"/>
        <v>3335.9182999999998</v>
      </c>
      <c r="AV83" s="113">
        <f t="shared" si="115"/>
        <v>338.48099999999999</v>
      </c>
      <c r="AW83" s="113">
        <f t="shared" si="116"/>
        <v>564.13499999999999</v>
      </c>
      <c r="AX83" s="113">
        <f t="shared" si="117"/>
        <v>1906.7762999999995</v>
      </c>
      <c r="AY83" s="113"/>
      <c r="AZ83" s="113">
        <f t="shared" si="118"/>
        <v>2455.8677000000002</v>
      </c>
      <c r="BA83" s="113">
        <f t="shared" si="119"/>
        <v>1714.9703999999995</v>
      </c>
      <c r="BB83" s="113">
        <f t="shared" si="120"/>
        <v>6449.9434999999994</v>
      </c>
      <c r="BC83" s="113">
        <f t="shared" si="121"/>
        <v>11120.981299999999</v>
      </c>
      <c r="BD83" s="113">
        <f t="shared" si="122"/>
        <v>1331.3585999999998</v>
      </c>
      <c r="BE83" s="113">
        <f t="shared" si="123"/>
        <v>601.74400000000003</v>
      </c>
      <c r="BF83" s="113">
        <f t="shared" si="124"/>
        <v>846.20249999999999</v>
      </c>
      <c r="BG83" s="113">
        <f t="shared" si="125"/>
        <v>3708.2473999999993</v>
      </c>
      <c r="BH83" s="106">
        <f t="shared" si="126"/>
        <v>4633.4288000000006</v>
      </c>
      <c r="BI83" s="124">
        <f t="shared" si="127"/>
        <v>37609</v>
      </c>
      <c r="BK83" s="2">
        <v>3356</v>
      </c>
      <c r="BL83" s="2">
        <v>4209</v>
      </c>
      <c r="BM83" s="2">
        <v>7565</v>
      </c>
      <c r="BN83" s="2">
        <v>2413</v>
      </c>
      <c r="BO83" s="2">
        <v>2706</v>
      </c>
      <c r="BP83" s="2">
        <v>5119</v>
      </c>
      <c r="BQ83" s="2">
        <v>1881</v>
      </c>
      <c r="BR83" s="2">
        <v>1600</v>
      </c>
      <c r="BS83" s="2">
        <v>3481</v>
      </c>
      <c r="BT83" s="2">
        <v>1556</v>
      </c>
      <c r="BU83" s="2">
        <v>1586</v>
      </c>
      <c r="BV83" s="2">
        <v>3142</v>
      </c>
      <c r="BW83" s="2">
        <v>1711</v>
      </c>
      <c r="BX83" s="2">
        <v>1882</v>
      </c>
      <c r="BY83" s="2">
        <v>3593</v>
      </c>
      <c r="BZ83" s="2">
        <v>32933</v>
      </c>
      <c r="CA83" s="2">
        <v>36781</v>
      </c>
      <c r="CB83" s="2">
        <v>69714</v>
      </c>
      <c r="CC83" s="2">
        <v>66618</v>
      </c>
      <c r="CD83" s="2">
        <v>61114</v>
      </c>
      <c r="CE83" s="2">
        <v>127732</v>
      </c>
      <c r="CF83" s="2">
        <f t="shared" si="128"/>
        <v>577</v>
      </c>
      <c r="CG83" s="2">
        <f t="shared" si="129"/>
        <v>604</v>
      </c>
      <c r="CH83" s="2">
        <f t="shared" si="130"/>
        <v>1181</v>
      </c>
      <c r="CI83" s="2">
        <v>111045</v>
      </c>
      <c r="CJ83" s="2">
        <v>110482</v>
      </c>
      <c r="CK83" s="2">
        <v>221527</v>
      </c>
      <c r="CL83" s="122" t="s">
        <v>693</v>
      </c>
      <c r="CM83" s="222" t="s">
        <v>826</v>
      </c>
      <c r="CN83" s="25"/>
      <c r="CO83" s="242">
        <f t="shared" si="131"/>
        <v>2153.3833618475401</v>
      </c>
      <c r="CP83" s="242">
        <f t="shared" si="132"/>
        <v>590.97504593119572</v>
      </c>
      <c r="CQ83" s="242">
        <f t="shared" si="133"/>
        <v>1143.4119317284124</v>
      </c>
      <c r="CR83" s="242">
        <f t="shared" si="134"/>
        <v>11835.459451895254</v>
      </c>
      <c r="CS83" s="242">
        <f t="shared" si="135"/>
        <v>21685.269912922577</v>
      </c>
      <c r="CT83" s="242">
        <f t="shared" si="136"/>
        <v>200.50029567501929</v>
      </c>
      <c r="CU83" s="242">
        <f t="shared" si="137"/>
        <v>37609</v>
      </c>
    </row>
    <row r="84" spans="1:99">
      <c r="A84" s="1">
        <v>80</v>
      </c>
      <c r="B84" s="25">
        <v>29</v>
      </c>
      <c r="C84" s="1">
        <v>4</v>
      </c>
      <c r="D84" s="122" t="s">
        <v>693</v>
      </c>
      <c r="E84" s="20" t="s">
        <v>251</v>
      </c>
      <c r="F84" s="2">
        <v>244008</v>
      </c>
      <c r="G84" s="2">
        <v>44757</v>
      </c>
      <c r="H84" s="74">
        <f t="shared" si="138"/>
        <v>5.451839935652524</v>
      </c>
      <c r="I84" s="81"/>
      <c r="J84" s="59">
        <v>27938.915999999997</v>
      </c>
      <c r="K84" s="59">
        <v>27450.9</v>
      </c>
      <c r="L84" s="59">
        <v>146.40479999999999</v>
      </c>
      <c r="M84" s="59">
        <v>341.61119999999829</v>
      </c>
      <c r="N84" s="17"/>
      <c r="O84" s="59">
        <v>170.80560000000003</v>
      </c>
      <c r="P84" s="59">
        <v>66687.386400000003</v>
      </c>
      <c r="Q84" s="59">
        <v>8711.0855999999985</v>
      </c>
      <c r="R84" s="59"/>
      <c r="S84" s="59"/>
      <c r="T84" s="59">
        <v>6881.025599999999</v>
      </c>
      <c r="U84" s="59">
        <v>18080.9928</v>
      </c>
      <c r="V84" s="59">
        <v>5709.7871999999998</v>
      </c>
      <c r="W84" s="59">
        <v>15055.293599999999</v>
      </c>
      <c r="X84" s="59">
        <f t="shared" si="104"/>
        <v>12249.201600000008</v>
      </c>
      <c r="Y84" s="100"/>
      <c r="Z84" s="59">
        <v>6539.4144000000006</v>
      </c>
      <c r="AA84" s="59">
        <v>18593.409599999999</v>
      </c>
      <c r="AB84" s="59">
        <v>41530.161599999999</v>
      </c>
      <c r="AC84" s="59">
        <v>82547.906399999993</v>
      </c>
      <c r="AD84" s="59">
        <v>7881.4583999999995</v>
      </c>
      <c r="AE84" s="59">
        <v>5392.5767999999989</v>
      </c>
      <c r="AF84" s="59">
        <v>5636.5847999999996</v>
      </c>
      <c r="AG84" s="59">
        <v>25059.621599999999</v>
      </c>
      <c r="AH84" s="59">
        <f t="shared" si="105"/>
        <v>38577.664799999999</v>
      </c>
      <c r="AJ84" s="113">
        <f t="shared" si="106"/>
        <v>5124.6764999999996</v>
      </c>
      <c r="AK84" s="113">
        <f t="shared" si="107"/>
        <v>5035.1625000000004</v>
      </c>
      <c r="AL84" s="113">
        <f t="shared" si="108"/>
        <v>26.854199999999999</v>
      </c>
      <c r="AM84" s="113">
        <f t="shared" si="109"/>
        <v>62.659799999999684</v>
      </c>
      <c r="AN84" s="114"/>
      <c r="AO84" s="113">
        <f t="shared" si="110"/>
        <v>31.329900000000002</v>
      </c>
      <c r="AP84" s="113">
        <f t="shared" si="111"/>
        <v>12232.088099999999</v>
      </c>
      <c r="AQ84" s="113">
        <f t="shared" si="112"/>
        <v>1597.8248999999996</v>
      </c>
      <c r="AR84" s="113"/>
      <c r="AS84" s="113"/>
      <c r="AT84" s="113">
        <f t="shared" si="113"/>
        <v>1262.1473999999998</v>
      </c>
      <c r="AU84" s="113">
        <f t="shared" si="114"/>
        <v>3316.4937</v>
      </c>
      <c r="AV84" s="113">
        <f t="shared" si="115"/>
        <v>1047.3137999999999</v>
      </c>
      <c r="AW84" s="113">
        <f t="shared" si="116"/>
        <v>2761.5068999999999</v>
      </c>
      <c r="AX84" s="113">
        <f t="shared" si="117"/>
        <v>2246.8014000000003</v>
      </c>
      <c r="AY84" s="113"/>
      <c r="AZ84" s="113">
        <f t="shared" si="118"/>
        <v>1199.4875999999999</v>
      </c>
      <c r="BA84" s="113">
        <f t="shared" si="119"/>
        <v>3410.4833999999996</v>
      </c>
      <c r="BB84" s="113">
        <f t="shared" si="120"/>
        <v>7617.6413999999995</v>
      </c>
      <c r="BC84" s="113">
        <f t="shared" si="121"/>
        <v>15141.293099999997</v>
      </c>
      <c r="BD84" s="113">
        <f t="shared" si="122"/>
        <v>1445.6510999999998</v>
      </c>
      <c r="BE84" s="113">
        <f t="shared" si="123"/>
        <v>989.12969999999973</v>
      </c>
      <c r="BF84" s="113">
        <f t="shared" si="124"/>
        <v>1033.8866999999998</v>
      </c>
      <c r="BG84" s="113">
        <f t="shared" si="125"/>
        <v>4596.5438999999997</v>
      </c>
      <c r="BH84" s="106">
        <f t="shared" si="126"/>
        <v>7076.0816999999979</v>
      </c>
      <c r="BI84" s="124">
        <f t="shared" si="127"/>
        <v>44756.999999999993</v>
      </c>
      <c r="BK84" s="2">
        <v>2679</v>
      </c>
      <c r="BL84" s="2">
        <v>2953</v>
      </c>
      <c r="BM84" s="2">
        <v>5632</v>
      </c>
      <c r="BN84" s="2">
        <v>3319</v>
      </c>
      <c r="BO84" s="2">
        <v>3812</v>
      </c>
      <c r="BP84" s="2">
        <v>7131</v>
      </c>
      <c r="BQ84" s="2">
        <v>1994</v>
      </c>
      <c r="BR84" s="2">
        <v>2198</v>
      </c>
      <c r="BS84" s="2">
        <v>4192</v>
      </c>
      <c r="BT84" s="2">
        <v>2427</v>
      </c>
      <c r="BU84" s="2">
        <v>2536</v>
      </c>
      <c r="BV84" s="2">
        <v>4963</v>
      </c>
      <c r="BW84" s="2">
        <v>2563</v>
      </c>
      <c r="BX84" s="2">
        <v>2772</v>
      </c>
      <c r="BY84" s="2">
        <v>5335</v>
      </c>
      <c r="BZ84" s="2">
        <v>49897</v>
      </c>
      <c r="CA84" s="2">
        <v>54872</v>
      </c>
      <c r="CB84" s="2">
        <v>104769</v>
      </c>
      <c r="CC84" s="2">
        <v>62107</v>
      </c>
      <c r="CD84" s="2">
        <v>48089</v>
      </c>
      <c r="CE84" s="2">
        <v>110196</v>
      </c>
      <c r="CF84" s="2">
        <f t="shared" si="128"/>
        <v>854</v>
      </c>
      <c r="CG84" s="2">
        <f t="shared" si="129"/>
        <v>936</v>
      </c>
      <c r="CH84" s="2">
        <f t="shared" si="130"/>
        <v>1790</v>
      </c>
      <c r="CI84" s="2">
        <v>125840</v>
      </c>
      <c r="CJ84" s="2">
        <v>118168</v>
      </c>
      <c r="CK84" s="2">
        <v>244008</v>
      </c>
      <c r="CL84" s="122" t="s">
        <v>693</v>
      </c>
      <c r="CM84" s="221" t="s">
        <v>828</v>
      </c>
      <c r="CN84" s="25"/>
      <c r="CO84" s="242">
        <f t="shared" si="131"/>
        <v>2341.0445190321625</v>
      </c>
      <c r="CP84" s="242">
        <f t="shared" si="132"/>
        <v>768.9147241074063</v>
      </c>
      <c r="CQ84" s="242">
        <f t="shared" si="133"/>
        <v>1888.9035851283563</v>
      </c>
      <c r="CR84" s="242">
        <f t="shared" si="134"/>
        <v>19217.181948952493</v>
      </c>
      <c r="CS84" s="242">
        <f t="shared" si="135"/>
        <v>20212.625700796692</v>
      </c>
      <c r="CT84" s="242">
        <f t="shared" si="136"/>
        <v>328.32952198288581</v>
      </c>
      <c r="CU84" s="242">
        <f t="shared" si="137"/>
        <v>44757</v>
      </c>
    </row>
    <row r="85" spans="1:99">
      <c r="A85" s="1">
        <v>81</v>
      </c>
      <c r="B85" s="25">
        <v>30</v>
      </c>
      <c r="C85" s="1">
        <v>4</v>
      </c>
      <c r="D85" s="122" t="s">
        <v>693</v>
      </c>
      <c r="E85" s="20" t="s">
        <v>453</v>
      </c>
      <c r="F85" s="2">
        <v>139838</v>
      </c>
      <c r="G85" s="2">
        <v>24076</v>
      </c>
      <c r="H85" s="74">
        <f t="shared" si="138"/>
        <v>5.8081907293570358</v>
      </c>
      <c r="I85" s="81"/>
      <c r="J85" s="59">
        <v>45587.187999999995</v>
      </c>
      <c r="K85" s="59">
        <v>45265.560599999997</v>
      </c>
      <c r="L85" s="59">
        <v>153.8218</v>
      </c>
      <c r="M85" s="59">
        <v>167.80560000000557</v>
      </c>
      <c r="N85" s="17"/>
      <c r="O85" s="59">
        <v>55.935200000000002</v>
      </c>
      <c r="P85" s="59">
        <v>25981.900399999995</v>
      </c>
      <c r="Q85" s="59">
        <v>4432.8645999999999</v>
      </c>
      <c r="R85" s="59"/>
      <c r="S85" s="59"/>
      <c r="T85" s="59">
        <v>3006.5170000000003</v>
      </c>
      <c r="U85" s="59">
        <v>8180.5229999999992</v>
      </c>
      <c r="V85" s="59">
        <v>894.96320000000003</v>
      </c>
      <c r="W85" s="59">
        <v>1132.6878000000002</v>
      </c>
      <c r="X85" s="59">
        <f t="shared" si="104"/>
        <v>8334.3447999999953</v>
      </c>
      <c r="Y85" s="100"/>
      <c r="Z85" s="59">
        <v>5453.6819999999998</v>
      </c>
      <c r="AA85" s="59">
        <v>6600.3535999999995</v>
      </c>
      <c r="AB85" s="59">
        <v>15480.066600000002</v>
      </c>
      <c r="AC85" s="59">
        <v>40678.874199999998</v>
      </c>
      <c r="AD85" s="59">
        <v>6907.9972000000007</v>
      </c>
      <c r="AE85" s="59">
        <v>3300.1767999999997</v>
      </c>
      <c r="AF85" s="59">
        <v>3314.1606000000002</v>
      </c>
      <c r="AG85" s="59">
        <v>12501.5172</v>
      </c>
      <c r="AH85" s="59">
        <f t="shared" si="105"/>
        <v>14655.022399999994</v>
      </c>
      <c r="AJ85" s="113">
        <f t="shared" si="106"/>
        <v>7848.7759999999989</v>
      </c>
      <c r="AK85" s="113">
        <f t="shared" si="107"/>
        <v>7793.4011999999993</v>
      </c>
      <c r="AL85" s="113">
        <f t="shared" si="108"/>
        <v>26.483599999999999</v>
      </c>
      <c r="AM85" s="113">
        <f t="shared" si="109"/>
        <v>28.891200000000961</v>
      </c>
      <c r="AN85" s="114"/>
      <c r="AO85" s="250">
        <f t="shared" si="110"/>
        <v>9.6303999999999998</v>
      </c>
      <c r="AP85" s="113">
        <f t="shared" si="111"/>
        <v>4473.3207999999995</v>
      </c>
      <c r="AQ85" s="113">
        <f t="shared" si="112"/>
        <v>763.20920000000001</v>
      </c>
      <c r="AR85" s="113"/>
      <c r="AS85" s="113"/>
      <c r="AT85" s="113">
        <f t="shared" si="113"/>
        <v>517.63400000000001</v>
      </c>
      <c r="AU85" s="113">
        <f t="shared" si="114"/>
        <v>1408.4459999999999</v>
      </c>
      <c r="AV85" s="113">
        <f t="shared" si="115"/>
        <v>154.0864</v>
      </c>
      <c r="AW85" s="113">
        <f t="shared" si="116"/>
        <v>195.01560000000003</v>
      </c>
      <c r="AX85" s="113">
        <f t="shared" si="117"/>
        <v>1434.929599999999</v>
      </c>
      <c r="AY85" s="113"/>
      <c r="AZ85" s="113">
        <f t="shared" si="118"/>
        <v>938.96399999999994</v>
      </c>
      <c r="BA85" s="113">
        <f t="shared" si="119"/>
        <v>1136.3871999999999</v>
      </c>
      <c r="BB85" s="113">
        <f t="shared" si="120"/>
        <v>2665.2132000000006</v>
      </c>
      <c r="BC85" s="113">
        <f t="shared" si="121"/>
        <v>7003.7083999999995</v>
      </c>
      <c r="BD85" s="113">
        <f t="shared" si="122"/>
        <v>1189.3544000000002</v>
      </c>
      <c r="BE85" s="113">
        <f t="shared" si="123"/>
        <v>568.19359999999995</v>
      </c>
      <c r="BF85" s="113">
        <f t="shared" si="124"/>
        <v>570.60120000000006</v>
      </c>
      <c r="BG85" s="113">
        <f t="shared" si="125"/>
        <v>2152.3944000000001</v>
      </c>
      <c r="BH85" s="106">
        <f t="shared" si="126"/>
        <v>2523.1647999999986</v>
      </c>
      <c r="BI85" s="124">
        <f t="shared" si="127"/>
        <v>24076</v>
      </c>
      <c r="BK85" s="2">
        <v>1276</v>
      </c>
      <c r="BL85" s="2">
        <v>1548</v>
      </c>
      <c r="BM85" s="2">
        <v>2824</v>
      </c>
      <c r="BN85" s="2">
        <v>2205</v>
      </c>
      <c r="BO85" s="2">
        <v>2406</v>
      </c>
      <c r="BP85" s="2">
        <v>4611</v>
      </c>
      <c r="BQ85" s="2">
        <v>1452</v>
      </c>
      <c r="BR85" s="2">
        <v>1656</v>
      </c>
      <c r="BS85" s="2">
        <v>3108</v>
      </c>
      <c r="BT85" s="2">
        <v>689</v>
      </c>
      <c r="BU85" s="2">
        <v>676</v>
      </c>
      <c r="BV85" s="2">
        <v>1365</v>
      </c>
      <c r="BW85" s="2">
        <v>888</v>
      </c>
      <c r="BX85" s="2">
        <v>901</v>
      </c>
      <c r="BY85" s="2">
        <v>1789</v>
      </c>
      <c r="BZ85" s="2">
        <v>18750</v>
      </c>
      <c r="CA85" s="2">
        <v>20690</v>
      </c>
      <c r="CB85" s="2">
        <v>39440</v>
      </c>
      <c r="CC85" s="2">
        <v>42556</v>
      </c>
      <c r="CD85" s="2">
        <v>42671</v>
      </c>
      <c r="CE85" s="2">
        <v>85227</v>
      </c>
      <c r="CF85" s="2">
        <f t="shared" si="128"/>
        <v>657</v>
      </c>
      <c r="CG85" s="2">
        <f t="shared" si="129"/>
        <v>817</v>
      </c>
      <c r="CH85" s="2">
        <f t="shared" si="130"/>
        <v>1474</v>
      </c>
      <c r="CI85" s="2">
        <v>68473</v>
      </c>
      <c r="CJ85" s="2">
        <v>71365</v>
      </c>
      <c r="CK85" s="2">
        <v>139838</v>
      </c>
      <c r="CL85" s="122" t="s">
        <v>693</v>
      </c>
      <c r="CM85" s="221" t="s">
        <v>829</v>
      </c>
      <c r="CN85" s="25"/>
      <c r="CO85" s="242">
        <f t="shared" si="131"/>
        <v>1280.0888170597407</v>
      </c>
      <c r="CP85" s="242">
        <f t="shared" si="132"/>
        <v>535.10639454225611</v>
      </c>
      <c r="CQ85" s="242">
        <f t="shared" si="133"/>
        <v>543.0262446545288</v>
      </c>
      <c r="CR85" s="242">
        <f t="shared" si="134"/>
        <v>6790.4106180008293</v>
      </c>
      <c r="CS85" s="242">
        <f t="shared" si="135"/>
        <v>14673.588380840687</v>
      </c>
      <c r="CT85" s="242">
        <f t="shared" si="136"/>
        <v>253.77954490195799</v>
      </c>
      <c r="CU85" s="242">
        <f t="shared" si="137"/>
        <v>24076</v>
      </c>
    </row>
    <row r="86" spans="1:99">
      <c r="A86" s="1">
        <v>86</v>
      </c>
      <c r="B86" s="25">
        <v>35</v>
      </c>
      <c r="C86" s="1">
        <v>4</v>
      </c>
      <c r="D86" s="122" t="s">
        <v>693</v>
      </c>
      <c r="E86" s="20" t="s">
        <v>717</v>
      </c>
      <c r="F86" s="2">
        <v>169874</v>
      </c>
      <c r="G86" s="2">
        <v>28414</v>
      </c>
      <c r="H86" s="74">
        <f t="shared" si="138"/>
        <v>5.9785317097205599</v>
      </c>
      <c r="I86" s="81"/>
      <c r="J86" s="59">
        <v>42298.625999999997</v>
      </c>
      <c r="K86" s="59">
        <v>41839.966199999995</v>
      </c>
      <c r="L86" s="59">
        <v>118.9118</v>
      </c>
      <c r="M86" s="59">
        <v>339.74799999999925</v>
      </c>
      <c r="N86" s="17"/>
      <c r="O86" s="59">
        <v>50.962200000000003</v>
      </c>
      <c r="P86" s="59">
        <v>39478.717599999996</v>
      </c>
      <c r="Q86" s="59">
        <v>6132.4513999999999</v>
      </c>
      <c r="R86" s="59"/>
      <c r="S86" s="59"/>
      <c r="T86" s="59">
        <v>3142.6690000000003</v>
      </c>
      <c r="U86" s="59">
        <v>11228.671400000001</v>
      </c>
      <c r="V86" s="59">
        <v>1392.9667999999999</v>
      </c>
      <c r="W86" s="59">
        <v>11585.406799999999</v>
      </c>
      <c r="X86" s="59">
        <f t="shared" si="104"/>
        <v>5996.5521999999983</v>
      </c>
      <c r="Y86" s="100"/>
      <c r="Z86" s="59">
        <v>3788.1902</v>
      </c>
      <c r="AA86" s="59">
        <v>9309.0951999999997</v>
      </c>
      <c r="AB86" s="59">
        <v>24037.171000000002</v>
      </c>
      <c r="AC86" s="59">
        <v>50911.237800000003</v>
      </c>
      <c r="AD86" s="59">
        <v>5724.7538000000004</v>
      </c>
      <c r="AE86" s="59">
        <v>2870.8706000000002</v>
      </c>
      <c r="AF86" s="59">
        <v>3448.4421999999995</v>
      </c>
      <c r="AG86" s="59">
        <v>13233.184600000001</v>
      </c>
      <c r="AH86" s="59">
        <f t="shared" si="105"/>
        <v>25633.986600000004</v>
      </c>
      <c r="AJ86" s="113">
        <f t="shared" si="106"/>
        <v>7075.0860000000002</v>
      </c>
      <c r="AK86" s="113">
        <f t="shared" si="107"/>
        <v>6998.3681999999999</v>
      </c>
      <c r="AL86" s="113">
        <f t="shared" si="108"/>
        <v>19.889800000000001</v>
      </c>
      <c r="AM86" s="113">
        <f t="shared" si="109"/>
        <v>56.827999999999875</v>
      </c>
      <c r="AN86" s="114"/>
      <c r="AO86" s="250">
        <f t="shared" si="110"/>
        <v>8.5242000000000004</v>
      </c>
      <c r="AP86" s="113">
        <f t="shared" si="111"/>
        <v>6603.4135999999999</v>
      </c>
      <c r="AQ86" s="113">
        <f t="shared" si="112"/>
        <v>1025.7454</v>
      </c>
      <c r="AR86" s="113"/>
      <c r="AS86" s="113"/>
      <c r="AT86" s="113">
        <f t="shared" si="113"/>
        <v>525.65900000000011</v>
      </c>
      <c r="AU86" s="113">
        <f t="shared" si="114"/>
        <v>1878.1654000000003</v>
      </c>
      <c r="AV86" s="113">
        <f t="shared" si="115"/>
        <v>232.9948</v>
      </c>
      <c r="AW86" s="113">
        <f t="shared" si="116"/>
        <v>1937.8347999999999</v>
      </c>
      <c r="AX86" s="113">
        <f t="shared" si="117"/>
        <v>1003.0141999999996</v>
      </c>
      <c r="AY86" s="113"/>
      <c r="AZ86" s="113">
        <f t="shared" si="118"/>
        <v>633.63220000000001</v>
      </c>
      <c r="BA86" s="113">
        <f t="shared" si="119"/>
        <v>1557.0872000000002</v>
      </c>
      <c r="BB86" s="113">
        <f t="shared" si="120"/>
        <v>4020.5810000000006</v>
      </c>
      <c r="BC86" s="113">
        <f t="shared" si="121"/>
        <v>8515.6758000000009</v>
      </c>
      <c r="BD86" s="113">
        <f t="shared" si="122"/>
        <v>957.55180000000007</v>
      </c>
      <c r="BE86" s="113">
        <f t="shared" si="123"/>
        <v>480.19660000000005</v>
      </c>
      <c r="BF86" s="113">
        <f t="shared" si="124"/>
        <v>576.80419999999992</v>
      </c>
      <c r="BG86" s="113">
        <f t="shared" si="125"/>
        <v>2213.4506000000001</v>
      </c>
      <c r="BH86" s="106">
        <f t="shared" si="126"/>
        <v>4287.6726000000008</v>
      </c>
      <c r="BI86" s="124">
        <f t="shared" si="127"/>
        <v>28414</v>
      </c>
      <c r="BK86" s="2">
        <v>2224</v>
      </c>
      <c r="BL86" s="2">
        <v>2654</v>
      </c>
      <c r="BM86" s="2">
        <v>4878</v>
      </c>
      <c r="BN86" s="2">
        <v>2224</v>
      </c>
      <c r="BO86" s="2">
        <v>2457</v>
      </c>
      <c r="BP86" s="2">
        <v>4681</v>
      </c>
      <c r="BQ86" s="2">
        <v>2043</v>
      </c>
      <c r="BR86" s="2">
        <v>1740</v>
      </c>
      <c r="BS86" s="2">
        <v>3783</v>
      </c>
      <c r="BT86" s="2">
        <v>1167</v>
      </c>
      <c r="BU86" s="2">
        <v>1029</v>
      </c>
      <c r="BV86" s="2">
        <v>2196</v>
      </c>
      <c r="BW86" s="2">
        <v>1697</v>
      </c>
      <c r="BX86" s="2">
        <v>1811</v>
      </c>
      <c r="BY86" s="2">
        <v>3508</v>
      </c>
      <c r="BZ86" s="2">
        <v>22744</v>
      </c>
      <c r="CA86" s="2">
        <v>25151</v>
      </c>
      <c r="CB86" s="2">
        <v>47895</v>
      </c>
      <c r="CC86" s="2">
        <v>55900</v>
      </c>
      <c r="CD86" s="2">
        <v>46027</v>
      </c>
      <c r="CE86" s="2">
        <v>101927</v>
      </c>
      <c r="CF86" s="2">
        <f t="shared" si="128"/>
        <v>444</v>
      </c>
      <c r="CG86" s="2">
        <f t="shared" si="129"/>
        <v>562</v>
      </c>
      <c r="CH86" s="2">
        <f t="shared" si="130"/>
        <v>1006</v>
      </c>
      <c r="CI86" s="2">
        <v>88443</v>
      </c>
      <c r="CJ86" s="2">
        <v>81431</v>
      </c>
      <c r="CK86" s="2">
        <v>169874</v>
      </c>
      <c r="CL86" s="122" t="s">
        <v>693</v>
      </c>
      <c r="CM86" s="221" t="s">
        <v>569</v>
      </c>
      <c r="CN86" s="25"/>
      <c r="CO86" s="242">
        <f t="shared" si="131"/>
        <v>1598.8875637237013</v>
      </c>
      <c r="CP86" s="242">
        <f t="shared" si="132"/>
        <v>632.76406042125348</v>
      </c>
      <c r="CQ86" s="242">
        <f t="shared" si="133"/>
        <v>954.0804125410599</v>
      </c>
      <c r="CR86" s="242">
        <f t="shared" si="134"/>
        <v>8011.1643335648778</v>
      </c>
      <c r="CS86" s="242">
        <f t="shared" si="135"/>
        <v>17048.834889388607</v>
      </c>
      <c r="CT86" s="242">
        <f t="shared" si="136"/>
        <v>168.26874036050251</v>
      </c>
      <c r="CU86" s="242">
        <f t="shared" si="137"/>
        <v>28414</v>
      </c>
    </row>
    <row r="87" spans="1:99">
      <c r="A87" s="1">
        <v>89</v>
      </c>
      <c r="B87" s="25">
        <v>38</v>
      </c>
      <c r="C87" s="1">
        <v>4</v>
      </c>
      <c r="D87" s="122" t="s">
        <v>693</v>
      </c>
      <c r="E87" s="20" t="s">
        <v>487</v>
      </c>
      <c r="F87" s="2">
        <v>309549</v>
      </c>
      <c r="G87" s="2">
        <v>57989</v>
      </c>
      <c r="H87" s="74">
        <f t="shared" si="138"/>
        <v>5.338064115608133</v>
      </c>
      <c r="I87" s="81"/>
      <c r="J87" s="59">
        <v>24299.5965</v>
      </c>
      <c r="K87" s="59">
        <v>21327.926099999997</v>
      </c>
      <c r="L87" s="59">
        <v>495.27840000000003</v>
      </c>
      <c r="M87" s="59">
        <v>2476.3919999999998</v>
      </c>
      <c r="N87" s="17"/>
      <c r="O87" s="59">
        <v>92.864699999999999</v>
      </c>
      <c r="P87" s="59">
        <v>75437.0913</v>
      </c>
      <c r="Q87" s="59">
        <v>12196.230600000001</v>
      </c>
      <c r="R87" s="59"/>
      <c r="S87" s="59"/>
      <c r="T87" s="59">
        <v>10586.575800000001</v>
      </c>
      <c r="U87" s="59">
        <v>24330.5514</v>
      </c>
      <c r="V87" s="59">
        <v>4921.8290999999999</v>
      </c>
      <c r="W87" s="59">
        <v>3250.2645000000002</v>
      </c>
      <c r="X87" s="59">
        <f t="shared" si="104"/>
        <v>20151.639899999995</v>
      </c>
      <c r="Y87" s="100"/>
      <c r="Z87" s="59">
        <v>18294.3459</v>
      </c>
      <c r="AA87" s="59">
        <v>30614.396100000002</v>
      </c>
      <c r="AB87" s="59">
        <v>50115.983100000005</v>
      </c>
      <c r="AC87" s="59">
        <v>110694.7224</v>
      </c>
      <c r="AD87" s="59">
        <v>10586.575800000001</v>
      </c>
      <c r="AE87" s="59">
        <v>3157.3997999999997</v>
      </c>
      <c r="AF87" s="59">
        <v>6160.0250999999998</v>
      </c>
      <c r="AG87" s="59">
        <v>60114.415800000002</v>
      </c>
      <c r="AH87" s="59">
        <f t="shared" si="105"/>
        <v>30676.305899999992</v>
      </c>
      <c r="AJ87" s="113">
        <f t="shared" si="106"/>
        <v>4552.1364999999996</v>
      </c>
      <c r="AK87" s="113">
        <f t="shared" si="107"/>
        <v>3995.4420999999993</v>
      </c>
      <c r="AL87" s="113">
        <f t="shared" si="108"/>
        <v>92.782399999999996</v>
      </c>
      <c r="AM87" s="113">
        <f t="shared" si="109"/>
        <v>463.91199999999992</v>
      </c>
      <c r="AN87" s="114"/>
      <c r="AO87" s="113">
        <f t="shared" si="110"/>
        <v>17.396699999999999</v>
      </c>
      <c r="AP87" s="113">
        <f t="shared" si="111"/>
        <v>14131.9193</v>
      </c>
      <c r="AQ87" s="113">
        <f t="shared" si="112"/>
        <v>2284.7665999999999</v>
      </c>
      <c r="AR87" s="113"/>
      <c r="AS87" s="113"/>
      <c r="AT87" s="113">
        <f t="shared" si="113"/>
        <v>1983.2238</v>
      </c>
      <c r="AU87" s="113">
        <f t="shared" si="114"/>
        <v>4557.9353999999994</v>
      </c>
      <c r="AV87" s="113">
        <f t="shared" si="115"/>
        <v>922.02509999999995</v>
      </c>
      <c r="AW87" s="113">
        <f t="shared" si="116"/>
        <v>608.8845</v>
      </c>
      <c r="AX87" s="113">
        <f t="shared" si="117"/>
        <v>3775.0838999999996</v>
      </c>
      <c r="AY87" s="113"/>
      <c r="AZ87" s="113">
        <f t="shared" si="118"/>
        <v>3427.1498999999999</v>
      </c>
      <c r="BA87" s="113">
        <f t="shared" si="119"/>
        <v>5735.1121000000003</v>
      </c>
      <c r="BB87" s="113">
        <f t="shared" si="120"/>
        <v>9388.419100000001</v>
      </c>
      <c r="BC87" s="113">
        <f t="shared" si="121"/>
        <v>20736.866399999999</v>
      </c>
      <c r="BD87" s="113">
        <f t="shared" si="122"/>
        <v>1983.2238</v>
      </c>
      <c r="BE87" s="113">
        <f t="shared" si="123"/>
        <v>591.48779999999988</v>
      </c>
      <c r="BF87" s="113">
        <f t="shared" si="124"/>
        <v>1153.9811</v>
      </c>
      <c r="BG87" s="113">
        <f t="shared" si="125"/>
        <v>11261.4638</v>
      </c>
      <c r="BH87" s="106">
        <f t="shared" si="126"/>
        <v>5746.7098999999998</v>
      </c>
      <c r="BI87" s="124">
        <f t="shared" si="127"/>
        <v>57989</v>
      </c>
      <c r="BK87" s="2">
        <v>2111</v>
      </c>
      <c r="BL87" s="2">
        <v>2419</v>
      </c>
      <c r="BM87" s="2">
        <v>4530</v>
      </c>
      <c r="BN87" s="2">
        <v>3564</v>
      </c>
      <c r="BO87" s="2">
        <v>4268</v>
      </c>
      <c r="BP87" s="2">
        <v>7832</v>
      </c>
      <c r="BQ87" s="2">
        <v>1471</v>
      </c>
      <c r="BR87" s="2">
        <v>1507</v>
      </c>
      <c r="BS87" s="2">
        <v>2978</v>
      </c>
      <c r="BT87" s="2">
        <v>1807</v>
      </c>
      <c r="BU87" s="2">
        <v>1748</v>
      </c>
      <c r="BV87" s="2">
        <v>3555</v>
      </c>
      <c r="BW87" s="2">
        <v>2000</v>
      </c>
      <c r="BX87" s="2">
        <v>2102</v>
      </c>
      <c r="BY87" s="2">
        <v>4102</v>
      </c>
      <c r="BZ87" s="2">
        <v>69917</v>
      </c>
      <c r="CA87" s="2">
        <v>75744</v>
      </c>
      <c r="CB87" s="2">
        <v>145661</v>
      </c>
      <c r="CC87" s="2">
        <v>71305</v>
      </c>
      <c r="CD87" s="2">
        <v>64173</v>
      </c>
      <c r="CE87" s="2">
        <v>135478</v>
      </c>
      <c r="CF87" s="2">
        <f t="shared" si="128"/>
        <v>2590</v>
      </c>
      <c r="CG87" s="2">
        <f t="shared" si="129"/>
        <v>2823</v>
      </c>
      <c r="CH87" s="2">
        <f t="shared" si="130"/>
        <v>5413</v>
      </c>
      <c r="CI87" s="2">
        <v>154765</v>
      </c>
      <c r="CJ87" s="2">
        <v>154784</v>
      </c>
      <c r="CK87" s="2">
        <v>309549</v>
      </c>
      <c r="CL87" s="122" t="s">
        <v>693</v>
      </c>
      <c r="CM87" s="221" t="s">
        <v>572</v>
      </c>
      <c r="CN87" s="25"/>
      <c r="CO87" s="242">
        <f t="shared" si="131"/>
        <v>2315.820816736607</v>
      </c>
      <c r="CP87" s="242">
        <f t="shared" si="132"/>
        <v>557.88014821562979</v>
      </c>
      <c r="CQ87" s="242">
        <f t="shared" si="133"/>
        <v>1434.4151426753115</v>
      </c>
      <c r="CR87" s="242">
        <f t="shared" si="134"/>
        <v>27287.233132718888</v>
      </c>
      <c r="CS87" s="242">
        <f t="shared" si="135"/>
        <v>25379.612733363698</v>
      </c>
      <c r="CT87" s="242">
        <f t="shared" si="136"/>
        <v>1014.0380262898603</v>
      </c>
      <c r="CU87" s="242">
        <f t="shared" si="137"/>
        <v>57988.999999999993</v>
      </c>
    </row>
    <row r="88" spans="1:99">
      <c r="A88" s="1">
        <v>90</v>
      </c>
      <c r="B88" s="25">
        <v>39</v>
      </c>
      <c r="C88" s="1">
        <v>4</v>
      </c>
      <c r="D88" s="122" t="s">
        <v>693</v>
      </c>
      <c r="E88" s="20" t="s">
        <v>488</v>
      </c>
      <c r="F88" s="2">
        <v>108049</v>
      </c>
      <c r="G88" s="2">
        <v>19731</v>
      </c>
      <c r="H88" s="74">
        <f t="shared" si="138"/>
        <v>5.4761035933302926</v>
      </c>
      <c r="I88" s="81"/>
      <c r="J88" s="59">
        <v>14575.810100000001</v>
      </c>
      <c r="K88" s="59">
        <v>13462.9054</v>
      </c>
      <c r="L88" s="59">
        <v>151.26859999999999</v>
      </c>
      <c r="M88" s="59">
        <v>961.63609999999926</v>
      </c>
      <c r="N88" s="17"/>
      <c r="O88" s="59">
        <v>43.2196</v>
      </c>
      <c r="P88" s="59">
        <v>22160.849900000001</v>
      </c>
      <c r="Q88" s="59">
        <v>3036.1768999999999</v>
      </c>
      <c r="R88" s="59"/>
      <c r="S88" s="59"/>
      <c r="T88" s="59">
        <v>3554.8121000000001</v>
      </c>
      <c r="U88" s="59">
        <v>8795.1886000000013</v>
      </c>
      <c r="V88" s="59">
        <v>713.12339999999995</v>
      </c>
      <c r="W88" s="59">
        <v>994.05079999999998</v>
      </c>
      <c r="X88" s="59">
        <f t="shared" si="104"/>
        <v>5067.4981000000007</v>
      </c>
      <c r="Y88" s="100"/>
      <c r="Z88" s="59">
        <v>4581.2776000000003</v>
      </c>
      <c r="AA88" s="59">
        <v>7390.5516000000007</v>
      </c>
      <c r="AB88" s="59">
        <v>16380.2284</v>
      </c>
      <c r="AC88" s="59">
        <v>42917.0628</v>
      </c>
      <c r="AD88" s="59">
        <v>6774.6723000000002</v>
      </c>
      <c r="AE88" s="59">
        <v>2150.1750999999999</v>
      </c>
      <c r="AF88" s="59">
        <v>3317.1043</v>
      </c>
      <c r="AG88" s="59">
        <v>15753.544199999998</v>
      </c>
      <c r="AH88" s="59">
        <f t="shared" si="105"/>
        <v>14921.566899999998</v>
      </c>
      <c r="AJ88" s="113">
        <f t="shared" si="106"/>
        <v>2661.7119000000002</v>
      </c>
      <c r="AK88" s="113">
        <f t="shared" si="107"/>
        <v>2458.4825999999998</v>
      </c>
      <c r="AL88" s="113">
        <f t="shared" si="108"/>
        <v>27.623399999999997</v>
      </c>
      <c r="AM88" s="113">
        <f t="shared" si="109"/>
        <v>175.60589999999985</v>
      </c>
      <c r="AN88" s="114"/>
      <c r="AO88" s="113">
        <f t="shared" si="110"/>
        <v>7.8923999999999994</v>
      </c>
      <c r="AP88" s="113">
        <f t="shared" si="111"/>
        <v>4046.8281000000002</v>
      </c>
      <c r="AQ88" s="113">
        <f t="shared" si="112"/>
        <v>554.44110000000001</v>
      </c>
      <c r="AR88" s="113"/>
      <c r="AS88" s="113"/>
      <c r="AT88" s="113">
        <f t="shared" si="113"/>
        <v>649.1499</v>
      </c>
      <c r="AU88" s="113">
        <f t="shared" si="114"/>
        <v>1606.1034000000002</v>
      </c>
      <c r="AV88" s="113">
        <f t="shared" si="115"/>
        <v>130.22459999999998</v>
      </c>
      <c r="AW88" s="113">
        <f t="shared" si="116"/>
        <v>181.52519999999998</v>
      </c>
      <c r="AX88" s="113">
        <f t="shared" si="117"/>
        <v>925.38389999999981</v>
      </c>
      <c r="AY88" s="113"/>
      <c r="AZ88" s="113">
        <f t="shared" si="118"/>
        <v>836.59440000000006</v>
      </c>
      <c r="BA88" s="113">
        <f t="shared" si="119"/>
        <v>1349.6004</v>
      </c>
      <c r="BB88" s="113">
        <f t="shared" si="120"/>
        <v>2991.2195999999999</v>
      </c>
      <c r="BC88" s="113">
        <f t="shared" si="121"/>
        <v>7837.1531999999997</v>
      </c>
      <c r="BD88" s="113">
        <f t="shared" si="122"/>
        <v>1237.1337000000001</v>
      </c>
      <c r="BE88" s="113">
        <f t="shared" si="123"/>
        <v>392.64689999999996</v>
      </c>
      <c r="BF88" s="113">
        <f t="shared" si="124"/>
        <v>605.74169999999992</v>
      </c>
      <c r="BG88" s="113">
        <f t="shared" si="125"/>
        <v>2876.7797999999998</v>
      </c>
      <c r="BH88" s="106">
        <f t="shared" si="126"/>
        <v>2724.8510999999999</v>
      </c>
      <c r="BI88" s="124">
        <f t="shared" si="127"/>
        <v>19731</v>
      </c>
      <c r="BK88" s="2">
        <v>1110</v>
      </c>
      <c r="BL88" s="2">
        <v>1166</v>
      </c>
      <c r="BM88" s="2">
        <v>2276</v>
      </c>
      <c r="BN88" s="2">
        <v>2103</v>
      </c>
      <c r="BO88" s="2">
        <v>2095</v>
      </c>
      <c r="BP88" s="2">
        <v>4198</v>
      </c>
      <c r="BQ88" s="2">
        <v>1176</v>
      </c>
      <c r="BR88" s="2">
        <v>946</v>
      </c>
      <c r="BS88" s="2">
        <v>2122</v>
      </c>
      <c r="BT88" s="2">
        <v>734</v>
      </c>
      <c r="BU88" s="2">
        <v>679</v>
      </c>
      <c r="BV88" s="2">
        <v>1413</v>
      </c>
      <c r="BW88" s="2">
        <v>558</v>
      </c>
      <c r="BX88" s="2">
        <v>575</v>
      </c>
      <c r="BY88" s="2">
        <v>1133</v>
      </c>
      <c r="BZ88" s="2">
        <v>19713</v>
      </c>
      <c r="CA88" s="2">
        <v>22865</v>
      </c>
      <c r="CB88" s="2">
        <v>42578</v>
      </c>
      <c r="CC88" s="2">
        <v>27336</v>
      </c>
      <c r="CD88" s="2">
        <v>25398</v>
      </c>
      <c r="CE88" s="2">
        <v>52734</v>
      </c>
      <c r="CF88" s="2">
        <f t="shared" si="128"/>
        <v>680</v>
      </c>
      <c r="CG88" s="2">
        <f t="shared" si="129"/>
        <v>915</v>
      </c>
      <c r="CH88" s="2">
        <f t="shared" si="130"/>
        <v>1595</v>
      </c>
      <c r="CI88" s="2">
        <v>53410</v>
      </c>
      <c r="CJ88" s="2">
        <v>54639</v>
      </c>
      <c r="CK88" s="2">
        <v>108049</v>
      </c>
      <c r="CL88" s="122" t="s">
        <v>693</v>
      </c>
      <c r="CM88" s="221" t="s">
        <v>573</v>
      </c>
      <c r="CN88" s="25"/>
      <c r="CO88" s="242">
        <f t="shared" si="131"/>
        <v>1182.2274523595775</v>
      </c>
      <c r="CP88" s="242">
        <f t="shared" si="132"/>
        <v>387.50180010920968</v>
      </c>
      <c r="CQ88" s="242">
        <f t="shared" si="133"/>
        <v>464.92911549389629</v>
      </c>
      <c r="CR88" s="242">
        <f t="shared" si="134"/>
        <v>7775.2364020027944</v>
      </c>
      <c r="CS88" s="242">
        <f t="shared" si="135"/>
        <v>9629.8397393775049</v>
      </c>
      <c r="CT88" s="242">
        <f t="shared" si="136"/>
        <v>291.2654906570167</v>
      </c>
      <c r="CU88" s="242">
        <f t="shared" si="137"/>
        <v>19731</v>
      </c>
    </row>
    <row r="89" spans="1:99">
      <c r="A89" s="1">
        <v>93</v>
      </c>
      <c r="B89" s="25">
        <v>42</v>
      </c>
      <c r="C89" s="1">
        <v>4</v>
      </c>
      <c r="D89" s="122" t="s">
        <v>693</v>
      </c>
      <c r="E89" s="20" t="s">
        <v>718</v>
      </c>
      <c r="F89" s="2">
        <v>226264</v>
      </c>
      <c r="G89" s="2">
        <v>40628</v>
      </c>
      <c r="H89" s="74">
        <f t="shared" si="138"/>
        <v>5.5691641232647431</v>
      </c>
      <c r="I89" s="81"/>
      <c r="J89" s="59">
        <v>35817.591200000003</v>
      </c>
      <c r="K89" s="59">
        <v>34278.995999999999</v>
      </c>
      <c r="L89" s="59">
        <v>113.13200000000001</v>
      </c>
      <c r="M89" s="59">
        <v>1425.4631999999992</v>
      </c>
      <c r="N89" s="17"/>
      <c r="O89" s="59">
        <v>90.505600000000001</v>
      </c>
      <c r="P89" s="59">
        <v>49483.936800000003</v>
      </c>
      <c r="Q89" s="59">
        <v>9457.8351999999995</v>
      </c>
      <c r="R89" s="59"/>
      <c r="S89" s="59"/>
      <c r="T89" s="59">
        <v>7308.3271999999997</v>
      </c>
      <c r="U89" s="59">
        <v>16291.008</v>
      </c>
      <c r="V89" s="59">
        <v>1855.3647999999998</v>
      </c>
      <c r="W89" s="59">
        <v>2624.6623999999997</v>
      </c>
      <c r="X89" s="59">
        <f t="shared" si="104"/>
        <v>11946.7392</v>
      </c>
      <c r="Y89" s="100"/>
      <c r="Z89" s="59">
        <v>9910.3631999999998</v>
      </c>
      <c r="AA89" s="59">
        <v>18055.867200000001</v>
      </c>
      <c r="AB89" s="59">
        <v>41904.092799999999</v>
      </c>
      <c r="AC89" s="59">
        <v>71001.643199999991</v>
      </c>
      <c r="AD89" s="59">
        <v>8236.0096000000012</v>
      </c>
      <c r="AE89" s="59">
        <v>4796.7968000000001</v>
      </c>
      <c r="AF89" s="59">
        <v>5136.1928000000007</v>
      </c>
      <c r="AG89" s="59">
        <v>23327.818400000004</v>
      </c>
      <c r="AH89" s="59">
        <f t="shared" si="105"/>
        <v>29504.825599999982</v>
      </c>
      <c r="AJ89" s="113">
        <f t="shared" si="106"/>
        <v>6431.4124000000011</v>
      </c>
      <c r="AK89" s="113">
        <f t="shared" si="107"/>
        <v>6155.1420000000007</v>
      </c>
      <c r="AL89" s="113">
        <f t="shared" si="108"/>
        <v>20.314000000000004</v>
      </c>
      <c r="AM89" s="113">
        <f t="shared" si="109"/>
        <v>255.95639999999989</v>
      </c>
      <c r="AN89" s="114"/>
      <c r="AO89" s="113">
        <f t="shared" si="110"/>
        <v>16.251200000000001</v>
      </c>
      <c r="AP89" s="113">
        <f t="shared" si="111"/>
        <v>8885.343600000002</v>
      </c>
      <c r="AQ89" s="113">
        <f t="shared" si="112"/>
        <v>1698.2504000000001</v>
      </c>
      <c r="AR89" s="113"/>
      <c r="AS89" s="113"/>
      <c r="AT89" s="113">
        <f t="shared" si="113"/>
        <v>1312.2844</v>
      </c>
      <c r="AU89" s="113">
        <f t="shared" si="114"/>
        <v>2925.2160000000003</v>
      </c>
      <c r="AV89" s="113">
        <f t="shared" si="115"/>
        <v>333.14960000000002</v>
      </c>
      <c r="AW89" s="113">
        <f t="shared" si="116"/>
        <v>471.28479999999996</v>
      </c>
      <c r="AX89" s="113">
        <f t="shared" si="117"/>
        <v>2145.1584000000012</v>
      </c>
      <c r="AY89" s="113"/>
      <c r="AZ89" s="113">
        <f t="shared" si="118"/>
        <v>1779.5064000000002</v>
      </c>
      <c r="BA89" s="113">
        <f t="shared" si="119"/>
        <v>3242.1144000000004</v>
      </c>
      <c r="BB89" s="113">
        <f t="shared" si="120"/>
        <v>7524.3056000000006</v>
      </c>
      <c r="BC89" s="113">
        <f t="shared" si="121"/>
        <v>12749.0664</v>
      </c>
      <c r="BD89" s="113">
        <f t="shared" si="122"/>
        <v>1478.8592000000003</v>
      </c>
      <c r="BE89" s="113">
        <f t="shared" si="123"/>
        <v>861.31360000000006</v>
      </c>
      <c r="BF89" s="113">
        <f t="shared" si="124"/>
        <v>922.25560000000019</v>
      </c>
      <c r="BG89" s="113">
        <f t="shared" si="125"/>
        <v>4188.7468000000008</v>
      </c>
      <c r="BH89" s="106">
        <f t="shared" si="126"/>
        <v>5297.8911999999982</v>
      </c>
      <c r="BI89" s="124">
        <f t="shared" si="127"/>
        <v>40628</v>
      </c>
      <c r="BK89" s="2">
        <v>2144</v>
      </c>
      <c r="BL89" s="2">
        <v>2676</v>
      </c>
      <c r="BM89" s="2">
        <v>4820</v>
      </c>
      <c r="BN89" s="2">
        <v>3173</v>
      </c>
      <c r="BO89" s="2">
        <v>3482</v>
      </c>
      <c r="BP89" s="2">
        <v>6655</v>
      </c>
      <c r="BQ89" s="2">
        <v>2425</v>
      </c>
      <c r="BR89" s="2">
        <v>2043</v>
      </c>
      <c r="BS89" s="2">
        <v>4468</v>
      </c>
      <c r="BT89" s="2">
        <v>1888</v>
      </c>
      <c r="BU89" s="2">
        <v>1647</v>
      </c>
      <c r="BV89" s="2">
        <v>3535</v>
      </c>
      <c r="BW89" s="2">
        <v>2015</v>
      </c>
      <c r="BX89" s="2">
        <v>2128</v>
      </c>
      <c r="BY89" s="2">
        <v>4143</v>
      </c>
      <c r="BZ89" s="2">
        <v>36513</v>
      </c>
      <c r="CA89" s="2">
        <v>40504</v>
      </c>
      <c r="CB89" s="2">
        <v>77017</v>
      </c>
      <c r="CC89" s="2">
        <v>65760</v>
      </c>
      <c r="CD89" s="2">
        <v>58406</v>
      </c>
      <c r="CE89" s="2">
        <v>124166</v>
      </c>
      <c r="CF89" s="2">
        <f t="shared" si="128"/>
        <v>673</v>
      </c>
      <c r="CG89" s="2">
        <f t="shared" si="129"/>
        <v>787</v>
      </c>
      <c r="CH89" s="2">
        <f t="shared" si="130"/>
        <v>1460</v>
      </c>
      <c r="CI89" s="2">
        <v>114591</v>
      </c>
      <c r="CJ89" s="2">
        <v>111673</v>
      </c>
      <c r="CK89" s="2">
        <v>226264</v>
      </c>
      <c r="CL89" s="122" t="s">
        <v>693</v>
      </c>
      <c r="CM89" s="221" t="s">
        <v>576</v>
      </c>
      <c r="CN89" s="25"/>
      <c r="CO89" s="242">
        <f t="shared" si="131"/>
        <v>2060.4528338577948</v>
      </c>
      <c r="CP89" s="242">
        <f t="shared" si="132"/>
        <v>802.27479404589337</v>
      </c>
      <c r="CQ89" s="242">
        <f t="shared" si="133"/>
        <v>1378.6629070466358</v>
      </c>
      <c r="CR89" s="242">
        <f t="shared" si="134"/>
        <v>13829.184828342115</v>
      </c>
      <c r="CS89" s="242">
        <f t="shared" si="135"/>
        <v>22295.266803380124</v>
      </c>
      <c r="CT89" s="242">
        <f t="shared" si="136"/>
        <v>262.15783332744053</v>
      </c>
      <c r="CU89" s="242">
        <f t="shared" si="137"/>
        <v>40628</v>
      </c>
    </row>
    <row r="90" spans="1:99">
      <c r="A90" s="1">
        <v>95</v>
      </c>
      <c r="B90" s="25">
        <v>44</v>
      </c>
      <c r="C90" s="1">
        <v>4</v>
      </c>
      <c r="D90" s="122" t="s">
        <v>693</v>
      </c>
      <c r="E90" s="20" t="s">
        <v>449</v>
      </c>
      <c r="F90" s="2">
        <v>171980</v>
      </c>
      <c r="G90" s="2">
        <v>28685</v>
      </c>
      <c r="H90" s="74">
        <f t="shared" si="138"/>
        <v>5.9954680146417987</v>
      </c>
      <c r="I90" s="81"/>
      <c r="J90" s="59">
        <v>13414.44</v>
      </c>
      <c r="K90" s="59">
        <v>12984.49</v>
      </c>
      <c r="L90" s="59">
        <v>68.792000000000002</v>
      </c>
      <c r="M90" s="59">
        <v>361.15799999999996</v>
      </c>
      <c r="N90" s="17"/>
      <c r="O90" s="59">
        <v>34.396000000000001</v>
      </c>
      <c r="P90" s="59">
        <v>73297.875999999989</v>
      </c>
      <c r="Q90" s="59">
        <v>44697.601999999999</v>
      </c>
      <c r="R90" s="59"/>
      <c r="S90" s="59"/>
      <c r="T90" s="59">
        <v>3680.3720000000003</v>
      </c>
      <c r="U90" s="59">
        <v>10060.829999999998</v>
      </c>
      <c r="V90" s="59">
        <v>894.29600000000005</v>
      </c>
      <c r="W90" s="59">
        <v>1771.394</v>
      </c>
      <c r="X90" s="59">
        <f t="shared" si="104"/>
        <v>12193.381999999994</v>
      </c>
      <c r="Y90" s="100"/>
      <c r="Z90" s="59">
        <v>3473.9959999999996</v>
      </c>
      <c r="AA90" s="59">
        <v>5933.31</v>
      </c>
      <c r="AB90" s="59">
        <v>25401.446</v>
      </c>
      <c r="AC90" s="59">
        <v>50424.535999999993</v>
      </c>
      <c r="AD90" s="59">
        <v>5812.924</v>
      </c>
      <c r="AE90" s="59">
        <v>3456.7979999999998</v>
      </c>
      <c r="AF90" s="59">
        <v>3542.788</v>
      </c>
      <c r="AG90" s="59">
        <v>17026.02</v>
      </c>
      <c r="AH90" s="59">
        <f t="shared" si="105"/>
        <v>20586.005999999994</v>
      </c>
      <c r="AJ90" s="113">
        <f t="shared" si="106"/>
        <v>2237.4300000000003</v>
      </c>
      <c r="AK90" s="113">
        <f t="shared" si="107"/>
        <v>2165.7175000000002</v>
      </c>
      <c r="AL90" s="113">
        <f t="shared" si="108"/>
        <v>11.474</v>
      </c>
      <c r="AM90" s="113">
        <f t="shared" si="109"/>
        <v>60.238499999999995</v>
      </c>
      <c r="AN90" s="114"/>
      <c r="AO90" s="113">
        <f t="shared" si="110"/>
        <v>5.7370000000000001</v>
      </c>
      <c r="AP90" s="113">
        <f t="shared" si="111"/>
        <v>12225.546999999999</v>
      </c>
      <c r="AQ90" s="113">
        <f t="shared" si="112"/>
        <v>7455.2314999999999</v>
      </c>
      <c r="AR90" s="113"/>
      <c r="AS90" s="113"/>
      <c r="AT90" s="113">
        <f t="shared" si="113"/>
        <v>613.85900000000004</v>
      </c>
      <c r="AU90" s="113">
        <f t="shared" si="114"/>
        <v>1678.0724999999998</v>
      </c>
      <c r="AV90" s="113">
        <f t="shared" si="115"/>
        <v>149.16200000000001</v>
      </c>
      <c r="AW90" s="113">
        <f t="shared" si="116"/>
        <v>295.45550000000003</v>
      </c>
      <c r="AX90" s="113">
        <f t="shared" si="117"/>
        <v>2033.7664999999979</v>
      </c>
      <c r="AY90" s="113"/>
      <c r="AZ90" s="113">
        <f t="shared" si="118"/>
        <v>579.43700000000001</v>
      </c>
      <c r="BA90" s="113">
        <f t="shared" si="119"/>
        <v>989.63250000000005</v>
      </c>
      <c r="BB90" s="113">
        <f t="shared" si="120"/>
        <v>4236.7745000000004</v>
      </c>
      <c r="BC90" s="113">
        <f t="shared" si="121"/>
        <v>8410.4419999999991</v>
      </c>
      <c r="BD90" s="113">
        <f t="shared" si="122"/>
        <v>969.553</v>
      </c>
      <c r="BE90" s="113">
        <f t="shared" si="123"/>
        <v>576.56849999999997</v>
      </c>
      <c r="BF90" s="113">
        <f t="shared" si="124"/>
        <v>590.91100000000006</v>
      </c>
      <c r="BG90" s="113">
        <f t="shared" si="125"/>
        <v>2839.8150000000001</v>
      </c>
      <c r="BH90" s="106">
        <f t="shared" si="126"/>
        <v>3433.5944999999992</v>
      </c>
      <c r="BI90" s="124">
        <f t="shared" si="127"/>
        <v>28685</v>
      </c>
      <c r="BK90" s="2">
        <v>1843</v>
      </c>
      <c r="BL90" s="2">
        <v>2237</v>
      </c>
      <c r="BM90" s="2">
        <v>4080</v>
      </c>
      <c r="BN90" s="2">
        <v>1904</v>
      </c>
      <c r="BO90" s="2">
        <v>2765</v>
      </c>
      <c r="BP90" s="2">
        <v>4669</v>
      </c>
      <c r="BQ90" s="2">
        <v>1469</v>
      </c>
      <c r="BR90" s="2">
        <v>1580</v>
      </c>
      <c r="BS90" s="2">
        <v>3049</v>
      </c>
      <c r="BT90" s="2">
        <v>1985</v>
      </c>
      <c r="BU90" s="2">
        <v>1818</v>
      </c>
      <c r="BV90" s="2">
        <v>3803</v>
      </c>
      <c r="BW90" s="2">
        <v>1479</v>
      </c>
      <c r="BX90" s="2">
        <v>1588</v>
      </c>
      <c r="BY90" s="2">
        <v>3067</v>
      </c>
      <c r="BZ90" s="2">
        <v>37488</v>
      </c>
      <c r="CA90" s="2">
        <v>41703</v>
      </c>
      <c r="CB90" s="2">
        <v>79191</v>
      </c>
      <c r="CC90" s="2">
        <v>42920</v>
      </c>
      <c r="CD90" s="2">
        <v>29281</v>
      </c>
      <c r="CE90" s="2">
        <v>72201</v>
      </c>
      <c r="CF90" s="2">
        <f t="shared" si="128"/>
        <v>1290</v>
      </c>
      <c r="CG90" s="2">
        <f t="shared" si="129"/>
        <v>630</v>
      </c>
      <c r="CH90" s="2">
        <f t="shared" si="130"/>
        <v>1920</v>
      </c>
      <c r="CI90" s="2">
        <v>90378</v>
      </c>
      <c r="CJ90" s="2">
        <v>81602</v>
      </c>
      <c r="CK90" s="2">
        <v>171980</v>
      </c>
      <c r="CL90" s="122" t="s">
        <v>693</v>
      </c>
      <c r="CM90" s="221" t="s">
        <v>433</v>
      </c>
      <c r="CN90" s="25"/>
      <c r="CO90" s="242">
        <f t="shared" si="131"/>
        <v>1459.2688975462263</v>
      </c>
      <c r="CP90" s="242">
        <f t="shared" si="132"/>
        <v>508.55079078962672</v>
      </c>
      <c r="CQ90" s="242">
        <f t="shared" si="133"/>
        <v>1145.8655076171649</v>
      </c>
      <c r="CR90" s="242">
        <f t="shared" si="134"/>
        <v>13208.476770554716</v>
      </c>
      <c r="CS90" s="242">
        <f t="shared" si="135"/>
        <v>12042.59614490057</v>
      </c>
      <c r="CT90" s="242">
        <f t="shared" si="136"/>
        <v>320.24188859169669</v>
      </c>
      <c r="CU90" s="242">
        <f t="shared" si="137"/>
        <v>28685</v>
      </c>
    </row>
    <row r="91" spans="1:99">
      <c r="A91" s="1">
        <v>84</v>
      </c>
      <c r="B91" s="25">
        <v>33</v>
      </c>
      <c r="C91" s="1">
        <v>5</v>
      </c>
      <c r="D91" s="122" t="s">
        <v>693</v>
      </c>
      <c r="E91" s="20" t="s">
        <v>608</v>
      </c>
      <c r="F91" s="2">
        <v>274294</v>
      </c>
      <c r="G91" s="2">
        <v>47560</v>
      </c>
      <c r="H91" s="74">
        <f t="shared" si="138"/>
        <v>5.7673254835996639</v>
      </c>
      <c r="I91" s="81"/>
      <c r="J91" s="59">
        <v>33381.5798</v>
      </c>
      <c r="K91" s="59">
        <v>32202.115600000001</v>
      </c>
      <c r="L91" s="59">
        <v>246.8646</v>
      </c>
      <c r="M91" s="59">
        <v>932.59959999999933</v>
      </c>
      <c r="N91" s="17"/>
      <c r="O91" s="98">
        <v>109.7176</v>
      </c>
      <c r="P91" s="59">
        <v>68244.347200000004</v>
      </c>
      <c r="Q91" s="59">
        <v>6802.4912000000004</v>
      </c>
      <c r="R91" s="59"/>
      <c r="S91" s="59"/>
      <c r="T91" s="59">
        <v>10121.4486</v>
      </c>
      <c r="U91" s="59">
        <v>34122.173600000002</v>
      </c>
      <c r="V91" s="59">
        <v>2084.6343999999999</v>
      </c>
      <c r="W91" s="59">
        <v>1810.3404</v>
      </c>
      <c r="X91" s="59">
        <f t="shared" si="104"/>
        <v>13303.258999999998</v>
      </c>
      <c r="Y91" s="100"/>
      <c r="Z91" s="59">
        <v>11547.777399999999</v>
      </c>
      <c r="AA91" s="59">
        <v>14949.023000000001</v>
      </c>
      <c r="AB91" s="59">
        <v>53981.059199999996</v>
      </c>
      <c r="AC91" s="59">
        <v>94823.435800000007</v>
      </c>
      <c r="AD91" s="59">
        <v>9188.8490000000002</v>
      </c>
      <c r="AE91" s="59">
        <v>3099.5221999999999</v>
      </c>
      <c r="AF91" s="59">
        <v>9161.4195999999993</v>
      </c>
      <c r="AG91" s="59">
        <v>37742.854399999997</v>
      </c>
      <c r="AH91" s="59">
        <f t="shared" si="105"/>
        <v>35630.790600000008</v>
      </c>
      <c r="AJ91" s="113">
        <f t="shared" si="106"/>
        <v>5788.0519999999997</v>
      </c>
      <c r="AK91" s="113">
        <f t="shared" si="107"/>
        <v>5583.5439999999999</v>
      </c>
      <c r="AL91" s="113">
        <f t="shared" si="108"/>
        <v>42.803999999999995</v>
      </c>
      <c r="AM91" s="113">
        <f t="shared" si="109"/>
        <v>161.70399999999987</v>
      </c>
      <c r="AN91" s="114"/>
      <c r="AO91" s="250">
        <f t="shared" si="110"/>
        <v>19.024000000000001</v>
      </c>
      <c r="AP91" s="113">
        <f t="shared" si="111"/>
        <v>11832.928</v>
      </c>
      <c r="AQ91" s="113">
        <f t="shared" si="112"/>
        <v>1179.4880000000001</v>
      </c>
      <c r="AR91" s="113"/>
      <c r="AS91" s="113"/>
      <c r="AT91" s="113">
        <f t="shared" si="113"/>
        <v>1754.9639999999999</v>
      </c>
      <c r="AU91" s="113">
        <f t="shared" si="114"/>
        <v>5916.4639999999999</v>
      </c>
      <c r="AV91" s="113">
        <f t="shared" si="115"/>
        <v>361.45599999999996</v>
      </c>
      <c r="AW91" s="113">
        <f t="shared" si="116"/>
        <v>313.89600000000002</v>
      </c>
      <c r="AX91" s="113">
        <f t="shared" si="117"/>
        <v>2306.659999999998</v>
      </c>
      <c r="AY91" s="113"/>
      <c r="AZ91" s="113">
        <f t="shared" si="118"/>
        <v>2002.2759999999996</v>
      </c>
      <c r="BA91" s="113">
        <f t="shared" si="119"/>
        <v>2592.02</v>
      </c>
      <c r="BB91" s="113">
        <f t="shared" si="120"/>
        <v>9359.8079999999991</v>
      </c>
      <c r="BC91" s="113">
        <f t="shared" si="121"/>
        <v>16441.492000000002</v>
      </c>
      <c r="BD91" s="113">
        <f t="shared" si="122"/>
        <v>1593.26</v>
      </c>
      <c r="BE91" s="113">
        <f t="shared" si="123"/>
        <v>537.428</v>
      </c>
      <c r="BF91" s="113">
        <f t="shared" si="124"/>
        <v>1588.5039999999997</v>
      </c>
      <c r="BG91" s="113">
        <f t="shared" si="125"/>
        <v>6544.2559999999994</v>
      </c>
      <c r="BH91" s="106">
        <f t="shared" si="126"/>
        <v>6178.0440000000017</v>
      </c>
      <c r="BI91" s="124">
        <f t="shared" si="127"/>
        <v>48035.600000000006</v>
      </c>
      <c r="BK91" s="2">
        <v>4316</v>
      </c>
      <c r="BL91" s="2">
        <v>4968</v>
      </c>
      <c r="BM91" s="2">
        <v>9284</v>
      </c>
      <c r="BN91" s="2">
        <v>3601</v>
      </c>
      <c r="BO91" s="2">
        <v>3686</v>
      </c>
      <c r="BP91" s="2">
        <v>7287</v>
      </c>
      <c r="BQ91" s="2">
        <v>1616</v>
      </c>
      <c r="BR91" s="2">
        <v>1330</v>
      </c>
      <c r="BS91" s="2">
        <v>2946</v>
      </c>
      <c r="BT91" s="2">
        <v>1455</v>
      </c>
      <c r="BU91" s="2">
        <v>994</v>
      </c>
      <c r="BV91" s="2">
        <v>2449</v>
      </c>
      <c r="BW91" s="2">
        <v>2877</v>
      </c>
      <c r="BX91" s="2">
        <v>2959</v>
      </c>
      <c r="BY91" s="2">
        <v>5836</v>
      </c>
      <c r="BZ91" s="2">
        <v>71465</v>
      </c>
      <c r="CA91" s="2">
        <v>75877</v>
      </c>
      <c r="CB91" s="2">
        <v>147342</v>
      </c>
      <c r="CC91" s="2">
        <v>51083</v>
      </c>
      <c r="CD91" s="2">
        <v>45401</v>
      </c>
      <c r="CE91" s="2">
        <v>96484</v>
      </c>
      <c r="CF91" s="2">
        <f t="shared" si="128"/>
        <v>1310</v>
      </c>
      <c r="CG91" s="2">
        <f t="shared" si="129"/>
        <v>1356</v>
      </c>
      <c r="CH91" s="2">
        <f t="shared" si="130"/>
        <v>2666</v>
      </c>
      <c r="CI91" s="2">
        <v>137723</v>
      </c>
      <c r="CJ91" s="2">
        <v>136571</v>
      </c>
      <c r="CK91" s="2">
        <v>274294</v>
      </c>
      <c r="CL91" s="122" t="s">
        <v>693</v>
      </c>
      <c r="CM91" s="221" t="s">
        <v>567</v>
      </c>
      <c r="CN91" s="25"/>
      <c r="CO91" s="242">
        <f t="shared" si="131"/>
        <v>2873.2555579050213</v>
      </c>
      <c r="CP91" s="242">
        <f t="shared" si="132"/>
        <v>510.80869432069238</v>
      </c>
      <c r="CQ91" s="242">
        <f t="shared" si="133"/>
        <v>1436.5410836547644</v>
      </c>
      <c r="CR91" s="242">
        <f t="shared" si="134"/>
        <v>25547.717121045302</v>
      </c>
      <c r="CS91" s="242">
        <f t="shared" si="135"/>
        <v>16729.418215491405</v>
      </c>
      <c r="CT91" s="242">
        <f t="shared" si="136"/>
        <v>462.2593275828126</v>
      </c>
      <c r="CU91" s="242">
        <f t="shared" si="137"/>
        <v>47560</v>
      </c>
    </row>
    <row r="92" spans="1:99">
      <c r="A92" s="1">
        <v>97</v>
      </c>
      <c r="B92" s="25">
        <v>46</v>
      </c>
      <c r="C92" s="1">
        <v>5</v>
      </c>
      <c r="D92" s="122" t="s">
        <v>693</v>
      </c>
      <c r="E92" s="20" t="s">
        <v>720</v>
      </c>
      <c r="F92" s="2">
        <v>367343</v>
      </c>
      <c r="G92" s="2">
        <v>63638</v>
      </c>
      <c r="H92" s="74">
        <f t="shared" si="138"/>
        <v>5.7723844244005154</v>
      </c>
      <c r="I92" s="81"/>
      <c r="J92" s="59">
        <v>66489.083000000013</v>
      </c>
      <c r="K92" s="59">
        <v>65166.648199999996</v>
      </c>
      <c r="L92" s="59">
        <v>551.0145</v>
      </c>
      <c r="M92" s="59">
        <v>771.42030000001103</v>
      </c>
      <c r="N92" s="17"/>
      <c r="O92" s="59">
        <v>624.48310000000004</v>
      </c>
      <c r="P92" s="59">
        <v>99880.561700000006</v>
      </c>
      <c r="Q92" s="59">
        <v>14546.782800000001</v>
      </c>
      <c r="R92" s="59"/>
      <c r="S92" s="59"/>
      <c r="T92" s="59">
        <v>11093.758600000001</v>
      </c>
      <c r="U92" s="59">
        <v>43126.068200000002</v>
      </c>
      <c r="V92" s="59">
        <v>3563.2270999999996</v>
      </c>
      <c r="W92" s="59">
        <v>2571.4009999999998</v>
      </c>
      <c r="X92" s="59">
        <f t="shared" si="104"/>
        <v>24979.324000000008</v>
      </c>
      <c r="Y92" s="100"/>
      <c r="Z92" s="59">
        <v>16714.106499999998</v>
      </c>
      <c r="AA92" s="59">
        <v>20571.207999999999</v>
      </c>
      <c r="AB92" s="59">
        <v>42501.585099999997</v>
      </c>
      <c r="AC92" s="59">
        <v>120561.97259999999</v>
      </c>
      <c r="AD92" s="59">
        <v>10469.2755</v>
      </c>
      <c r="AE92" s="59">
        <v>3122.4155000000001</v>
      </c>
      <c r="AF92" s="59">
        <v>11167.227199999999</v>
      </c>
      <c r="AG92" s="59">
        <v>49664.773599999993</v>
      </c>
      <c r="AH92" s="59">
        <f t="shared" si="105"/>
        <v>46138.280799999993</v>
      </c>
      <c r="AJ92" s="113">
        <f t="shared" si="106"/>
        <v>11518.478000000003</v>
      </c>
      <c r="AK92" s="113">
        <f t="shared" si="107"/>
        <v>11289.3812</v>
      </c>
      <c r="AL92" s="113">
        <f t="shared" si="108"/>
        <v>95.456999999999994</v>
      </c>
      <c r="AM92" s="113">
        <f t="shared" si="109"/>
        <v>133.63980000000191</v>
      </c>
      <c r="AN92" s="114"/>
      <c r="AO92" s="113">
        <f t="shared" si="110"/>
        <v>108.1846</v>
      </c>
      <c r="AP92" s="113">
        <f t="shared" si="111"/>
        <v>17303.172200000001</v>
      </c>
      <c r="AQ92" s="113">
        <f t="shared" si="112"/>
        <v>2520.0648000000001</v>
      </c>
      <c r="AR92" s="113"/>
      <c r="AS92" s="113"/>
      <c r="AT92" s="113">
        <f t="shared" si="113"/>
        <v>1921.8676000000003</v>
      </c>
      <c r="AU92" s="113">
        <f t="shared" si="114"/>
        <v>7471.1012000000001</v>
      </c>
      <c r="AV92" s="113">
        <f t="shared" si="115"/>
        <v>617.28859999999997</v>
      </c>
      <c r="AW92" s="113">
        <f t="shared" si="116"/>
        <v>445.46599999999995</v>
      </c>
      <c r="AX92" s="113">
        <f t="shared" si="117"/>
        <v>4327.384</v>
      </c>
      <c r="AY92" s="113"/>
      <c r="AZ92" s="113">
        <f t="shared" si="118"/>
        <v>2895.5289999999995</v>
      </c>
      <c r="BA92" s="113">
        <f t="shared" si="119"/>
        <v>3563.7279999999996</v>
      </c>
      <c r="BB92" s="113">
        <f t="shared" si="120"/>
        <v>7362.9165999999996</v>
      </c>
      <c r="BC92" s="113">
        <f t="shared" si="121"/>
        <v>20885.991599999998</v>
      </c>
      <c r="BD92" s="113">
        <f t="shared" si="122"/>
        <v>1813.683</v>
      </c>
      <c r="BE92" s="113">
        <f t="shared" si="123"/>
        <v>540.923</v>
      </c>
      <c r="BF92" s="113">
        <f t="shared" si="124"/>
        <v>1934.5952</v>
      </c>
      <c r="BG92" s="113">
        <f t="shared" si="125"/>
        <v>8603.8575999999994</v>
      </c>
      <c r="BH92" s="106">
        <f t="shared" si="126"/>
        <v>7992.9327999999987</v>
      </c>
      <c r="BI92" s="124">
        <f t="shared" si="127"/>
        <v>63638</v>
      </c>
      <c r="BK92" s="2">
        <v>5657</v>
      </c>
      <c r="BL92" s="2">
        <v>6530</v>
      </c>
      <c r="BM92" s="2">
        <v>12187</v>
      </c>
      <c r="BN92" s="2">
        <v>5464</v>
      </c>
      <c r="BO92" s="2">
        <v>5727</v>
      </c>
      <c r="BP92" s="2">
        <v>11191</v>
      </c>
      <c r="BQ92" s="2">
        <v>1707</v>
      </c>
      <c r="BR92" s="2">
        <v>1684</v>
      </c>
      <c r="BS92" s="2">
        <v>3391</v>
      </c>
      <c r="BT92" s="2">
        <v>2832</v>
      </c>
      <c r="BU92" s="2">
        <v>2508</v>
      </c>
      <c r="BV92" s="2">
        <v>5340</v>
      </c>
      <c r="BW92" s="2">
        <v>2772</v>
      </c>
      <c r="BX92" s="2">
        <v>2581</v>
      </c>
      <c r="BY92" s="2">
        <v>5353</v>
      </c>
      <c r="BZ92" s="2">
        <v>54532</v>
      </c>
      <c r="CA92" s="2">
        <v>55204</v>
      </c>
      <c r="CB92" s="2">
        <v>109736</v>
      </c>
      <c r="CC92" s="2">
        <v>113737</v>
      </c>
      <c r="CD92" s="2">
        <v>100352</v>
      </c>
      <c r="CE92" s="2">
        <v>214089</v>
      </c>
      <c r="CF92" s="2">
        <f t="shared" si="128"/>
        <v>3494</v>
      </c>
      <c r="CG92" s="2">
        <f t="shared" si="129"/>
        <v>2562</v>
      </c>
      <c r="CH92" s="2">
        <f t="shared" si="130"/>
        <v>6056</v>
      </c>
      <c r="CI92" s="2">
        <v>190195</v>
      </c>
      <c r="CJ92" s="2">
        <v>177148</v>
      </c>
      <c r="CK92" s="2">
        <v>367343</v>
      </c>
      <c r="CL92" s="122" t="s">
        <v>693</v>
      </c>
      <c r="CM92" s="221" t="s">
        <v>435</v>
      </c>
      <c r="CN92" s="25"/>
      <c r="CO92" s="242">
        <f t="shared" si="131"/>
        <v>4049.9728155974117</v>
      </c>
      <c r="CP92" s="242">
        <f t="shared" si="132"/>
        <v>587.45221223760905</v>
      </c>
      <c r="CQ92" s="242">
        <f t="shared" si="133"/>
        <v>1852.4407270589068</v>
      </c>
      <c r="CR92" s="242">
        <f t="shared" si="134"/>
        <v>19010.514881187337</v>
      </c>
      <c r="CS92" s="242">
        <f t="shared" si="135"/>
        <v>37088.486188657465</v>
      </c>
      <c r="CT92" s="242">
        <f t="shared" si="136"/>
        <v>1049.133175261268</v>
      </c>
      <c r="CU92" s="242">
        <f t="shared" si="137"/>
        <v>63638</v>
      </c>
    </row>
    <row r="93" spans="1:99">
      <c r="A93" s="1">
        <v>99</v>
      </c>
      <c r="B93" s="25">
        <v>48</v>
      </c>
      <c r="C93" s="1">
        <v>5</v>
      </c>
      <c r="D93" s="122" t="s">
        <v>693</v>
      </c>
      <c r="E93" s="20" t="s">
        <v>274</v>
      </c>
      <c r="F93" s="2">
        <v>209453</v>
      </c>
      <c r="G93" s="2">
        <v>37140</v>
      </c>
      <c r="H93" s="74">
        <f t="shared" si="138"/>
        <v>5.639553042541734</v>
      </c>
      <c r="I93" s="81"/>
      <c r="J93" s="59">
        <v>26893.765200000002</v>
      </c>
      <c r="K93" s="59">
        <v>25720.828399999999</v>
      </c>
      <c r="L93" s="59">
        <v>209.45300000000003</v>
      </c>
      <c r="M93" s="59">
        <v>963.48380000000111</v>
      </c>
      <c r="N93" s="17"/>
      <c r="O93" s="59">
        <v>62.835900000000002</v>
      </c>
      <c r="P93" s="59">
        <v>64658.141100000001</v>
      </c>
      <c r="Q93" s="59">
        <v>5592.3950999999997</v>
      </c>
      <c r="R93" s="59"/>
      <c r="S93" s="59"/>
      <c r="T93" s="59">
        <v>4733.6377999999995</v>
      </c>
      <c r="U93" s="59">
        <v>33198.300499999998</v>
      </c>
      <c r="V93" s="59">
        <v>2324.9283</v>
      </c>
      <c r="W93" s="59">
        <v>6786.2772000000004</v>
      </c>
      <c r="X93" s="59">
        <f t="shared" si="104"/>
        <v>12022.602200000008</v>
      </c>
      <c r="Y93" s="100"/>
      <c r="Z93" s="59">
        <v>11331.407299999999</v>
      </c>
      <c r="AA93" s="59">
        <v>9613.8927000000003</v>
      </c>
      <c r="AB93" s="59">
        <v>35732.681799999998</v>
      </c>
      <c r="AC93" s="59">
        <v>61160.275999999998</v>
      </c>
      <c r="AD93" s="59">
        <v>8001.1045999999997</v>
      </c>
      <c r="AE93" s="59">
        <v>3393.1386000000002</v>
      </c>
      <c r="AF93" s="59">
        <v>6325.4806000000008</v>
      </c>
      <c r="AG93" s="59">
        <v>20966.245299999999</v>
      </c>
      <c r="AH93" s="59">
        <f t="shared" si="105"/>
        <v>22474.306899999996</v>
      </c>
      <c r="AJ93" s="113">
        <f t="shared" si="106"/>
        <v>4768.7760000000007</v>
      </c>
      <c r="AK93" s="113">
        <f t="shared" si="107"/>
        <v>4560.7919999999995</v>
      </c>
      <c r="AL93" s="113">
        <f t="shared" si="108"/>
        <v>37.140000000000008</v>
      </c>
      <c r="AM93" s="113">
        <f t="shared" si="109"/>
        <v>170.84400000000019</v>
      </c>
      <c r="AN93" s="114"/>
      <c r="AO93" s="113">
        <f t="shared" si="110"/>
        <v>11.142000000000001</v>
      </c>
      <c r="AP93" s="113">
        <f t="shared" si="111"/>
        <v>11465.118</v>
      </c>
      <c r="AQ93" s="113">
        <f t="shared" si="112"/>
        <v>991.63799999999992</v>
      </c>
      <c r="AR93" s="113"/>
      <c r="AS93" s="113"/>
      <c r="AT93" s="113">
        <f t="shared" si="113"/>
        <v>839.36399999999992</v>
      </c>
      <c r="AU93" s="113">
        <f t="shared" si="114"/>
        <v>5886.69</v>
      </c>
      <c r="AV93" s="113">
        <f t="shared" si="115"/>
        <v>412.25400000000002</v>
      </c>
      <c r="AW93" s="113">
        <f t="shared" si="116"/>
        <v>1203.336</v>
      </c>
      <c r="AX93" s="113">
        <f t="shared" si="117"/>
        <v>2131.8360000000011</v>
      </c>
      <c r="AY93" s="113"/>
      <c r="AZ93" s="113">
        <f t="shared" si="118"/>
        <v>2009.2739999999999</v>
      </c>
      <c r="BA93" s="113">
        <f t="shared" si="119"/>
        <v>1704.7260000000001</v>
      </c>
      <c r="BB93" s="113">
        <f t="shared" si="120"/>
        <v>6336.0839999999998</v>
      </c>
      <c r="BC93" s="113">
        <f t="shared" si="121"/>
        <v>10844.88</v>
      </c>
      <c r="BD93" s="113">
        <f t="shared" si="122"/>
        <v>1418.748</v>
      </c>
      <c r="BE93" s="113">
        <f t="shared" si="123"/>
        <v>601.66800000000001</v>
      </c>
      <c r="BF93" s="113">
        <f t="shared" si="124"/>
        <v>1121.6280000000002</v>
      </c>
      <c r="BG93" s="113">
        <f t="shared" si="125"/>
        <v>3717.7139999999999</v>
      </c>
      <c r="BH93" s="106">
        <f t="shared" si="126"/>
        <v>3985.1219999999994</v>
      </c>
      <c r="BI93" s="124">
        <f t="shared" si="127"/>
        <v>37140</v>
      </c>
      <c r="BK93" s="2">
        <v>2866</v>
      </c>
      <c r="BL93" s="2">
        <v>3337</v>
      </c>
      <c r="BM93" s="2">
        <v>6203</v>
      </c>
      <c r="BN93" s="2">
        <v>3110</v>
      </c>
      <c r="BO93" s="2">
        <v>3431</v>
      </c>
      <c r="BP93" s="2">
        <v>6541</v>
      </c>
      <c r="BQ93" s="2">
        <v>1538</v>
      </c>
      <c r="BR93" s="2">
        <v>1298</v>
      </c>
      <c r="BS93" s="2">
        <v>2836</v>
      </c>
      <c r="BT93" s="2">
        <v>1274</v>
      </c>
      <c r="BU93" s="2">
        <v>1118</v>
      </c>
      <c r="BV93" s="2">
        <v>2392</v>
      </c>
      <c r="BW93" s="2">
        <v>1752</v>
      </c>
      <c r="BX93" s="2">
        <v>1891</v>
      </c>
      <c r="BY93" s="2">
        <v>3643</v>
      </c>
      <c r="BZ93" s="2">
        <v>55253</v>
      </c>
      <c r="CA93" s="2">
        <v>61440</v>
      </c>
      <c r="CB93" s="2">
        <v>116693</v>
      </c>
      <c r="CC93" s="2">
        <v>35899</v>
      </c>
      <c r="CD93" s="2">
        <v>33503</v>
      </c>
      <c r="CE93" s="2">
        <v>69402</v>
      </c>
      <c r="CF93" s="2">
        <f t="shared" si="128"/>
        <v>829</v>
      </c>
      <c r="CG93" s="2">
        <f t="shared" si="129"/>
        <v>914</v>
      </c>
      <c r="CH93" s="2">
        <f t="shared" si="130"/>
        <v>1743</v>
      </c>
      <c r="CI93" s="2">
        <v>102521</v>
      </c>
      <c r="CJ93" s="2">
        <v>106932</v>
      </c>
      <c r="CK93" s="2">
        <v>209453</v>
      </c>
      <c r="CL93" s="122" t="s">
        <v>693</v>
      </c>
      <c r="CM93" s="221" t="s">
        <v>579</v>
      </c>
      <c r="CN93" s="25"/>
      <c r="CO93" s="242">
        <f t="shared" si="131"/>
        <v>2259.7535485287867</v>
      </c>
      <c r="CP93" s="242">
        <f t="shared" si="132"/>
        <v>502.87673129532641</v>
      </c>
      <c r="CQ93" s="242">
        <f t="shared" si="133"/>
        <v>1070.1202656443211</v>
      </c>
      <c r="CR93" s="242">
        <f t="shared" si="134"/>
        <v>20691.888013062595</v>
      </c>
      <c r="CS93" s="242">
        <f t="shared" si="135"/>
        <v>12306.294395401355</v>
      </c>
      <c r="CT93" s="242">
        <f t="shared" si="136"/>
        <v>309.06704606761423</v>
      </c>
      <c r="CU93" s="242">
        <f t="shared" si="137"/>
        <v>37140</v>
      </c>
    </row>
    <row r="94" spans="1:99">
      <c r="A94" s="1">
        <v>70</v>
      </c>
      <c r="B94" s="25">
        <v>19</v>
      </c>
      <c r="C94" s="1">
        <v>6</v>
      </c>
      <c r="D94" s="122" t="s">
        <v>693</v>
      </c>
      <c r="E94" s="20" t="s">
        <v>615</v>
      </c>
      <c r="F94" s="2">
        <v>155761</v>
      </c>
      <c r="G94" s="2">
        <v>33146</v>
      </c>
      <c r="H94" s="74">
        <f t="shared" si="138"/>
        <v>4.6992397272672415</v>
      </c>
      <c r="I94" s="81"/>
      <c r="J94" s="59">
        <v>8270.9090999999989</v>
      </c>
      <c r="K94" s="59">
        <v>6090.2551000000003</v>
      </c>
      <c r="L94" s="59">
        <v>109.03270000000001</v>
      </c>
      <c r="M94" s="59">
        <v>2071.6212999999993</v>
      </c>
      <c r="N94" s="17"/>
      <c r="O94" s="59">
        <v>77.880499999999998</v>
      </c>
      <c r="P94" s="59">
        <v>39142.739299999994</v>
      </c>
      <c r="Q94" s="59">
        <v>7351.9191999999994</v>
      </c>
      <c r="R94" s="59"/>
      <c r="S94" s="59"/>
      <c r="T94" s="59">
        <v>4267.8514000000005</v>
      </c>
      <c r="U94" s="59">
        <v>13504.4787</v>
      </c>
      <c r="V94" s="59">
        <v>1043.5987</v>
      </c>
      <c r="W94" s="59">
        <v>1900.2841999999998</v>
      </c>
      <c r="X94" s="59">
        <f t="shared" ref="X94:X111" si="139">P94-Q94-SUM(T94:W94)</f>
        <v>11074.607099999997</v>
      </c>
      <c r="Y94" s="100"/>
      <c r="Z94" s="59">
        <v>8208.6046999999999</v>
      </c>
      <c r="AA94" s="59">
        <v>10031.008400000001</v>
      </c>
      <c r="AB94" s="59">
        <v>23052.628000000004</v>
      </c>
      <c r="AC94" s="59">
        <v>66977.23</v>
      </c>
      <c r="AD94" s="59">
        <v>5124.5369000000001</v>
      </c>
      <c r="AE94" s="59">
        <v>1012.4465000000001</v>
      </c>
      <c r="AF94" s="59">
        <v>4065.3620999999998</v>
      </c>
      <c r="AG94" s="59">
        <v>33145.940800000004</v>
      </c>
      <c r="AH94" s="59">
        <f t="shared" ref="AH94:AH111" si="140">AC94-SUM(AD94:AG94)</f>
        <v>23628.943699999989</v>
      </c>
      <c r="AJ94" s="113">
        <f t="shared" ref="AJ94:AJ111" si="141">J94/$H94</f>
        <v>1760.0526</v>
      </c>
      <c r="AK94" s="113">
        <f t="shared" ref="AK94:AK111" si="142">K94/$H94</f>
        <v>1296.0086000000001</v>
      </c>
      <c r="AL94" s="113">
        <f t="shared" ref="AL94:AL111" si="143">L94/$H94</f>
        <v>23.202200000000005</v>
      </c>
      <c r="AM94" s="113">
        <f t="shared" ref="AM94:AM111" si="144">M94/$H94</f>
        <v>440.84179999999992</v>
      </c>
      <c r="AN94" s="114"/>
      <c r="AO94" s="113">
        <f t="shared" ref="AO94:AO111" si="145">O94/$H94</f>
        <v>16.573</v>
      </c>
      <c r="AP94" s="113">
        <f t="shared" ref="AP94:AP111" si="146">P94/$H94</f>
        <v>8329.5897999999997</v>
      </c>
      <c r="AQ94" s="113">
        <f t="shared" ref="AQ94:AQ111" si="147">Q94/$H94</f>
        <v>1564.4911999999999</v>
      </c>
      <c r="AR94" s="113"/>
      <c r="AS94" s="113"/>
      <c r="AT94" s="113">
        <f t="shared" ref="AT94:AT111" si="148">T94/$H94</f>
        <v>908.20040000000017</v>
      </c>
      <c r="AU94" s="113">
        <f t="shared" ref="AU94:AU111" si="149">U94/$H94</f>
        <v>2873.7582000000002</v>
      </c>
      <c r="AV94" s="113">
        <f t="shared" ref="AV94:AV111" si="150">V94/$H94</f>
        <v>222.07820000000001</v>
      </c>
      <c r="AW94" s="113">
        <f t="shared" ref="AW94:AW111" si="151">W94/$H94</f>
        <v>404.38119999999998</v>
      </c>
      <c r="AX94" s="113">
        <f t="shared" ref="AX94:AX111" si="152">AP94-SUM(AQ94:AW94)</f>
        <v>2356.6805999999997</v>
      </c>
      <c r="AY94" s="113"/>
      <c r="AZ94" s="113">
        <f t="shared" si="118"/>
        <v>1746.7942</v>
      </c>
      <c r="BA94" s="113">
        <f t="shared" si="119"/>
        <v>2134.6024000000002</v>
      </c>
      <c r="BB94" s="113">
        <f t="shared" si="120"/>
        <v>4905.6080000000011</v>
      </c>
      <c r="BC94" s="113">
        <f t="shared" si="121"/>
        <v>14252.78</v>
      </c>
      <c r="BD94" s="113">
        <f t="shared" si="122"/>
        <v>1090.5034000000001</v>
      </c>
      <c r="BE94" s="113">
        <f t="shared" si="123"/>
        <v>215.44900000000004</v>
      </c>
      <c r="BF94" s="113">
        <f t="shared" si="124"/>
        <v>865.11060000000009</v>
      </c>
      <c r="BG94" s="113">
        <f t="shared" si="125"/>
        <v>7053.4688000000015</v>
      </c>
      <c r="BH94" s="106">
        <f t="shared" ref="BH94:BH111" si="153">BC94-SUM(BD94:BG94)</f>
        <v>5028.2482</v>
      </c>
      <c r="BI94" s="124">
        <f t="shared" ref="BI94:BI111" si="154">AJ94+AO94+AP94+SUM(AZ94:BC94)</f>
        <v>33146</v>
      </c>
      <c r="BK94" s="2">
        <v>2220</v>
      </c>
      <c r="BL94" s="2">
        <v>2371</v>
      </c>
      <c r="BM94" s="2">
        <v>4591</v>
      </c>
      <c r="BN94" s="2">
        <v>1285</v>
      </c>
      <c r="BO94" s="2">
        <v>1197</v>
      </c>
      <c r="BP94" s="2">
        <v>2482</v>
      </c>
      <c r="BQ94" s="2">
        <v>164</v>
      </c>
      <c r="BR94" s="2">
        <v>193</v>
      </c>
      <c r="BS94" s="2">
        <v>357</v>
      </c>
      <c r="BT94" s="2">
        <v>493</v>
      </c>
      <c r="BU94" s="2">
        <v>530</v>
      </c>
      <c r="BV94" s="2">
        <v>1023</v>
      </c>
      <c r="BW94" s="2">
        <v>452</v>
      </c>
      <c r="BX94" s="2">
        <v>515</v>
      </c>
      <c r="BY94" s="2">
        <v>967</v>
      </c>
      <c r="BZ94" s="2">
        <v>29971</v>
      </c>
      <c r="CA94" s="2">
        <v>34327</v>
      </c>
      <c r="CB94" s="2">
        <v>64298</v>
      </c>
      <c r="CC94" s="2">
        <v>41713</v>
      </c>
      <c r="CD94" s="2">
        <v>36283</v>
      </c>
      <c r="CE94" s="2">
        <v>77996</v>
      </c>
      <c r="CF94" s="2">
        <f t="shared" ref="CF94:CF111" si="155">CI94-CC94-BZ94-BW94-BT94-BQ94-BN94-BK94</f>
        <v>2069</v>
      </c>
      <c r="CG94" s="2">
        <f t="shared" ref="CG94:CG111" si="156">CJ94-CD94-CA94-BX94-BU94-BR94-BO94-BL94</f>
        <v>1978</v>
      </c>
      <c r="CH94" s="2">
        <f t="shared" ref="CH94:CH111" si="157">CK94-CE94-CB94-BY94-BV94-BS94-BP94-BM94</f>
        <v>4047</v>
      </c>
      <c r="CI94" s="2">
        <v>78367</v>
      </c>
      <c r="CJ94" s="2">
        <v>77394</v>
      </c>
      <c r="CK94" s="2">
        <v>155761</v>
      </c>
      <c r="CL94" s="122" t="s">
        <v>693</v>
      </c>
      <c r="CM94" s="221" t="s">
        <v>825</v>
      </c>
      <c r="CN94" s="25"/>
      <c r="CO94" s="242">
        <f t="shared" si="131"/>
        <v>1505.1370882313288</v>
      </c>
      <c r="CP94" s="242">
        <f t="shared" si="132"/>
        <v>75.969735684799147</v>
      </c>
      <c r="CQ94" s="242">
        <f t="shared" si="133"/>
        <v>423.4727563382362</v>
      </c>
      <c r="CR94" s="242">
        <f t="shared" si="134"/>
        <v>13682.638837706487</v>
      </c>
      <c r="CS94" s="242">
        <f t="shared" si="135"/>
        <v>16597.578443898026</v>
      </c>
      <c r="CT94" s="242">
        <f t="shared" si="136"/>
        <v>861.2031381411266</v>
      </c>
      <c r="CU94" s="242">
        <f t="shared" si="137"/>
        <v>33146</v>
      </c>
    </row>
    <row r="95" spans="1:99">
      <c r="A95" s="1">
        <v>72</v>
      </c>
      <c r="B95" s="25">
        <v>21</v>
      </c>
      <c r="C95" s="1">
        <v>6</v>
      </c>
      <c r="D95" s="122" t="s">
        <v>693</v>
      </c>
      <c r="E95" s="20" t="s">
        <v>477</v>
      </c>
      <c r="F95" s="2">
        <v>380781</v>
      </c>
      <c r="G95" s="2">
        <v>79935</v>
      </c>
      <c r="H95" s="74">
        <f t="shared" si="138"/>
        <v>4.7636329517733156</v>
      </c>
      <c r="I95" s="81"/>
      <c r="J95" s="59">
        <v>19838.6901</v>
      </c>
      <c r="K95" s="59">
        <v>17097.066900000002</v>
      </c>
      <c r="L95" s="59">
        <v>951.95249999999999</v>
      </c>
      <c r="M95" s="59">
        <v>1789.6706999999992</v>
      </c>
      <c r="N95" s="17"/>
      <c r="O95" s="59">
        <v>228.46860000000001</v>
      </c>
      <c r="P95" s="59">
        <v>125238.87089999999</v>
      </c>
      <c r="Q95" s="59">
        <v>27949.325400000002</v>
      </c>
      <c r="R95" s="59"/>
      <c r="S95" s="59"/>
      <c r="T95" s="59">
        <v>8834.1191999999992</v>
      </c>
      <c r="U95" s="59">
        <v>30805.1829</v>
      </c>
      <c r="V95" s="59">
        <v>2589.3108000000002</v>
      </c>
      <c r="W95" s="59">
        <v>7920.2447999999995</v>
      </c>
      <c r="X95" s="59">
        <f t="shared" si="139"/>
        <v>47140.687799999992</v>
      </c>
      <c r="Y95" s="100"/>
      <c r="Z95" s="59">
        <v>19838.6901</v>
      </c>
      <c r="AA95" s="59">
        <v>22047.219900000004</v>
      </c>
      <c r="AB95" s="59">
        <v>48244.952699999994</v>
      </c>
      <c r="AC95" s="59">
        <v>145344.10770000002</v>
      </c>
      <c r="AD95" s="59">
        <v>9405.2907000000014</v>
      </c>
      <c r="AE95" s="59">
        <v>1675.4364</v>
      </c>
      <c r="AF95" s="59">
        <v>11271.1176</v>
      </c>
      <c r="AG95" s="59">
        <v>70977.578399999999</v>
      </c>
      <c r="AH95" s="59">
        <f t="shared" si="140"/>
        <v>52014.684600000022</v>
      </c>
      <c r="AJ95" s="113">
        <f t="shared" si="141"/>
        <v>4164.6135000000004</v>
      </c>
      <c r="AK95" s="113">
        <f t="shared" si="142"/>
        <v>3589.0815000000007</v>
      </c>
      <c r="AL95" s="113">
        <f t="shared" si="143"/>
        <v>199.83750000000001</v>
      </c>
      <c r="AM95" s="113">
        <f t="shared" si="144"/>
        <v>375.69449999999983</v>
      </c>
      <c r="AN95" s="114"/>
      <c r="AO95" s="113">
        <f t="shared" si="145"/>
        <v>47.961000000000006</v>
      </c>
      <c r="AP95" s="113">
        <f t="shared" si="146"/>
        <v>26290.621500000001</v>
      </c>
      <c r="AQ95" s="113">
        <f t="shared" si="147"/>
        <v>5867.2290000000003</v>
      </c>
      <c r="AR95" s="113"/>
      <c r="AS95" s="113"/>
      <c r="AT95" s="113">
        <f t="shared" si="148"/>
        <v>1854.492</v>
      </c>
      <c r="AU95" s="113">
        <f t="shared" si="149"/>
        <v>6466.7415000000001</v>
      </c>
      <c r="AV95" s="113">
        <f t="shared" si="150"/>
        <v>543.55800000000011</v>
      </c>
      <c r="AW95" s="113">
        <f t="shared" si="151"/>
        <v>1662.6479999999999</v>
      </c>
      <c r="AX95" s="113">
        <f t="shared" si="152"/>
        <v>9895.9529999999977</v>
      </c>
      <c r="AY95" s="113"/>
      <c r="AZ95" s="113">
        <f t="shared" si="118"/>
        <v>4164.6135000000004</v>
      </c>
      <c r="BA95" s="113">
        <f t="shared" si="119"/>
        <v>4628.2365000000009</v>
      </c>
      <c r="BB95" s="113">
        <f t="shared" si="120"/>
        <v>10127.764499999999</v>
      </c>
      <c r="BC95" s="113">
        <f t="shared" si="121"/>
        <v>30511.189500000008</v>
      </c>
      <c r="BD95" s="113">
        <f t="shared" si="122"/>
        <v>1974.3945000000003</v>
      </c>
      <c r="BE95" s="113">
        <f t="shared" si="123"/>
        <v>351.71400000000006</v>
      </c>
      <c r="BF95" s="113">
        <f t="shared" si="124"/>
        <v>2366.076</v>
      </c>
      <c r="BG95" s="113">
        <f t="shared" si="125"/>
        <v>14899.884</v>
      </c>
      <c r="BH95" s="106">
        <f t="shared" si="153"/>
        <v>10919.121000000006</v>
      </c>
      <c r="BI95" s="124">
        <f t="shared" si="154"/>
        <v>79935.000000000015</v>
      </c>
      <c r="BK95" s="2">
        <v>5100</v>
      </c>
      <c r="BL95" s="2">
        <v>5565</v>
      </c>
      <c r="BM95" s="2">
        <v>10665</v>
      </c>
      <c r="BN95" s="2">
        <v>3280</v>
      </c>
      <c r="BO95" s="2">
        <v>2973</v>
      </c>
      <c r="BP95" s="2">
        <v>6253</v>
      </c>
      <c r="BQ95" s="2">
        <v>630</v>
      </c>
      <c r="BR95" s="2">
        <v>640</v>
      </c>
      <c r="BS95" s="2">
        <v>1270</v>
      </c>
      <c r="BT95" s="2">
        <v>2400</v>
      </c>
      <c r="BU95" s="2">
        <v>2400</v>
      </c>
      <c r="BV95" s="2">
        <v>4800</v>
      </c>
      <c r="BW95" s="2">
        <v>2465</v>
      </c>
      <c r="BX95" s="2">
        <v>2283</v>
      </c>
      <c r="BY95" s="2">
        <v>4748</v>
      </c>
      <c r="BZ95" s="2">
        <v>61695</v>
      </c>
      <c r="CA95" s="2">
        <v>68286</v>
      </c>
      <c r="CB95" s="2">
        <v>129981</v>
      </c>
      <c r="CC95" s="2">
        <v>108530</v>
      </c>
      <c r="CD95" s="2">
        <v>101565</v>
      </c>
      <c r="CE95" s="2">
        <v>210095</v>
      </c>
      <c r="CF95" s="2">
        <f t="shared" si="155"/>
        <v>6216</v>
      </c>
      <c r="CG95" s="2">
        <f t="shared" si="156"/>
        <v>6753</v>
      </c>
      <c r="CH95" s="2">
        <f t="shared" si="157"/>
        <v>12969</v>
      </c>
      <c r="CI95" s="2">
        <v>190316</v>
      </c>
      <c r="CJ95" s="2">
        <v>190465</v>
      </c>
      <c r="CK95" s="2">
        <v>380781</v>
      </c>
      <c r="CL95" s="122" t="s">
        <v>693</v>
      </c>
      <c r="CM95" s="221" t="s">
        <v>827</v>
      </c>
      <c r="CN95" s="25"/>
      <c r="CO95" s="242">
        <f t="shared" si="131"/>
        <v>3551.4910933056012</v>
      </c>
      <c r="CP95" s="242">
        <f t="shared" si="132"/>
        <v>266.60324438456752</v>
      </c>
      <c r="CQ95" s="242">
        <f t="shared" si="133"/>
        <v>2004.3525806172054</v>
      </c>
      <c r="CR95" s="242">
        <f t="shared" si="134"/>
        <v>27286.107329409821</v>
      </c>
      <c r="CS95" s="242">
        <f t="shared" si="135"/>
        <v>44103.943802343085</v>
      </c>
      <c r="CT95" s="242">
        <f t="shared" si="136"/>
        <v>2722.5019499397295</v>
      </c>
      <c r="CU95" s="242">
        <f t="shared" si="137"/>
        <v>79935</v>
      </c>
    </row>
    <row r="96" spans="1:99">
      <c r="A96" s="1">
        <v>100</v>
      </c>
      <c r="B96" s="25">
        <v>49</v>
      </c>
      <c r="C96" s="1">
        <v>6</v>
      </c>
      <c r="D96" s="122" t="s">
        <v>693</v>
      </c>
      <c r="E96" s="20" t="s">
        <v>275</v>
      </c>
      <c r="F96" s="2">
        <v>77081</v>
      </c>
      <c r="G96" s="2">
        <v>17408</v>
      </c>
      <c r="H96" s="74">
        <f t="shared" si="138"/>
        <v>4.4279067095588234</v>
      </c>
      <c r="I96" s="81"/>
      <c r="J96" s="59">
        <v>2165.9761000000003</v>
      </c>
      <c r="K96" s="59">
        <v>1657.2414999999999</v>
      </c>
      <c r="L96" s="59">
        <v>77.081000000000003</v>
      </c>
      <c r="M96" s="59">
        <v>431.65360000000015</v>
      </c>
      <c r="N96" s="17"/>
      <c r="O96" s="59">
        <v>53.956699999999998</v>
      </c>
      <c r="P96" s="59">
        <v>18090.910699999997</v>
      </c>
      <c r="Q96" s="59">
        <v>4270.2874000000002</v>
      </c>
      <c r="R96" s="59"/>
      <c r="S96" s="59"/>
      <c r="T96" s="59">
        <v>1372.0418</v>
      </c>
      <c r="U96" s="59">
        <v>5256.9242000000004</v>
      </c>
      <c r="V96" s="59">
        <v>346.86450000000002</v>
      </c>
      <c r="W96" s="59">
        <v>709.14520000000005</v>
      </c>
      <c r="X96" s="59">
        <f t="shared" si="139"/>
        <v>6135.6475999999957</v>
      </c>
      <c r="Y96" s="100"/>
      <c r="Z96" s="59">
        <v>3792.3852000000002</v>
      </c>
      <c r="AA96" s="59">
        <v>6274.3934000000008</v>
      </c>
      <c r="AB96" s="59">
        <v>8293.9156000000003</v>
      </c>
      <c r="AC96" s="59">
        <v>38409.462299999999</v>
      </c>
      <c r="AD96" s="59">
        <v>3391.5640000000003</v>
      </c>
      <c r="AE96" s="59">
        <v>470.19409999999993</v>
      </c>
      <c r="AF96" s="59">
        <v>2281.5976000000001</v>
      </c>
      <c r="AG96" s="59">
        <v>16387.420600000001</v>
      </c>
      <c r="AH96" s="59">
        <f t="shared" si="140"/>
        <v>15878.685999999998</v>
      </c>
      <c r="AJ96" s="113">
        <f t="shared" si="141"/>
        <v>489.16480000000007</v>
      </c>
      <c r="AK96" s="113">
        <f t="shared" si="142"/>
        <v>374.27199999999999</v>
      </c>
      <c r="AL96" s="113">
        <f t="shared" si="143"/>
        <v>17.408000000000001</v>
      </c>
      <c r="AM96" s="113">
        <f t="shared" si="144"/>
        <v>97.484800000000035</v>
      </c>
      <c r="AN96" s="114"/>
      <c r="AO96" s="113">
        <f t="shared" si="145"/>
        <v>12.185599999999999</v>
      </c>
      <c r="AP96" s="113">
        <f t="shared" si="146"/>
        <v>4085.6575999999995</v>
      </c>
      <c r="AQ96" s="113">
        <f t="shared" si="147"/>
        <v>964.40320000000008</v>
      </c>
      <c r="AR96" s="113"/>
      <c r="AS96" s="113"/>
      <c r="AT96" s="113">
        <f t="shared" si="148"/>
        <v>309.86239999999998</v>
      </c>
      <c r="AU96" s="113">
        <f t="shared" si="149"/>
        <v>1187.2256000000002</v>
      </c>
      <c r="AV96" s="113">
        <f t="shared" si="150"/>
        <v>78.336000000000013</v>
      </c>
      <c r="AW96" s="113">
        <f t="shared" si="151"/>
        <v>160.15360000000001</v>
      </c>
      <c r="AX96" s="113">
        <f t="shared" si="152"/>
        <v>1385.6767999999988</v>
      </c>
      <c r="AY96" s="113"/>
      <c r="AZ96" s="113">
        <f t="shared" si="118"/>
        <v>856.47360000000003</v>
      </c>
      <c r="BA96" s="113">
        <f t="shared" si="119"/>
        <v>1417.0112000000001</v>
      </c>
      <c r="BB96" s="113">
        <f t="shared" si="120"/>
        <v>1873.1008000000002</v>
      </c>
      <c r="BC96" s="113">
        <f t="shared" si="121"/>
        <v>8674.4063999999998</v>
      </c>
      <c r="BD96" s="113">
        <f t="shared" si="122"/>
        <v>765.95200000000011</v>
      </c>
      <c r="BE96" s="113">
        <f t="shared" si="123"/>
        <v>106.18879999999999</v>
      </c>
      <c r="BF96" s="113">
        <f t="shared" si="124"/>
        <v>515.27679999999998</v>
      </c>
      <c r="BG96" s="113">
        <f t="shared" si="125"/>
        <v>3700.9408000000003</v>
      </c>
      <c r="BH96" s="106">
        <f t="shared" si="153"/>
        <v>3586.0479999999989</v>
      </c>
      <c r="BI96" s="124">
        <f t="shared" si="154"/>
        <v>17408</v>
      </c>
      <c r="BK96" s="2">
        <v>1089</v>
      </c>
      <c r="BL96" s="2">
        <v>1404</v>
      </c>
      <c r="BM96" s="2">
        <v>2493</v>
      </c>
      <c r="BN96" s="2">
        <v>922</v>
      </c>
      <c r="BO96" s="2">
        <v>937</v>
      </c>
      <c r="BP96" s="2">
        <v>1859</v>
      </c>
      <c r="BQ96" s="2">
        <v>141</v>
      </c>
      <c r="BR96" s="2">
        <v>158</v>
      </c>
      <c r="BS96" s="2">
        <v>299</v>
      </c>
      <c r="BT96" s="2">
        <v>397</v>
      </c>
      <c r="BU96" s="2">
        <v>483</v>
      </c>
      <c r="BV96" s="2">
        <v>880</v>
      </c>
      <c r="BW96" s="2">
        <v>261</v>
      </c>
      <c r="BX96" s="2">
        <v>297</v>
      </c>
      <c r="BY96" s="2">
        <v>558</v>
      </c>
      <c r="BZ96" s="2">
        <v>10825</v>
      </c>
      <c r="CA96" s="2">
        <v>11457</v>
      </c>
      <c r="CB96" s="2">
        <v>22282</v>
      </c>
      <c r="CC96" s="2">
        <v>24052</v>
      </c>
      <c r="CD96" s="2">
        <v>21192</v>
      </c>
      <c r="CE96" s="2">
        <v>45244</v>
      </c>
      <c r="CF96" s="2">
        <f t="shared" si="155"/>
        <v>1639</v>
      </c>
      <c r="CG96" s="2">
        <f t="shared" si="156"/>
        <v>1827</v>
      </c>
      <c r="CH96" s="2">
        <f t="shared" si="157"/>
        <v>3466</v>
      </c>
      <c r="CI96" s="2">
        <v>39326</v>
      </c>
      <c r="CJ96" s="2">
        <v>37755</v>
      </c>
      <c r="CK96" s="2">
        <v>77081</v>
      </c>
      <c r="CL96" s="122" t="s">
        <v>693</v>
      </c>
      <c r="CM96" s="221" t="s">
        <v>580</v>
      </c>
      <c r="CN96" s="25"/>
      <c r="CO96" s="242">
        <f t="shared" si="131"/>
        <v>982.85720216395748</v>
      </c>
      <c r="CP96" s="242">
        <f t="shared" si="132"/>
        <v>67.526264578819692</v>
      </c>
      <c r="CQ96" s="242">
        <f t="shared" si="133"/>
        <v>324.7584229576679</v>
      </c>
      <c r="CR96" s="242">
        <f t="shared" si="134"/>
        <v>5032.1746733955188</v>
      </c>
      <c r="CS96" s="242">
        <f t="shared" si="135"/>
        <v>10217.920784629157</v>
      </c>
      <c r="CT96" s="242">
        <f t="shared" si="136"/>
        <v>782.76265227487966</v>
      </c>
      <c r="CU96" s="242">
        <f t="shared" si="137"/>
        <v>17408</v>
      </c>
    </row>
    <row r="97" spans="1:99">
      <c r="A97" s="1">
        <v>55</v>
      </c>
      <c r="B97" s="25">
        <v>4</v>
      </c>
      <c r="C97" s="1">
        <v>7</v>
      </c>
      <c r="D97" s="122" t="s">
        <v>693</v>
      </c>
      <c r="E97" s="4" t="s">
        <v>82</v>
      </c>
      <c r="F97" s="2">
        <v>198007</v>
      </c>
      <c r="G97" s="2">
        <v>33614</v>
      </c>
      <c r="H97" s="74">
        <f t="shared" si="138"/>
        <v>5.8906110549175938</v>
      </c>
      <c r="I97" s="81"/>
      <c r="J97" s="59">
        <v>7722.2729999999992</v>
      </c>
      <c r="K97" s="59">
        <v>6118.4162999999999</v>
      </c>
      <c r="L97" s="59">
        <v>198.00700000000001</v>
      </c>
      <c r="M97" s="59">
        <v>1405.8497</v>
      </c>
      <c r="N97" s="17"/>
      <c r="O97" s="59">
        <v>39.601399999999998</v>
      </c>
      <c r="P97" s="59">
        <v>48887.9283</v>
      </c>
      <c r="Q97" s="59">
        <v>3979.9406999999997</v>
      </c>
      <c r="R97" s="59"/>
      <c r="S97" s="59"/>
      <c r="T97" s="59">
        <v>6316.4232999999995</v>
      </c>
      <c r="U97" s="59">
        <v>21107.546200000001</v>
      </c>
      <c r="V97" s="59">
        <v>3504.7239</v>
      </c>
      <c r="W97" s="59">
        <v>1683.0594999999998</v>
      </c>
      <c r="X97" s="59">
        <f t="shared" si="139"/>
        <v>12296.234700000001</v>
      </c>
      <c r="Y97" s="100"/>
      <c r="Z97" s="59">
        <v>8811.3114999999998</v>
      </c>
      <c r="AA97" s="59">
        <v>13207.0669</v>
      </c>
      <c r="AB97" s="59">
        <v>32492.948700000001</v>
      </c>
      <c r="AC97" s="59">
        <v>86845.87019999999</v>
      </c>
      <c r="AD97" s="59">
        <v>6633.2345000000005</v>
      </c>
      <c r="AE97" s="59">
        <v>2296.8811999999998</v>
      </c>
      <c r="AF97" s="59">
        <v>7702.4722999999994</v>
      </c>
      <c r="AG97" s="59">
        <v>32235.539600000004</v>
      </c>
      <c r="AH97" s="59">
        <f t="shared" si="140"/>
        <v>37977.742599999983</v>
      </c>
      <c r="AJ97" s="113">
        <f t="shared" si="141"/>
        <v>1310.9459999999999</v>
      </c>
      <c r="AK97" s="113">
        <f t="shared" si="142"/>
        <v>1038.6725999999999</v>
      </c>
      <c r="AL97" s="113">
        <f t="shared" si="143"/>
        <v>33.614000000000004</v>
      </c>
      <c r="AM97" s="113">
        <f t="shared" si="144"/>
        <v>238.65940000000001</v>
      </c>
      <c r="AN97" s="114"/>
      <c r="AO97" s="113">
        <f t="shared" si="145"/>
        <v>6.7227999999999994</v>
      </c>
      <c r="AP97" s="113">
        <f t="shared" si="146"/>
        <v>8299.2965999999997</v>
      </c>
      <c r="AQ97" s="113">
        <f t="shared" si="147"/>
        <v>675.64139999999998</v>
      </c>
      <c r="AR97" s="113"/>
      <c r="AS97" s="113"/>
      <c r="AT97" s="113">
        <f t="shared" si="148"/>
        <v>1072.2865999999999</v>
      </c>
      <c r="AU97" s="113">
        <f t="shared" si="149"/>
        <v>3583.2524000000003</v>
      </c>
      <c r="AV97" s="113">
        <f t="shared" si="150"/>
        <v>594.96780000000001</v>
      </c>
      <c r="AW97" s="113">
        <f t="shared" si="151"/>
        <v>285.71899999999999</v>
      </c>
      <c r="AX97" s="113">
        <f t="shared" si="152"/>
        <v>2087.4293999999991</v>
      </c>
      <c r="AY97" s="113"/>
      <c r="AZ97" s="113">
        <f t="shared" si="118"/>
        <v>1495.8229999999999</v>
      </c>
      <c r="BA97" s="113">
        <f t="shared" si="119"/>
        <v>2242.0538000000001</v>
      </c>
      <c r="BB97" s="113">
        <f t="shared" si="120"/>
        <v>5516.0574000000006</v>
      </c>
      <c r="BC97" s="113">
        <f t="shared" si="121"/>
        <v>14743.100399999998</v>
      </c>
      <c r="BD97" s="113">
        <f t="shared" si="122"/>
        <v>1126.0690000000002</v>
      </c>
      <c r="BE97" s="113">
        <f t="shared" si="123"/>
        <v>389.92239999999998</v>
      </c>
      <c r="BF97" s="113">
        <f t="shared" si="124"/>
        <v>1307.5845999999999</v>
      </c>
      <c r="BG97" s="113">
        <f t="shared" si="125"/>
        <v>5472.3592000000008</v>
      </c>
      <c r="BH97" s="106">
        <f t="shared" si="153"/>
        <v>6447.1651999999976</v>
      </c>
      <c r="BI97" s="124">
        <f t="shared" si="154"/>
        <v>33614</v>
      </c>
      <c r="BK97" s="2">
        <v>7714</v>
      </c>
      <c r="BL97" s="2">
        <v>9814</v>
      </c>
      <c r="BM97" s="2">
        <v>17528</v>
      </c>
      <c r="BN97" s="2">
        <v>2595</v>
      </c>
      <c r="BO97" s="2">
        <v>2749</v>
      </c>
      <c r="BP97" s="2">
        <v>5344</v>
      </c>
      <c r="BQ97" s="2">
        <v>624</v>
      </c>
      <c r="BR97" s="2">
        <v>494</v>
      </c>
      <c r="BS97" s="2">
        <v>1118</v>
      </c>
      <c r="BT97" s="2">
        <v>680</v>
      </c>
      <c r="BU97" s="2">
        <v>517</v>
      </c>
      <c r="BV97" s="2">
        <v>1197</v>
      </c>
      <c r="BW97" s="2">
        <v>1038</v>
      </c>
      <c r="BX97" s="2">
        <v>1100</v>
      </c>
      <c r="BY97" s="2">
        <v>2138</v>
      </c>
      <c r="BZ97" s="2">
        <v>56231</v>
      </c>
      <c r="CA97" s="2">
        <v>61811</v>
      </c>
      <c r="CB97" s="2">
        <v>118042</v>
      </c>
      <c r="CC97" s="2">
        <v>31174</v>
      </c>
      <c r="CD97" s="2">
        <v>19142</v>
      </c>
      <c r="CE97" s="2">
        <v>50316</v>
      </c>
      <c r="CF97" s="2">
        <f t="shared" si="155"/>
        <v>1181</v>
      </c>
      <c r="CG97" s="2">
        <f t="shared" si="156"/>
        <v>1143</v>
      </c>
      <c r="CH97" s="2">
        <f t="shared" si="157"/>
        <v>2324</v>
      </c>
      <c r="CI97" s="2">
        <v>101237</v>
      </c>
      <c r="CJ97" s="2">
        <v>96770</v>
      </c>
      <c r="CK97" s="2">
        <v>198007</v>
      </c>
      <c r="CL97" s="122" t="s">
        <v>693</v>
      </c>
      <c r="CM97" s="25" t="s">
        <v>778</v>
      </c>
      <c r="CN97" s="25"/>
      <c r="CO97" s="242">
        <f t="shared" si="131"/>
        <v>3882.7890327109649</v>
      </c>
      <c r="CP97" s="242">
        <f t="shared" si="132"/>
        <v>189.79355275318548</v>
      </c>
      <c r="CQ97" s="242">
        <f t="shared" si="133"/>
        <v>566.15518643280291</v>
      </c>
      <c r="CR97" s="242">
        <f t="shared" si="134"/>
        <v>20039.007651244654</v>
      </c>
      <c r="CS97" s="242">
        <f t="shared" si="135"/>
        <v>8541.7284439439009</v>
      </c>
      <c r="CT97" s="242">
        <f t="shared" si="136"/>
        <v>394.52613291449291</v>
      </c>
      <c r="CU97" s="242">
        <f t="shared" si="137"/>
        <v>33614</v>
      </c>
    </row>
    <row r="98" spans="1:99">
      <c r="A98" s="1">
        <v>56</v>
      </c>
      <c r="B98" s="25">
        <v>5</v>
      </c>
      <c r="C98" s="1">
        <v>7</v>
      </c>
      <c r="D98" s="122" t="s">
        <v>693</v>
      </c>
      <c r="E98" s="4" t="s">
        <v>482</v>
      </c>
      <c r="F98" s="2">
        <v>215919</v>
      </c>
      <c r="G98" s="2">
        <v>38007</v>
      </c>
      <c r="H98" s="74">
        <f t="shared" si="138"/>
        <v>5.6810324413923752</v>
      </c>
      <c r="I98" s="81"/>
      <c r="J98" s="59">
        <v>8550.3924000000006</v>
      </c>
      <c r="K98" s="59">
        <v>6563.9376000000002</v>
      </c>
      <c r="L98" s="59">
        <v>151.14330000000001</v>
      </c>
      <c r="M98" s="59">
        <v>1835.3114999999996</v>
      </c>
      <c r="N98" s="17"/>
      <c r="O98" s="59">
        <v>129.5514</v>
      </c>
      <c r="P98" s="59">
        <v>50352.310799999999</v>
      </c>
      <c r="Q98" s="59">
        <v>5376.3831000000009</v>
      </c>
      <c r="R98" s="59"/>
      <c r="S98" s="59"/>
      <c r="T98" s="59">
        <v>5829.8130000000001</v>
      </c>
      <c r="U98" s="59">
        <v>21375.981</v>
      </c>
      <c r="V98" s="59">
        <v>2159.19</v>
      </c>
      <c r="W98" s="59">
        <v>2331.9252000000001</v>
      </c>
      <c r="X98" s="59">
        <f t="shared" si="139"/>
        <v>13279.018499999998</v>
      </c>
      <c r="Y98" s="100"/>
      <c r="Z98" s="59">
        <v>12544.893899999999</v>
      </c>
      <c r="AA98" s="59">
        <v>19324.750499999998</v>
      </c>
      <c r="AB98" s="59">
        <v>47869.242300000005</v>
      </c>
      <c r="AC98" s="59">
        <v>77147.858699999997</v>
      </c>
      <c r="AD98" s="59">
        <v>6585.5294999999996</v>
      </c>
      <c r="AE98" s="59">
        <v>1640.9844000000001</v>
      </c>
      <c r="AF98" s="59">
        <v>8183.3301000000001</v>
      </c>
      <c r="AG98" s="59">
        <v>25586.4015</v>
      </c>
      <c r="AH98" s="59">
        <f t="shared" si="140"/>
        <v>35151.613199999993</v>
      </c>
      <c r="AJ98" s="113">
        <f t="shared" si="141"/>
        <v>1505.0772000000002</v>
      </c>
      <c r="AK98" s="113">
        <f t="shared" si="142"/>
        <v>1155.4128000000001</v>
      </c>
      <c r="AL98" s="113">
        <f t="shared" si="143"/>
        <v>26.604900000000001</v>
      </c>
      <c r="AM98" s="113">
        <f t="shared" si="144"/>
        <v>323.0594999999999</v>
      </c>
      <c r="AN98" s="114"/>
      <c r="AO98" s="113">
        <f t="shared" si="145"/>
        <v>22.804200000000002</v>
      </c>
      <c r="AP98" s="113">
        <f t="shared" si="146"/>
        <v>8863.232399999999</v>
      </c>
      <c r="AQ98" s="113">
        <f t="shared" si="147"/>
        <v>946.37430000000018</v>
      </c>
      <c r="AR98" s="113"/>
      <c r="AS98" s="113"/>
      <c r="AT98" s="113">
        <f t="shared" si="148"/>
        <v>1026.1890000000001</v>
      </c>
      <c r="AU98" s="113">
        <f t="shared" si="149"/>
        <v>3762.6929999999998</v>
      </c>
      <c r="AV98" s="113">
        <f t="shared" si="150"/>
        <v>380.07</v>
      </c>
      <c r="AW98" s="113">
        <f t="shared" si="151"/>
        <v>410.47560000000004</v>
      </c>
      <c r="AX98" s="113">
        <f t="shared" si="152"/>
        <v>2337.4304999999995</v>
      </c>
      <c r="AY98" s="113"/>
      <c r="AZ98" s="113">
        <f t="shared" si="118"/>
        <v>2208.2066999999997</v>
      </c>
      <c r="BA98" s="113">
        <f t="shared" si="119"/>
        <v>3401.6264999999999</v>
      </c>
      <c r="BB98" s="113">
        <f t="shared" si="120"/>
        <v>8426.1519000000008</v>
      </c>
      <c r="BC98" s="113">
        <f t="shared" si="121"/>
        <v>13579.901099999999</v>
      </c>
      <c r="BD98" s="113">
        <f t="shared" si="122"/>
        <v>1159.2134999999998</v>
      </c>
      <c r="BE98" s="113">
        <f t="shared" si="123"/>
        <v>288.85320000000002</v>
      </c>
      <c r="BF98" s="113">
        <f t="shared" si="124"/>
        <v>1440.4653000000001</v>
      </c>
      <c r="BG98" s="113">
        <f t="shared" si="125"/>
        <v>4503.8294999999998</v>
      </c>
      <c r="BH98" s="106">
        <f t="shared" si="153"/>
        <v>6187.5395999999992</v>
      </c>
      <c r="BI98" s="124">
        <f t="shared" si="154"/>
        <v>38007</v>
      </c>
      <c r="BK98" s="2">
        <v>3074</v>
      </c>
      <c r="BL98" s="2">
        <v>3221</v>
      </c>
      <c r="BM98" s="2">
        <v>6295</v>
      </c>
      <c r="BN98" s="2">
        <v>2932</v>
      </c>
      <c r="BO98" s="2">
        <v>2974</v>
      </c>
      <c r="BP98" s="2">
        <v>5906</v>
      </c>
      <c r="BQ98" s="2">
        <v>622</v>
      </c>
      <c r="BR98" s="2">
        <v>494</v>
      </c>
      <c r="BS98" s="2">
        <v>1116</v>
      </c>
      <c r="BT98" s="2">
        <v>660</v>
      </c>
      <c r="BU98" s="2">
        <v>626</v>
      </c>
      <c r="BV98" s="2">
        <v>1286</v>
      </c>
      <c r="BW98" s="2">
        <v>2104</v>
      </c>
      <c r="BX98" s="2">
        <v>2273</v>
      </c>
      <c r="BY98" s="2">
        <v>4377</v>
      </c>
      <c r="BZ98" s="2">
        <v>69757</v>
      </c>
      <c r="CA98" s="2">
        <v>78893</v>
      </c>
      <c r="CB98" s="2">
        <v>148650</v>
      </c>
      <c r="CC98" s="2">
        <v>29942</v>
      </c>
      <c r="CD98" s="2">
        <v>16953</v>
      </c>
      <c r="CE98" s="2">
        <v>46895</v>
      </c>
      <c r="CF98" s="2">
        <f t="shared" si="155"/>
        <v>704</v>
      </c>
      <c r="CG98" s="2">
        <f t="shared" si="156"/>
        <v>690</v>
      </c>
      <c r="CH98" s="2">
        <f t="shared" si="157"/>
        <v>1394</v>
      </c>
      <c r="CI98" s="2">
        <v>109795</v>
      </c>
      <c r="CJ98" s="2">
        <v>106124</v>
      </c>
      <c r="CK98" s="2">
        <v>215919</v>
      </c>
      <c r="CL98" s="122" t="s">
        <v>693</v>
      </c>
      <c r="CM98" s="25" t="s">
        <v>779</v>
      </c>
      <c r="CN98" s="25"/>
      <c r="CO98" s="242">
        <f t="shared" si="131"/>
        <v>2147.673002375891</v>
      </c>
      <c r="CP98" s="242">
        <f t="shared" si="132"/>
        <v>196.44316618732023</v>
      </c>
      <c r="CQ98" s="242">
        <f t="shared" si="133"/>
        <v>996.825851360927</v>
      </c>
      <c r="CR98" s="242">
        <f t="shared" si="134"/>
        <v>26166.018506940101</v>
      </c>
      <c r="CS98" s="242">
        <f t="shared" si="135"/>
        <v>8254.661539744071</v>
      </c>
      <c r="CT98" s="242">
        <f t="shared" si="136"/>
        <v>245.37793339168854</v>
      </c>
      <c r="CU98" s="242">
        <f t="shared" si="137"/>
        <v>38007</v>
      </c>
    </row>
    <row r="99" spans="1:99">
      <c r="A99" s="1">
        <v>62</v>
      </c>
      <c r="B99" s="25">
        <v>11</v>
      </c>
      <c r="C99" s="1">
        <v>7</v>
      </c>
      <c r="D99" s="122" t="s">
        <v>693</v>
      </c>
      <c r="E99" s="4" t="s">
        <v>445</v>
      </c>
      <c r="F99" s="2">
        <v>254591</v>
      </c>
      <c r="G99" s="2">
        <v>43846</v>
      </c>
      <c r="H99" s="74">
        <f t="shared" si="138"/>
        <v>5.8064817771290427</v>
      </c>
      <c r="I99" s="81"/>
      <c r="J99" s="59">
        <v>19017.947700000001</v>
      </c>
      <c r="K99" s="59">
        <v>17184.892500000002</v>
      </c>
      <c r="L99" s="59">
        <v>280.05009999999999</v>
      </c>
      <c r="M99" s="59">
        <v>1553.0050999999994</v>
      </c>
      <c r="N99" s="17"/>
      <c r="O99" s="59">
        <v>50.918199999999999</v>
      </c>
      <c r="P99" s="59">
        <v>76275.463600000003</v>
      </c>
      <c r="Q99" s="59">
        <v>5855.5929999999989</v>
      </c>
      <c r="R99" s="59"/>
      <c r="S99" s="59"/>
      <c r="T99" s="59">
        <v>10692.822</v>
      </c>
      <c r="U99" s="59">
        <v>27623.123500000002</v>
      </c>
      <c r="V99" s="59">
        <v>2673.2055</v>
      </c>
      <c r="W99" s="59">
        <v>12984.140999999998</v>
      </c>
      <c r="X99" s="59">
        <f t="shared" si="139"/>
        <v>16446.578600000015</v>
      </c>
      <c r="Y99" s="100"/>
      <c r="Z99" s="59">
        <v>11940.3179</v>
      </c>
      <c r="AA99" s="59">
        <v>13085.9774</v>
      </c>
      <c r="AB99" s="59">
        <v>45495.411699999997</v>
      </c>
      <c r="AC99" s="59">
        <v>88724.963499999998</v>
      </c>
      <c r="AD99" s="59">
        <v>6033.8067000000001</v>
      </c>
      <c r="AE99" s="59">
        <v>3309.683</v>
      </c>
      <c r="AF99" s="59">
        <v>8936.1440999999995</v>
      </c>
      <c r="AG99" s="59">
        <v>21640.235000000001</v>
      </c>
      <c r="AH99" s="59">
        <f t="shared" si="140"/>
        <v>48805.094700000001</v>
      </c>
      <c r="AJ99" s="113">
        <f t="shared" si="141"/>
        <v>3275.2962000000002</v>
      </c>
      <c r="AK99" s="113">
        <f t="shared" si="142"/>
        <v>2959.605</v>
      </c>
      <c r="AL99" s="113">
        <f t="shared" si="143"/>
        <v>48.230599999999995</v>
      </c>
      <c r="AM99" s="113">
        <f t="shared" si="144"/>
        <v>267.46059999999989</v>
      </c>
      <c r="AN99" s="114"/>
      <c r="AO99" s="113">
        <f t="shared" si="145"/>
        <v>8.7691999999999997</v>
      </c>
      <c r="AP99" s="113">
        <f t="shared" si="146"/>
        <v>13136.2616</v>
      </c>
      <c r="AQ99" s="113">
        <f t="shared" si="147"/>
        <v>1008.4579999999997</v>
      </c>
      <c r="AR99" s="113"/>
      <c r="AS99" s="113"/>
      <c r="AT99" s="113">
        <f t="shared" si="148"/>
        <v>1841.5319999999999</v>
      </c>
      <c r="AU99" s="113">
        <f t="shared" si="149"/>
        <v>4757.2910000000002</v>
      </c>
      <c r="AV99" s="113">
        <f t="shared" si="150"/>
        <v>460.38299999999998</v>
      </c>
      <c r="AW99" s="113">
        <f t="shared" si="151"/>
        <v>2236.1459999999997</v>
      </c>
      <c r="AX99" s="113">
        <f t="shared" si="152"/>
        <v>2832.4516000000003</v>
      </c>
      <c r="AY99" s="113"/>
      <c r="AZ99" s="113">
        <f t="shared" si="118"/>
        <v>2056.3773999999999</v>
      </c>
      <c r="BA99" s="113">
        <f t="shared" si="119"/>
        <v>2253.6844000000001</v>
      </c>
      <c r="BB99" s="113">
        <f t="shared" si="120"/>
        <v>7835.2801999999992</v>
      </c>
      <c r="BC99" s="113">
        <f t="shared" si="121"/>
        <v>15280.331</v>
      </c>
      <c r="BD99" s="113">
        <f t="shared" si="122"/>
        <v>1039.1502</v>
      </c>
      <c r="BE99" s="113">
        <f t="shared" si="123"/>
        <v>569.99799999999993</v>
      </c>
      <c r="BF99" s="113">
        <f t="shared" si="124"/>
        <v>1538.9946</v>
      </c>
      <c r="BG99" s="113">
        <f t="shared" si="125"/>
        <v>3726.91</v>
      </c>
      <c r="BH99" s="106">
        <f t="shared" si="153"/>
        <v>8405.2782000000007</v>
      </c>
      <c r="BI99" s="124">
        <f t="shared" si="154"/>
        <v>43846</v>
      </c>
      <c r="BK99" s="2">
        <v>3244</v>
      </c>
      <c r="BL99" s="2">
        <v>3541</v>
      </c>
      <c r="BM99" s="2">
        <v>6785</v>
      </c>
      <c r="BN99" s="2">
        <v>2095</v>
      </c>
      <c r="BO99" s="2">
        <v>2045</v>
      </c>
      <c r="BP99" s="2">
        <v>4140</v>
      </c>
      <c r="BQ99" s="2">
        <v>328</v>
      </c>
      <c r="BR99" s="2">
        <v>348</v>
      </c>
      <c r="BS99" s="2">
        <v>676</v>
      </c>
      <c r="BT99" s="2">
        <v>480</v>
      </c>
      <c r="BU99" s="2">
        <v>380</v>
      </c>
      <c r="BV99" s="2">
        <v>860</v>
      </c>
      <c r="BW99" s="2">
        <v>1366</v>
      </c>
      <c r="BX99" s="2">
        <v>1523</v>
      </c>
      <c r="BY99" s="2">
        <v>2889</v>
      </c>
      <c r="BZ99" s="2">
        <v>90249</v>
      </c>
      <c r="CA99" s="2">
        <v>96280</v>
      </c>
      <c r="CB99" s="2">
        <v>186529</v>
      </c>
      <c r="CC99" s="2">
        <v>36172</v>
      </c>
      <c r="CD99" s="2">
        <v>13690</v>
      </c>
      <c r="CE99" s="2">
        <v>49862</v>
      </c>
      <c r="CF99" s="2">
        <f t="shared" si="155"/>
        <v>1387</v>
      </c>
      <c r="CG99" s="2">
        <f t="shared" si="156"/>
        <v>1463</v>
      </c>
      <c r="CH99" s="2">
        <f t="shared" si="157"/>
        <v>2850</v>
      </c>
      <c r="CI99" s="2">
        <v>135321</v>
      </c>
      <c r="CJ99" s="2">
        <v>119270</v>
      </c>
      <c r="CK99" s="2">
        <v>254591</v>
      </c>
      <c r="CL99" s="122" t="s">
        <v>693</v>
      </c>
      <c r="CM99" s="25" t="s">
        <v>921</v>
      </c>
      <c r="CN99" s="25"/>
      <c r="CO99" s="242">
        <f t="shared" si="131"/>
        <v>1881.5180033858228</v>
      </c>
      <c r="CP99" s="242">
        <f t="shared" si="132"/>
        <v>116.42161741774061</v>
      </c>
      <c r="CQ99" s="242">
        <f t="shared" si="133"/>
        <v>645.6577569513455</v>
      </c>
      <c r="CR99" s="242">
        <f t="shared" si="134"/>
        <v>32124.272004901981</v>
      </c>
      <c r="CS99" s="242">
        <f t="shared" si="135"/>
        <v>8587.299833851157</v>
      </c>
      <c r="CT99" s="242">
        <f t="shared" si="136"/>
        <v>490.83078349195375</v>
      </c>
      <c r="CU99" s="242">
        <f t="shared" si="137"/>
        <v>43846</v>
      </c>
    </row>
    <row r="100" spans="1:99">
      <c r="A100" s="1">
        <v>68</v>
      </c>
      <c r="B100" s="25">
        <v>17</v>
      </c>
      <c r="C100" s="1">
        <v>7</v>
      </c>
      <c r="D100" s="122" t="s">
        <v>693</v>
      </c>
      <c r="E100" s="4" t="s">
        <v>474</v>
      </c>
      <c r="F100" s="2">
        <v>143144</v>
      </c>
      <c r="G100" s="2">
        <v>26263</v>
      </c>
      <c r="H100" s="74">
        <f t="shared" si="138"/>
        <v>5.4504055134600007</v>
      </c>
      <c r="I100" s="81"/>
      <c r="J100" s="59">
        <v>6498.7376000000004</v>
      </c>
      <c r="K100" s="59">
        <v>5654.1880000000001</v>
      </c>
      <c r="L100" s="59">
        <v>157.45840000000001</v>
      </c>
      <c r="M100" s="59">
        <v>687.09119999999984</v>
      </c>
      <c r="N100" s="17"/>
      <c r="O100" s="59">
        <v>85.886399999999995</v>
      </c>
      <c r="P100" s="59">
        <v>25078.828799999999</v>
      </c>
      <c r="Q100" s="59">
        <v>4580.6080000000002</v>
      </c>
      <c r="R100" s="59"/>
      <c r="S100" s="59"/>
      <c r="T100" s="59">
        <v>4322.9488000000001</v>
      </c>
      <c r="U100" s="59">
        <v>286.28800000000001</v>
      </c>
      <c r="V100" s="59">
        <v>1359.8679999999999</v>
      </c>
      <c r="W100" s="59">
        <v>973.37920000000008</v>
      </c>
      <c r="X100" s="59">
        <f t="shared" si="139"/>
        <v>13555.736799999999</v>
      </c>
      <c r="Y100" s="100"/>
      <c r="Z100" s="59">
        <v>11838.0088</v>
      </c>
      <c r="AA100" s="59">
        <v>5983.4191999999994</v>
      </c>
      <c r="AB100" s="59">
        <v>22974.612000000001</v>
      </c>
      <c r="AC100" s="59">
        <v>70684.507200000007</v>
      </c>
      <c r="AD100" s="59">
        <v>4967.0968000000003</v>
      </c>
      <c r="AE100" s="59">
        <v>1531.6408000000001</v>
      </c>
      <c r="AF100" s="59">
        <v>4723.7519999999995</v>
      </c>
      <c r="AG100" s="59">
        <v>20297.819199999998</v>
      </c>
      <c r="AH100" s="59">
        <f t="shared" si="140"/>
        <v>39164.198400000008</v>
      </c>
      <c r="AJ100" s="113">
        <f t="shared" si="141"/>
        <v>1192.3402000000001</v>
      </c>
      <c r="AK100" s="113">
        <f t="shared" si="142"/>
        <v>1037.3885</v>
      </c>
      <c r="AL100" s="113">
        <f t="shared" si="143"/>
        <v>28.889300000000002</v>
      </c>
      <c r="AM100" s="113">
        <f t="shared" si="144"/>
        <v>126.06239999999997</v>
      </c>
      <c r="AN100" s="114"/>
      <c r="AO100" s="113">
        <f t="shared" si="145"/>
        <v>15.7578</v>
      </c>
      <c r="AP100" s="113">
        <f t="shared" si="146"/>
        <v>4601.2776000000003</v>
      </c>
      <c r="AQ100" s="113">
        <f t="shared" si="147"/>
        <v>840.41600000000005</v>
      </c>
      <c r="AR100" s="113"/>
      <c r="AS100" s="113"/>
      <c r="AT100" s="113">
        <f t="shared" si="148"/>
        <v>793.14260000000002</v>
      </c>
      <c r="AU100" s="113">
        <f t="shared" si="149"/>
        <v>52.526000000000003</v>
      </c>
      <c r="AV100" s="113">
        <f t="shared" si="150"/>
        <v>249.49849999999998</v>
      </c>
      <c r="AW100" s="113">
        <f t="shared" si="151"/>
        <v>178.58840000000001</v>
      </c>
      <c r="AX100" s="113">
        <f t="shared" si="152"/>
        <v>2487.1061000000004</v>
      </c>
      <c r="AY100" s="113"/>
      <c r="AZ100" s="113">
        <f t="shared" si="118"/>
        <v>2171.9501</v>
      </c>
      <c r="BA100" s="113">
        <f t="shared" si="119"/>
        <v>1097.7933999999998</v>
      </c>
      <c r="BB100" s="113">
        <f t="shared" si="120"/>
        <v>4215.2115000000003</v>
      </c>
      <c r="BC100" s="113">
        <f t="shared" si="121"/>
        <v>12968.669400000001</v>
      </c>
      <c r="BD100" s="113">
        <f t="shared" si="122"/>
        <v>911.32610000000011</v>
      </c>
      <c r="BE100" s="113">
        <f t="shared" si="123"/>
        <v>281.01410000000004</v>
      </c>
      <c r="BF100" s="113">
        <f t="shared" si="124"/>
        <v>866.67899999999997</v>
      </c>
      <c r="BG100" s="113">
        <f t="shared" si="125"/>
        <v>3724.0933999999997</v>
      </c>
      <c r="BH100" s="106">
        <f t="shared" si="153"/>
        <v>7185.5568000000003</v>
      </c>
      <c r="BI100" s="124">
        <f t="shared" si="154"/>
        <v>26263</v>
      </c>
      <c r="BK100" s="2">
        <v>5145</v>
      </c>
      <c r="BL100" s="2">
        <v>6442</v>
      </c>
      <c r="BM100" s="2">
        <v>11587</v>
      </c>
      <c r="BN100" s="2">
        <v>1481</v>
      </c>
      <c r="BO100" s="2">
        <v>1221</v>
      </c>
      <c r="BP100" s="2">
        <v>2702</v>
      </c>
      <c r="BQ100" s="2">
        <v>195</v>
      </c>
      <c r="BR100" s="2">
        <v>155</v>
      </c>
      <c r="BS100" s="2">
        <v>350</v>
      </c>
      <c r="BT100" s="2">
        <v>382</v>
      </c>
      <c r="BU100" s="2">
        <v>292</v>
      </c>
      <c r="BV100" s="2">
        <v>674</v>
      </c>
      <c r="BW100" s="2">
        <v>780</v>
      </c>
      <c r="BX100" s="2">
        <v>810</v>
      </c>
      <c r="BY100" s="2">
        <v>1590</v>
      </c>
      <c r="BZ100" s="2">
        <v>38358</v>
      </c>
      <c r="CA100" s="2">
        <v>42820</v>
      </c>
      <c r="CB100" s="2">
        <v>81178</v>
      </c>
      <c r="CC100" s="2">
        <v>30013</v>
      </c>
      <c r="CD100" s="2">
        <v>13198</v>
      </c>
      <c r="CE100" s="2">
        <v>43211</v>
      </c>
      <c r="CF100" s="2">
        <f t="shared" si="155"/>
        <v>1029</v>
      </c>
      <c r="CG100" s="2">
        <f t="shared" si="156"/>
        <v>823</v>
      </c>
      <c r="CH100" s="2">
        <f t="shared" si="157"/>
        <v>1852</v>
      </c>
      <c r="CI100" s="2">
        <v>77383</v>
      </c>
      <c r="CJ100" s="2">
        <v>65761</v>
      </c>
      <c r="CK100" s="2">
        <v>143144</v>
      </c>
      <c r="CL100" s="122" t="s">
        <v>693</v>
      </c>
      <c r="CM100" s="25" t="s">
        <v>823</v>
      </c>
      <c r="CN100" s="25"/>
      <c r="CO100" s="242">
        <f t="shared" si="131"/>
        <v>2621.6397962890514</v>
      </c>
      <c r="CP100" s="242">
        <f t="shared" si="132"/>
        <v>64.215405465824631</v>
      </c>
      <c r="CQ100" s="242">
        <f t="shared" si="133"/>
        <v>415.38193707036271</v>
      </c>
      <c r="CR100" s="242">
        <f t="shared" si="134"/>
        <v>14893.937671156318</v>
      </c>
      <c r="CS100" s="242">
        <f t="shared" si="135"/>
        <v>7928.0339588107081</v>
      </c>
      <c r="CT100" s="242">
        <f t="shared" si="136"/>
        <v>339.79123120773488</v>
      </c>
      <c r="CU100" s="242">
        <f t="shared" si="137"/>
        <v>26263</v>
      </c>
    </row>
    <row r="101" spans="1:99">
      <c r="A101" s="1">
        <v>73</v>
      </c>
      <c r="B101" s="25">
        <v>22</v>
      </c>
      <c r="C101" s="1">
        <v>7</v>
      </c>
      <c r="D101" s="122" t="s">
        <v>693</v>
      </c>
      <c r="E101" s="20" t="s">
        <v>563</v>
      </c>
      <c r="F101" s="2">
        <v>224945</v>
      </c>
      <c r="G101" s="2">
        <v>38947</v>
      </c>
      <c r="H101" s="74">
        <f t="shared" si="138"/>
        <v>5.7756694995763471</v>
      </c>
      <c r="I101" s="81"/>
      <c r="J101" s="59">
        <v>12889.3485</v>
      </c>
      <c r="K101" s="59">
        <v>10707.382</v>
      </c>
      <c r="L101" s="59">
        <v>134.96699999999998</v>
      </c>
      <c r="M101" s="59">
        <v>2046.9995000000013</v>
      </c>
      <c r="N101" s="17"/>
      <c r="O101" s="59">
        <v>67.483499999999992</v>
      </c>
      <c r="P101" s="59">
        <v>58463.205499999996</v>
      </c>
      <c r="Q101" s="59">
        <v>7423.1850000000004</v>
      </c>
      <c r="R101" s="59"/>
      <c r="S101" s="59"/>
      <c r="T101" s="59">
        <v>6343.4489999999987</v>
      </c>
      <c r="U101" s="59">
        <v>25351.301499999998</v>
      </c>
      <c r="V101" s="59">
        <v>1889.5379999999998</v>
      </c>
      <c r="W101" s="59">
        <v>1079.7359999999999</v>
      </c>
      <c r="X101" s="59">
        <f t="shared" si="139"/>
        <v>16375.996000000006</v>
      </c>
      <c r="Y101" s="100"/>
      <c r="Z101" s="59">
        <v>9627.6460000000006</v>
      </c>
      <c r="AA101" s="59">
        <v>18512.9735</v>
      </c>
      <c r="AB101" s="59">
        <v>44044.231</v>
      </c>
      <c r="AC101" s="59">
        <v>81340.111999999994</v>
      </c>
      <c r="AD101" s="59">
        <v>6613.3829999999989</v>
      </c>
      <c r="AE101" s="59">
        <v>2699.34</v>
      </c>
      <c r="AF101" s="59">
        <v>9965.0635000000002</v>
      </c>
      <c r="AG101" s="59">
        <v>25576.246499999997</v>
      </c>
      <c r="AH101" s="59">
        <f t="shared" si="140"/>
        <v>36486.078999999998</v>
      </c>
      <c r="AJ101" s="113">
        <f t="shared" si="141"/>
        <v>2231.6631000000002</v>
      </c>
      <c r="AK101" s="113">
        <f t="shared" si="142"/>
        <v>1853.8771999999999</v>
      </c>
      <c r="AL101" s="113">
        <f t="shared" si="143"/>
        <v>23.368199999999998</v>
      </c>
      <c r="AM101" s="113">
        <f t="shared" si="144"/>
        <v>354.41770000000025</v>
      </c>
      <c r="AN101" s="114"/>
      <c r="AO101" s="113">
        <f t="shared" si="145"/>
        <v>11.684099999999999</v>
      </c>
      <c r="AP101" s="113">
        <f t="shared" si="146"/>
        <v>10122.3253</v>
      </c>
      <c r="AQ101" s="113">
        <f t="shared" si="147"/>
        <v>1285.2510000000002</v>
      </c>
      <c r="AR101" s="113"/>
      <c r="AS101" s="113"/>
      <c r="AT101" s="113">
        <f t="shared" si="148"/>
        <v>1098.3053999999997</v>
      </c>
      <c r="AU101" s="113">
        <f t="shared" si="149"/>
        <v>4389.3269</v>
      </c>
      <c r="AV101" s="113">
        <f t="shared" si="150"/>
        <v>327.15479999999997</v>
      </c>
      <c r="AW101" s="113">
        <f t="shared" si="151"/>
        <v>186.94559999999998</v>
      </c>
      <c r="AX101" s="113">
        <f t="shared" si="152"/>
        <v>2835.3416000000007</v>
      </c>
      <c r="AY101" s="113"/>
      <c r="AZ101" s="113">
        <f t="shared" si="118"/>
        <v>1666.9316000000001</v>
      </c>
      <c r="BA101" s="113">
        <f t="shared" si="119"/>
        <v>3205.3380999999999</v>
      </c>
      <c r="BB101" s="113">
        <f t="shared" si="120"/>
        <v>7625.8226000000004</v>
      </c>
      <c r="BC101" s="113">
        <f t="shared" si="121"/>
        <v>14083.235199999999</v>
      </c>
      <c r="BD101" s="113">
        <f t="shared" si="122"/>
        <v>1145.0418</v>
      </c>
      <c r="BE101" s="113">
        <f t="shared" si="123"/>
        <v>467.36400000000003</v>
      </c>
      <c r="BF101" s="113">
        <f t="shared" si="124"/>
        <v>1725.3521000000001</v>
      </c>
      <c r="BG101" s="113">
        <f t="shared" si="125"/>
        <v>4428.2739000000001</v>
      </c>
      <c r="BH101" s="106">
        <f t="shared" si="153"/>
        <v>6317.2033999999985</v>
      </c>
      <c r="BI101" s="124">
        <f t="shared" si="154"/>
        <v>38947</v>
      </c>
      <c r="BK101" s="2">
        <v>5611</v>
      </c>
      <c r="BL101" s="2">
        <v>6412</v>
      </c>
      <c r="BM101" s="2">
        <v>12023</v>
      </c>
      <c r="BN101" s="2">
        <v>2223</v>
      </c>
      <c r="BO101" s="2">
        <v>2047</v>
      </c>
      <c r="BP101" s="2">
        <v>4270</v>
      </c>
      <c r="BQ101" s="2">
        <v>786</v>
      </c>
      <c r="BR101" s="2">
        <v>544</v>
      </c>
      <c r="BS101" s="2">
        <v>1330</v>
      </c>
      <c r="BT101" s="2">
        <v>913</v>
      </c>
      <c r="BU101" s="2">
        <v>763</v>
      </c>
      <c r="BV101" s="2">
        <v>1676</v>
      </c>
      <c r="BW101" s="2">
        <v>1274</v>
      </c>
      <c r="BX101" s="2">
        <v>1424</v>
      </c>
      <c r="BY101" s="2">
        <v>2698</v>
      </c>
      <c r="BZ101" s="2">
        <v>79121</v>
      </c>
      <c r="CA101" s="2">
        <v>85754</v>
      </c>
      <c r="CB101" s="2">
        <v>164875</v>
      </c>
      <c r="CC101" s="2">
        <v>24540</v>
      </c>
      <c r="CD101" s="2">
        <v>12028</v>
      </c>
      <c r="CE101" s="2">
        <v>36568</v>
      </c>
      <c r="CF101" s="2">
        <f t="shared" si="155"/>
        <v>698</v>
      </c>
      <c r="CG101" s="2">
        <f t="shared" si="156"/>
        <v>807</v>
      </c>
      <c r="CH101" s="2">
        <f t="shared" si="157"/>
        <v>1505</v>
      </c>
      <c r="CI101" s="2">
        <v>115166</v>
      </c>
      <c r="CJ101" s="2">
        <v>109779</v>
      </c>
      <c r="CK101" s="2">
        <v>224945</v>
      </c>
      <c r="CL101" s="122" t="s">
        <v>693</v>
      </c>
      <c r="CM101" s="221" t="s">
        <v>927</v>
      </c>
      <c r="CN101" s="25"/>
      <c r="CO101" s="242">
        <f t="shared" si="131"/>
        <v>2820.9716641845785</v>
      </c>
      <c r="CP101" s="242">
        <f t="shared" si="132"/>
        <v>230.27633421503035</v>
      </c>
      <c r="CQ101" s="242">
        <f t="shared" si="133"/>
        <v>757.31480139589678</v>
      </c>
      <c r="CR101" s="242">
        <f t="shared" si="134"/>
        <v>28546.474138122652</v>
      </c>
      <c r="CS101" s="242">
        <f t="shared" si="135"/>
        <v>6331.3872102069399</v>
      </c>
      <c r="CT101" s="242">
        <f t="shared" si="136"/>
        <v>260.57585187490275</v>
      </c>
      <c r="CU101" s="242">
        <f t="shared" si="137"/>
        <v>38947</v>
      </c>
    </row>
    <row r="102" spans="1:99">
      <c r="A102" s="1">
        <v>74</v>
      </c>
      <c r="B102" s="25">
        <v>23</v>
      </c>
      <c r="C102" s="1">
        <v>7</v>
      </c>
      <c r="D102" s="122" t="s">
        <v>693</v>
      </c>
      <c r="E102" s="20" t="s">
        <v>564</v>
      </c>
      <c r="F102" s="2">
        <v>147187</v>
      </c>
      <c r="G102" s="2">
        <v>25306</v>
      </c>
      <c r="H102" s="74">
        <f t="shared" si="138"/>
        <v>5.8162886272030345</v>
      </c>
      <c r="I102" s="81"/>
      <c r="J102" s="59">
        <v>14674.543900000001</v>
      </c>
      <c r="K102" s="59">
        <v>13820.859300000002</v>
      </c>
      <c r="L102" s="59">
        <v>176.62439999999998</v>
      </c>
      <c r="M102" s="59">
        <v>677.06020000000001</v>
      </c>
      <c r="N102" s="17"/>
      <c r="O102" s="98">
        <v>176.62439999999998</v>
      </c>
      <c r="P102" s="59">
        <v>36340.470300000001</v>
      </c>
      <c r="Q102" s="59">
        <v>4724.7026999999998</v>
      </c>
      <c r="R102" s="59"/>
      <c r="S102" s="59"/>
      <c r="T102" s="59">
        <v>4400.8913000000002</v>
      </c>
      <c r="U102" s="59">
        <v>15852.0399</v>
      </c>
      <c r="V102" s="59">
        <v>1839.8375000000001</v>
      </c>
      <c r="W102" s="59">
        <v>1059.7464</v>
      </c>
      <c r="X102" s="59">
        <f t="shared" si="139"/>
        <v>8463.2524999999987</v>
      </c>
      <c r="Y102" s="100"/>
      <c r="Z102" s="59">
        <v>6549.8215</v>
      </c>
      <c r="AA102" s="59">
        <v>9331.6558000000005</v>
      </c>
      <c r="AB102" s="59">
        <v>32999.325400000002</v>
      </c>
      <c r="AC102" s="59">
        <v>47114.558700000001</v>
      </c>
      <c r="AD102" s="59">
        <v>5475.3564000000006</v>
      </c>
      <c r="AE102" s="59">
        <v>2104.7741000000001</v>
      </c>
      <c r="AF102" s="59">
        <v>6461.5092999999997</v>
      </c>
      <c r="AG102" s="59">
        <v>12849.4251</v>
      </c>
      <c r="AH102" s="59">
        <f t="shared" si="140"/>
        <v>20223.4938</v>
      </c>
      <c r="AJ102" s="113">
        <f t="shared" si="141"/>
        <v>2523.0082000000002</v>
      </c>
      <c r="AK102" s="113">
        <f t="shared" si="142"/>
        <v>2376.2334000000005</v>
      </c>
      <c r="AL102" s="113">
        <f t="shared" si="143"/>
        <v>30.367199999999997</v>
      </c>
      <c r="AM102" s="113">
        <f t="shared" si="144"/>
        <v>116.4076</v>
      </c>
      <c r="AN102" s="114"/>
      <c r="AO102" s="115">
        <f t="shared" si="145"/>
        <v>30.367199999999997</v>
      </c>
      <c r="AP102" s="113">
        <f t="shared" si="146"/>
        <v>6248.0514000000003</v>
      </c>
      <c r="AQ102" s="113">
        <f t="shared" si="147"/>
        <v>812.32259999999997</v>
      </c>
      <c r="AR102" s="113"/>
      <c r="AS102" s="113"/>
      <c r="AT102" s="113">
        <f t="shared" si="148"/>
        <v>756.64940000000013</v>
      </c>
      <c r="AU102" s="113">
        <f t="shared" si="149"/>
        <v>2725.4562000000001</v>
      </c>
      <c r="AV102" s="113">
        <f t="shared" si="150"/>
        <v>316.32500000000005</v>
      </c>
      <c r="AW102" s="113">
        <f t="shared" si="151"/>
        <v>182.20320000000001</v>
      </c>
      <c r="AX102" s="113">
        <f t="shared" si="152"/>
        <v>1455.0950000000003</v>
      </c>
      <c r="AY102" s="113"/>
      <c r="AZ102" s="113">
        <f t="shared" si="118"/>
        <v>1126.117</v>
      </c>
      <c r="BA102" s="113">
        <f t="shared" si="119"/>
        <v>1604.4004000000002</v>
      </c>
      <c r="BB102" s="113">
        <f t="shared" si="120"/>
        <v>5673.6052000000009</v>
      </c>
      <c r="BC102" s="113">
        <f t="shared" si="121"/>
        <v>8100.450600000001</v>
      </c>
      <c r="BD102" s="113">
        <f t="shared" si="122"/>
        <v>941.3832000000001</v>
      </c>
      <c r="BE102" s="113">
        <f t="shared" si="123"/>
        <v>361.87580000000003</v>
      </c>
      <c r="BF102" s="113">
        <f t="shared" si="124"/>
        <v>1110.9334000000001</v>
      </c>
      <c r="BG102" s="113">
        <f t="shared" si="125"/>
        <v>2209.2138</v>
      </c>
      <c r="BH102" s="106">
        <f t="shared" si="153"/>
        <v>3477.0444000000016</v>
      </c>
      <c r="BI102" s="124">
        <f t="shared" si="154"/>
        <v>25306.000000000004</v>
      </c>
      <c r="BK102" s="2">
        <v>2324</v>
      </c>
      <c r="BL102" s="2">
        <v>2718</v>
      </c>
      <c r="BM102" s="2">
        <v>5042</v>
      </c>
      <c r="BN102" s="2">
        <v>1993</v>
      </c>
      <c r="BO102" s="2">
        <v>1887</v>
      </c>
      <c r="BP102" s="2">
        <v>3880</v>
      </c>
      <c r="BQ102" s="2">
        <v>774</v>
      </c>
      <c r="BR102" s="2">
        <v>776</v>
      </c>
      <c r="BS102" s="2">
        <v>1550</v>
      </c>
      <c r="BT102" s="2">
        <v>638</v>
      </c>
      <c r="BU102" s="2">
        <v>578</v>
      </c>
      <c r="BV102" s="2">
        <v>1216</v>
      </c>
      <c r="BW102" s="2">
        <v>1132</v>
      </c>
      <c r="BX102" s="2">
        <v>1247</v>
      </c>
      <c r="BY102" s="2">
        <v>2379</v>
      </c>
      <c r="BZ102" s="2">
        <v>47925</v>
      </c>
      <c r="CA102" s="2">
        <v>52040</v>
      </c>
      <c r="CB102" s="2">
        <v>99965</v>
      </c>
      <c r="CC102" s="2">
        <v>19615</v>
      </c>
      <c r="CD102" s="2">
        <v>12449</v>
      </c>
      <c r="CE102" s="2">
        <v>32064</v>
      </c>
      <c r="CF102" s="2">
        <f t="shared" si="155"/>
        <v>499</v>
      </c>
      <c r="CG102" s="2">
        <f t="shared" si="156"/>
        <v>592</v>
      </c>
      <c r="CH102" s="2">
        <f t="shared" si="157"/>
        <v>1091</v>
      </c>
      <c r="CI102" s="2">
        <v>74900</v>
      </c>
      <c r="CJ102" s="2">
        <v>72287</v>
      </c>
      <c r="CK102" s="2">
        <v>147187</v>
      </c>
      <c r="CL102" s="122" t="s">
        <v>693</v>
      </c>
      <c r="CM102" s="221" t="s">
        <v>928</v>
      </c>
      <c r="CN102" s="25"/>
      <c r="CO102" s="242">
        <f t="shared" si="131"/>
        <v>1533.9678911860424</v>
      </c>
      <c r="CP102" s="242">
        <f t="shared" si="132"/>
        <v>266.49296473193965</v>
      </c>
      <c r="CQ102" s="242">
        <f t="shared" si="133"/>
        <v>618.09174723311162</v>
      </c>
      <c r="CR102" s="242">
        <f t="shared" si="134"/>
        <v>17187.076915760223</v>
      </c>
      <c r="CS102" s="242">
        <f t="shared" si="135"/>
        <v>5512.7938201063953</v>
      </c>
      <c r="CT102" s="242">
        <f t="shared" si="136"/>
        <v>187.57666098228785</v>
      </c>
      <c r="CU102" s="242">
        <f t="shared" si="137"/>
        <v>25306</v>
      </c>
    </row>
    <row r="103" spans="1:99">
      <c r="A103" s="1">
        <v>59</v>
      </c>
      <c r="B103" s="25">
        <v>8</v>
      </c>
      <c r="C103" s="1">
        <v>8</v>
      </c>
      <c r="D103" s="122" t="s">
        <v>693</v>
      </c>
      <c r="E103" s="4" t="s">
        <v>643</v>
      </c>
      <c r="F103" s="2">
        <v>233847</v>
      </c>
      <c r="G103" s="2">
        <v>37788</v>
      </c>
      <c r="H103" s="74">
        <f t="shared" si="138"/>
        <v>6.1883931406795805</v>
      </c>
      <c r="I103" s="81"/>
      <c r="J103" s="59">
        <v>18193.296600000001</v>
      </c>
      <c r="K103" s="59">
        <v>16883.753399999998</v>
      </c>
      <c r="L103" s="59">
        <v>93.538800000000009</v>
      </c>
      <c r="M103" s="59">
        <v>1216.0044000000009</v>
      </c>
      <c r="N103" s="17"/>
      <c r="O103" s="59">
        <v>93.538800000000009</v>
      </c>
      <c r="P103" s="59">
        <v>50253.720299999994</v>
      </c>
      <c r="Q103" s="59">
        <v>4302.7848000000004</v>
      </c>
      <c r="R103" s="59"/>
      <c r="S103" s="59"/>
      <c r="T103" s="59">
        <v>6407.4078</v>
      </c>
      <c r="U103" s="59">
        <v>22963.775399999999</v>
      </c>
      <c r="V103" s="59">
        <v>2595.7017000000001</v>
      </c>
      <c r="W103" s="59">
        <v>1192.6197</v>
      </c>
      <c r="X103" s="59">
        <f t="shared" si="139"/>
        <v>12791.430899999992</v>
      </c>
      <c r="Y103" s="100"/>
      <c r="Z103" s="59">
        <v>11014.193699999998</v>
      </c>
      <c r="AA103" s="59">
        <v>9494.1881999999987</v>
      </c>
      <c r="AB103" s="59">
        <v>51446.34</v>
      </c>
      <c r="AC103" s="59">
        <v>93351.722399999999</v>
      </c>
      <c r="AD103" s="59">
        <v>7038.7946999999995</v>
      </c>
      <c r="AE103" s="59">
        <v>3671.3979000000004</v>
      </c>
      <c r="AF103" s="59">
        <v>8628.9542999999994</v>
      </c>
      <c r="AG103" s="59">
        <v>21326.846399999995</v>
      </c>
      <c r="AH103" s="59">
        <f t="shared" si="140"/>
        <v>52685.729100000004</v>
      </c>
      <c r="AJ103" s="113">
        <f t="shared" si="141"/>
        <v>2939.9064000000003</v>
      </c>
      <c r="AK103" s="113">
        <f t="shared" si="142"/>
        <v>2728.2936</v>
      </c>
      <c r="AL103" s="113">
        <f t="shared" si="143"/>
        <v>15.115200000000002</v>
      </c>
      <c r="AM103" s="113">
        <f t="shared" si="144"/>
        <v>196.49760000000018</v>
      </c>
      <c r="AN103" s="114"/>
      <c r="AO103" s="113">
        <f t="shared" si="145"/>
        <v>15.115200000000002</v>
      </c>
      <c r="AP103" s="113">
        <f t="shared" si="146"/>
        <v>8120.6411999999991</v>
      </c>
      <c r="AQ103" s="113">
        <f t="shared" si="147"/>
        <v>695.29920000000004</v>
      </c>
      <c r="AR103" s="113"/>
      <c r="AS103" s="113"/>
      <c r="AT103" s="113">
        <f t="shared" si="148"/>
        <v>1035.3912</v>
      </c>
      <c r="AU103" s="113">
        <f t="shared" si="149"/>
        <v>3710.7815999999998</v>
      </c>
      <c r="AV103" s="113">
        <f t="shared" si="150"/>
        <v>419.44680000000005</v>
      </c>
      <c r="AW103" s="113">
        <f t="shared" si="151"/>
        <v>192.71880000000002</v>
      </c>
      <c r="AX103" s="113">
        <f t="shared" si="152"/>
        <v>2067.0036</v>
      </c>
      <c r="AY103" s="113"/>
      <c r="AZ103" s="113">
        <f t="shared" si="118"/>
        <v>1779.8147999999999</v>
      </c>
      <c r="BA103" s="113">
        <f t="shared" si="119"/>
        <v>1534.1927999999998</v>
      </c>
      <c r="BB103" s="113">
        <f t="shared" si="120"/>
        <v>8313.36</v>
      </c>
      <c r="BC103" s="113">
        <f t="shared" si="121"/>
        <v>15084.9696</v>
      </c>
      <c r="BD103" s="113">
        <f t="shared" si="122"/>
        <v>1137.4187999999999</v>
      </c>
      <c r="BE103" s="113">
        <f t="shared" si="123"/>
        <v>593.27160000000015</v>
      </c>
      <c r="BF103" s="113">
        <f t="shared" si="124"/>
        <v>1394.3771999999999</v>
      </c>
      <c r="BG103" s="113">
        <f t="shared" si="125"/>
        <v>3446.2655999999993</v>
      </c>
      <c r="BH103" s="106">
        <f t="shared" si="153"/>
        <v>8513.6364000000012</v>
      </c>
      <c r="BI103" s="124">
        <f t="shared" si="154"/>
        <v>37788</v>
      </c>
      <c r="BK103" s="2">
        <v>4611</v>
      </c>
      <c r="BL103" s="2">
        <v>5621</v>
      </c>
      <c r="BM103" s="2">
        <v>10232</v>
      </c>
      <c r="BN103" s="2">
        <v>3360</v>
      </c>
      <c r="BO103" s="2">
        <v>3443</v>
      </c>
      <c r="BP103" s="2">
        <v>6803</v>
      </c>
      <c r="BQ103" s="2">
        <v>1419</v>
      </c>
      <c r="BR103" s="2">
        <v>949</v>
      </c>
      <c r="BS103" s="2">
        <v>2368</v>
      </c>
      <c r="BT103" s="2">
        <v>736</v>
      </c>
      <c r="BU103" s="2">
        <v>648</v>
      </c>
      <c r="BV103" s="2">
        <v>1384</v>
      </c>
      <c r="BW103" s="2">
        <v>1259</v>
      </c>
      <c r="BX103" s="2">
        <v>1431</v>
      </c>
      <c r="BY103" s="2">
        <v>2690</v>
      </c>
      <c r="BZ103" s="2">
        <v>75045</v>
      </c>
      <c r="CA103" s="2">
        <v>79255</v>
      </c>
      <c r="CB103" s="2">
        <v>154300</v>
      </c>
      <c r="CC103" s="2">
        <v>39101</v>
      </c>
      <c r="CD103" s="2">
        <v>14230</v>
      </c>
      <c r="CE103" s="2">
        <v>53331</v>
      </c>
      <c r="CF103" s="2">
        <f t="shared" si="155"/>
        <v>1649</v>
      </c>
      <c r="CG103" s="2">
        <f t="shared" si="156"/>
        <v>1090</v>
      </c>
      <c r="CH103" s="2">
        <f t="shared" si="157"/>
        <v>2739</v>
      </c>
      <c r="CI103" s="2">
        <v>127180</v>
      </c>
      <c r="CJ103" s="2">
        <v>106667</v>
      </c>
      <c r="CK103" s="2">
        <v>233847</v>
      </c>
      <c r="CL103" s="122" t="s">
        <v>693</v>
      </c>
      <c r="CM103" s="25" t="s">
        <v>415</v>
      </c>
      <c r="CN103" s="25"/>
      <c r="CO103" s="242">
        <f t="shared" si="131"/>
        <v>2752.7339670810402</v>
      </c>
      <c r="CP103" s="242">
        <f t="shared" si="132"/>
        <v>382.65183645717076</v>
      </c>
      <c r="CQ103" s="242">
        <f t="shared" si="133"/>
        <v>658.32921525612903</v>
      </c>
      <c r="CR103" s="242">
        <f t="shared" si="134"/>
        <v>24933.774647525948</v>
      </c>
      <c r="CS103" s="242">
        <f t="shared" si="135"/>
        <v>8617.9075549397694</v>
      </c>
      <c r="CT103" s="242">
        <f t="shared" si="136"/>
        <v>442.60277873994539</v>
      </c>
      <c r="CU103" s="242">
        <f t="shared" si="137"/>
        <v>37788</v>
      </c>
    </row>
    <row r="104" spans="1:99">
      <c r="A104" s="1">
        <v>67</v>
      </c>
      <c r="B104" s="25">
        <v>16</v>
      </c>
      <c r="C104" s="1">
        <v>8</v>
      </c>
      <c r="D104" s="122" t="s">
        <v>693</v>
      </c>
      <c r="E104" s="4" t="s">
        <v>473</v>
      </c>
      <c r="F104" s="2">
        <v>459253</v>
      </c>
      <c r="G104" s="2">
        <v>76275</v>
      </c>
      <c r="H104" s="74">
        <f t="shared" si="138"/>
        <v>6.0210160603080958</v>
      </c>
      <c r="I104" s="81"/>
      <c r="J104" s="59">
        <v>26407.047500000001</v>
      </c>
      <c r="K104" s="59">
        <v>23605.604199999998</v>
      </c>
      <c r="L104" s="59">
        <v>321.47710000000001</v>
      </c>
      <c r="M104" s="59">
        <v>2479.9662000000012</v>
      </c>
      <c r="N104" s="17"/>
      <c r="O104" s="59">
        <v>91.8506</v>
      </c>
      <c r="P104" s="59">
        <v>114951.02589999999</v>
      </c>
      <c r="Q104" s="59">
        <v>15109.423700000001</v>
      </c>
      <c r="R104" s="59"/>
      <c r="S104" s="59"/>
      <c r="T104" s="59">
        <v>14007.216499999999</v>
      </c>
      <c r="U104" s="59">
        <v>49002.295099999996</v>
      </c>
      <c r="V104" s="59">
        <v>5602.8866000000007</v>
      </c>
      <c r="W104" s="59">
        <v>2066.6385</v>
      </c>
      <c r="X104" s="59">
        <f t="shared" si="139"/>
        <v>29162.565499999997</v>
      </c>
      <c r="Y104" s="100"/>
      <c r="Z104" s="59">
        <v>24110.782500000001</v>
      </c>
      <c r="AA104" s="59">
        <v>25258.915000000001</v>
      </c>
      <c r="AB104" s="59">
        <v>90426.915699999998</v>
      </c>
      <c r="AC104" s="59">
        <v>178006.46279999998</v>
      </c>
      <c r="AD104" s="59">
        <v>11435.399700000002</v>
      </c>
      <c r="AE104" s="59">
        <v>7715.4503999999988</v>
      </c>
      <c r="AF104" s="59">
        <v>17221.987499999999</v>
      </c>
      <c r="AG104" s="59">
        <v>68520.547599999991</v>
      </c>
      <c r="AH104" s="59">
        <f t="shared" si="140"/>
        <v>73113.07759999999</v>
      </c>
      <c r="AJ104" s="113">
        <f t="shared" si="141"/>
        <v>4385.8125</v>
      </c>
      <c r="AK104" s="113">
        <f t="shared" si="142"/>
        <v>3920.5349999999994</v>
      </c>
      <c r="AL104" s="113">
        <f t="shared" si="143"/>
        <v>53.392499999999998</v>
      </c>
      <c r="AM104" s="113">
        <f t="shared" si="144"/>
        <v>411.88500000000022</v>
      </c>
      <c r="AN104" s="114"/>
      <c r="AO104" s="113">
        <f t="shared" si="145"/>
        <v>15.254999999999999</v>
      </c>
      <c r="AP104" s="113">
        <f t="shared" si="146"/>
        <v>19091.6325</v>
      </c>
      <c r="AQ104" s="113">
        <f t="shared" si="147"/>
        <v>2509.4475000000002</v>
      </c>
      <c r="AR104" s="113"/>
      <c r="AS104" s="113"/>
      <c r="AT104" s="113">
        <f t="shared" si="148"/>
        <v>2326.3874999999998</v>
      </c>
      <c r="AU104" s="113">
        <f t="shared" si="149"/>
        <v>8138.5424999999996</v>
      </c>
      <c r="AV104" s="113">
        <f t="shared" si="150"/>
        <v>930.55500000000006</v>
      </c>
      <c r="AW104" s="113">
        <f t="shared" si="151"/>
        <v>343.23750000000001</v>
      </c>
      <c r="AX104" s="113">
        <f t="shared" si="152"/>
        <v>4843.4625000000015</v>
      </c>
      <c r="AY104" s="113"/>
      <c r="AZ104" s="113">
        <f t="shared" si="118"/>
        <v>4004.4375</v>
      </c>
      <c r="BA104" s="113">
        <f t="shared" si="119"/>
        <v>4195.125</v>
      </c>
      <c r="BB104" s="113">
        <f t="shared" si="120"/>
        <v>15018.547499999999</v>
      </c>
      <c r="BC104" s="113">
        <f t="shared" si="121"/>
        <v>29564.189999999995</v>
      </c>
      <c r="BD104" s="113">
        <f t="shared" si="122"/>
        <v>1899.2475000000002</v>
      </c>
      <c r="BE104" s="113">
        <f t="shared" si="123"/>
        <v>1281.4199999999998</v>
      </c>
      <c r="BF104" s="113">
        <f t="shared" si="124"/>
        <v>2860.3125</v>
      </c>
      <c r="BG104" s="113">
        <f t="shared" si="125"/>
        <v>11380.229999999998</v>
      </c>
      <c r="BH104" s="106">
        <f t="shared" si="153"/>
        <v>12142.979999999996</v>
      </c>
      <c r="BI104" s="124">
        <f t="shared" si="154"/>
        <v>76275</v>
      </c>
      <c r="BK104" s="2">
        <v>10162</v>
      </c>
      <c r="BL104" s="2">
        <v>11363</v>
      </c>
      <c r="BM104" s="2">
        <v>21525</v>
      </c>
      <c r="BN104" s="2">
        <v>7883</v>
      </c>
      <c r="BO104" s="2">
        <v>8057</v>
      </c>
      <c r="BP104" s="2">
        <v>15940</v>
      </c>
      <c r="BQ104" s="2">
        <v>2672</v>
      </c>
      <c r="BR104" s="2">
        <v>2028</v>
      </c>
      <c r="BS104" s="2">
        <v>4700</v>
      </c>
      <c r="BT104" s="2">
        <v>3221</v>
      </c>
      <c r="BU104" s="2">
        <v>2739</v>
      </c>
      <c r="BV104" s="2">
        <v>5960</v>
      </c>
      <c r="BW104" s="2">
        <v>4366</v>
      </c>
      <c r="BX104" s="2">
        <v>4349</v>
      </c>
      <c r="BY104" s="2">
        <v>8715</v>
      </c>
      <c r="BZ104" s="2">
        <v>129555</v>
      </c>
      <c r="CA104" s="2">
        <v>136529</v>
      </c>
      <c r="CB104" s="2">
        <v>266084</v>
      </c>
      <c r="CC104" s="2">
        <v>77502</v>
      </c>
      <c r="CD104" s="2">
        <v>49981</v>
      </c>
      <c r="CE104" s="2">
        <v>127483</v>
      </c>
      <c r="CF104" s="2">
        <f t="shared" si="155"/>
        <v>4762</v>
      </c>
      <c r="CG104" s="2">
        <f t="shared" si="156"/>
        <v>4084</v>
      </c>
      <c r="CH104" s="2">
        <f t="shared" si="157"/>
        <v>8846</v>
      </c>
      <c r="CI104" s="2">
        <v>240123</v>
      </c>
      <c r="CJ104" s="2">
        <v>219130</v>
      </c>
      <c r="CK104" s="2">
        <v>459253</v>
      </c>
      <c r="CL104" s="122" t="s">
        <v>693</v>
      </c>
      <c r="CM104" s="25" t="s">
        <v>926</v>
      </c>
      <c r="CN104" s="25"/>
      <c r="CO104" s="242">
        <f t="shared" si="131"/>
        <v>6222.3717101466946</v>
      </c>
      <c r="CP104" s="242">
        <f t="shared" si="132"/>
        <v>780.5991468754695</v>
      </c>
      <c r="CQ104" s="242">
        <f t="shared" si="133"/>
        <v>2437.2962724250033</v>
      </c>
      <c r="CR104" s="242">
        <f t="shared" si="134"/>
        <v>44192.541148343073</v>
      </c>
      <c r="CS104" s="242">
        <f t="shared" si="135"/>
        <v>21173.004476835209</v>
      </c>
      <c r="CT104" s="242">
        <f t="shared" si="136"/>
        <v>1469.1872453745539</v>
      </c>
      <c r="CU104" s="242">
        <f t="shared" si="137"/>
        <v>76275</v>
      </c>
    </row>
    <row r="105" spans="1:99">
      <c r="A105" s="1">
        <v>83</v>
      </c>
      <c r="B105" s="25">
        <v>32</v>
      </c>
      <c r="C105" s="1">
        <v>8</v>
      </c>
      <c r="D105" s="122" t="s">
        <v>693</v>
      </c>
      <c r="E105" s="20" t="s">
        <v>607</v>
      </c>
      <c r="F105" s="2">
        <v>221870</v>
      </c>
      <c r="G105" s="2">
        <v>38474</v>
      </c>
      <c r="H105" s="74">
        <f t="shared" si="138"/>
        <v>5.766751572490513</v>
      </c>
      <c r="I105" s="81"/>
      <c r="J105" s="59">
        <v>31461.166000000001</v>
      </c>
      <c r="K105" s="59">
        <v>30462.751</v>
      </c>
      <c r="L105" s="59">
        <v>133.12199999999999</v>
      </c>
      <c r="M105" s="59">
        <v>865.29299999999841</v>
      </c>
      <c r="N105" s="17"/>
      <c r="O105" s="59">
        <v>199.68299999999999</v>
      </c>
      <c r="P105" s="59">
        <v>48345.472999999998</v>
      </c>
      <c r="Q105" s="59">
        <v>3683.0419999999995</v>
      </c>
      <c r="R105" s="59"/>
      <c r="S105" s="59"/>
      <c r="T105" s="59">
        <v>6278.9209999999994</v>
      </c>
      <c r="U105" s="59">
        <v>24605.382999999998</v>
      </c>
      <c r="V105" s="59">
        <v>2263.0740000000001</v>
      </c>
      <c r="W105" s="59">
        <v>1508.7160000000001</v>
      </c>
      <c r="X105" s="59">
        <f t="shared" si="139"/>
        <v>10006.337</v>
      </c>
      <c r="Y105" s="100"/>
      <c r="Z105" s="59">
        <v>8719.4910000000018</v>
      </c>
      <c r="AA105" s="59">
        <v>6167.9859999999999</v>
      </c>
      <c r="AB105" s="59">
        <v>51385.092000000004</v>
      </c>
      <c r="AC105" s="59">
        <v>75591.108999999997</v>
      </c>
      <c r="AD105" s="59">
        <v>6522.9779999999992</v>
      </c>
      <c r="AE105" s="59">
        <v>3217.1149999999998</v>
      </c>
      <c r="AF105" s="59">
        <v>6656.1</v>
      </c>
      <c r="AG105" s="59">
        <v>22652.927000000003</v>
      </c>
      <c r="AH105" s="59">
        <f t="shared" si="140"/>
        <v>36541.988999999994</v>
      </c>
      <c r="AJ105" s="113">
        <f t="shared" si="141"/>
        <v>5455.6132000000007</v>
      </c>
      <c r="AK105" s="113">
        <f t="shared" si="142"/>
        <v>5282.4802</v>
      </c>
      <c r="AL105" s="113">
        <f t="shared" si="143"/>
        <v>23.084399999999999</v>
      </c>
      <c r="AM105" s="113">
        <f t="shared" si="144"/>
        <v>150.04859999999974</v>
      </c>
      <c r="AN105" s="114"/>
      <c r="AO105" s="250">
        <f t="shared" si="145"/>
        <v>34.626599999999996</v>
      </c>
      <c r="AP105" s="113">
        <f t="shared" si="146"/>
        <v>8383.4845999999998</v>
      </c>
      <c r="AQ105" s="113">
        <f t="shared" si="147"/>
        <v>638.66839999999991</v>
      </c>
      <c r="AR105" s="113"/>
      <c r="AS105" s="113"/>
      <c r="AT105" s="113">
        <f t="shared" si="148"/>
        <v>1088.8141999999998</v>
      </c>
      <c r="AU105" s="113">
        <f t="shared" si="149"/>
        <v>4266.7665999999999</v>
      </c>
      <c r="AV105" s="113">
        <f t="shared" si="150"/>
        <v>392.4348</v>
      </c>
      <c r="AW105" s="113">
        <f t="shared" si="151"/>
        <v>261.62320000000005</v>
      </c>
      <c r="AX105" s="113">
        <f t="shared" si="152"/>
        <v>1735.1773999999996</v>
      </c>
      <c r="AY105" s="113"/>
      <c r="AZ105" s="113">
        <f t="shared" si="118"/>
        <v>1512.0282000000004</v>
      </c>
      <c r="BA105" s="113">
        <f t="shared" si="119"/>
        <v>1069.5771999999999</v>
      </c>
      <c r="BB105" s="113">
        <f t="shared" si="120"/>
        <v>8910.5784000000003</v>
      </c>
      <c r="BC105" s="113">
        <f t="shared" si="121"/>
        <v>13108.0918</v>
      </c>
      <c r="BD105" s="113">
        <f t="shared" si="122"/>
        <v>1131.1355999999998</v>
      </c>
      <c r="BE105" s="113">
        <f t="shared" si="123"/>
        <v>557.87299999999993</v>
      </c>
      <c r="BF105" s="113">
        <f t="shared" si="124"/>
        <v>1154.22</v>
      </c>
      <c r="BG105" s="113">
        <f t="shared" si="125"/>
        <v>3928.1954000000005</v>
      </c>
      <c r="BH105" s="106">
        <f t="shared" si="153"/>
        <v>6336.6678000000002</v>
      </c>
      <c r="BI105" s="124">
        <f t="shared" si="154"/>
        <v>38474</v>
      </c>
      <c r="BK105" s="2">
        <v>3123</v>
      </c>
      <c r="BL105" s="2">
        <v>3734</v>
      </c>
      <c r="BM105" s="2">
        <v>6857</v>
      </c>
      <c r="BN105" s="2">
        <v>2282</v>
      </c>
      <c r="BO105" s="2">
        <v>2221</v>
      </c>
      <c r="BP105" s="2">
        <v>4503</v>
      </c>
      <c r="BQ105" s="2">
        <v>929</v>
      </c>
      <c r="BR105" s="2">
        <v>719</v>
      </c>
      <c r="BS105" s="2">
        <v>1648</v>
      </c>
      <c r="BT105" s="2">
        <v>774</v>
      </c>
      <c r="BU105" s="2">
        <v>644</v>
      </c>
      <c r="BV105" s="2">
        <v>1418</v>
      </c>
      <c r="BW105" s="2">
        <v>876</v>
      </c>
      <c r="BX105" s="2">
        <v>912</v>
      </c>
      <c r="BY105" s="2">
        <v>1788</v>
      </c>
      <c r="BZ105" s="2">
        <v>79738</v>
      </c>
      <c r="CA105" s="2">
        <v>84844</v>
      </c>
      <c r="CB105" s="2">
        <v>164582</v>
      </c>
      <c r="CC105" s="2">
        <v>26109</v>
      </c>
      <c r="CD105" s="2">
        <v>12122</v>
      </c>
      <c r="CE105" s="2">
        <v>38231</v>
      </c>
      <c r="CF105" s="2">
        <f t="shared" si="155"/>
        <v>1968</v>
      </c>
      <c r="CG105" s="2">
        <f t="shared" si="156"/>
        <v>875</v>
      </c>
      <c r="CH105" s="2">
        <f t="shared" si="157"/>
        <v>2843</v>
      </c>
      <c r="CI105" s="2">
        <v>115799</v>
      </c>
      <c r="CJ105" s="2">
        <v>106071</v>
      </c>
      <c r="CK105" s="2">
        <v>221870</v>
      </c>
      <c r="CL105" s="122" t="s">
        <v>693</v>
      </c>
      <c r="CM105" s="221" t="s">
        <v>566</v>
      </c>
      <c r="CN105" s="25"/>
      <c r="CO105" s="242">
        <f t="shared" si="131"/>
        <v>1969.91319240997</v>
      </c>
      <c r="CP105" s="242">
        <f t="shared" si="132"/>
        <v>285.77613918060126</v>
      </c>
      <c r="CQ105" s="242">
        <f t="shared" si="133"/>
        <v>555.94557173119392</v>
      </c>
      <c r="CR105" s="242">
        <f t="shared" si="134"/>
        <v>28539.811006445216</v>
      </c>
      <c r="CS105" s="242">
        <f t="shared" si="135"/>
        <v>6629.5555685761938</v>
      </c>
      <c r="CT105" s="242">
        <f t="shared" si="136"/>
        <v>492.99852165682609</v>
      </c>
      <c r="CU105" s="242">
        <f t="shared" si="137"/>
        <v>38474</v>
      </c>
    </row>
    <row r="106" spans="1:99">
      <c r="A106" s="1">
        <v>53</v>
      </c>
      <c r="B106" s="25">
        <v>2</v>
      </c>
      <c r="C106" s="1">
        <v>9</v>
      </c>
      <c r="D106" s="122" t="s">
        <v>693</v>
      </c>
      <c r="E106" s="4" t="s">
        <v>454</v>
      </c>
      <c r="F106" s="2">
        <v>135066</v>
      </c>
      <c r="G106" s="2">
        <v>28299</v>
      </c>
      <c r="H106" s="74">
        <f t="shared" si="138"/>
        <v>4.7728188275204069</v>
      </c>
      <c r="I106" s="81"/>
      <c r="J106" s="59">
        <v>16896.756600000001</v>
      </c>
      <c r="K106" s="59">
        <v>6658.7538000000004</v>
      </c>
      <c r="L106" s="59">
        <v>1175.0742</v>
      </c>
      <c r="M106" s="59">
        <v>9062.9285999999993</v>
      </c>
      <c r="N106" s="17"/>
      <c r="O106" s="59">
        <v>67.533000000000001</v>
      </c>
      <c r="P106" s="59">
        <v>24500.972400000002</v>
      </c>
      <c r="Q106" s="59">
        <v>4470.6846000000005</v>
      </c>
      <c r="R106" s="59"/>
      <c r="S106" s="59"/>
      <c r="T106" s="59">
        <v>2863.3992000000003</v>
      </c>
      <c r="U106" s="59">
        <v>8576.6909999999989</v>
      </c>
      <c r="V106" s="59">
        <v>1377.6732000000002</v>
      </c>
      <c r="W106" s="59">
        <v>729.35640000000001</v>
      </c>
      <c r="X106" s="59">
        <f t="shared" si="139"/>
        <v>6483.1680000000015</v>
      </c>
      <c r="Y106" s="100"/>
      <c r="Z106" s="59">
        <v>9684.2322000000004</v>
      </c>
      <c r="AA106" s="59">
        <v>13533.613199999998</v>
      </c>
      <c r="AB106" s="59">
        <v>23514.990600000001</v>
      </c>
      <c r="AC106" s="59">
        <v>46867.902000000002</v>
      </c>
      <c r="AD106" s="59">
        <v>4754.3231999999998</v>
      </c>
      <c r="AE106" s="59">
        <v>1499.2326</v>
      </c>
      <c r="AF106" s="59">
        <v>2660.8002000000001</v>
      </c>
      <c r="AG106" s="59">
        <v>26310.856800000001</v>
      </c>
      <c r="AH106" s="59">
        <f t="shared" si="140"/>
        <v>11642.689200000001</v>
      </c>
      <c r="AJ106" s="113">
        <f t="shared" si="141"/>
        <v>3540.2049000000002</v>
      </c>
      <c r="AK106" s="113">
        <f t="shared" si="142"/>
        <v>1395.1407000000002</v>
      </c>
      <c r="AL106" s="113">
        <f t="shared" si="143"/>
        <v>246.2013</v>
      </c>
      <c r="AM106" s="113">
        <f t="shared" si="144"/>
        <v>1898.8628999999999</v>
      </c>
      <c r="AN106" s="114"/>
      <c r="AO106" s="113">
        <f t="shared" si="145"/>
        <v>14.149500000000002</v>
      </c>
      <c r="AP106" s="113">
        <f t="shared" si="146"/>
        <v>5133.4386000000004</v>
      </c>
      <c r="AQ106" s="113">
        <f t="shared" si="147"/>
        <v>936.69690000000014</v>
      </c>
      <c r="AR106" s="113"/>
      <c r="AS106" s="113"/>
      <c r="AT106" s="113">
        <f t="shared" si="148"/>
        <v>599.93880000000013</v>
      </c>
      <c r="AU106" s="113">
        <f t="shared" si="149"/>
        <v>1796.9864999999998</v>
      </c>
      <c r="AV106" s="113">
        <f t="shared" si="150"/>
        <v>288.64980000000003</v>
      </c>
      <c r="AW106" s="113">
        <f t="shared" si="151"/>
        <v>152.81460000000001</v>
      </c>
      <c r="AX106" s="113">
        <f t="shared" si="152"/>
        <v>1358.3520000000003</v>
      </c>
      <c r="AY106" s="113"/>
      <c r="AZ106" s="250">
        <v>2000.8640000000005</v>
      </c>
      <c r="BA106" s="250">
        <f t="shared" ref="BA106:BA111" si="158">AA106/$H106</f>
        <v>2835.5597999999995</v>
      </c>
      <c r="BB106" s="250">
        <v>4539.4602000000004</v>
      </c>
      <c r="BC106" s="113">
        <f t="shared" ref="BC106:BE111" si="159">AC106/$H106</f>
        <v>9819.7530000000006</v>
      </c>
      <c r="BD106" s="113">
        <f t="shared" si="159"/>
        <v>996.12480000000005</v>
      </c>
      <c r="BE106" s="113">
        <f t="shared" si="159"/>
        <v>314.1189</v>
      </c>
      <c r="BF106" s="115">
        <v>537.73220000000003</v>
      </c>
      <c r="BG106" s="113">
        <f t="shared" ref="BG106:BG111" si="160">AG106/$H106</f>
        <v>5512.6452000000008</v>
      </c>
      <c r="BH106" s="106">
        <f t="shared" si="153"/>
        <v>2459.1319000000003</v>
      </c>
      <c r="BI106" s="124">
        <f t="shared" si="154"/>
        <v>27883.430000000004</v>
      </c>
      <c r="BK106" s="2">
        <v>991</v>
      </c>
      <c r="BL106" s="2">
        <v>1167</v>
      </c>
      <c r="BM106" s="2">
        <v>2158</v>
      </c>
      <c r="BN106" s="2">
        <v>1303</v>
      </c>
      <c r="BO106" s="2">
        <v>1555</v>
      </c>
      <c r="BP106" s="2">
        <v>2858</v>
      </c>
      <c r="BQ106" s="2">
        <v>605</v>
      </c>
      <c r="BR106" s="2">
        <v>590</v>
      </c>
      <c r="BS106" s="2">
        <v>1195</v>
      </c>
      <c r="BT106" s="2">
        <v>659</v>
      </c>
      <c r="BU106" s="2">
        <v>593</v>
      </c>
      <c r="BV106" s="2">
        <v>1252</v>
      </c>
      <c r="BW106" s="2">
        <v>904</v>
      </c>
      <c r="BX106" s="2">
        <v>901</v>
      </c>
      <c r="BY106" s="2">
        <v>1805</v>
      </c>
      <c r="BZ106" s="2">
        <v>27118</v>
      </c>
      <c r="CA106" s="2">
        <v>28754</v>
      </c>
      <c r="CB106" s="2">
        <v>55872</v>
      </c>
      <c r="CC106" s="2">
        <v>32785</v>
      </c>
      <c r="CD106" s="2">
        <v>27305</v>
      </c>
      <c r="CE106" s="2">
        <v>60090</v>
      </c>
      <c r="CF106" s="2">
        <f t="shared" si="155"/>
        <v>3925</v>
      </c>
      <c r="CG106" s="2">
        <f t="shared" si="156"/>
        <v>3347</v>
      </c>
      <c r="CH106" s="2">
        <f t="shared" si="157"/>
        <v>7272</v>
      </c>
      <c r="CI106" s="2">
        <v>68290</v>
      </c>
      <c r="CJ106" s="2">
        <v>64212</v>
      </c>
      <c r="CK106" s="2">
        <v>132502</v>
      </c>
      <c r="CL106" s="122" t="s">
        <v>693</v>
      </c>
      <c r="CM106" s="25" t="s">
        <v>776</v>
      </c>
      <c r="CN106" s="25"/>
      <c r="CO106" s="242">
        <f t="shared" si="131"/>
        <v>1050.9512682688464</v>
      </c>
      <c r="CP106" s="242">
        <f t="shared" si="132"/>
        <v>250.37614943805252</v>
      </c>
      <c r="CQ106" s="242">
        <f t="shared" si="133"/>
        <v>640.50199902270003</v>
      </c>
      <c r="CR106" s="242">
        <f t="shared" si="134"/>
        <v>11706.289725023322</v>
      </c>
      <c r="CS106" s="242">
        <f t="shared" si="135"/>
        <v>12590.044200613034</v>
      </c>
      <c r="CT106" s="242">
        <f t="shared" si="136"/>
        <v>1523.6279152414377</v>
      </c>
      <c r="CU106" s="242">
        <f t="shared" si="137"/>
        <v>27761.791257607394</v>
      </c>
    </row>
    <row r="107" spans="1:99">
      <c r="A107" s="1">
        <v>54</v>
      </c>
      <c r="B107" s="25">
        <v>3</v>
      </c>
      <c r="C107" s="1">
        <v>9</v>
      </c>
      <c r="D107" s="122" t="s">
        <v>693</v>
      </c>
      <c r="E107" s="4" t="s">
        <v>481</v>
      </c>
      <c r="F107" s="2">
        <v>293332</v>
      </c>
      <c r="G107" s="2">
        <v>56082</v>
      </c>
      <c r="H107" s="74">
        <f t="shared" ref="H107:H138" si="161">F107/G107</f>
        <v>5.2304126101066295</v>
      </c>
      <c r="I107" s="81"/>
      <c r="J107" s="59">
        <v>64621.039599999996</v>
      </c>
      <c r="K107" s="59">
        <v>60309.059199999996</v>
      </c>
      <c r="L107" s="59">
        <v>410.66480000000001</v>
      </c>
      <c r="M107" s="59">
        <v>3901.3156000000072</v>
      </c>
      <c r="N107" s="17"/>
      <c r="O107" s="59">
        <v>322.66520000000003</v>
      </c>
      <c r="P107" s="59">
        <v>53181.0916</v>
      </c>
      <c r="Q107" s="59">
        <v>5045.3103999999994</v>
      </c>
      <c r="R107" s="59"/>
      <c r="S107" s="59"/>
      <c r="T107" s="59">
        <v>6893.3020000000006</v>
      </c>
      <c r="U107" s="59">
        <v>23877.2248</v>
      </c>
      <c r="V107" s="59">
        <v>3167.9856</v>
      </c>
      <c r="W107" s="59">
        <v>1055.9951999999998</v>
      </c>
      <c r="X107" s="59">
        <f t="shared" si="139"/>
        <v>13141.2736</v>
      </c>
      <c r="Y107" s="100"/>
      <c r="Z107" s="59">
        <v>9797.2888000000003</v>
      </c>
      <c r="AA107" s="59">
        <v>11791.946399999999</v>
      </c>
      <c r="AB107" s="59">
        <v>62450.382799999992</v>
      </c>
      <c r="AC107" s="59">
        <v>91167.585599999991</v>
      </c>
      <c r="AD107" s="59">
        <v>8330.6288000000004</v>
      </c>
      <c r="AE107" s="59">
        <v>3402.6511999999998</v>
      </c>
      <c r="AF107" s="59">
        <v>7861.2975999999999</v>
      </c>
      <c r="AG107" s="59">
        <v>37693.161999999997</v>
      </c>
      <c r="AH107" s="59">
        <f t="shared" si="140"/>
        <v>33879.84599999999</v>
      </c>
      <c r="AJ107" s="113">
        <f t="shared" si="141"/>
        <v>12354.864599999999</v>
      </c>
      <c r="AK107" s="113">
        <f t="shared" si="142"/>
        <v>11530.459199999999</v>
      </c>
      <c r="AL107" s="113">
        <f t="shared" si="143"/>
        <v>78.514800000000008</v>
      </c>
      <c r="AM107" s="113">
        <f t="shared" si="144"/>
        <v>745.89060000000143</v>
      </c>
      <c r="AN107" s="114"/>
      <c r="AO107" s="113">
        <f t="shared" si="145"/>
        <v>61.690200000000004</v>
      </c>
      <c r="AP107" s="113">
        <f t="shared" si="146"/>
        <v>10167.6666</v>
      </c>
      <c r="AQ107" s="113">
        <f t="shared" si="147"/>
        <v>964.61039999999991</v>
      </c>
      <c r="AR107" s="113"/>
      <c r="AS107" s="113"/>
      <c r="AT107" s="113">
        <f t="shared" si="148"/>
        <v>1317.9270000000001</v>
      </c>
      <c r="AU107" s="113">
        <f t="shared" si="149"/>
        <v>4565.0748000000003</v>
      </c>
      <c r="AV107" s="113">
        <f t="shared" si="150"/>
        <v>605.68560000000002</v>
      </c>
      <c r="AW107" s="113">
        <f t="shared" si="151"/>
        <v>201.89519999999996</v>
      </c>
      <c r="AX107" s="113">
        <f t="shared" si="152"/>
        <v>2512.4736000000003</v>
      </c>
      <c r="AY107" s="113"/>
      <c r="AZ107" s="250">
        <f>Z107/$H107</f>
        <v>1873.1388000000002</v>
      </c>
      <c r="BA107" s="250">
        <f t="shared" si="158"/>
        <v>2254.4964</v>
      </c>
      <c r="BB107" s="250">
        <f>AB107/$H107</f>
        <v>11939.857799999998</v>
      </c>
      <c r="BC107" s="113">
        <f t="shared" si="159"/>
        <v>17430.285599999999</v>
      </c>
      <c r="BD107" s="113">
        <f t="shared" si="159"/>
        <v>1592.7288000000001</v>
      </c>
      <c r="BE107" s="113">
        <f t="shared" si="159"/>
        <v>650.55119999999999</v>
      </c>
      <c r="BF107" s="113">
        <f>AF107/$H107</f>
        <v>1502.9975999999999</v>
      </c>
      <c r="BG107" s="113">
        <f t="shared" si="160"/>
        <v>7206.5369999999994</v>
      </c>
      <c r="BH107" s="106">
        <f t="shared" si="153"/>
        <v>6477.4709999999995</v>
      </c>
      <c r="BI107" s="124">
        <f t="shared" si="154"/>
        <v>56082</v>
      </c>
      <c r="BK107" s="2">
        <v>2570</v>
      </c>
      <c r="BL107" s="2">
        <v>3022</v>
      </c>
      <c r="BM107" s="2">
        <v>5592</v>
      </c>
      <c r="BN107" s="2">
        <v>2947</v>
      </c>
      <c r="BO107" s="2">
        <v>3227</v>
      </c>
      <c r="BP107" s="2">
        <v>6174</v>
      </c>
      <c r="BQ107" s="2">
        <v>1247</v>
      </c>
      <c r="BR107" s="2">
        <v>1150</v>
      </c>
      <c r="BS107" s="2">
        <v>2397</v>
      </c>
      <c r="BT107" s="2">
        <v>1243</v>
      </c>
      <c r="BU107" s="2">
        <v>1119</v>
      </c>
      <c r="BV107" s="2">
        <v>2362</v>
      </c>
      <c r="BW107" s="2">
        <v>1277</v>
      </c>
      <c r="BX107" s="2">
        <v>1334</v>
      </c>
      <c r="BY107" s="2">
        <v>2611</v>
      </c>
      <c r="BZ107" s="2">
        <v>114501</v>
      </c>
      <c r="CA107" s="2">
        <v>117340</v>
      </c>
      <c r="CB107" s="2">
        <v>231841</v>
      </c>
      <c r="CC107" s="2">
        <v>23036</v>
      </c>
      <c r="CD107" s="2">
        <v>11616</v>
      </c>
      <c r="CE107" s="2">
        <v>34652</v>
      </c>
      <c r="CF107" s="2">
        <f t="shared" si="155"/>
        <v>4411</v>
      </c>
      <c r="CG107" s="2">
        <f t="shared" si="156"/>
        <v>3292</v>
      </c>
      <c r="CH107" s="2">
        <f t="shared" si="157"/>
        <v>7703</v>
      </c>
      <c r="CI107" s="2">
        <v>151232</v>
      </c>
      <c r="CJ107" s="2">
        <v>142100</v>
      </c>
      <c r="CK107" s="2">
        <v>293332</v>
      </c>
      <c r="CL107" s="122" t="s">
        <v>693</v>
      </c>
      <c r="CM107" s="25" t="s">
        <v>777</v>
      </c>
      <c r="CN107" s="25"/>
      <c r="CO107" s="242">
        <f t="shared" si="131"/>
        <v>2249.5357206169119</v>
      </c>
      <c r="CP107" s="242">
        <f t="shared" si="132"/>
        <v>458.28124446020212</v>
      </c>
      <c r="CQ107" s="242">
        <f t="shared" si="133"/>
        <v>950.78541038822902</v>
      </c>
      <c r="CR107" s="242">
        <f t="shared" si="134"/>
        <v>44325.566123027835</v>
      </c>
      <c r="CS107" s="242">
        <f t="shared" si="135"/>
        <v>6625.0987413579151</v>
      </c>
      <c r="CT107" s="242">
        <f t="shared" si="136"/>
        <v>1472.7327601489098</v>
      </c>
      <c r="CU107" s="242">
        <f t="shared" si="137"/>
        <v>56082</v>
      </c>
    </row>
    <row r="108" spans="1:99">
      <c r="A108" s="1">
        <v>63</v>
      </c>
      <c r="B108" s="25">
        <v>12</v>
      </c>
      <c r="C108" s="1">
        <v>9</v>
      </c>
      <c r="D108" s="122" t="s">
        <v>693</v>
      </c>
      <c r="E108" s="4" t="s">
        <v>711</v>
      </c>
      <c r="F108" s="2">
        <v>318693</v>
      </c>
      <c r="G108" s="2">
        <v>58247</v>
      </c>
      <c r="H108" s="74">
        <f t="shared" si="161"/>
        <v>5.4714062526825415</v>
      </c>
      <c r="I108" s="81"/>
      <c r="J108" s="59">
        <v>25336.093500000003</v>
      </c>
      <c r="K108" s="59">
        <v>22850.288100000002</v>
      </c>
      <c r="L108" s="59">
        <v>541.77809999999999</v>
      </c>
      <c r="M108" s="59">
        <v>1944.0273000000007</v>
      </c>
      <c r="N108" s="17"/>
      <c r="O108" s="59">
        <v>4748.5257000000001</v>
      </c>
      <c r="P108" s="59">
        <v>68837.688000000009</v>
      </c>
      <c r="Q108" s="59">
        <v>15106.048200000001</v>
      </c>
      <c r="R108" s="59"/>
      <c r="S108" s="59"/>
      <c r="T108" s="59">
        <v>10771.823399999999</v>
      </c>
      <c r="U108" s="59">
        <v>23742.628500000003</v>
      </c>
      <c r="V108" s="59">
        <v>1593.4649999999999</v>
      </c>
      <c r="W108" s="59">
        <v>796.73249999999996</v>
      </c>
      <c r="X108" s="59">
        <f t="shared" si="139"/>
        <v>16826.99040000001</v>
      </c>
      <c r="Y108" s="100"/>
      <c r="Z108" s="59">
        <v>15679.695600000001</v>
      </c>
      <c r="AA108" s="59">
        <v>32028.646500000003</v>
      </c>
      <c r="AB108" s="59">
        <v>60137.369100000004</v>
      </c>
      <c r="AC108" s="59">
        <v>111924.98159999998</v>
      </c>
      <c r="AD108" s="59">
        <v>10931.169900000001</v>
      </c>
      <c r="AE108" s="59">
        <v>2772.6290999999997</v>
      </c>
      <c r="AF108" s="59">
        <v>8477.2338</v>
      </c>
      <c r="AG108" s="59">
        <v>57460.347900000001</v>
      </c>
      <c r="AH108" s="59">
        <f t="shared" si="140"/>
        <v>32283.600899999976</v>
      </c>
      <c r="AJ108" s="113">
        <f t="shared" si="141"/>
        <v>4630.6365000000005</v>
      </c>
      <c r="AK108" s="113">
        <f t="shared" si="142"/>
        <v>4176.3099000000002</v>
      </c>
      <c r="AL108" s="113">
        <f t="shared" si="143"/>
        <v>99.019900000000007</v>
      </c>
      <c r="AM108" s="113">
        <f t="shared" si="144"/>
        <v>355.30670000000015</v>
      </c>
      <c r="AN108" s="114"/>
      <c r="AO108" s="113">
        <f t="shared" si="145"/>
        <v>867.88030000000003</v>
      </c>
      <c r="AP108" s="113">
        <f t="shared" si="146"/>
        <v>12581.352000000003</v>
      </c>
      <c r="AQ108" s="113">
        <f t="shared" si="147"/>
        <v>2760.9078000000004</v>
      </c>
      <c r="AR108" s="113"/>
      <c r="AS108" s="113"/>
      <c r="AT108" s="113">
        <f t="shared" si="148"/>
        <v>1968.7485999999999</v>
      </c>
      <c r="AU108" s="113">
        <f t="shared" si="149"/>
        <v>4339.4015000000009</v>
      </c>
      <c r="AV108" s="113">
        <f t="shared" si="150"/>
        <v>291.23500000000001</v>
      </c>
      <c r="AW108" s="113">
        <f t="shared" si="151"/>
        <v>145.61750000000001</v>
      </c>
      <c r="AX108" s="113">
        <f t="shared" si="152"/>
        <v>3075.4416000000019</v>
      </c>
      <c r="AY108" s="113"/>
      <c r="AZ108" s="113">
        <f>Z108/$H108</f>
        <v>2865.7524000000003</v>
      </c>
      <c r="BA108" s="113">
        <f t="shared" si="158"/>
        <v>5853.8235000000004</v>
      </c>
      <c r="BB108" s="113">
        <f>AB108/$H108</f>
        <v>10991.208900000001</v>
      </c>
      <c r="BC108" s="113">
        <f t="shared" si="159"/>
        <v>20456.346399999999</v>
      </c>
      <c r="BD108" s="113">
        <f t="shared" si="159"/>
        <v>1997.8721</v>
      </c>
      <c r="BE108" s="113">
        <f t="shared" si="159"/>
        <v>506.74889999999994</v>
      </c>
      <c r="BF108" s="113">
        <f>AF108/$H108</f>
        <v>1549.3702000000001</v>
      </c>
      <c r="BG108" s="113">
        <f t="shared" si="160"/>
        <v>10501.9341</v>
      </c>
      <c r="BH108" s="106">
        <f t="shared" si="153"/>
        <v>5900.4210999999978</v>
      </c>
      <c r="BI108" s="124">
        <f t="shared" si="154"/>
        <v>58247.000000000007</v>
      </c>
      <c r="BK108" s="2">
        <v>4687</v>
      </c>
      <c r="BL108" s="2">
        <v>5561</v>
      </c>
      <c r="BM108" s="2">
        <v>10248</v>
      </c>
      <c r="BN108" s="2">
        <v>3914</v>
      </c>
      <c r="BO108" s="2">
        <v>4146</v>
      </c>
      <c r="BP108" s="2">
        <v>8060</v>
      </c>
      <c r="BQ108" s="2">
        <v>1036</v>
      </c>
      <c r="BR108" s="2">
        <v>1136</v>
      </c>
      <c r="BS108" s="2">
        <v>2172</v>
      </c>
      <c r="BT108" s="2">
        <v>1820</v>
      </c>
      <c r="BU108" s="2">
        <v>1529</v>
      </c>
      <c r="BV108" s="2">
        <v>3349</v>
      </c>
      <c r="BW108" s="2">
        <v>1559</v>
      </c>
      <c r="BX108" s="2">
        <v>1656</v>
      </c>
      <c r="BY108" s="2">
        <v>3215</v>
      </c>
      <c r="BZ108" s="2">
        <v>58051</v>
      </c>
      <c r="CA108" s="2">
        <v>58457</v>
      </c>
      <c r="CB108" s="2">
        <v>116508</v>
      </c>
      <c r="CC108" s="2">
        <v>66007</v>
      </c>
      <c r="CD108" s="2">
        <v>59201</v>
      </c>
      <c r="CE108" s="2">
        <v>125208</v>
      </c>
      <c r="CF108" s="2">
        <f t="shared" si="155"/>
        <v>25997</v>
      </c>
      <c r="CG108" s="2">
        <f t="shared" si="156"/>
        <v>23936</v>
      </c>
      <c r="CH108" s="2">
        <f t="shared" si="157"/>
        <v>49933</v>
      </c>
      <c r="CI108" s="2">
        <v>163071</v>
      </c>
      <c r="CJ108" s="2">
        <v>155622</v>
      </c>
      <c r="CK108" s="2">
        <v>318693</v>
      </c>
      <c r="CL108" s="122" t="s">
        <v>693</v>
      </c>
      <c r="CM108" s="25" t="s">
        <v>922</v>
      </c>
      <c r="CN108" s="25"/>
      <c r="CO108" s="242">
        <f t="shared" si="131"/>
        <v>3346.1233098938478</v>
      </c>
      <c r="CP108" s="242">
        <f t="shared" si="132"/>
        <v>396.97289868305865</v>
      </c>
      <c r="CQ108" s="242">
        <f t="shared" si="133"/>
        <v>1199.6915777880281</v>
      </c>
      <c r="CR108" s="242">
        <f t="shared" si="134"/>
        <v>21293.977200628819</v>
      </c>
      <c r="CS108" s="242">
        <f t="shared" si="135"/>
        <v>22884.062015795767</v>
      </c>
      <c r="CT108" s="242">
        <f t="shared" si="136"/>
        <v>9126.1729972104822</v>
      </c>
      <c r="CU108" s="242">
        <f t="shared" si="137"/>
        <v>58247</v>
      </c>
    </row>
    <row r="109" spans="1:99">
      <c r="A109" s="1">
        <v>64</v>
      </c>
      <c r="B109" s="25">
        <v>13</v>
      </c>
      <c r="C109" s="1">
        <v>9</v>
      </c>
      <c r="D109" s="122" t="s">
        <v>693</v>
      </c>
      <c r="E109" s="4" t="s">
        <v>370</v>
      </c>
      <c r="F109" s="2">
        <v>241005</v>
      </c>
      <c r="G109" s="2">
        <v>41098</v>
      </c>
      <c r="H109" s="74">
        <f t="shared" si="161"/>
        <v>5.8641539734293637</v>
      </c>
      <c r="I109" s="81"/>
      <c r="J109" s="59">
        <v>19111.696499999998</v>
      </c>
      <c r="K109" s="59">
        <v>17906.6715</v>
      </c>
      <c r="L109" s="59">
        <v>96.402000000000001</v>
      </c>
      <c r="M109" s="59">
        <v>1108.623</v>
      </c>
      <c r="N109" s="17"/>
      <c r="O109" s="59">
        <v>939.91949999999997</v>
      </c>
      <c r="P109" s="59">
        <v>70156.555500000002</v>
      </c>
      <c r="Q109" s="59">
        <v>20557.726500000001</v>
      </c>
      <c r="R109" s="59"/>
      <c r="S109" s="59"/>
      <c r="T109" s="59">
        <v>6483.0344999999998</v>
      </c>
      <c r="U109" s="59">
        <v>21883.254000000001</v>
      </c>
      <c r="V109" s="59">
        <v>1060.422</v>
      </c>
      <c r="W109" s="59">
        <v>506.11049999999994</v>
      </c>
      <c r="X109" s="59">
        <f t="shared" si="139"/>
        <v>19666.007999999998</v>
      </c>
      <c r="Y109" s="100"/>
      <c r="Z109" s="59">
        <v>11712.843000000001</v>
      </c>
      <c r="AA109" s="59">
        <v>19617.807000000001</v>
      </c>
      <c r="AB109" s="59">
        <v>45333.040499999996</v>
      </c>
      <c r="AC109" s="59">
        <v>74133.138000000006</v>
      </c>
      <c r="AD109" s="59">
        <v>6121.5269999999991</v>
      </c>
      <c r="AE109" s="59">
        <v>2120.8440000000001</v>
      </c>
      <c r="AF109" s="59">
        <v>6025.125</v>
      </c>
      <c r="AG109" s="59">
        <v>36343.553999999996</v>
      </c>
      <c r="AH109" s="59">
        <f t="shared" si="140"/>
        <v>23522.088000000011</v>
      </c>
      <c r="AJ109" s="113">
        <f t="shared" si="141"/>
        <v>3259.0713999999998</v>
      </c>
      <c r="AK109" s="113">
        <f t="shared" si="142"/>
        <v>3053.5814</v>
      </c>
      <c r="AL109" s="113">
        <f t="shared" si="143"/>
        <v>16.4392</v>
      </c>
      <c r="AM109" s="113">
        <f t="shared" si="144"/>
        <v>189.05080000000001</v>
      </c>
      <c r="AN109" s="114"/>
      <c r="AO109" s="113">
        <f t="shared" si="145"/>
        <v>160.28219999999999</v>
      </c>
      <c r="AP109" s="113">
        <f t="shared" si="146"/>
        <v>11963.6278</v>
      </c>
      <c r="AQ109" s="113">
        <f t="shared" si="147"/>
        <v>3505.6594000000005</v>
      </c>
      <c r="AR109" s="113"/>
      <c r="AS109" s="113"/>
      <c r="AT109" s="113">
        <f t="shared" si="148"/>
        <v>1105.5362</v>
      </c>
      <c r="AU109" s="113">
        <f t="shared" si="149"/>
        <v>3731.6984000000002</v>
      </c>
      <c r="AV109" s="113">
        <f t="shared" si="150"/>
        <v>180.83120000000002</v>
      </c>
      <c r="AW109" s="113">
        <f t="shared" si="151"/>
        <v>86.305799999999991</v>
      </c>
      <c r="AX109" s="113">
        <f t="shared" si="152"/>
        <v>3353.5967999999993</v>
      </c>
      <c r="AY109" s="113"/>
      <c r="AZ109" s="113">
        <f>Z109/$H109</f>
        <v>1997.3628000000001</v>
      </c>
      <c r="BA109" s="113">
        <f t="shared" si="158"/>
        <v>3345.3772000000004</v>
      </c>
      <c r="BB109" s="113">
        <f>AB109/$H109</f>
        <v>7730.5337999999992</v>
      </c>
      <c r="BC109" s="113">
        <f t="shared" si="159"/>
        <v>12641.744800000002</v>
      </c>
      <c r="BD109" s="113">
        <f t="shared" si="159"/>
        <v>1043.8891999999998</v>
      </c>
      <c r="BE109" s="113">
        <f t="shared" si="159"/>
        <v>361.66240000000005</v>
      </c>
      <c r="BF109" s="113">
        <f>AF109/$H109</f>
        <v>1027.45</v>
      </c>
      <c r="BG109" s="113">
        <f t="shared" si="160"/>
        <v>6197.5783999999994</v>
      </c>
      <c r="BH109" s="106">
        <f t="shared" si="153"/>
        <v>4011.1648000000041</v>
      </c>
      <c r="BI109" s="124">
        <f t="shared" si="154"/>
        <v>41098</v>
      </c>
      <c r="BK109" s="2">
        <v>3003</v>
      </c>
      <c r="BL109" s="2">
        <v>3278</v>
      </c>
      <c r="BM109" s="2">
        <v>6281</v>
      </c>
      <c r="BN109" s="2">
        <v>2643</v>
      </c>
      <c r="BO109" s="2">
        <v>2764</v>
      </c>
      <c r="BP109" s="2">
        <v>5407</v>
      </c>
      <c r="BQ109" s="2">
        <v>1065</v>
      </c>
      <c r="BR109" s="2">
        <v>1063</v>
      </c>
      <c r="BS109" s="2">
        <v>2128</v>
      </c>
      <c r="BT109" s="2">
        <v>1245</v>
      </c>
      <c r="BU109" s="2">
        <v>1015</v>
      </c>
      <c r="BV109" s="2">
        <v>2260</v>
      </c>
      <c r="BW109" s="2">
        <v>2410</v>
      </c>
      <c r="BX109" s="2">
        <v>2476</v>
      </c>
      <c r="BY109" s="2">
        <v>4886</v>
      </c>
      <c r="BZ109" s="2">
        <v>61538</v>
      </c>
      <c r="CA109" s="2">
        <v>60343</v>
      </c>
      <c r="CB109" s="2">
        <v>121881</v>
      </c>
      <c r="CC109" s="2">
        <v>53176</v>
      </c>
      <c r="CD109" s="2">
        <v>41772</v>
      </c>
      <c r="CE109" s="2">
        <v>94948</v>
      </c>
      <c r="CF109" s="2">
        <f t="shared" si="155"/>
        <v>1829</v>
      </c>
      <c r="CG109" s="2">
        <f t="shared" si="156"/>
        <v>1385</v>
      </c>
      <c r="CH109" s="2">
        <f t="shared" si="157"/>
        <v>3214</v>
      </c>
      <c r="CI109" s="2">
        <v>126909</v>
      </c>
      <c r="CJ109" s="2">
        <v>114096</v>
      </c>
      <c r="CK109" s="2">
        <v>241005</v>
      </c>
      <c r="CL109" s="122" t="s">
        <v>693</v>
      </c>
      <c r="CM109" s="25" t="s">
        <v>923</v>
      </c>
      <c r="CN109" s="25"/>
      <c r="CO109" s="242">
        <f t="shared" si="131"/>
        <v>1993.1263832700567</v>
      </c>
      <c r="CP109" s="242">
        <f t="shared" si="132"/>
        <v>362.8826953797639</v>
      </c>
      <c r="CQ109" s="242">
        <f t="shared" si="133"/>
        <v>1218.5901039397522</v>
      </c>
      <c r="CR109" s="242">
        <f t="shared" si="134"/>
        <v>20784.072272359495</v>
      </c>
      <c r="CS109" s="242">
        <f t="shared" si="135"/>
        <v>16191.252895168151</v>
      </c>
      <c r="CT109" s="242">
        <f t="shared" si="136"/>
        <v>548.0756498827825</v>
      </c>
      <c r="CU109" s="242">
        <f t="shared" si="137"/>
        <v>41098</v>
      </c>
    </row>
    <row r="110" spans="1:99">
      <c r="A110" s="1">
        <v>92</v>
      </c>
      <c r="B110" s="25">
        <v>41</v>
      </c>
      <c r="C110" s="1">
        <v>9</v>
      </c>
      <c r="D110" s="122" t="s">
        <v>693</v>
      </c>
      <c r="E110" s="20" t="s">
        <v>873</v>
      </c>
      <c r="F110" s="2">
        <v>289316</v>
      </c>
      <c r="G110" s="2">
        <v>54676</v>
      </c>
      <c r="H110" s="74">
        <f t="shared" si="161"/>
        <v>5.2914624332431046</v>
      </c>
      <c r="I110" s="81"/>
      <c r="J110" s="59">
        <v>24591.86</v>
      </c>
      <c r="K110" s="59">
        <v>18834.471600000001</v>
      </c>
      <c r="L110" s="59">
        <v>810.08480000000009</v>
      </c>
      <c r="M110" s="59">
        <v>4947.3036000000002</v>
      </c>
      <c r="N110" s="17"/>
      <c r="O110" s="59">
        <v>810.08480000000009</v>
      </c>
      <c r="P110" s="59">
        <v>55201.492799999993</v>
      </c>
      <c r="Q110" s="59">
        <v>10473.2392</v>
      </c>
      <c r="R110" s="59"/>
      <c r="S110" s="59"/>
      <c r="T110" s="59">
        <v>8100.847999999999</v>
      </c>
      <c r="U110" s="59">
        <v>20801.820400000001</v>
      </c>
      <c r="V110" s="59">
        <v>2025.2119999999998</v>
      </c>
      <c r="W110" s="59">
        <v>1186.1956</v>
      </c>
      <c r="X110" s="59">
        <f t="shared" si="139"/>
        <v>12614.177599999999</v>
      </c>
      <c r="Y110" s="100"/>
      <c r="Z110" s="59">
        <v>15189.09</v>
      </c>
      <c r="AA110" s="59">
        <v>24100.022799999999</v>
      </c>
      <c r="AB110" s="59">
        <v>53031.62279999999</v>
      </c>
      <c r="AC110" s="59">
        <v>116391.8268</v>
      </c>
      <c r="AD110" s="59">
        <v>8042.9848000000002</v>
      </c>
      <c r="AE110" s="59">
        <v>2893.16</v>
      </c>
      <c r="AF110" s="59">
        <v>7551.1476000000002</v>
      </c>
      <c r="AG110" s="59">
        <v>47534.618799999997</v>
      </c>
      <c r="AH110" s="59">
        <f t="shared" si="140"/>
        <v>50369.915599999993</v>
      </c>
      <c r="AJ110" s="113">
        <f t="shared" si="141"/>
        <v>4647.46</v>
      </c>
      <c r="AK110" s="113">
        <f t="shared" si="142"/>
        <v>3559.4076000000005</v>
      </c>
      <c r="AL110" s="113">
        <f t="shared" si="143"/>
        <v>153.09280000000001</v>
      </c>
      <c r="AM110" s="113">
        <f t="shared" si="144"/>
        <v>934.95960000000002</v>
      </c>
      <c r="AN110" s="114"/>
      <c r="AO110" s="113">
        <f t="shared" si="145"/>
        <v>153.09280000000001</v>
      </c>
      <c r="AP110" s="113">
        <f t="shared" si="146"/>
        <v>10432.180799999998</v>
      </c>
      <c r="AQ110" s="113">
        <f t="shared" si="147"/>
        <v>1979.2712000000001</v>
      </c>
      <c r="AR110" s="113"/>
      <c r="AS110" s="113"/>
      <c r="AT110" s="113">
        <f t="shared" si="148"/>
        <v>1530.9279999999999</v>
      </c>
      <c r="AU110" s="113">
        <f t="shared" si="149"/>
        <v>3931.2044000000001</v>
      </c>
      <c r="AV110" s="113">
        <f t="shared" si="150"/>
        <v>382.73199999999997</v>
      </c>
      <c r="AW110" s="113">
        <f t="shared" si="151"/>
        <v>224.17160000000001</v>
      </c>
      <c r="AX110" s="113">
        <f t="shared" si="152"/>
        <v>2383.873599999999</v>
      </c>
      <c r="AY110" s="113"/>
      <c r="AZ110" s="113">
        <f>Z110/$H110</f>
        <v>2870.4900000000002</v>
      </c>
      <c r="BA110" s="113">
        <f t="shared" si="158"/>
        <v>4554.5108</v>
      </c>
      <c r="BB110" s="113">
        <f>AB110/$H110</f>
        <v>10022.110799999999</v>
      </c>
      <c r="BC110" s="113">
        <f t="shared" si="159"/>
        <v>21996.1548</v>
      </c>
      <c r="BD110" s="113">
        <f t="shared" si="159"/>
        <v>1519.9928</v>
      </c>
      <c r="BE110" s="113">
        <f t="shared" si="159"/>
        <v>546.76</v>
      </c>
      <c r="BF110" s="113">
        <f>AF110/$H110</f>
        <v>1427.0436000000002</v>
      </c>
      <c r="BG110" s="113">
        <f t="shared" si="160"/>
        <v>8983.2667999999994</v>
      </c>
      <c r="BH110" s="106">
        <f t="shared" si="153"/>
        <v>9519.0915999999997</v>
      </c>
      <c r="BI110" s="124">
        <f t="shared" si="154"/>
        <v>54675.999999999993</v>
      </c>
      <c r="BK110" s="2">
        <v>3925</v>
      </c>
      <c r="BL110" s="2">
        <v>4535</v>
      </c>
      <c r="BM110" s="2">
        <v>8460</v>
      </c>
      <c r="BN110" s="2">
        <v>3846</v>
      </c>
      <c r="BO110" s="2">
        <v>4167</v>
      </c>
      <c r="BP110" s="2">
        <v>8013</v>
      </c>
      <c r="BQ110" s="2">
        <v>885</v>
      </c>
      <c r="BR110" s="2">
        <v>811</v>
      </c>
      <c r="BS110" s="2">
        <v>1696</v>
      </c>
      <c r="BT110" s="2">
        <v>1593</v>
      </c>
      <c r="BU110" s="2">
        <v>1463</v>
      </c>
      <c r="BV110" s="2">
        <v>3056</v>
      </c>
      <c r="BW110" s="2">
        <v>2579</v>
      </c>
      <c r="BX110" s="2">
        <v>2737</v>
      </c>
      <c r="BY110" s="2">
        <v>5316</v>
      </c>
      <c r="BZ110" s="2">
        <v>75714</v>
      </c>
      <c r="CA110" s="2">
        <v>73235</v>
      </c>
      <c r="CB110" s="2">
        <v>148949</v>
      </c>
      <c r="CC110" s="2">
        <v>60359</v>
      </c>
      <c r="CD110" s="2">
        <v>35218</v>
      </c>
      <c r="CE110" s="2">
        <v>95577</v>
      </c>
      <c r="CF110" s="2">
        <f t="shared" si="155"/>
        <v>10868</v>
      </c>
      <c r="CG110" s="2">
        <f t="shared" si="156"/>
        <v>7381</v>
      </c>
      <c r="CH110" s="2">
        <f t="shared" si="157"/>
        <v>18249</v>
      </c>
      <c r="CI110" s="2">
        <v>159769</v>
      </c>
      <c r="CJ110" s="2">
        <v>129547</v>
      </c>
      <c r="CK110" s="2">
        <v>289316</v>
      </c>
      <c r="CL110" s="122" t="s">
        <v>693</v>
      </c>
      <c r="CM110" s="221" t="s">
        <v>575</v>
      </c>
      <c r="CN110" s="25"/>
      <c r="CO110" s="242">
        <f t="shared" si="131"/>
        <v>3113.1280261029465</v>
      </c>
      <c r="CP110" s="242">
        <f t="shared" si="132"/>
        <v>320.51630742855565</v>
      </c>
      <c r="CQ110" s="242">
        <f t="shared" si="133"/>
        <v>1582.1713005848278</v>
      </c>
      <c r="CR110" s="242">
        <f t="shared" si="134"/>
        <v>28148.928935834865</v>
      </c>
      <c r="CS110" s="242">
        <f t="shared" si="135"/>
        <v>18062.492402770673</v>
      </c>
      <c r="CT110" s="242">
        <f t="shared" si="136"/>
        <v>3448.7630272781321</v>
      </c>
      <c r="CU110" s="242">
        <f t="shared" si="137"/>
        <v>54676</v>
      </c>
    </row>
    <row r="111" spans="1:99">
      <c r="A111" s="1">
        <v>98</v>
      </c>
      <c r="B111" s="25">
        <v>47</v>
      </c>
      <c r="C111" s="1">
        <v>9</v>
      </c>
      <c r="D111" s="122" t="s">
        <v>693</v>
      </c>
      <c r="E111" s="20" t="s">
        <v>721</v>
      </c>
      <c r="F111" s="2">
        <v>788960</v>
      </c>
      <c r="G111" s="2">
        <v>142961</v>
      </c>
      <c r="H111" s="74">
        <f t="shared" si="161"/>
        <v>5.5187078993571674</v>
      </c>
      <c r="I111" s="81"/>
      <c r="J111" s="59">
        <v>94044.031999999992</v>
      </c>
      <c r="K111" s="59">
        <v>89389.168000000005</v>
      </c>
      <c r="L111" s="59">
        <v>394.48</v>
      </c>
      <c r="M111" s="59">
        <v>4260.3839999999982</v>
      </c>
      <c r="N111" s="17"/>
      <c r="O111" s="59">
        <v>3708.1119999999996</v>
      </c>
      <c r="P111" s="59">
        <v>174596.848</v>
      </c>
      <c r="Q111" s="59">
        <v>32347.359999999997</v>
      </c>
      <c r="R111" s="59"/>
      <c r="S111" s="59"/>
      <c r="T111" s="59">
        <v>23905.487999999998</v>
      </c>
      <c r="U111" s="59">
        <v>59645.375999999997</v>
      </c>
      <c r="V111" s="59">
        <v>4654.8639999999996</v>
      </c>
      <c r="W111" s="59">
        <v>3234.7359999999999</v>
      </c>
      <c r="X111" s="59">
        <f t="shared" si="139"/>
        <v>50809.024000000005</v>
      </c>
      <c r="Y111" s="100"/>
      <c r="Z111" s="59">
        <v>35424.304000000004</v>
      </c>
      <c r="AA111" s="59">
        <v>49152.208000000006</v>
      </c>
      <c r="AB111" s="59">
        <v>152427.07200000001</v>
      </c>
      <c r="AC111" s="59">
        <v>279607.424</v>
      </c>
      <c r="AD111" s="59">
        <v>17672.704000000002</v>
      </c>
      <c r="AE111" s="59">
        <v>6469.4719999999998</v>
      </c>
      <c r="AF111" s="59">
        <v>23037.631999999998</v>
      </c>
      <c r="AG111" s="59">
        <v>132939.76</v>
      </c>
      <c r="AH111" s="59">
        <f t="shared" si="140"/>
        <v>99487.856</v>
      </c>
      <c r="AJ111" s="113">
        <f t="shared" si="141"/>
        <v>17040.9512</v>
      </c>
      <c r="AK111" s="113">
        <f t="shared" si="142"/>
        <v>16197.481300000001</v>
      </c>
      <c r="AL111" s="113">
        <f t="shared" si="143"/>
        <v>71.480500000000006</v>
      </c>
      <c r="AM111" s="113">
        <f t="shared" si="144"/>
        <v>771.9893999999997</v>
      </c>
      <c r="AN111" s="114"/>
      <c r="AO111" s="113">
        <f t="shared" si="145"/>
        <v>671.91669999999988</v>
      </c>
      <c r="AP111" s="113">
        <f t="shared" si="146"/>
        <v>31637.2693</v>
      </c>
      <c r="AQ111" s="113">
        <f t="shared" si="147"/>
        <v>5861.4009999999989</v>
      </c>
      <c r="AR111" s="113"/>
      <c r="AS111" s="113"/>
      <c r="AT111" s="113">
        <f t="shared" si="148"/>
        <v>4331.7182999999995</v>
      </c>
      <c r="AU111" s="113">
        <f t="shared" si="149"/>
        <v>10807.8516</v>
      </c>
      <c r="AV111" s="113">
        <f t="shared" si="150"/>
        <v>843.46989999999994</v>
      </c>
      <c r="AW111" s="113">
        <f t="shared" si="151"/>
        <v>586.14009999999996</v>
      </c>
      <c r="AX111" s="113">
        <f t="shared" si="152"/>
        <v>9206.6883999999991</v>
      </c>
      <c r="AY111" s="113"/>
      <c r="AZ111" s="113">
        <f>Z111/$H111</f>
        <v>6418.9489000000003</v>
      </c>
      <c r="BA111" s="113">
        <f t="shared" si="158"/>
        <v>8906.4703000000009</v>
      </c>
      <c r="BB111" s="113">
        <f>AB111/$H111</f>
        <v>27620.065200000001</v>
      </c>
      <c r="BC111" s="113">
        <f t="shared" si="159"/>
        <v>50665.378400000001</v>
      </c>
      <c r="BD111" s="113">
        <f t="shared" si="159"/>
        <v>3202.3264000000004</v>
      </c>
      <c r="BE111" s="113">
        <f t="shared" si="159"/>
        <v>1172.2801999999999</v>
      </c>
      <c r="BF111" s="113">
        <f>AF111/$H111</f>
        <v>4174.4611999999997</v>
      </c>
      <c r="BG111" s="113">
        <f t="shared" si="160"/>
        <v>24088.928500000002</v>
      </c>
      <c r="BH111" s="106">
        <f t="shared" si="153"/>
        <v>18027.382099999999</v>
      </c>
      <c r="BI111" s="124">
        <f t="shared" si="154"/>
        <v>142961</v>
      </c>
      <c r="BK111" s="2">
        <v>9470</v>
      </c>
      <c r="BL111" s="2">
        <v>10587</v>
      </c>
      <c r="BM111" s="2">
        <v>20057</v>
      </c>
      <c r="BN111" s="2">
        <v>8902</v>
      </c>
      <c r="BO111" s="2">
        <v>10011</v>
      </c>
      <c r="BP111" s="2">
        <v>18913</v>
      </c>
      <c r="BQ111" s="2">
        <v>1658</v>
      </c>
      <c r="BR111" s="2">
        <v>1690</v>
      </c>
      <c r="BS111" s="2">
        <v>3348</v>
      </c>
      <c r="BT111" s="2">
        <v>3885</v>
      </c>
      <c r="BU111" s="2">
        <v>3318</v>
      </c>
      <c r="BV111" s="2">
        <v>7203</v>
      </c>
      <c r="BW111" s="2">
        <v>4991</v>
      </c>
      <c r="BX111" s="2">
        <v>4980</v>
      </c>
      <c r="BY111" s="2">
        <v>9971</v>
      </c>
      <c r="BZ111" s="2">
        <v>244830</v>
      </c>
      <c r="CA111" s="2">
        <v>249280</v>
      </c>
      <c r="CB111" s="2">
        <v>494110</v>
      </c>
      <c r="CC111" s="2">
        <v>120562</v>
      </c>
      <c r="CD111" s="2">
        <v>73421</v>
      </c>
      <c r="CE111" s="2">
        <v>193983</v>
      </c>
      <c r="CF111" s="2">
        <f t="shared" si="155"/>
        <v>21704</v>
      </c>
      <c r="CG111" s="2">
        <f t="shared" si="156"/>
        <v>19671</v>
      </c>
      <c r="CH111" s="2">
        <f t="shared" si="157"/>
        <v>41375</v>
      </c>
      <c r="CI111" s="2">
        <v>416002</v>
      </c>
      <c r="CJ111" s="2">
        <v>372958</v>
      </c>
      <c r="CK111" s="2">
        <v>788960</v>
      </c>
      <c r="CL111" s="122" t="s">
        <v>693</v>
      </c>
      <c r="CM111" s="221" t="s">
        <v>436</v>
      </c>
      <c r="CN111" s="25"/>
      <c r="CO111" s="242">
        <f t="shared" si="131"/>
        <v>7061.4355227134456</v>
      </c>
      <c r="CP111" s="242">
        <f t="shared" si="132"/>
        <v>606.66374467653623</v>
      </c>
      <c r="CQ111" s="242">
        <f t="shared" si="133"/>
        <v>3111.9603199148246</v>
      </c>
      <c r="CR111" s="242">
        <f t="shared" si="134"/>
        <v>89533.638853680794</v>
      </c>
      <c r="CS111" s="242">
        <f t="shared" si="135"/>
        <v>35150.07562233827</v>
      </c>
      <c r="CT111" s="242">
        <f t="shared" si="136"/>
        <v>7497.2259366761309</v>
      </c>
      <c r="CU111" s="242">
        <f t="shared" si="137"/>
        <v>142961</v>
      </c>
    </row>
    <row r="112" spans="1:99" s="95" customFormat="1">
      <c r="A112" s="11">
        <v>102</v>
      </c>
      <c r="B112" s="52">
        <v>0</v>
      </c>
      <c r="C112" s="11">
        <v>10</v>
      </c>
      <c r="D112" s="122" t="s">
        <v>693</v>
      </c>
      <c r="E112" s="52" t="s">
        <v>578</v>
      </c>
      <c r="F112" s="66">
        <f>SUM(F62:F111)</f>
        <v>12051904</v>
      </c>
      <c r="G112" s="66">
        <f>SUM(G62:G111)</f>
        <v>2020979</v>
      </c>
      <c r="H112" s="80">
        <f t="shared" si="161"/>
        <v>5.9633989269556986</v>
      </c>
      <c r="I112" s="86"/>
      <c r="J112" s="66">
        <f>SUM(J62:J111)</f>
        <v>1037577.3857999999</v>
      </c>
      <c r="K112" s="66">
        <f t="shared" ref="K112:AH112" si="162">SUM(K62:K111)</f>
        <v>958520.22509999992</v>
      </c>
      <c r="L112" s="66">
        <f t="shared" si="162"/>
        <v>12148.6024</v>
      </c>
      <c r="M112" s="66">
        <f t="shared" si="162"/>
        <v>66908.558300000019</v>
      </c>
      <c r="N112" s="17"/>
      <c r="O112" s="66">
        <f t="shared" si="162"/>
        <v>23516.744100000004</v>
      </c>
      <c r="P112" s="66">
        <f t="shared" si="162"/>
        <v>3188740.5113999993</v>
      </c>
      <c r="Q112" s="66">
        <f t="shared" si="162"/>
        <v>552053.82109999994</v>
      </c>
      <c r="R112" s="59"/>
      <c r="S112" s="59"/>
      <c r="T112" s="66">
        <f t="shared" si="162"/>
        <v>333388.17949999997</v>
      </c>
      <c r="U112" s="66">
        <f t="shared" si="162"/>
        <v>1013753.9112999998</v>
      </c>
      <c r="V112" s="66">
        <f t="shared" si="162"/>
        <v>118896.30209999999</v>
      </c>
      <c r="W112" s="66">
        <f t="shared" si="162"/>
        <v>344631.61549999996</v>
      </c>
      <c r="X112" s="66">
        <f t="shared" si="162"/>
        <v>826016.6819000002</v>
      </c>
      <c r="Y112" s="66">
        <f t="shared" si="162"/>
        <v>0</v>
      </c>
      <c r="Z112" s="66">
        <f t="shared" si="162"/>
        <v>526890.56420000014</v>
      </c>
      <c r="AA112" s="66">
        <f t="shared" si="162"/>
        <v>754951.18290000013</v>
      </c>
      <c r="AB112" s="66">
        <f t="shared" si="162"/>
        <v>2012838.2929999998</v>
      </c>
      <c r="AC112" s="66">
        <f t="shared" si="162"/>
        <v>4510132.2585999984</v>
      </c>
      <c r="AD112" s="66">
        <f t="shared" si="162"/>
        <v>444680.30710000009</v>
      </c>
      <c r="AE112" s="66">
        <f t="shared" si="162"/>
        <v>170189.27240000005</v>
      </c>
      <c r="AF112" s="66">
        <f t="shared" si="162"/>
        <v>377266.14859999984</v>
      </c>
      <c r="AG112" s="66">
        <f t="shared" si="162"/>
        <v>1764854.7584999998</v>
      </c>
      <c r="AH112" s="66">
        <f t="shared" si="162"/>
        <v>1753141.7719999996</v>
      </c>
      <c r="AJ112" s="66">
        <f>SUM(AJ62:AJ111)</f>
        <v>183201.12389999998</v>
      </c>
      <c r="AK112" s="66">
        <f>SUM(AK62:AK111)</f>
        <v>168712.38380000004</v>
      </c>
      <c r="AL112" s="66">
        <f>SUM(AL62:AL111)</f>
        <v>2196.3107</v>
      </c>
      <c r="AM112" s="66">
        <f>SUM(AM62:AM111)</f>
        <v>12292.429400000006</v>
      </c>
      <c r="AN112" s="17"/>
      <c r="AO112" s="66">
        <f>SUM(AO62:AO111)</f>
        <v>4270.7476999999999</v>
      </c>
      <c r="AP112" s="66">
        <f>SUM(AP62:AP111)</f>
        <v>526245.80260000017</v>
      </c>
      <c r="AQ112" s="66">
        <f>SUM(AQ62:AQ111)</f>
        <v>90440.794599999979</v>
      </c>
      <c r="AR112" s="72"/>
      <c r="AS112" s="72"/>
      <c r="AT112" s="66">
        <f>SUM(AT62:AT111)</f>
        <v>55912.4876</v>
      </c>
      <c r="AU112" s="66">
        <f>SUM(AU62:AU111)</f>
        <v>170264.12609999999</v>
      </c>
      <c r="AV112" s="66">
        <f>SUM(AV62:AV111)</f>
        <v>19867.254000000004</v>
      </c>
      <c r="AW112" s="66">
        <f>SUM(AW62:AW111)</f>
        <v>53879.600400000003</v>
      </c>
      <c r="AX112" s="66">
        <f>SUM(AX62:AX111)</f>
        <v>135881.53989999997</v>
      </c>
      <c r="AY112" s="72"/>
      <c r="AZ112" s="66">
        <f t="shared" ref="AZ112:BI112" si="163">SUM(AZ62:AZ111)</f>
        <v>90117.881499999989</v>
      </c>
      <c r="BA112" s="66">
        <f t="shared" si="163"/>
        <v>127136.10879999999</v>
      </c>
      <c r="BB112" s="66">
        <f t="shared" si="163"/>
        <v>338018.06659999996</v>
      </c>
      <c r="BC112" s="66">
        <f t="shared" si="163"/>
        <v>752049.29890000005</v>
      </c>
      <c r="BD112" s="66">
        <f t="shared" si="163"/>
        <v>74477.561799999981</v>
      </c>
      <c r="BE112" s="66">
        <f t="shared" si="163"/>
        <v>28705.426100000008</v>
      </c>
      <c r="BF112" s="66">
        <f t="shared" si="163"/>
        <v>61952.795700000002</v>
      </c>
      <c r="BG112" s="66">
        <f t="shared" si="163"/>
        <v>294447.76300000004</v>
      </c>
      <c r="BH112" s="66">
        <f t="shared" si="163"/>
        <v>292465.75229999999</v>
      </c>
      <c r="BI112" s="66">
        <f t="shared" si="163"/>
        <v>2021039.03</v>
      </c>
      <c r="BK112" s="66">
        <f>SUM(BK62:BK111)</f>
        <v>195281</v>
      </c>
      <c r="BL112" s="66">
        <f t="shared" ref="BL112" si="164">SUM(BL62:BL111)</f>
        <v>223140</v>
      </c>
      <c r="BM112" s="66">
        <f t="shared" ref="BM112" si="165">SUM(BM62:BM111)</f>
        <v>418421</v>
      </c>
      <c r="BN112" s="66">
        <f t="shared" ref="BN112" si="166">SUM(BN62:BN111)</f>
        <v>176980</v>
      </c>
      <c r="BO112" s="66">
        <f t="shared" ref="BO112" si="167">SUM(BO62:BO111)</f>
        <v>195415</v>
      </c>
      <c r="BP112" s="66">
        <f t="shared" ref="BP112" si="168">SUM(BP62:BP111)</f>
        <v>372395</v>
      </c>
      <c r="BQ112" s="66">
        <f t="shared" ref="BQ112" si="169">SUM(BQ62:BQ111)</f>
        <v>72241</v>
      </c>
      <c r="BR112" s="66">
        <f t="shared" ref="BR112" si="170">SUM(BR62:BR111)</f>
        <v>70872</v>
      </c>
      <c r="BS112" s="66">
        <f t="shared" ref="BS112" si="171">SUM(BS62:BS111)</f>
        <v>143113</v>
      </c>
      <c r="BT112" s="66">
        <f t="shared" ref="BT112" si="172">SUM(BT62:BT111)</f>
        <v>85464</v>
      </c>
      <c r="BU112" s="66">
        <f t="shared" ref="BU112" si="173">SUM(BU62:BU111)</f>
        <v>78536</v>
      </c>
      <c r="BV112" s="66">
        <f t="shared" ref="BV112" si="174">SUM(BV62:BV111)</f>
        <v>164000</v>
      </c>
      <c r="BW112" s="66">
        <f t="shared" ref="BW112" si="175">SUM(BW62:BW111)</f>
        <v>92638</v>
      </c>
      <c r="BX112" s="66">
        <f t="shared" ref="BX112" si="176">SUM(BX62:BX111)</f>
        <v>98339</v>
      </c>
      <c r="BY112" s="66">
        <f t="shared" ref="BY112" si="177">SUM(BY62:BY111)</f>
        <v>190977</v>
      </c>
      <c r="BZ112" s="66">
        <f t="shared" ref="BZ112" si="178">SUM(BZ62:BZ111)</f>
        <v>2515399</v>
      </c>
      <c r="CA112" s="66">
        <f t="shared" ref="CA112" si="179">SUM(CA62:CA111)</f>
        <v>2718039</v>
      </c>
      <c r="CB112" s="66">
        <f t="shared" ref="CB112" si="180">SUM(CB62:CB111)</f>
        <v>5233438</v>
      </c>
      <c r="CC112" s="66">
        <f t="shared" ref="CC112" si="181">SUM(CC62:CC111)</f>
        <v>3008177</v>
      </c>
      <c r="CD112" s="66">
        <f t="shared" ref="CD112" si="182">SUM(CD62:CD111)</f>
        <v>2170042</v>
      </c>
      <c r="CE112" s="66">
        <f t="shared" ref="CE112" si="183">SUM(CE62:CE111)</f>
        <v>5178219</v>
      </c>
      <c r="CF112" s="66">
        <f t="shared" ref="CF112" si="184">SUM(CF62:CF111)</f>
        <v>174834</v>
      </c>
      <c r="CG112" s="66">
        <f t="shared" ref="CG112" si="185">SUM(CG62:CG111)</f>
        <v>173943</v>
      </c>
      <c r="CH112" s="66">
        <f t="shared" ref="CH112" si="186">SUM(CH62:CH111)</f>
        <v>348777</v>
      </c>
      <c r="CI112" s="66">
        <f t="shared" ref="CI112" si="187">SUM(CI62:CI111)</f>
        <v>6321014</v>
      </c>
      <c r="CJ112" s="66">
        <f t="shared" ref="CJ112" si="188">SUM(CJ62:CJ111)</f>
        <v>5728326</v>
      </c>
      <c r="CK112" s="66">
        <f t="shared" ref="CK112" si="189">SUM(CK62:CK111)</f>
        <v>12049340</v>
      </c>
      <c r="CL112" s="122" t="s">
        <v>693</v>
      </c>
      <c r="CM112" s="52" t="s">
        <v>623</v>
      </c>
      <c r="CN112" s="52"/>
      <c r="CO112" s="247">
        <f t="shared" si="131"/>
        <v>132611.62127278809</v>
      </c>
      <c r="CP112" s="247">
        <f t="shared" si="132"/>
        <v>23998.562187933127</v>
      </c>
      <c r="CQ112" s="247">
        <f t="shared" si="133"/>
        <v>59525.952287953834</v>
      </c>
      <c r="CR112" s="247">
        <f t="shared" si="134"/>
        <v>877593.14178091683</v>
      </c>
      <c r="CS112" s="247">
        <f t="shared" si="135"/>
        <v>868333.48957982066</v>
      </c>
      <c r="CT112" s="247">
        <f t="shared" si="136"/>
        <v>58486.276747889788</v>
      </c>
      <c r="CU112" s="247">
        <f t="shared" si="137"/>
        <v>2020549.0438573025</v>
      </c>
    </row>
    <row r="113" spans="1:99">
      <c r="A113" s="1">
        <v>103</v>
      </c>
      <c r="B113" s="25">
        <v>1</v>
      </c>
      <c r="C113" s="1">
        <v>1</v>
      </c>
      <c r="D113" s="122" t="s">
        <v>591</v>
      </c>
      <c r="E113" s="4" t="s">
        <v>190</v>
      </c>
      <c r="F113" s="71">
        <v>312492</v>
      </c>
      <c r="G113" s="71">
        <v>60430</v>
      </c>
      <c r="H113" s="74">
        <f t="shared" si="161"/>
        <v>5.1711401621711071</v>
      </c>
      <c r="I113" s="84">
        <v>5.8</v>
      </c>
      <c r="J113" s="71">
        <v>271279.4376</v>
      </c>
      <c r="K113" s="71">
        <v>234667.20119999998</v>
      </c>
      <c r="L113" s="71">
        <v>11454.5388</v>
      </c>
      <c r="M113" s="71">
        <v>25157.697599999989</v>
      </c>
      <c r="N113" s="17"/>
      <c r="O113" s="71">
        <v>0</v>
      </c>
      <c r="P113" s="71">
        <v>9868.9320000000007</v>
      </c>
      <c r="Q113" s="71">
        <v>639.97080000000017</v>
      </c>
      <c r="R113" s="59"/>
      <c r="S113" s="59"/>
      <c r="T113" s="71">
        <v>282.35879999999997</v>
      </c>
      <c r="U113" s="71">
        <v>1379.1756</v>
      </c>
      <c r="V113" s="71">
        <v>692.71559999999999</v>
      </c>
      <c r="W113" s="71">
        <v>1663.626</v>
      </c>
      <c r="X113" s="59">
        <f t="shared" ref="X113:X144" si="190">P113-Q113-SUM(T113:W113)</f>
        <v>5211.0851999999995</v>
      </c>
      <c r="Y113" s="100"/>
      <c r="Z113" s="71">
        <v>2894.5367999999994</v>
      </c>
      <c r="AA113" s="71">
        <v>7609.1519999999982</v>
      </c>
      <c r="AB113" s="71">
        <v>2530.9691999999995</v>
      </c>
      <c r="AC113" s="71">
        <v>18308.972399999995</v>
      </c>
      <c r="AD113" s="71">
        <v>1590.0887999999995</v>
      </c>
      <c r="AE113" s="71">
        <v>2943.1644000000006</v>
      </c>
      <c r="AF113" s="71">
        <v>741.38999999999976</v>
      </c>
      <c r="AG113" s="71">
        <v>4610.1756000000014</v>
      </c>
      <c r="AH113" s="59">
        <f t="shared" ref="AH113:AH144" si="191">AC113-SUM(AD113:AG113)</f>
        <v>8424.1535999999942</v>
      </c>
      <c r="AJ113" s="113">
        <f t="shared" ref="AJ113:AM132" si="192">AJ11-AJ62</f>
        <v>52373.032000000007</v>
      </c>
      <c r="AK113" s="113">
        <f t="shared" si="192"/>
        <v>45304.146999999997</v>
      </c>
      <c r="AL113" s="113">
        <f t="shared" si="192"/>
        <v>2210.9790000000003</v>
      </c>
      <c r="AM113" s="113">
        <f t="shared" si="192"/>
        <v>4857.9059999999981</v>
      </c>
      <c r="AN113" s="114"/>
      <c r="AO113" s="113">
        <f t="shared" ref="AO113:AQ132" si="193">AO11-AO62</f>
        <v>0</v>
      </c>
      <c r="AP113" s="113">
        <f t="shared" si="193"/>
        <v>1927.8420000000003</v>
      </c>
      <c r="AQ113" s="113">
        <f t="shared" si="193"/>
        <v>126.02700000000004</v>
      </c>
      <c r="AR113" s="113"/>
      <c r="AS113" s="113"/>
      <c r="AT113" s="113">
        <f t="shared" ref="AT113:AW132" si="194">AT11-AT62</f>
        <v>56.190999999999988</v>
      </c>
      <c r="AU113" s="113">
        <f t="shared" si="194"/>
        <v>272.32500000000005</v>
      </c>
      <c r="AV113" s="113">
        <f t="shared" si="194"/>
        <v>134.30500000000001</v>
      </c>
      <c r="AW113" s="113">
        <f t="shared" si="194"/>
        <v>321.80700000000002</v>
      </c>
      <c r="AX113" s="113">
        <f t="shared" ref="AX113:AX144" si="195">AP113-SUM(AQ113:AW113)</f>
        <v>1017.1870000000002</v>
      </c>
      <c r="AY113" s="113"/>
      <c r="AZ113" s="113">
        <f t="shared" ref="AZ113:BG122" si="196">AZ11-AZ62</f>
        <v>562.24399999999991</v>
      </c>
      <c r="BA113" s="113">
        <f t="shared" si="196"/>
        <v>1473.8539999999998</v>
      </c>
      <c r="BB113" s="113">
        <f t="shared" si="196"/>
        <v>500.34499999999991</v>
      </c>
      <c r="BC113" s="113">
        <f t="shared" si="196"/>
        <v>3592.683</v>
      </c>
      <c r="BD113" s="113">
        <f t="shared" si="196"/>
        <v>318.40999999999997</v>
      </c>
      <c r="BE113" s="113">
        <f t="shared" si="196"/>
        <v>570.96700000000021</v>
      </c>
      <c r="BF113" s="113">
        <f t="shared" si="196"/>
        <v>146.46699999999998</v>
      </c>
      <c r="BG113" s="113">
        <f t="shared" si="196"/>
        <v>909.83100000000036</v>
      </c>
      <c r="BH113" s="106">
        <f t="shared" ref="BH113:BH144" si="197">BC113-SUM(BD113:BG113)</f>
        <v>1647.0079999999996</v>
      </c>
      <c r="BI113" s="124">
        <f t="shared" ref="BI113:BI144" si="198">AJ113+AO113+AP113+SUM(AZ113:BC113)</f>
        <v>60430</v>
      </c>
      <c r="BJ113" s="106"/>
      <c r="BK113" s="2">
        <v>103</v>
      </c>
      <c r="BL113" s="2">
        <v>99</v>
      </c>
      <c r="BM113" s="2">
        <v>202</v>
      </c>
      <c r="BN113" s="2">
        <v>253</v>
      </c>
      <c r="BO113" s="2">
        <v>219</v>
      </c>
      <c r="BP113" s="2">
        <v>472</v>
      </c>
      <c r="BQ113" s="2">
        <v>1525</v>
      </c>
      <c r="BR113" s="2">
        <v>1379</v>
      </c>
      <c r="BS113" s="2">
        <v>2904</v>
      </c>
      <c r="BT113" s="2">
        <v>245</v>
      </c>
      <c r="BU113" s="2">
        <v>264</v>
      </c>
      <c r="BV113" s="2">
        <v>509</v>
      </c>
      <c r="BW113" s="2">
        <v>19</v>
      </c>
      <c r="BX113" s="2">
        <v>25</v>
      </c>
      <c r="BY113" s="2">
        <v>44</v>
      </c>
      <c r="BZ113" s="2">
        <v>3058</v>
      </c>
      <c r="CA113" s="2">
        <v>3148</v>
      </c>
      <c r="CB113" s="2">
        <v>6206</v>
      </c>
      <c r="CC113" s="2">
        <v>138251</v>
      </c>
      <c r="CD113" s="2">
        <v>157103</v>
      </c>
      <c r="CE113" s="2">
        <v>295354</v>
      </c>
      <c r="CF113" s="2">
        <f t="shared" ref="CF113:CF144" si="199">CI113-CC113-BZ113-BW113-BT113-BQ113-BN113-BK113</f>
        <v>3479</v>
      </c>
      <c r="CG113" s="2">
        <f t="shared" ref="CG113:CG144" si="200">CJ113-CD113-CA113-BX113-BU113-BR113-BO113-BL113</f>
        <v>3322</v>
      </c>
      <c r="CH113" s="2">
        <f t="shared" ref="CH113:CH144" si="201">CK113-CE113-CB113-BY113-BV113-BS113-BP113-BM113</f>
        <v>6801</v>
      </c>
      <c r="CI113" s="2">
        <v>146933</v>
      </c>
      <c r="CJ113" s="2">
        <v>165559</v>
      </c>
      <c r="CK113" s="2">
        <v>312492</v>
      </c>
      <c r="CL113" s="122" t="s">
        <v>591</v>
      </c>
      <c r="CM113" s="25" t="s">
        <v>831</v>
      </c>
      <c r="CN113" s="25"/>
      <c r="CO113" s="242">
        <f t="shared" si="131"/>
        <v>130.33876067227322</v>
      </c>
      <c r="CP113" s="242">
        <f t="shared" si="132"/>
        <v>561.5782804039784</v>
      </c>
      <c r="CQ113" s="242">
        <f t="shared" si="133"/>
        <v>106.93966565544078</v>
      </c>
      <c r="CR113" s="242">
        <f t="shared" si="134"/>
        <v>1200.1221791277858</v>
      </c>
      <c r="CS113" s="242">
        <f t="shared" si="135"/>
        <v>57115.837269434094</v>
      </c>
      <c r="CT113" s="242">
        <f t="shared" si="136"/>
        <v>1315.1838447064245</v>
      </c>
      <c r="CU113" s="242">
        <f t="shared" si="137"/>
        <v>60430</v>
      </c>
    </row>
    <row r="114" spans="1:99">
      <c r="A114" s="1">
        <v>109</v>
      </c>
      <c r="B114" s="25">
        <v>7</v>
      </c>
      <c r="C114" s="1">
        <v>1</v>
      </c>
      <c r="D114" s="122" t="s">
        <v>591</v>
      </c>
      <c r="E114" s="4" t="s">
        <v>583</v>
      </c>
      <c r="F114" s="71">
        <v>1278803</v>
      </c>
      <c r="G114" s="71">
        <v>238225</v>
      </c>
      <c r="H114" s="74">
        <f t="shared" si="161"/>
        <v>5.3680470143771641</v>
      </c>
      <c r="I114" s="84">
        <v>6.5</v>
      </c>
      <c r="J114" s="71">
        <v>1197714.7742999997</v>
      </c>
      <c r="K114" s="71">
        <v>1194023.2239000001</v>
      </c>
      <c r="L114" s="71">
        <v>2115.3650000000002</v>
      </c>
      <c r="M114" s="71">
        <v>1576.1853999999621</v>
      </c>
      <c r="N114" s="17"/>
      <c r="O114" s="71">
        <v>1872.2008000000003</v>
      </c>
      <c r="P114" s="71">
        <v>19863.299199999998</v>
      </c>
      <c r="Q114" s="71">
        <v>1367.2462</v>
      </c>
      <c r="R114" s="59"/>
      <c r="S114" s="59"/>
      <c r="T114" s="71">
        <v>2729.8420999999994</v>
      </c>
      <c r="U114" s="71">
        <v>5865.2221000000009</v>
      </c>
      <c r="V114" s="71">
        <v>791.92529999999988</v>
      </c>
      <c r="W114" s="71">
        <v>4732.9380999999994</v>
      </c>
      <c r="X114" s="59">
        <f t="shared" si="190"/>
        <v>4376.1253999999972</v>
      </c>
      <c r="Y114" s="100"/>
      <c r="Z114" s="71">
        <v>5077.1419000000005</v>
      </c>
      <c r="AA114" s="71">
        <v>2575.1211000000008</v>
      </c>
      <c r="AB114" s="71">
        <v>5322.4658000000018</v>
      </c>
      <c r="AC114" s="71">
        <v>46377.996899999998</v>
      </c>
      <c r="AD114" s="71">
        <v>3164.6738000000005</v>
      </c>
      <c r="AE114" s="71">
        <v>9303.4900000000016</v>
      </c>
      <c r="AF114" s="71">
        <v>2563.0739999999992</v>
      </c>
      <c r="AG114" s="71">
        <v>9459.5530000000017</v>
      </c>
      <c r="AH114" s="59">
        <f t="shared" si="191"/>
        <v>21887.206099999996</v>
      </c>
      <c r="AJ114" s="113">
        <f t="shared" si="192"/>
        <v>222708.01589999997</v>
      </c>
      <c r="AK114" s="113">
        <f t="shared" si="192"/>
        <v>222019.10320000001</v>
      </c>
      <c r="AL114" s="113">
        <f t="shared" si="192"/>
        <v>393.48110000000003</v>
      </c>
      <c r="AM114" s="113">
        <f t="shared" si="192"/>
        <v>295.43159999999295</v>
      </c>
      <c r="AN114" s="114"/>
      <c r="AO114" s="113">
        <f t="shared" si="193"/>
        <v>348.07630000000006</v>
      </c>
      <c r="AP114" s="113">
        <f t="shared" si="193"/>
        <v>3787.386199999999</v>
      </c>
      <c r="AQ114" s="113">
        <f t="shared" si="193"/>
        <v>264.75110000000006</v>
      </c>
      <c r="AR114" s="113"/>
      <c r="AS114" s="113"/>
      <c r="AT114" s="113">
        <f t="shared" si="194"/>
        <v>518.95789999999988</v>
      </c>
      <c r="AU114" s="113">
        <f t="shared" si="194"/>
        <v>1132.7121</v>
      </c>
      <c r="AV114" s="113">
        <f t="shared" si="194"/>
        <v>150.55679999999995</v>
      </c>
      <c r="AW114" s="113">
        <f t="shared" si="194"/>
        <v>885.99439999999993</v>
      </c>
      <c r="AX114" s="113">
        <f t="shared" si="195"/>
        <v>834.4138999999991</v>
      </c>
      <c r="AY114" s="113"/>
      <c r="AZ114" s="113">
        <f t="shared" si="196"/>
        <v>960.16549999999995</v>
      </c>
      <c r="BA114" s="113">
        <f t="shared" si="196"/>
        <v>500.07920000000018</v>
      </c>
      <c r="BB114" s="113">
        <f t="shared" si="196"/>
        <v>1067.4971000000003</v>
      </c>
      <c r="BC114" s="113">
        <f t="shared" si="196"/>
        <v>8853.7798000000003</v>
      </c>
      <c r="BD114" s="113">
        <f t="shared" si="196"/>
        <v>631.92030000000011</v>
      </c>
      <c r="BE114" s="113">
        <f t="shared" si="196"/>
        <v>1747.4281000000001</v>
      </c>
      <c r="BF114" s="113">
        <f t="shared" si="196"/>
        <v>494.6975999999998</v>
      </c>
      <c r="BG114" s="113">
        <f t="shared" si="196"/>
        <v>1820.5303000000004</v>
      </c>
      <c r="BH114" s="106">
        <f t="shared" si="197"/>
        <v>4159.2034999999996</v>
      </c>
      <c r="BI114" s="124">
        <f t="shared" si="198"/>
        <v>238224.99999999997</v>
      </c>
      <c r="BJ114" s="106"/>
      <c r="BK114" s="2">
        <v>329</v>
      </c>
      <c r="BL114" s="2">
        <v>318</v>
      </c>
      <c r="BM114" s="2">
        <v>647</v>
      </c>
      <c r="BN114" s="2">
        <v>336</v>
      </c>
      <c r="BO114" s="2">
        <v>394</v>
      </c>
      <c r="BP114" s="2">
        <v>730</v>
      </c>
      <c r="BQ114" s="2">
        <v>4178</v>
      </c>
      <c r="BR114" s="2">
        <v>5497</v>
      </c>
      <c r="BS114" s="2">
        <v>9675</v>
      </c>
      <c r="BT114" s="2">
        <v>694</v>
      </c>
      <c r="BU114" s="2">
        <v>675</v>
      </c>
      <c r="BV114" s="2">
        <v>1369</v>
      </c>
      <c r="BW114" s="2">
        <v>127</v>
      </c>
      <c r="BX114" s="2">
        <v>126</v>
      </c>
      <c r="BY114" s="2">
        <v>253</v>
      </c>
      <c r="BZ114" s="2">
        <v>4827</v>
      </c>
      <c r="CA114" s="2">
        <v>5054</v>
      </c>
      <c r="CB114" s="2">
        <v>9881</v>
      </c>
      <c r="CC114" s="2">
        <v>592706</v>
      </c>
      <c r="CD114" s="2">
        <v>661811</v>
      </c>
      <c r="CE114" s="2">
        <v>1254517</v>
      </c>
      <c r="CF114" s="2">
        <f t="shared" si="199"/>
        <v>880</v>
      </c>
      <c r="CG114" s="2">
        <f t="shared" si="200"/>
        <v>851</v>
      </c>
      <c r="CH114" s="2">
        <f t="shared" si="201"/>
        <v>1731</v>
      </c>
      <c r="CI114" s="2">
        <v>604077</v>
      </c>
      <c r="CJ114" s="2">
        <v>674726</v>
      </c>
      <c r="CK114" s="2">
        <v>1278803</v>
      </c>
      <c r="CL114" s="122" t="s">
        <v>591</v>
      </c>
      <c r="CM114" s="25" t="s">
        <v>885</v>
      </c>
      <c r="CN114" s="25"/>
      <c r="CO114" s="242">
        <f t="shared" si="131"/>
        <v>256.5178725730234</v>
      </c>
      <c r="CP114" s="242">
        <f t="shared" si="132"/>
        <v>1802.3314576209159</v>
      </c>
      <c r="CQ114" s="242">
        <f t="shared" si="133"/>
        <v>302.15830741717059</v>
      </c>
      <c r="CR114" s="242">
        <f t="shared" si="134"/>
        <v>1840.7066803878315</v>
      </c>
      <c r="CS114" s="242">
        <f t="shared" si="135"/>
        <v>233700.8220382655</v>
      </c>
      <c r="CT114" s="242">
        <f t="shared" si="136"/>
        <v>322.46364373558714</v>
      </c>
      <c r="CU114" s="242">
        <f t="shared" si="137"/>
        <v>238225</v>
      </c>
    </row>
    <row r="115" spans="1:99">
      <c r="A115" s="1">
        <v>128</v>
      </c>
      <c r="B115" s="25">
        <v>26</v>
      </c>
      <c r="C115" s="1">
        <v>1</v>
      </c>
      <c r="D115" s="122" t="s">
        <v>591</v>
      </c>
      <c r="E115" s="20" t="s">
        <v>263</v>
      </c>
      <c r="F115" s="71">
        <v>1281552</v>
      </c>
      <c r="G115" s="71">
        <v>239963</v>
      </c>
      <c r="H115" s="74">
        <f t="shared" si="161"/>
        <v>5.3406233460991901</v>
      </c>
      <c r="I115" s="84">
        <v>6.3</v>
      </c>
      <c r="J115" s="71">
        <v>1104098.7930000001</v>
      </c>
      <c r="K115" s="71">
        <v>1093376.3916</v>
      </c>
      <c r="L115" s="71">
        <v>4639.2779999999993</v>
      </c>
      <c r="M115" s="71">
        <v>6083.1234000001014</v>
      </c>
      <c r="N115" s="17"/>
      <c r="O115" s="71">
        <v>375.91859999999997</v>
      </c>
      <c r="P115" s="71">
        <v>46652.209200000012</v>
      </c>
      <c r="Q115" s="71">
        <v>4399.3145999999997</v>
      </c>
      <c r="R115" s="59"/>
      <c r="S115" s="59"/>
      <c r="T115" s="71">
        <v>3365.6754000000005</v>
      </c>
      <c r="U115" s="71">
        <v>10386.927000000003</v>
      </c>
      <c r="V115" s="71">
        <v>683.36160000000007</v>
      </c>
      <c r="W115" s="71">
        <v>3425.9526000000005</v>
      </c>
      <c r="X115" s="59">
        <f t="shared" si="190"/>
        <v>24390.97800000001</v>
      </c>
      <c r="Y115" s="100"/>
      <c r="Z115" s="71">
        <v>6696.7146000000002</v>
      </c>
      <c r="AA115" s="71">
        <v>18982.270799999998</v>
      </c>
      <c r="AB115" s="71">
        <v>11547.127799999997</v>
      </c>
      <c r="AC115" s="71">
        <v>93198.966000000015</v>
      </c>
      <c r="AD115" s="71">
        <v>3560.7126000000017</v>
      </c>
      <c r="AE115" s="71">
        <v>10157.7516</v>
      </c>
      <c r="AF115" s="71">
        <v>3877.8977999999997</v>
      </c>
      <c r="AG115" s="71">
        <v>29694.033600000002</v>
      </c>
      <c r="AH115" s="59">
        <f t="shared" si="191"/>
        <v>45908.570400000011</v>
      </c>
      <c r="AJ115" s="113">
        <f t="shared" si="192"/>
        <v>207179.51869999999</v>
      </c>
      <c r="AK115" s="113">
        <f t="shared" si="192"/>
        <v>205170.31959999996</v>
      </c>
      <c r="AL115" s="113">
        <f t="shared" si="192"/>
        <v>869.75229999999976</v>
      </c>
      <c r="AM115" s="113">
        <f t="shared" si="192"/>
        <v>1139.4468000000188</v>
      </c>
      <c r="AN115" s="114"/>
      <c r="AO115" s="250">
        <f t="shared" si="193"/>
        <v>70.328799999999987</v>
      </c>
      <c r="AP115" s="113">
        <f t="shared" si="193"/>
        <v>8648.5089000000007</v>
      </c>
      <c r="AQ115" s="113">
        <f t="shared" si="193"/>
        <v>811.50189999999986</v>
      </c>
      <c r="AR115" s="113"/>
      <c r="AS115" s="113"/>
      <c r="AT115" s="113">
        <f t="shared" si="194"/>
        <v>620.58699999999999</v>
      </c>
      <c r="AU115" s="113">
        <f t="shared" si="194"/>
        <v>1905.5316000000003</v>
      </c>
      <c r="AV115" s="113">
        <f t="shared" si="194"/>
        <v>125.56639999999999</v>
      </c>
      <c r="AW115" s="113">
        <f t="shared" si="194"/>
        <v>640.35449999999992</v>
      </c>
      <c r="AX115" s="113">
        <f t="shared" si="195"/>
        <v>4544.9675000000007</v>
      </c>
      <c r="AY115" s="113"/>
      <c r="AZ115" s="113">
        <f t="shared" si="196"/>
        <v>1226.3867999999998</v>
      </c>
      <c r="BA115" s="113">
        <f t="shared" si="196"/>
        <v>3522.1853999999994</v>
      </c>
      <c r="BB115" s="113">
        <f t="shared" si="196"/>
        <v>2091.4763999999991</v>
      </c>
      <c r="BC115" s="113">
        <f t="shared" si="196"/>
        <v>17224.595000000001</v>
      </c>
      <c r="BD115" s="113">
        <f t="shared" si="196"/>
        <v>630.70810000000006</v>
      </c>
      <c r="BE115" s="113">
        <f t="shared" si="196"/>
        <v>1889.6752999999994</v>
      </c>
      <c r="BF115" s="113">
        <f t="shared" si="196"/>
        <v>709.33059999999978</v>
      </c>
      <c r="BG115" s="113">
        <f t="shared" si="196"/>
        <v>5491.7060000000001</v>
      </c>
      <c r="BH115" s="106">
        <f t="shared" si="197"/>
        <v>8503.1750000000011</v>
      </c>
      <c r="BI115" s="124">
        <f t="shared" si="198"/>
        <v>239963</v>
      </c>
      <c r="BJ115" s="106"/>
      <c r="BK115" s="2">
        <v>2231</v>
      </c>
      <c r="BL115" s="2">
        <v>2482</v>
      </c>
      <c r="BM115" s="2">
        <v>4713</v>
      </c>
      <c r="BN115" s="2">
        <v>855</v>
      </c>
      <c r="BO115" s="2">
        <v>846</v>
      </c>
      <c r="BP115" s="2">
        <v>1701</v>
      </c>
      <c r="BQ115" s="2">
        <v>3685</v>
      </c>
      <c r="BR115" s="2">
        <v>5512</v>
      </c>
      <c r="BS115" s="2">
        <v>9197</v>
      </c>
      <c r="BT115" s="2">
        <v>907</v>
      </c>
      <c r="BU115" s="2">
        <v>961</v>
      </c>
      <c r="BV115" s="2">
        <v>1868</v>
      </c>
      <c r="BW115" s="2">
        <v>456</v>
      </c>
      <c r="BX115" s="2">
        <v>541</v>
      </c>
      <c r="BY115" s="2">
        <v>997</v>
      </c>
      <c r="BZ115" s="2">
        <v>15982</v>
      </c>
      <c r="CA115" s="2">
        <v>15400</v>
      </c>
      <c r="CB115" s="2">
        <v>31382</v>
      </c>
      <c r="CC115" s="2">
        <v>578851</v>
      </c>
      <c r="CD115" s="2">
        <v>640396</v>
      </c>
      <c r="CE115" s="2">
        <v>1219247</v>
      </c>
      <c r="CF115" s="2">
        <f t="shared" si="199"/>
        <v>6048</v>
      </c>
      <c r="CG115" s="2">
        <f t="shared" si="200"/>
        <v>6399</v>
      </c>
      <c r="CH115" s="2">
        <f t="shared" si="201"/>
        <v>12447</v>
      </c>
      <c r="CI115" s="2">
        <v>609015</v>
      </c>
      <c r="CJ115" s="2">
        <v>672537</v>
      </c>
      <c r="CK115" s="2">
        <v>1281552</v>
      </c>
      <c r="CL115" s="122" t="s">
        <v>591</v>
      </c>
      <c r="CM115" s="221" t="s">
        <v>670</v>
      </c>
      <c r="CN115" s="25"/>
      <c r="CO115" s="242">
        <f t="shared" si="131"/>
        <v>1200.9834029364397</v>
      </c>
      <c r="CP115" s="242">
        <f t="shared" si="132"/>
        <v>1722.0836228260735</v>
      </c>
      <c r="CQ115" s="242">
        <f t="shared" si="133"/>
        <v>536.45423283643584</v>
      </c>
      <c r="CR115" s="242">
        <f t="shared" si="134"/>
        <v>5876.0931011773228</v>
      </c>
      <c r="CS115" s="242">
        <f t="shared" si="135"/>
        <v>228296.75882133539</v>
      </c>
      <c r="CT115" s="242">
        <f t="shared" si="136"/>
        <v>2330.6268188883478</v>
      </c>
      <c r="CU115" s="242">
        <f t="shared" si="137"/>
        <v>239963</v>
      </c>
    </row>
    <row r="116" spans="1:99">
      <c r="A116" s="1">
        <v>129</v>
      </c>
      <c r="B116" s="25">
        <v>27</v>
      </c>
      <c r="C116" s="1">
        <v>1</v>
      </c>
      <c r="D116" s="122" t="s">
        <v>591</v>
      </c>
      <c r="E116" s="20" t="s">
        <v>479</v>
      </c>
      <c r="F116" s="71">
        <v>338648</v>
      </c>
      <c r="G116" s="71">
        <v>63586</v>
      </c>
      <c r="H116" s="74">
        <f t="shared" si="161"/>
        <v>5.3258264397823423</v>
      </c>
      <c r="I116" s="84">
        <v>6.2</v>
      </c>
      <c r="J116" s="71">
        <v>302945.03680000006</v>
      </c>
      <c r="K116" s="71">
        <v>300477.74119999999</v>
      </c>
      <c r="L116" s="71">
        <v>281.1216</v>
      </c>
      <c r="M116" s="71">
        <v>2186.1740000000373</v>
      </c>
      <c r="N116" s="17"/>
      <c r="O116" s="71">
        <v>627.42200000000003</v>
      </c>
      <c r="P116" s="71">
        <v>6795.9484000000011</v>
      </c>
      <c r="Q116" s="71">
        <v>766.02919999999995</v>
      </c>
      <c r="R116" s="59"/>
      <c r="S116" s="59"/>
      <c r="T116" s="71">
        <v>183.31600000000003</v>
      </c>
      <c r="U116" s="71">
        <v>2613.6836000000003</v>
      </c>
      <c r="V116" s="71">
        <v>238.46240000000003</v>
      </c>
      <c r="W116" s="71">
        <v>677.29600000000005</v>
      </c>
      <c r="X116" s="59">
        <f t="shared" si="190"/>
        <v>2317.1612000000014</v>
      </c>
      <c r="Y116" s="100"/>
      <c r="Z116" s="71">
        <v>2912.7356</v>
      </c>
      <c r="AA116" s="71">
        <v>4930.9943999999996</v>
      </c>
      <c r="AB116" s="71">
        <v>2333.4584</v>
      </c>
      <c r="AC116" s="71">
        <v>18102.404399999999</v>
      </c>
      <c r="AD116" s="71">
        <v>1445.0755999999997</v>
      </c>
      <c r="AE116" s="71">
        <v>2892.7667999999999</v>
      </c>
      <c r="AF116" s="71">
        <v>1356.4596000000001</v>
      </c>
      <c r="AG116" s="71">
        <v>5558.8964000000005</v>
      </c>
      <c r="AH116" s="59">
        <f t="shared" si="191"/>
        <v>6849.2059999999983</v>
      </c>
      <c r="AJ116" s="113">
        <f t="shared" si="192"/>
        <v>57010.313000000009</v>
      </c>
      <c r="AK116" s="113">
        <f t="shared" si="192"/>
        <v>56548.002799999995</v>
      </c>
      <c r="AL116" s="113">
        <f t="shared" si="192"/>
        <v>52.854399999999998</v>
      </c>
      <c r="AM116" s="113">
        <f t="shared" si="192"/>
        <v>409.455800000007</v>
      </c>
      <c r="AN116" s="114"/>
      <c r="AO116" s="250">
        <f t="shared" si="193"/>
        <v>117.92959999999999</v>
      </c>
      <c r="AP116" s="113">
        <f t="shared" si="193"/>
        <v>1238.4298000000001</v>
      </c>
      <c r="AQ116" s="113">
        <f t="shared" si="193"/>
        <v>121.96699999999987</v>
      </c>
      <c r="AR116" s="113"/>
      <c r="AS116" s="113"/>
      <c r="AT116" s="113">
        <f t="shared" si="194"/>
        <v>32.430799999999991</v>
      </c>
      <c r="AU116" s="113">
        <f t="shared" si="194"/>
        <v>482.92099999999999</v>
      </c>
      <c r="AV116" s="113">
        <f t="shared" si="194"/>
        <v>44.320999999999998</v>
      </c>
      <c r="AW116" s="113">
        <f t="shared" si="194"/>
        <v>127.172</v>
      </c>
      <c r="AX116" s="113">
        <f t="shared" si="195"/>
        <v>429.61800000000028</v>
      </c>
      <c r="AY116" s="113"/>
      <c r="AZ116" s="113">
        <f t="shared" si="196"/>
        <v>543.43499999999995</v>
      </c>
      <c r="BA116" s="113">
        <f t="shared" si="196"/>
        <v>920.90859999999975</v>
      </c>
      <c r="BB116" s="113">
        <f t="shared" si="196"/>
        <v>424.91239999999999</v>
      </c>
      <c r="BC116" s="113">
        <f t="shared" si="196"/>
        <v>3330.0715999999998</v>
      </c>
      <c r="BD116" s="113">
        <f t="shared" si="196"/>
        <v>252.25979999999981</v>
      </c>
      <c r="BE116" s="113">
        <f t="shared" si="196"/>
        <v>540.24399999999991</v>
      </c>
      <c r="BF116" s="113">
        <f t="shared" si="196"/>
        <v>248.22039999999998</v>
      </c>
      <c r="BG116" s="113">
        <f t="shared" si="196"/>
        <v>1026.1892</v>
      </c>
      <c r="BH116" s="106">
        <f t="shared" si="197"/>
        <v>1263.1582000000003</v>
      </c>
      <c r="BI116" s="124">
        <f t="shared" si="198"/>
        <v>63586.000000000007</v>
      </c>
      <c r="BJ116" s="106"/>
      <c r="BK116" s="2">
        <v>554</v>
      </c>
      <c r="BL116" s="2">
        <v>559</v>
      </c>
      <c r="BM116" s="2">
        <v>1113</v>
      </c>
      <c r="BN116" s="2">
        <v>237</v>
      </c>
      <c r="BO116" s="2">
        <v>277</v>
      </c>
      <c r="BP116" s="2">
        <v>514</v>
      </c>
      <c r="BQ116" s="2">
        <v>1289</v>
      </c>
      <c r="BR116" s="2">
        <v>1600</v>
      </c>
      <c r="BS116" s="2">
        <v>2889</v>
      </c>
      <c r="BT116" s="2">
        <v>235</v>
      </c>
      <c r="BU116" s="2">
        <v>237</v>
      </c>
      <c r="BV116" s="2">
        <v>472</v>
      </c>
      <c r="BW116" s="2">
        <v>22</v>
      </c>
      <c r="BX116" s="2">
        <v>26</v>
      </c>
      <c r="BY116" s="2">
        <v>48</v>
      </c>
      <c r="BZ116" s="2">
        <v>1366</v>
      </c>
      <c r="CA116" s="2">
        <v>1234</v>
      </c>
      <c r="CB116" s="2">
        <v>2600</v>
      </c>
      <c r="CC116" s="2">
        <v>153698</v>
      </c>
      <c r="CD116" s="2">
        <v>173652</v>
      </c>
      <c r="CE116" s="2">
        <v>327350</v>
      </c>
      <c r="CF116" s="2">
        <f t="shared" si="199"/>
        <v>1950</v>
      </c>
      <c r="CG116" s="2">
        <f t="shared" si="200"/>
        <v>1712</v>
      </c>
      <c r="CH116" s="2">
        <f t="shared" si="201"/>
        <v>3662</v>
      </c>
      <c r="CI116" s="2">
        <v>159351</v>
      </c>
      <c r="CJ116" s="2">
        <v>179297</v>
      </c>
      <c r="CK116" s="2">
        <v>338648</v>
      </c>
      <c r="CL116" s="122" t="s">
        <v>591</v>
      </c>
      <c r="CM116" s="221" t="s">
        <v>550</v>
      </c>
      <c r="CN116" s="25"/>
      <c r="CO116" s="242">
        <f t="shared" si="131"/>
        <v>305.49249368075402</v>
      </c>
      <c r="CP116" s="242">
        <f t="shared" si="132"/>
        <v>542.45102289102545</v>
      </c>
      <c r="CQ116" s="242">
        <f t="shared" si="133"/>
        <v>97.63742883466017</v>
      </c>
      <c r="CR116" s="242">
        <f t="shared" si="134"/>
        <v>488.18714417330085</v>
      </c>
      <c r="CS116" s="242">
        <f t="shared" si="135"/>
        <v>61464.639094280785</v>
      </c>
      <c r="CT116" s="242">
        <f t="shared" si="136"/>
        <v>687.59281613947223</v>
      </c>
      <c r="CU116" s="242">
        <f t="shared" si="137"/>
        <v>63586</v>
      </c>
    </row>
    <row r="117" spans="1:99">
      <c r="A117" s="1">
        <v>136</v>
      </c>
      <c r="B117" s="25">
        <v>34</v>
      </c>
      <c r="C117" s="1">
        <v>1</v>
      </c>
      <c r="D117" s="122" t="s">
        <v>591</v>
      </c>
      <c r="E117" s="20" t="s">
        <v>716</v>
      </c>
      <c r="F117" s="71">
        <v>1049719</v>
      </c>
      <c r="G117" s="71">
        <v>171487</v>
      </c>
      <c r="H117" s="74">
        <f t="shared" si="161"/>
        <v>6.1212744989416104</v>
      </c>
      <c r="I117" s="84">
        <v>7.3</v>
      </c>
      <c r="J117" s="71">
        <v>967838.66420000012</v>
      </c>
      <c r="K117" s="71">
        <v>957898.1172000001</v>
      </c>
      <c r="L117" s="71">
        <v>3638.3079000000002</v>
      </c>
      <c r="M117" s="71">
        <v>6302.2391000000189</v>
      </c>
      <c r="N117" s="17"/>
      <c r="O117" s="115">
        <v>0</v>
      </c>
      <c r="P117" s="71">
        <v>17848.251900000003</v>
      </c>
      <c r="Q117" s="71">
        <v>3148.3589000000002</v>
      </c>
      <c r="R117" s="59"/>
      <c r="S117" s="59"/>
      <c r="T117" s="71">
        <v>3373.4127000000008</v>
      </c>
      <c r="U117" s="71">
        <v>5677.6559000000016</v>
      </c>
      <c r="V117" s="71">
        <v>550.94669999999974</v>
      </c>
      <c r="W117" s="71">
        <v>1780.0068000000001</v>
      </c>
      <c r="X117" s="59">
        <f t="shared" si="190"/>
        <v>3317.8709000000017</v>
      </c>
      <c r="Y117" s="100"/>
      <c r="Z117" s="71">
        <v>4188.2488000000003</v>
      </c>
      <c r="AA117" s="71">
        <v>3489.3617999999997</v>
      </c>
      <c r="AB117" s="71">
        <v>7684.2473000000009</v>
      </c>
      <c r="AC117" s="71">
        <v>48677.485800000002</v>
      </c>
      <c r="AD117" s="71">
        <v>2106.6650999999993</v>
      </c>
      <c r="AE117" s="71">
        <v>4970.360999999999</v>
      </c>
      <c r="AF117" s="71">
        <v>1531.1947</v>
      </c>
      <c r="AG117" s="71">
        <v>15601.4967</v>
      </c>
      <c r="AH117" s="59">
        <f t="shared" si="191"/>
        <v>24467.768300000003</v>
      </c>
      <c r="AJ117" s="113">
        <f t="shared" si="192"/>
        <v>159058.67740000002</v>
      </c>
      <c r="AK117" s="113">
        <f t="shared" si="192"/>
        <v>157430.16050000003</v>
      </c>
      <c r="AL117" s="113">
        <f t="shared" si="192"/>
        <v>597.19110000000012</v>
      </c>
      <c r="AM117" s="113">
        <f t="shared" si="192"/>
        <v>1031.325800000003</v>
      </c>
      <c r="AN117" s="114"/>
      <c r="AO117" s="115">
        <f t="shared" si="193"/>
        <v>0</v>
      </c>
      <c r="AP117" s="113">
        <f t="shared" si="193"/>
        <v>2703.4420000000014</v>
      </c>
      <c r="AQ117" s="113">
        <f t="shared" si="193"/>
        <v>488.83200000000005</v>
      </c>
      <c r="AR117" s="113"/>
      <c r="AS117" s="113"/>
      <c r="AT117" s="113">
        <f t="shared" si="194"/>
        <v>529.24050000000011</v>
      </c>
      <c r="AU117" s="113">
        <f t="shared" si="194"/>
        <v>834.22930000000042</v>
      </c>
      <c r="AV117" s="113">
        <f t="shared" si="194"/>
        <v>73.436999999999955</v>
      </c>
      <c r="AW117" s="113">
        <f t="shared" si="194"/>
        <v>285.62</v>
      </c>
      <c r="AX117" s="113">
        <f t="shared" si="195"/>
        <v>492.08320000000094</v>
      </c>
      <c r="AY117" s="113"/>
      <c r="AZ117" s="113">
        <f t="shared" si="196"/>
        <v>622.87420000000009</v>
      </c>
      <c r="BA117" s="113">
        <f t="shared" si="196"/>
        <v>527.97159999999997</v>
      </c>
      <c r="BB117" s="113">
        <f t="shared" si="196"/>
        <v>1085.7746000000002</v>
      </c>
      <c r="BC117" s="113">
        <f t="shared" si="196"/>
        <v>7489.5637000000006</v>
      </c>
      <c r="BD117" s="113">
        <f t="shared" si="196"/>
        <v>281.40689999999995</v>
      </c>
      <c r="BE117" s="113">
        <f t="shared" si="196"/>
        <v>793.88559999999984</v>
      </c>
      <c r="BF117" s="113">
        <f t="shared" si="196"/>
        <v>208.66380000000004</v>
      </c>
      <c r="BG117" s="113">
        <f t="shared" si="196"/>
        <v>2405.3770999999997</v>
      </c>
      <c r="BH117" s="106">
        <f t="shared" si="197"/>
        <v>3800.2303000000011</v>
      </c>
      <c r="BI117" s="124">
        <f t="shared" si="198"/>
        <v>171488.30350000004</v>
      </c>
      <c r="BJ117" s="106"/>
      <c r="BK117" s="2">
        <v>1141</v>
      </c>
      <c r="BL117" s="2">
        <v>1449</v>
      </c>
      <c r="BM117" s="2">
        <v>2590</v>
      </c>
      <c r="BN117" s="2">
        <v>342</v>
      </c>
      <c r="BO117" s="2">
        <v>394</v>
      </c>
      <c r="BP117" s="2">
        <v>736</v>
      </c>
      <c r="BQ117" s="2">
        <v>2022</v>
      </c>
      <c r="BR117" s="2">
        <v>2894</v>
      </c>
      <c r="BS117" s="2">
        <v>4916</v>
      </c>
      <c r="BT117" s="2">
        <v>487</v>
      </c>
      <c r="BU117" s="2">
        <v>561</v>
      </c>
      <c r="BV117" s="2">
        <v>1048</v>
      </c>
      <c r="BW117" s="2">
        <v>402</v>
      </c>
      <c r="BX117" s="2">
        <v>413</v>
      </c>
      <c r="BY117" s="2">
        <v>815</v>
      </c>
      <c r="BZ117" s="2">
        <v>19786</v>
      </c>
      <c r="CA117" s="2">
        <v>20934</v>
      </c>
      <c r="CB117" s="2">
        <v>40720</v>
      </c>
      <c r="CC117" s="2">
        <v>476827</v>
      </c>
      <c r="CD117" s="2">
        <v>518021</v>
      </c>
      <c r="CE117" s="2">
        <v>994848</v>
      </c>
      <c r="CF117" s="2">
        <f t="shared" si="199"/>
        <v>2017</v>
      </c>
      <c r="CG117" s="2">
        <f t="shared" si="200"/>
        <v>2029</v>
      </c>
      <c r="CH117" s="2">
        <f t="shared" si="201"/>
        <v>4046</v>
      </c>
      <c r="CI117" s="2">
        <v>503024</v>
      </c>
      <c r="CJ117" s="2">
        <v>546695</v>
      </c>
      <c r="CK117" s="2">
        <v>1049719</v>
      </c>
      <c r="CL117" s="122" t="s">
        <v>591</v>
      </c>
      <c r="CM117" s="221" t="s">
        <v>974</v>
      </c>
      <c r="CN117" s="25"/>
      <c r="CO117" s="242">
        <f t="shared" si="131"/>
        <v>543.35089866907242</v>
      </c>
      <c r="CP117" s="242">
        <f t="shared" si="132"/>
        <v>803.10072695645215</v>
      </c>
      <c r="CQ117" s="242">
        <f t="shared" si="133"/>
        <v>304.34838371030725</v>
      </c>
      <c r="CR117" s="242">
        <f t="shared" si="134"/>
        <v>6652.2094389069844</v>
      </c>
      <c r="CS117" s="242">
        <f t="shared" si="135"/>
        <v>162523.01708933534</v>
      </c>
      <c r="CT117" s="242">
        <f t="shared" si="136"/>
        <v>660.97346242184813</v>
      </c>
      <c r="CU117" s="242">
        <f t="shared" si="137"/>
        <v>171487</v>
      </c>
    </row>
    <row r="118" spans="1:99">
      <c r="A118" s="1">
        <v>139</v>
      </c>
      <c r="B118" s="25">
        <v>37</v>
      </c>
      <c r="C118" s="1">
        <v>1</v>
      </c>
      <c r="D118" s="122" t="s">
        <v>591</v>
      </c>
      <c r="E118" s="20" t="s">
        <v>486</v>
      </c>
      <c r="F118" s="71">
        <v>690280</v>
      </c>
      <c r="G118" s="71">
        <v>132486</v>
      </c>
      <c r="H118" s="74">
        <f t="shared" si="161"/>
        <v>5.210210890207267</v>
      </c>
      <c r="I118" s="84">
        <v>6.9</v>
      </c>
      <c r="J118" s="71">
        <v>512741.9420000001</v>
      </c>
      <c r="K118" s="71">
        <v>495939.42180000007</v>
      </c>
      <c r="L118" s="71">
        <v>4853.5566000000008</v>
      </c>
      <c r="M118" s="71">
        <v>11948.963600000005</v>
      </c>
      <c r="N118" s="17"/>
      <c r="O118" s="71">
        <v>621.25200000000018</v>
      </c>
      <c r="P118" s="71">
        <v>48227.164100000053</v>
      </c>
      <c r="Q118" s="71">
        <v>18181.436700000006</v>
      </c>
      <c r="R118" s="59"/>
      <c r="S118" s="59"/>
      <c r="T118" s="71">
        <v>2968.3228999999992</v>
      </c>
      <c r="U118" s="71">
        <v>6810.413000000015</v>
      </c>
      <c r="V118" s="71">
        <v>835.57449999999881</v>
      </c>
      <c r="W118" s="71">
        <v>4003.7429000000047</v>
      </c>
      <c r="X118" s="59">
        <f t="shared" si="190"/>
        <v>15427.674100000029</v>
      </c>
      <c r="Y118" s="100"/>
      <c r="Z118" s="71">
        <v>13915.939899999998</v>
      </c>
      <c r="AA118" s="71">
        <v>21633.717899999989</v>
      </c>
      <c r="AB118" s="71">
        <v>13251.970299999957</v>
      </c>
      <c r="AC118" s="71">
        <v>79888.013799999957</v>
      </c>
      <c r="AD118" s="71">
        <v>4721.9768000000186</v>
      </c>
      <c r="AE118" s="71">
        <v>3983.027500000002</v>
      </c>
      <c r="AF118" s="71">
        <v>3408.325699999994</v>
      </c>
      <c r="AG118" s="71">
        <v>32896.234100000001</v>
      </c>
      <c r="AH118" s="59">
        <f t="shared" si="191"/>
        <v>34878.449699999939</v>
      </c>
      <c r="AJ118" s="113">
        <f t="shared" si="192"/>
        <v>77573.789600000004</v>
      </c>
      <c r="AK118" s="113">
        <f t="shared" si="192"/>
        <v>74996.747200000013</v>
      </c>
      <c r="AL118" s="113">
        <f t="shared" si="192"/>
        <v>738.93439999999998</v>
      </c>
      <c r="AM118" s="113">
        <f t="shared" si="192"/>
        <v>1838.1080000000004</v>
      </c>
      <c r="AN118" s="114"/>
      <c r="AO118" s="115">
        <f t="shared" si="193"/>
        <v>119.23740000000001</v>
      </c>
      <c r="AP118" s="115">
        <f t="shared" si="193"/>
        <v>15761.333300000006</v>
      </c>
      <c r="AQ118" s="115">
        <f t="shared" si="193"/>
        <v>4899.1522999999979</v>
      </c>
      <c r="AR118" s="113"/>
      <c r="AS118" s="113"/>
      <c r="AT118" s="115">
        <f t="shared" si="194"/>
        <v>1156.3056999999999</v>
      </c>
      <c r="AU118" s="115">
        <f t="shared" si="194"/>
        <v>2970.6010000000006</v>
      </c>
      <c r="AV118" s="115">
        <f t="shared" si="194"/>
        <v>291.69929999999977</v>
      </c>
      <c r="AW118" s="115">
        <f t="shared" si="194"/>
        <v>1355.0347000000002</v>
      </c>
      <c r="AX118" s="113">
        <f t="shared" si="195"/>
        <v>5088.5403000000078</v>
      </c>
      <c r="AY118" s="113"/>
      <c r="AZ118" s="113">
        <f t="shared" si="196"/>
        <v>3169.9394999999986</v>
      </c>
      <c r="BA118" s="113">
        <f t="shared" si="196"/>
        <v>4826.3212999999978</v>
      </c>
      <c r="BB118" s="113">
        <f t="shared" si="196"/>
        <v>5774.100899999994</v>
      </c>
      <c r="BC118" s="113">
        <f t="shared" si="196"/>
        <v>25261.277999999991</v>
      </c>
      <c r="BD118" s="113">
        <f t="shared" si="196"/>
        <v>2167.0302000000029</v>
      </c>
      <c r="BE118" s="113">
        <f t="shared" si="196"/>
        <v>808.24130000000014</v>
      </c>
      <c r="BF118" s="113">
        <f t="shared" si="196"/>
        <v>1625.9810999999982</v>
      </c>
      <c r="BG118" s="113">
        <f t="shared" si="196"/>
        <v>10192.319299999996</v>
      </c>
      <c r="BH118" s="106">
        <f t="shared" si="197"/>
        <v>10467.706099999994</v>
      </c>
      <c r="BI118" s="124">
        <f t="shared" si="198"/>
        <v>132486</v>
      </c>
      <c r="BJ118" s="106"/>
      <c r="BK118" s="2">
        <v>1355</v>
      </c>
      <c r="BL118" s="2">
        <v>1552</v>
      </c>
      <c r="BM118" s="2">
        <v>2907</v>
      </c>
      <c r="BN118" s="2">
        <v>892</v>
      </c>
      <c r="BO118" s="2">
        <v>990</v>
      </c>
      <c r="BP118" s="2">
        <v>1882</v>
      </c>
      <c r="BQ118" s="2">
        <v>1294</v>
      </c>
      <c r="BR118" s="2">
        <v>1573</v>
      </c>
      <c r="BS118" s="2">
        <v>2867</v>
      </c>
      <c r="BT118" s="2">
        <v>881</v>
      </c>
      <c r="BU118" s="2">
        <v>890</v>
      </c>
      <c r="BV118" s="2">
        <v>1771</v>
      </c>
      <c r="BW118" s="2">
        <v>279</v>
      </c>
      <c r="BX118" s="2">
        <v>376</v>
      </c>
      <c r="BY118" s="2">
        <v>655</v>
      </c>
      <c r="BZ118" s="2">
        <v>20840</v>
      </c>
      <c r="CA118" s="2">
        <v>20640</v>
      </c>
      <c r="CB118" s="2">
        <v>41480</v>
      </c>
      <c r="CC118" s="2">
        <v>289187</v>
      </c>
      <c r="CD118" s="2">
        <v>317360</v>
      </c>
      <c r="CE118" s="2">
        <v>606547</v>
      </c>
      <c r="CF118" s="2">
        <f t="shared" si="199"/>
        <v>15457</v>
      </c>
      <c r="CG118" s="2">
        <f t="shared" si="200"/>
        <v>16714</v>
      </c>
      <c r="CH118" s="2">
        <f t="shared" si="201"/>
        <v>32171</v>
      </c>
      <c r="CI118" s="2">
        <v>330185</v>
      </c>
      <c r="CJ118" s="2">
        <v>360095</v>
      </c>
      <c r="CK118" s="2">
        <v>690280</v>
      </c>
      <c r="CL118" s="122" t="s">
        <v>591</v>
      </c>
      <c r="CM118" s="221" t="s">
        <v>636</v>
      </c>
      <c r="CN118" s="25"/>
      <c r="CO118" s="242">
        <f t="shared" si="131"/>
        <v>919.15665237295013</v>
      </c>
      <c r="CP118" s="242">
        <f t="shared" si="132"/>
        <v>550.26563423538278</v>
      </c>
      <c r="CQ118" s="242">
        <f t="shared" si="133"/>
        <v>465.62414672306892</v>
      </c>
      <c r="CR118" s="242">
        <f t="shared" si="134"/>
        <v>7961.2900272353254</v>
      </c>
      <c r="CS118" s="242">
        <f t="shared" si="135"/>
        <v>116415.05742886945</v>
      </c>
      <c r="CT118" s="242">
        <f t="shared" si="136"/>
        <v>6174.6061105638291</v>
      </c>
      <c r="CU118" s="242">
        <f t="shared" si="137"/>
        <v>132486</v>
      </c>
    </row>
    <row r="119" spans="1:99">
      <c r="A119" s="1">
        <v>112</v>
      </c>
      <c r="B119" s="25">
        <v>10</v>
      </c>
      <c r="C119" s="1">
        <v>2</v>
      </c>
      <c r="D119" s="122" t="s">
        <v>591</v>
      </c>
      <c r="E119" s="4" t="s">
        <v>561</v>
      </c>
      <c r="F119" s="71">
        <v>2935189</v>
      </c>
      <c r="G119" s="71">
        <v>489137</v>
      </c>
      <c r="H119" s="74">
        <f t="shared" si="161"/>
        <v>6.0007503010404042</v>
      </c>
      <c r="I119" s="84">
        <v>6.5</v>
      </c>
      <c r="J119" s="71">
        <v>2699114.9057999998</v>
      </c>
      <c r="K119" s="71">
        <v>2692794.3600999997</v>
      </c>
      <c r="L119" s="71">
        <v>548.78099999999995</v>
      </c>
      <c r="M119" s="71">
        <v>5771.7647000001216</v>
      </c>
      <c r="N119" s="17"/>
      <c r="O119" s="71">
        <v>18156.293399999999</v>
      </c>
      <c r="P119" s="71">
        <v>99087.755200000014</v>
      </c>
      <c r="Q119" s="71">
        <v>47758.153200000001</v>
      </c>
      <c r="R119" s="59"/>
      <c r="S119" s="59"/>
      <c r="T119" s="71">
        <v>9889.5730999999996</v>
      </c>
      <c r="U119" s="71">
        <v>13931.7984</v>
      </c>
      <c r="V119" s="71">
        <v>3767.5546000000004</v>
      </c>
      <c r="W119" s="71">
        <v>5424.4822000000004</v>
      </c>
      <c r="X119" s="59">
        <f t="shared" si="190"/>
        <v>18316.193700000011</v>
      </c>
      <c r="Y119" s="100"/>
      <c r="Z119" s="71">
        <v>10435.382799999999</v>
      </c>
      <c r="AA119" s="71">
        <v>8778.8253000000004</v>
      </c>
      <c r="AB119" s="71">
        <v>16900.602200000005</v>
      </c>
      <c r="AC119" s="71">
        <v>82715.235299999971</v>
      </c>
      <c r="AD119" s="71">
        <v>9541.2702000000027</v>
      </c>
      <c r="AE119" s="71">
        <v>10922.5067</v>
      </c>
      <c r="AF119" s="71">
        <v>5100.6000000000004</v>
      </c>
      <c r="AG119" s="71">
        <v>24800.261299999998</v>
      </c>
      <c r="AH119" s="59">
        <f t="shared" si="191"/>
        <v>32350.59709999997</v>
      </c>
      <c r="AJ119" s="113">
        <f t="shared" si="192"/>
        <v>449979.91139999998</v>
      </c>
      <c r="AK119" s="113">
        <f t="shared" si="192"/>
        <v>448927.60279999999</v>
      </c>
      <c r="AL119" s="113">
        <f t="shared" si="192"/>
        <v>91.36460000000001</v>
      </c>
      <c r="AM119" s="113">
        <f t="shared" si="192"/>
        <v>960.9440000000202</v>
      </c>
      <c r="AN119" s="114"/>
      <c r="AO119" s="113">
        <f t="shared" si="193"/>
        <v>3026.9168999999997</v>
      </c>
      <c r="AP119" s="113">
        <f t="shared" si="193"/>
        <v>16454.572400000005</v>
      </c>
      <c r="AQ119" s="113">
        <f t="shared" si="193"/>
        <v>7956.4885000000004</v>
      </c>
      <c r="AR119" s="113"/>
      <c r="AS119" s="113"/>
      <c r="AT119" s="113">
        <f t="shared" si="194"/>
        <v>1640.4685999999999</v>
      </c>
      <c r="AU119" s="113">
        <f t="shared" si="194"/>
        <v>2294.4748</v>
      </c>
      <c r="AV119" s="113">
        <f t="shared" si="194"/>
        <v>619.01340000000005</v>
      </c>
      <c r="AW119" s="113">
        <f t="shared" si="194"/>
        <v>901.60580000000004</v>
      </c>
      <c r="AX119" s="113">
        <f t="shared" si="195"/>
        <v>3042.5213000000058</v>
      </c>
      <c r="AY119" s="113"/>
      <c r="AZ119" s="113">
        <f t="shared" si="196"/>
        <v>1730.6602</v>
      </c>
      <c r="BA119" s="113">
        <f t="shared" si="196"/>
        <v>1456.854</v>
      </c>
      <c r="BB119" s="113">
        <f t="shared" si="196"/>
        <v>2783.9220000000009</v>
      </c>
      <c r="BC119" s="113">
        <f t="shared" si="196"/>
        <v>13704.163099999998</v>
      </c>
      <c r="BD119" s="113">
        <f t="shared" si="196"/>
        <v>1574.2475000000002</v>
      </c>
      <c r="BE119" s="113">
        <f t="shared" si="196"/>
        <v>1814.9641999999999</v>
      </c>
      <c r="BF119" s="113">
        <f t="shared" si="196"/>
        <v>842.86540000000002</v>
      </c>
      <c r="BG119" s="113">
        <f t="shared" si="196"/>
        <v>4109.7039999999997</v>
      </c>
      <c r="BH119" s="106">
        <f t="shared" si="197"/>
        <v>5362.3819999999978</v>
      </c>
      <c r="BI119" s="124">
        <f t="shared" si="198"/>
        <v>489137</v>
      </c>
      <c r="BJ119" s="106"/>
      <c r="BK119" s="2">
        <v>342</v>
      </c>
      <c r="BL119" s="2">
        <v>426</v>
      </c>
      <c r="BM119" s="2">
        <v>768</v>
      </c>
      <c r="BN119" s="2">
        <v>979</v>
      </c>
      <c r="BO119" s="2">
        <v>1191</v>
      </c>
      <c r="BP119" s="2">
        <v>2170</v>
      </c>
      <c r="BQ119" s="2">
        <v>4329</v>
      </c>
      <c r="BR119" s="2">
        <v>6264</v>
      </c>
      <c r="BS119" s="2">
        <v>10593</v>
      </c>
      <c r="BT119" s="2">
        <v>1056</v>
      </c>
      <c r="BU119" s="2">
        <v>1146</v>
      </c>
      <c r="BV119" s="2">
        <v>2202</v>
      </c>
      <c r="BW119" s="2">
        <v>326</v>
      </c>
      <c r="BX119" s="2">
        <v>379</v>
      </c>
      <c r="BY119" s="2">
        <v>705</v>
      </c>
      <c r="BZ119" s="2">
        <v>8631</v>
      </c>
      <c r="CA119" s="2">
        <v>9027</v>
      </c>
      <c r="CB119" s="2">
        <v>17658</v>
      </c>
      <c r="CC119" s="2">
        <v>1360758</v>
      </c>
      <c r="CD119" s="2">
        <v>1539090</v>
      </c>
      <c r="CE119" s="2">
        <v>2899848</v>
      </c>
      <c r="CF119" s="2">
        <f t="shared" si="199"/>
        <v>680</v>
      </c>
      <c r="CG119" s="2">
        <f t="shared" si="200"/>
        <v>565</v>
      </c>
      <c r="CH119" s="2">
        <f t="shared" si="201"/>
        <v>1245</v>
      </c>
      <c r="CI119" s="2">
        <v>1377101</v>
      </c>
      <c r="CJ119" s="2">
        <v>1558088</v>
      </c>
      <c r="CK119" s="2">
        <v>2935189</v>
      </c>
      <c r="CL119" s="122" t="s">
        <v>591</v>
      </c>
      <c r="CM119" s="25" t="s">
        <v>631</v>
      </c>
      <c r="CN119" s="25"/>
      <c r="CO119" s="242">
        <f t="shared" si="131"/>
        <v>489.60544142131903</v>
      </c>
      <c r="CP119" s="242">
        <f t="shared" si="132"/>
        <v>1765.2792515234964</v>
      </c>
      <c r="CQ119" s="242">
        <f t="shared" si="133"/>
        <v>484.439420766431</v>
      </c>
      <c r="CR119" s="242">
        <f t="shared" si="134"/>
        <v>2942.6320233552251</v>
      </c>
      <c r="CS119" s="242">
        <f t="shared" si="135"/>
        <v>483247.56980760011</v>
      </c>
      <c r="CT119" s="242">
        <f t="shared" si="136"/>
        <v>207.47405533340441</v>
      </c>
      <c r="CU119" s="242">
        <f t="shared" si="137"/>
        <v>489136.99999999994</v>
      </c>
    </row>
    <row r="120" spans="1:99">
      <c r="A120" s="1">
        <v>116</v>
      </c>
      <c r="B120" s="25">
        <v>14</v>
      </c>
      <c r="C120" s="1">
        <v>2</v>
      </c>
      <c r="D120" s="122" t="s">
        <v>591</v>
      </c>
      <c r="E120" s="4" t="s">
        <v>649</v>
      </c>
      <c r="F120" s="71">
        <v>1985077</v>
      </c>
      <c r="G120" s="71">
        <v>366873</v>
      </c>
      <c r="H120" s="74">
        <f t="shared" si="161"/>
        <v>5.4108015580323432</v>
      </c>
      <c r="I120" s="84">
        <v>5.9</v>
      </c>
      <c r="J120" s="71">
        <v>1853882.4560999998</v>
      </c>
      <c r="K120" s="71">
        <v>1848396.8341999999</v>
      </c>
      <c r="L120" s="71">
        <v>3088.9683</v>
      </c>
      <c r="M120" s="71">
        <v>2396.6536000000497</v>
      </c>
      <c r="N120" s="17"/>
      <c r="O120" s="71">
        <v>217.06650000000002</v>
      </c>
      <c r="P120" s="71">
        <v>43044.034700000011</v>
      </c>
      <c r="Q120" s="71">
        <v>8167.2234999999991</v>
      </c>
      <c r="R120" s="59"/>
      <c r="S120" s="59"/>
      <c r="T120" s="71">
        <v>8775.6663000000008</v>
      </c>
      <c r="U120" s="71">
        <v>8726.0536000000029</v>
      </c>
      <c r="V120" s="71">
        <v>2371.7411000000002</v>
      </c>
      <c r="W120" s="71">
        <v>3952.5221000000006</v>
      </c>
      <c r="X120" s="59">
        <f t="shared" si="190"/>
        <v>11050.828100000006</v>
      </c>
      <c r="Y120" s="100"/>
      <c r="Z120" s="71">
        <v>5300.2462000000005</v>
      </c>
      <c r="AA120" s="71">
        <v>4511.1398999999983</v>
      </c>
      <c r="AB120" s="71">
        <v>12169.202899999997</v>
      </c>
      <c r="AC120" s="71">
        <v>65952.853700000007</v>
      </c>
      <c r="AD120" s="71">
        <v>7373.404999999997</v>
      </c>
      <c r="AE120" s="71">
        <v>11675.7636</v>
      </c>
      <c r="AF120" s="71">
        <v>3224.0167000000001</v>
      </c>
      <c r="AG120" s="71">
        <v>22535.789199999996</v>
      </c>
      <c r="AH120" s="59">
        <f t="shared" si="191"/>
        <v>21143.87920000001</v>
      </c>
      <c r="AJ120" s="113">
        <f t="shared" si="192"/>
        <v>339093.96169999993</v>
      </c>
      <c r="AK120" s="113">
        <f t="shared" si="192"/>
        <v>338063.93899999995</v>
      </c>
      <c r="AL120" s="113">
        <f t="shared" si="192"/>
        <v>568.19009999999992</v>
      </c>
      <c r="AM120" s="113">
        <f t="shared" si="192"/>
        <v>461.83260000000911</v>
      </c>
      <c r="AN120" s="114"/>
      <c r="AO120" s="113">
        <f t="shared" si="193"/>
        <v>39.667400000000001</v>
      </c>
      <c r="AP120" s="113">
        <f t="shared" si="193"/>
        <v>8870.2077000000027</v>
      </c>
      <c r="AQ120" s="113">
        <f t="shared" si="193"/>
        <v>1595.3515999999995</v>
      </c>
      <c r="AR120" s="113"/>
      <c r="AS120" s="113"/>
      <c r="AT120" s="113">
        <f t="shared" si="194"/>
        <v>1712.2998000000002</v>
      </c>
      <c r="AU120" s="113">
        <f t="shared" si="194"/>
        <v>1920.8599000000004</v>
      </c>
      <c r="AV120" s="113">
        <f t="shared" si="194"/>
        <v>510.76099999999997</v>
      </c>
      <c r="AW120" s="113">
        <f t="shared" si="194"/>
        <v>793.46690000000001</v>
      </c>
      <c r="AX120" s="113">
        <f t="shared" si="195"/>
        <v>2337.4685000000018</v>
      </c>
      <c r="AY120" s="113"/>
      <c r="AZ120" s="113">
        <f t="shared" si="196"/>
        <v>1110.925</v>
      </c>
      <c r="BA120" s="113">
        <f t="shared" si="196"/>
        <v>1008.2718999999995</v>
      </c>
      <c r="BB120" s="113">
        <f t="shared" si="196"/>
        <v>2940.4827999999989</v>
      </c>
      <c r="BC120" s="113">
        <f t="shared" si="196"/>
        <v>13809.4835</v>
      </c>
      <c r="BD120" s="113">
        <f t="shared" si="196"/>
        <v>1559.3056999999994</v>
      </c>
      <c r="BE120" s="113">
        <f t="shared" si="196"/>
        <v>2221.2914999999998</v>
      </c>
      <c r="BF120" s="113">
        <f t="shared" si="196"/>
        <v>743.85019999999986</v>
      </c>
      <c r="BG120" s="113">
        <f t="shared" si="196"/>
        <v>4754.2717999999977</v>
      </c>
      <c r="BH120" s="106">
        <f t="shared" si="197"/>
        <v>4530.7643000000044</v>
      </c>
      <c r="BI120" s="124">
        <f t="shared" si="198"/>
        <v>366872.99999999994</v>
      </c>
      <c r="BJ120" s="106"/>
      <c r="BK120" s="2">
        <v>471</v>
      </c>
      <c r="BL120" s="2">
        <v>568</v>
      </c>
      <c r="BM120" s="2">
        <v>1039</v>
      </c>
      <c r="BN120" s="2">
        <v>485</v>
      </c>
      <c r="BO120" s="2">
        <v>534</v>
      </c>
      <c r="BP120" s="2">
        <v>1019</v>
      </c>
      <c r="BQ120" s="2">
        <v>2640</v>
      </c>
      <c r="BR120" s="2">
        <v>3325</v>
      </c>
      <c r="BS120" s="2">
        <v>5965</v>
      </c>
      <c r="BT120" s="2">
        <v>540</v>
      </c>
      <c r="BU120" s="2">
        <v>605</v>
      </c>
      <c r="BV120" s="2">
        <v>1145</v>
      </c>
      <c r="BW120" s="2">
        <v>141</v>
      </c>
      <c r="BX120" s="2">
        <v>153</v>
      </c>
      <c r="BY120" s="2">
        <v>294</v>
      </c>
      <c r="BZ120" s="2">
        <v>12264</v>
      </c>
      <c r="CA120" s="2">
        <v>13317</v>
      </c>
      <c r="CB120" s="2">
        <v>25581</v>
      </c>
      <c r="CC120" s="2">
        <v>945561</v>
      </c>
      <c r="CD120" s="2">
        <v>1003542</v>
      </c>
      <c r="CE120" s="2">
        <v>1949103</v>
      </c>
      <c r="CF120" s="2">
        <f t="shared" si="199"/>
        <v>486</v>
      </c>
      <c r="CG120" s="2">
        <f t="shared" si="200"/>
        <v>445</v>
      </c>
      <c r="CH120" s="2">
        <f t="shared" si="201"/>
        <v>931</v>
      </c>
      <c r="CI120" s="2">
        <v>962588</v>
      </c>
      <c r="CJ120" s="2">
        <v>1022489</v>
      </c>
      <c r="CK120" s="2">
        <v>1985077</v>
      </c>
      <c r="CL120" s="122" t="s">
        <v>591</v>
      </c>
      <c r="CM120" s="25" t="s">
        <v>751</v>
      </c>
      <c r="CN120" s="25"/>
      <c r="CO120" s="242">
        <f t="shared" si="131"/>
        <v>380.35030076918935</v>
      </c>
      <c r="CP120" s="242">
        <f t="shared" si="132"/>
        <v>1102.424462627898</v>
      </c>
      <c r="CQ120" s="242">
        <f t="shared" si="133"/>
        <v>265.94950573705705</v>
      </c>
      <c r="CR120" s="242">
        <f t="shared" si="134"/>
        <v>4727.7653274910754</v>
      </c>
      <c r="CS120" s="242">
        <f t="shared" si="135"/>
        <v>360224.44717207446</v>
      </c>
      <c r="CT120" s="242">
        <f t="shared" si="136"/>
        <v>172.06323130034755</v>
      </c>
      <c r="CU120" s="242">
        <f t="shared" si="137"/>
        <v>366873</v>
      </c>
    </row>
    <row r="121" spans="1:99">
      <c r="A121" s="1">
        <v>130</v>
      </c>
      <c r="B121" s="25">
        <v>28</v>
      </c>
      <c r="C121" s="1">
        <v>2</v>
      </c>
      <c r="D121" s="122" t="s">
        <v>591</v>
      </c>
      <c r="E121" s="20" t="s">
        <v>250</v>
      </c>
      <c r="F121" s="71">
        <v>1447544</v>
      </c>
      <c r="G121" s="71">
        <v>151514</v>
      </c>
      <c r="H121" s="74">
        <f t="shared" si="161"/>
        <v>9.5538630093588708</v>
      </c>
      <c r="I121" s="84">
        <v>10.199999999999999</v>
      </c>
      <c r="J121" s="71">
        <v>1234267.9599000004</v>
      </c>
      <c r="K121" s="71">
        <v>1198876.4007000001</v>
      </c>
      <c r="L121" s="71">
        <v>12145.408800000001</v>
      </c>
      <c r="M121" s="71">
        <v>23246.150400000039</v>
      </c>
      <c r="N121" s="17"/>
      <c r="O121" s="71">
        <v>43874.060099999995</v>
      </c>
      <c r="P121" s="71">
        <v>48288.864799999996</v>
      </c>
      <c r="Q121" s="71">
        <v>9848.5472000000009</v>
      </c>
      <c r="R121" s="59"/>
      <c r="S121" s="59"/>
      <c r="T121" s="71">
        <v>6181.3083000000006</v>
      </c>
      <c r="U121" s="71">
        <v>11432.6167</v>
      </c>
      <c r="V121" s="71">
        <v>3447.9672000000005</v>
      </c>
      <c r="W121" s="71">
        <v>7091.6663000000008</v>
      </c>
      <c r="X121" s="59">
        <f t="shared" si="190"/>
        <v>10286.759099999992</v>
      </c>
      <c r="Y121" s="100"/>
      <c r="Z121" s="71">
        <v>17483.080599999998</v>
      </c>
      <c r="AA121" s="71">
        <v>21535.770699999997</v>
      </c>
      <c r="AB121" s="71">
        <v>23668.439199999993</v>
      </c>
      <c r="AC121" s="71">
        <v>58425.824699999983</v>
      </c>
      <c r="AD121" s="71">
        <v>4814.8796999999986</v>
      </c>
      <c r="AE121" s="71">
        <v>6359.6146000000008</v>
      </c>
      <c r="AF121" s="71">
        <v>2914.2968000000005</v>
      </c>
      <c r="AG121" s="71">
        <v>30225.518099999994</v>
      </c>
      <c r="AH121" s="59">
        <f t="shared" si="191"/>
        <v>14111.515499999994</v>
      </c>
      <c r="AJ121" s="113">
        <f t="shared" si="192"/>
        <v>134919.84</v>
      </c>
      <c r="AK121" s="113">
        <f t="shared" si="192"/>
        <v>131093.9786</v>
      </c>
      <c r="AL121" s="113">
        <f t="shared" si="192"/>
        <v>1324.3852000000002</v>
      </c>
      <c r="AM121" s="113">
        <f t="shared" si="192"/>
        <v>2501.4762000000042</v>
      </c>
      <c r="AN121" s="114"/>
      <c r="AO121" s="115">
        <f t="shared" si="193"/>
        <v>4836.1083999999992</v>
      </c>
      <c r="AP121" s="115">
        <f t="shared" si="193"/>
        <v>3862.7763999999988</v>
      </c>
      <c r="AQ121" s="115">
        <f t="shared" si="193"/>
        <v>932.17659999999978</v>
      </c>
      <c r="AR121" s="113"/>
      <c r="AS121" s="113"/>
      <c r="AT121" s="113">
        <f t="shared" si="194"/>
        <v>437.32639999999992</v>
      </c>
      <c r="AU121" s="113">
        <f t="shared" si="194"/>
        <v>755.48919999999976</v>
      </c>
      <c r="AV121" s="113">
        <f t="shared" si="194"/>
        <v>224.28059999999999</v>
      </c>
      <c r="AW121" s="113">
        <f t="shared" si="194"/>
        <v>688.20499999999993</v>
      </c>
      <c r="AX121" s="113">
        <f t="shared" si="195"/>
        <v>825.29859999999917</v>
      </c>
      <c r="AY121" s="113"/>
      <c r="AZ121" s="113">
        <f t="shared" si="196"/>
        <v>1440.9695999999994</v>
      </c>
      <c r="BA121" s="113">
        <f t="shared" si="196"/>
        <v>1847.1375999999991</v>
      </c>
      <c r="BB121" s="113">
        <f t="shared" si="196"/>
        <v>1096.0177999999987</v>
      </c>
      <c r="BC121" s="113">
        <f t="shared" si="196"/>
        <v>3511.1501999999964</v>
      </c>
      <c r="BD121" s="113">
        <f t="shared" si="196"/>
        <v>182.35259999999971</v>
      </c>
      <c r="BE121" s="113">
        <f t="shared" si="196"/>
        <v>584.06819999999993</v>
      </c>
      <c r="BF121" s="113">
        <f t="shared" si="196"/>
        <v>153.24179999999996</v>
      </c>
      <c r="BG121" s="113">
        <f t="shared" si="196"/>
        <v>1992.0145999999986</v>
      </c>
      <c r="BH121" s="106">
        <f t="shared" si="197"/>
        <v>599.47299999999814</v>
      </c>
      <c r="BI121" s="124">
        <f t="shared" si="198"/>
        <v>151514</v>
      </c>
      <c r="BJ121" s="106"/>
      <c r="BK121" s="2">
        <v>883</v>
      </c>
      <c r="BL121" s="2">
        <v>979</v>
      </c>
      <c r="BM121" s="2">
        <v>1862</v>
      </c>
      <c r="BN121" s="2">
        <v>765</v>
      </c>
      <c r="BO121" s="2">
        <v>935</v>
      </c>
      <c r="BP121" s="2">
        <v>1700</v>
      </c>
      <c r="BQ121" s="2">
        <v>1919</v>
      </c>
      <c r="BR121" s="2">
        <v>2371</v>
      </c>
      <c r="BS121" s="2">
        <v>4290</v>
      </c>
      <c r="BT121" s="2">
        <v>1282</v>
      </c>
      <c r="BU121" s="2">
        <v>1245</v>
      </c>
      <c r="BV121" s="2">
        <v>2527</v>
      </c>
      <c r="BW121" s="2">
        <v>380</v>
      </c>
      <c r="BX121" s="2">
        <v>411</v>
      </c>
      <c r="BY121" s="2">
        <v>791</v>
      </c>
      <c r="BZ121" s="2">
        <v>41561</v>
      </c>
      <c r="CA121" s="2">
        <v>41832</v>
      </c>
      <c r="CB121" s="2">
        <v>83393</v>
      </c>
      <c r="CC121" s="2">
        <v>493822</v>
      </c>
      <c r="CD121" s="2">
        <v>496419</v>
      </c>
      <c r="CE121" s="2">
        <v>990241</v>
      </c>
      <c r="CF121" s="2">
        <f t="shared" si="199"/>
        <v>175092</v>
      </c>
      <c r="CG121" s="2">
        <f t="shared" si="200"/>
        <v>187648</v>
      </c>
      <c r="CH121" s="2">
        <f t="shared" si="201"/>
        <v>362740</v>
      </c>
      <c r="CI121" s="2">
        <v>715704</v>
      </c>
      <c r="CJ121" s="2">
        <v>731840</v>
      </c>
      <c r="CK121" s="2">
        <v>1447544</v>
      </c>
      <c r="CL121" s="122" t="s">
        <v>591</v>
      </c>
      <c r="CM121" s="221" t="s">
        <v>551</v>
      </c>
      <c r="CN121" s="25"/>
      <c r="CO121" s="242">
        <f t="shared" si="131"/>
        <v>372.83348070939468</v>
      </c>
      <c r="CP121" s="242">
        <f t="shared" si="132"/>
        <v>449.03302421204467</v>
      </c>
      <c r="CQ121" s="242">
        <f t="shared" si="133"/>
        <v>347.29407327169332</v>
      </c>
      <c r="CR121" s="242">
        <f t="shared" si="134"/>
        <v>8728.7205100501269</v>
      </c>
      <c r="CS121" s="242">
        <f t="shared" si="135"/>
        <v>103648.23098572479</v>
      </c>
      <c r="CT121" s="242">
        <f t="shared" si="136"/>
        <v>37967.887926031959</v>
      </c>
      <c r="CU121" s="242">
        <f t="shared" si="137"/>
        <v>151514</v>
      </c>
    </row>
    <row r="122" spans="1:99">
      <c r="A122" s="1">
        <v>133</v>
      </c>
      <c r="B122" s="25">
        <v>31</v>
      </c>
      <c r="C122" s="1">
        <v>2</v>
      </c>
      <c r="D122" s="122" t="s">
        <v>591</v>
      </c>
      <c r="E122" s="20" t="s">
        <v>606</v>
      </c>
      <c r="F122" s="71">
        <v>2814963</v>
      </c>
      <c r="G122" s="71">
        <v>547646</v>
      </c>
      <c r="H122" s="74">
        <f t="shared" si="161"/>
        <v>5.1401142343776822</v>
      </c>
      <c r="I122" s="84">
        <v>5.6</v>
      </c>
      <c r="J122" s="71">
        <v>2133067.3082999997</v>
      </c>
      <c r="K122" s="71">
        <v>2093121.4049</v>
      </c>
      <c r="L122" s="71">
        <v>1090.1174000000001</v>
      </c>
      <c r="M122" s="71">
        <v>38855.785999999709</v>
      </c>
      <c r="N122" s="17"/>
      <c r="O122" s="71">
        <v>177136.48180000001</v>
      </c>
      <c r="P122" s="71">
        <v>204466.66489999997</v>
      </c>
      <c r="Q122" s="71">
        <v>100358.68590000001</v>
      </c>
      <c r="R122" s="59"/>
      <c r="S122" s="59"/>
      <c r="T122" s="71">
        <v>10247.852599999998</v>
      </c>
      <c r="U122" s="71">
        <v>34786.003999999994</v>
      </c>
      <c r="V122" s="71">
        <v>5801.5640000000012</v>
      </c>
      <c r="W122" s="71">
        <v>16166.975900000001</v>
      </c>
      <c r="X122" s="59">
        <f t="shared" si="190"/>
        <v>37105.582499999975</v>
      </c>
      <c r="Y122" s="100"/>
      <c r="Z122" s="71">
        <v>41573.655499999993</v>
      </c>
      <c r="AA122" s="71">
        <v>64798.227699999996</v>
      </c>
      <c r="AB122" s="71">
        <v>44634.141700000007</v>
      </c>
      <c r="AC122" s="71">
        <v>149286.52009999999</v>
      </c>
      <c r="AD122" s="71">
        <v>11917.5779</v>
      </c>
      <c r="AE122" s="71">
        <v>11036.944199999998</v>
      </c>
      <c r="AF122" s="71">
        <v>7728.4692999999988</v>
      </c>
      <c r="AG122" s="71">
        <v>76725.37920000001</v>
      </c>
      <c r="AH122" s="59">
        <f t="shared" si="191"/>
        <v>41878.149499999985</v>
      </c>
      <c r="AJ122" s="113">
        <f t="shared" si="192"/>
        <v>413632.44619999995</v>
      </c>
      <c r="AK122" s="113">
        <f t="shared" si="192"/>
        <v>405877.598</v>
      </c>
      <c r="AL122" s="113">
        <f t="shared" si="192"/>
        <v>212.5104</v>
      </c>
      <c r="AM122" s="113">
        <f t="shared" si="192"/>
        <v>7542.3377999999429</v>
      </c>
      <c r="AN122" s="114"/>
      <c r="AO122" s="115">
        <f t="shared" si="193"/>
        <v>34369.561200000004</v>
      </c>
      <c r="AP122" s="113">
        <f t="shared" si="193"/>
        <v>40148.651599999997</v>
      </c>
      <c r="AQ122" s="113">
        <f t="shared" si="193"/>
        <v>19576.849200000004</v>
      </c>
      <c r="AR122" s="113"/>
      <c r="AS122" s="113"/>
      <c r="AT122" s="113">
        <f t="shared" si="194"/>
        <v>2032.8327999999997</v>
      </c>
      <c r="AU122" s="113">
        <f t="shared" si="194"/>
        <v>6920.8554000000004</v>
      </c>
      <c r="AV122" s="113">
        <f t="shared" si="194"/>
        <v>1153.6248000000001</v>
      </c>
      <c r="AW122" s="113">
        <f t="shared" si="194"/>
        <v>3157.2966000000001</v>
      </c>
      <c r="AX122" s="113">
        <f t="shared" si="195"/>
        <v>7307.1927999999898</v>
      </c>
      <c r="AY122" s="113"/>
      <c r="AZ122" s="113">
        <f t="shared" si="196"/>
        <v>8176.8783999999996</v>
      </c>
      <c r="BA122" s="113">
        <f t="shared" si="196"/>
        <v>12683.351799999999</v>
      </c>
      <c r="BB122" s="113">
        <f t="shared" si="196"/>
        <v>8961.7126000000026</v>
      </c>
      <c r="BC122" s="113">
        <f t="shared" si="196"/>
        <v>29673.398200000003</v>
      </c>
      <c r="BD122" s="113">
        <f t="shared" si="196"/>
        <v>2425.4024000000009</v>
      </c>
      <c r="BE122" s="113">
        <f t="shared" si="196"/>
        <v>2176.8887999999997</v>
      </c>
      <c r="BF122" s="113">
        <f t="shared" si="196"/>
        <v>1556.0218</v>
      </c>
      <c r="BG122" s="113">
        <f t="shared" si="196"/>
        <v>15171.249000000003</v>
      </c>
      <c r="BH122" s="106">
        <f t="shared" si="197"/>
        <v>8343.8361999999979</v>
      </c>
      <c r="BI122" s="124">
        <f t="shared" si="198"/>
        <v>547645.99999999988</v>
      </c>
      <c r="BJ122" s="106"/>
      <c r="BK122" s="2">
        <v>839</v>
      </c>
      <c r="BL122" s="2">
        <v>876</v>
      </c>
      <c r="BM122" s="2">
        <v>1715</v>
      </c>
      <c r="BN122" s="2">
        <v>1982</v>
      </c>
      <c r="BO122" s="2">
        <v>2276</v>
      </c>
      <c r="BP122" s="2">
        <v>4258</v>
      </c>
      <c r="BQ122" s="2">
        <v>3908</v>
      </c>
      <c r="BR122" s="2">
        <v>5301</v>
      </c>
      <c r="BS122" s="2">
        <v>9209</v>
      </c>
      <c r="BT122" s="2">
        <v>1170</v>
      </c>
      <c r="BU122" s="2">
        <v>1104</v>
      </c>
      <c r="BV122" s="2">
        <v>2274</v>
      </c>
      <c r="BW122" s="2">
        <v>800</v>
      </c>
      <c r="BX122" s="2">
        <v>824</v>
      </c>
      <c r="BY122" s="2">
        <v>1624</v>
      </c>
      <c r="BZ122" s="2">
        <v>16378</v>
      </c>
      <c r="CA122" s="2">
        <v>16766</v>
      </c>
      <c r="CB122" s="2">
        <v>33144</v>
      </c>
      <c r="CC122" s="2">
        <v>1319527</v>
      </c>
      <c r="CD122" s="2">
        <v>1437438</v>
      </c>
      <c r="CE122" s="2">
        <v>2756965</v>
      </c>
      <c r="CF122" s="2">
        <f t="shared" si="199"/>
        <v>2887</v>
      </c>
      <c r="CG122" s="2">
        <f t="shared" si="200"/>
        <v>2887</v>
      </c>
      <c r="CH122" s="2">
        <f t="shared" si="201"/>
        <v>5774</v>
      </c>
      <c r="CI122" s="2">
        <v>1347491</v>
      </c>
      <c r="CJ122" s="2">
        <v>1467472</v>
      </c>
      <c r="CK122" s="2">
        <v>2814963</v>
      </c>
      <c r="CL122" s="122" t="s">
        <v>591</v>
      </c>
      <c r="CM122" s="221" t="s">
        <v>971</v>
      </c>
      <c r="CN122" s="25"/>
      <c r="CO122" s="242">
        <f t="shared" si="131"/>
        <v>1162.0364310294665</v>
      </c>
      <c r="CP122" s="242">
        <f t="shared" si="132"/>
        <v>1791.5944237988208</v>
      </c>
      <c r="CQ122" s="242">
        <f t="shared" si="133"/>
        <v>758.34890476357941</v>
      </c>
      <c r="CR122" s="242">
        <f t="shared" si="134"/>
        <v>6448.1057207501481</v>
      </c>
      <c r="CS122" s="242">
        <f t="shared" si="135"/>
        <v>536362.59318150894</v>
      </c>
      <c r="CT122" s="242">
        <f t="shared" si="136"/>
        <v>1123.321338149027</v>
      </c>
      <c r="CU122" s="242">
        <f t="shared" si="137"/>
        <v>547646</v>
      </c>
    </row>
    <row r="123" spans="1:99">
      <c r="A123" s="1">
        <v>138</v>
      </c>
      <c r="B123" s="25">
        <v>36</v>
      </c>
      <c r="C123" s="1">
        <v>2</v>
      </c>
      <c r="D123" s="122" t="s">
        <v>591</v>
      </c>
      <c r="E123" s="20" t="s">
        <v>480</v>
      </c>
      <c r="F123" s="71">
        <v>2592494</v>
      </c>
      <c r="G123" s="71">
        <v>435293</v>
      </c>
      <c r="H123" s="74">
        <f t="shared" si="161"/>
        <v>5.9557447512365238</v>
      </c>
      <c r="I123" s="84">
        <v>7.1</v>
      </c>
      <c r="J123" s="71">
        <v>2340919.7481999998</v>
      </c>
      <c r="K123" s="71">
        <v>2322682.6647999999</v>
      </c>
      <c r="L123" s="71">
        <v>15269.625999999998</v>
      </c>
      <c r="M123" s="71">
        <v>2967.4573999999693</v>
      </c>
      <c r="N123" s="17"/>
      <c r="O123" s="71">
        <v>132.17580000000001</v>
      </c>
      <c r="P123" s="71">
        <v>78889.217199999999</v>
      </c>
      <c r="Q123" s="71">
        <v>11996.3256</v>
      </c>
      <c r="R123" s="59"/>
      <c r="S123" s="59"/>
      <c r="T123" s="71">
        <v>21334.983799999998</v>
      </c>
      <c r="U123" s="71">
        <v>23808.298200000001</v>
      </c>
      <c r="V123" s="71">
        <v>4374.8938000000007</v>
      </c>
      <c r="W123" s="71">
        <v>5126.5533999999998</v>
      </c>
      <c r="X123" s="59">
        <f t="shared" si="190"/>
        <v>12248.162400000008</v>
      </c>
      <c r="Y123" s="100"/>
      <c r="Z123" s="71">
        <v>15174.2246</v>
      </c>
      <c r="AA123" s="71">
        <v>15439.635200000002</v>
      </c>
      <c r="AB123" s="71">
        <v>35309.807000000001</v>
      </c>
      <c r="AC123" s="71">
        <v>106629.19199999998</v>
      </c>
      <c r="AD123" s="71">
        <v>11365.482199999999</v>
      </c>
      <c r="AE123" s="71">
        <v>11638.401600000001</v>
      </c>
      <c r="AF123" s="71">
        <v>5241.1122000000014</v>
      </c>
      <c r="AG123" s="71">
        <v>47437.249400000008</v>
      </c>
      <c r="AH123" s="59">
        <f t="shared" si="191"/>
        <v>30946.946599999967</v>
      </c>
      <c r="AJ123" s="113">
        <f t="shared" si="192"/>
        <v>393024.71749999997</v>
      </c>
      <c r="AK123" s="113">
        <f t="shared" si="192"/>
        <v>389962.51160000003</v>
      </c>
      <c r="AL123" s="113">
        <f t="shared" si="192"/>
        <v>2563.7261999999996</v>
      </c>
      <c r="AM123" s="113">
        <f t="shared" si="192"/>
        <v>498.47969999999486</v>
      </c>
      <c r="AN123" s="114"/>
      <c r="AO123" s="113">
        <f t="shared" si="193"/>
        <v>22.224499999999999</v>
      </c>
      <c r="AP123" s="113">
        <f t="shared" si="193"/>
        <v>13251.861799999999</v>
      </c>
      <c r="AQ123" s="113">
        <f t="shared" si="193"/>
        <v>2015.3195999999996</v>
      </c>
      <c r="AR123" s="113"/>
      <c r="AS123" s="113"/>
      <c r="AT123" s="113">
        <f t="shared" si="194"/>
        <v>3583.1980999999992</v>
      </c>
      <c r="AU123" s="113">
        <f t="shared" si="194"/>
        <v>3999.4096999999997</v>
      </c>
      <c r="AV123" s="113">
        <f t="shared" si="194"/>
        <v>734.76790000000005</v>
      </c>
      <c r="AW123" s="113">
        <f t="shared" si="194"/>
        <v>860.85329999999999</v>
      </c>
      <c r="AX123" s="113">
        <f t="shared" si="195"/>
        <v>2058.3131999999987</v>
      </c>
      <c r="AY123" s="113"/>
      <c r="AZ123" s="113">
        <f t="shared" ref="AZ123:BG132" si="202">AZ21-AZ72</f>
        <v>2549.5312999999996</v>
      </c>
      <c r="BA123" s="113">
        <f t="shared" si="202"/>
        <v>2595.5719999999997</v>
      </c>
      <c r="BB123" s="113">
        <f t="shared" si="202"/>
        <v>5934.3409000000011</v>
      </c>
      <c r="BC123" s="113">
        <f t="shared" si="202"/>
        <v>17914.751999999993</v>
      </c>
      <c r="BD123" s="113">
        <f t="shared" si="202"/>
        <v>1909.8112999999996</v>
      </c>
      <c r="BE123" s="113">
        <f t="shared" si="202"/>
        <v>1954.6040000000003</v>
      </c>
      <c r="BF123" s="113">
        <f t="shared" si="202"/>
        <v>880.70270000000005</v>
      </c>
      <c r="BG123" s="113">
        <f t="shared" si="202"/>
        <v>7970.2933000000003</v>
      </c>
      <c r="BH123" s="106">
        <f t="shared" si="197"/>
        <v>5199.3406999999934</v>
      </c>
      <c r="BI123" s="124">
        <f t="shared" si="198"/>
        <v>435293</v>
      </c>
      <c r="BJ123" s="106"/>
      <c r="BK123" s="2">
        <v>1309</v>
      </c>
      <c r="BL123" s="2">
        <v>1431</v>
      </c>
      <c r="BM123" s="2">
        <v>2740</v>
      </c>
      <c r="BN123" s="2">
        <v>973</v>
      </c>
      <c r="BO123" s="2">
        <v>1024</v>
      </c>
      <c r="BP123" s="2">
        <v>1997</v>
      </c>
      <c r="BQ123" s="2">
        <v>3417</v>
      </c>
      <c r="BR123" s="2">
        <v>4576</v>
      </c>
      <c r="BS123" s="2">
        <v>7993</v>
      </c>
      <c r="BT123" s="2">
        <v>1518</v>
      </c>
      <c r="BU123" s="2">
        <v>1551</v>
      </c>
      <c r="BV123" s="2">
        <v>3069</v>
      </c>
      <c r="BW123" s="2">
        <v>424</v>
      </c>
      <c r="BX123" s="2">
        <v>434</v>
      </c>
      <c r="BY123" s="2">
        <v>858</v>
      </c>
      <c r="BZ123" s="2">
        <v>37563</v>
      </c>
      <c r="CA123" s="2">
        <v>39272</v>
      </c>
      <c r="CB123" s="2">
        <v>76835</v>
      </c>
      <c r="CC123" s="2">
        <v>1220875</v>
      </c>
      <c r="CD123" s="2">
        <v>1267758</v>
      </c>
      <c r="CE123" s="2">
        <v>2488633</v>
      </c>
      <c r="CF123" s="2">
        <f t="shared" si="199"/>
        <v>5677</v>
      </c>
      <c r="CG123" s="2">
        <f t="shared" si="200"/>
        <v>4692</v>
      </c>
      <c r="CH123" s="2">
        <f t="shared" si="201"/>
        <v>10369</v>
      </c>
      <c r="CI123" s="2">
        <v>1271756</v>
      </c>
      <c r="CJ123" s="2">
        <v>1320738</v>
      </c>
      <c r="CK123" s="2">
        <v>2592494</v>
      </c>
      <c r="CL123" s="122" t="s">
        <v>591</v>
      </c>
      <c r="CM123" s="221" t="s">
        <v>635</v>
      </c>
      <c r="CN123" s="25"/>
      <c r="CO123" s="242">
        <f t="shared" si="131"/>
        <v>795.36652389552296</v>
      </c>
      <c r="CP123" s="242">
        <f t="shared" si="132"/>
        <v>1342.0655743079828</v>
      </c>
      <c r="CQ123" s="242">
        <f t="shared" si="133"/>
        <v>659.36338174746015</v>
      </c>
      <c r="CR123" s="242">
        <f t="shared" si="134"/>
        <v>12900.989415983218</v>
      </c>
      <c r="CS123" s="242">
        <f t="shared" si="135"/>
        <v>417854.20697945682</v>
      </c>
      <c r="CT123" s="242">
        <f t="shared" si="136"/>
        <v>1741.0081246089671</v>
      </c>
      <c r="CU123" s="242">
        <f t="shared" si="137"/>
        <v>435293</v>
      </c>
    </row>
    <row r="124" spans="1:99">
      <c r="A124" s="1">
        <v>147</v>
      </c>
      <c r="B124" s="25">
        <v>45</v>
      </c>
      <c r="C124" s="1">
        <v>2</v>
      </c>
      <c r="D124" s="122" t="s">
        <v>591</v>
      </c>
      <c r="E124" s="20" t="s">
        <v>406</v>
      </c>
      <c r="F124" s="71">
        <v>2089339</v>
      </c>
      <c r="G124" s="71">
        <v>370504</v>
      </c>
      <c r="H124" s="74">
        <f t="shared" si="161"/>
        <v>5.6391806836093537</v>
      </c>
      <c r="I124" s="84">
        <v>6.6</v>
      </c>
      <c r="J124" s="71">
        <v>1901298.1784999999</v>
      </c>
      <c r="K124" s="71">
        <v>1867466.0613000002</v>
      </c>
      <c r="L124" s="71">
        <v>3669.9096</v>
      </c>
      <c r="M124" s="71">
        <v>30162.207599999761</v>
      </c>
      <c r="N124" s="17"/>
      <c r="O124" s="71">
        <v>17583.399399999998</v>
      </c>
      <c r="P124" s="71">
        <v>58473.2526</v>
      </c>
      <c r="Q124" s="71">
        <v>13856.768800000002</v>
      </c>
      <c r="R124" s="59"/>
      <c r="S124" s="59"/>
      <c r="T124" s="71">
        <v>9035.3535999999986</v>
      </c>
      <c r="U124" s="71">
        <v>10078.942300000001</v>
      </c>
      <c r="V124" s="71">
        <v>2312.2196999999996</v>
      </c>
      <c r="W124" s="71">
        <v>4306.2137999999995</v>
      </c>
      <c r="X124" s="59">
        <f t="shared" si="190"/>
        <v>18883.754400000005</v>
      </c>
      <c r="Y124" s="100"/>
      <c r="Z124" s="71">
        <v>11739.683199999999</v>
      </c>
      <c r="AA124" s="71">
        <v>8619.0076000000026</v>
      </c>
      <c r="AB124" s="71">
        <v>15277.292800000001</v>
      </c>
      <c r="AC124" s="71">
        <v>76348.185899999997</v>
      </c>
      <c r="AD124" s="71">
        <v>5537.2757999999976</v>
      </c>
      <c r="AE124" s="71">
        <v>11168.227699999999</v>
      </c>
      <c r="AF124" s="71">
        <v>2975.6565999999993</v>
      </c>
      <c r="AG124" s="71">
        <v>29406.7634</v>
      </c>
      <c r="AH124" s="59">
        <f t="shared" si="191"/>
        <v>27260.2624</v>
      </c>
      <c r="AJ124" s="113">
        <f t="shared" si="192"/>
        <v>339736.69359999994</v>
      </c>
      <c r="AK124" s="113">
        <f t="shared" si="192"/>
        <v>333718.39900000003</v>
      </c>
      <c r="AL124" s="113">
        <f t="shared" si="192"/>
        <v>654.41980000000001</v>
      </c>
      <c r="AM124" s="113">
        <f t="shared" si="192"/>
        <v>5363.8747999999568</v>
      </c>
      <c r="AN124" s="114"/>
      <c r="AO124" s="115">
        <f t="shared" si="193"/>
        <v>3022.6525999999994</v>
      </c>
      <c r="AP124" s="113">
        <f t="shared" si="193"/>
        <v>9776.7468000000008</v>
      </c>
      <c r="AQ124" s="115">
        <f t="shared" si="193"/>
        <v>2292.1367999999998</v>
      </c>
      <c r="AR124" s="113"/>
      <c r="AS124" s="113"/>
      <c r="AT124" s="113">
        <f t="shared" si="194"/>
        <v>1552.3873999999996</v>
      </c>
      <c r="AU124" s="113">
        <f t="shared" si="194"/>
        <v>1602.4008000000001</v>
      </c>
      <c r="AV124" s="113">
        <f t="shared" si="194"/>
        <v>365.45219999999995</v>
      </c>
      <c r="AW124" s="113">
        <f t="shared" si="194"/>
        <v>741.83159999999987</v>
      </c>
      <c r="AX124" s="113">
        <f t="shared" si="195"/>
        <v>3222.5380000000023</v>
      </c>
      <c r="AY124" s="113"/>
      <c r="AZ124" s="113">
        <f t="shared" si="202"/>
        <v>1896.5709999999999</v>
      </c>
      <c r="BA124" s="113">
        <f t="shared" si="202"/>
        <v>1285.7266000000004</v>
      </c>
      <c r="BB124" s="113">
        <f t="shared" si="202"/>
        <v>2337.0113999999999</v>
      </c>
      <c r="BC124" s="113">
        <f t="shared" si="202"/>
        <v>12448.597999999998</v>
      </c>
      <c r="BD124" s="113">
        <f t="shared" si="202"/>
        <v>824.4293999999993</v>
      </c>
      <c r="BE124" s="113">
        <f t="shared" si="202"/>
        <v>1944.8096</v>
      </c>
      <c r="BF124" s="113">
        <f t="shared" si="202"/>
        <v>464.93959999999987</v>
      </c>
      <c r="BG124" s="113">
        <f t="shared" si="202"/>
        <v>4666.6103999999996</v>
      </c>
      <c r="BH124" s="106">
        <f t="shared" si="197"/>
        <v>4547.8089999999993</v>
      </c>
      <c r="BI124" s="124">
        <f t="shared" si="198"/>
        <v>370503.99999999994</v>
      </c>
      <c r="BJ124" s="106"/>
      <c r="BK124" s="2">
        <v>3739</v>
      </c>
      <c r="BL124" s="2">
        <v>3854</v>
      </c>
      <c r="BM124" s="2">
        <v>7593</v>
      </c>
      <c r="BN124" s="2">
        <v>739</v>
      </c>
      <c r="BO124" s="2">
        <v>857</v>
      </c>
      <c r="BP124" s="2">
        <v>1596</v>
      </c>
      <c r="BQ124" s="2">
        <v>1285</v>
      </c>
      <c r="BR124" s="2">
        <v>1607</v>
      </c>
      <c r="BS124" s="2">
        <v>2892</v>
      </c>
      <c r="BT124" s="2">
        <v>570</v>
      </c>
      <c r="BU124" s="2">
        <v>514</v>
      </c>
      <c r="BV124" s="2">
        <v>1084</v>
      </c>
      <c r="BW124" s="2">
        <v>321</v>
      </c>
      <c r="BX124" s="2">
        <v>321</v>
      </c>
      <c r="BY124" s="2">
        <v>642</v>
      </c>
      <c r="BZ124" s="2">
        <v>22604</v>
      </c>
      <c r="CA124" s="2">
        <v>23716</v>
      </c>
      <c r="CB124" s="2">
        <v>46320</v>
      </c>
      <c r="CC124" s="2">
        <v>1005717</v>
      </c>
      <c r="CD124" s="2">
        <v>1021712</v>
      </c>
      <c r="CE124" s="2">
        <v>2027429</v>
      </c>
      <c r="CF124" s="2">
        <f t="shared" si="199"/>
        <v>1006</v>
      </c>
      <c r="CG124" s="2">
        <f t="shared" si="200"/>
        <v>777</v>
      </c>
      <c r="CH124" s="2">
        <f t="shared" si="201"/>
        <v>1783</v>
      </c>
      <c r="CI124" s="2">
        <v>1035981</v>
      </c>
      <c r="CJ124" s="2">
        <v>1053358</v>
      </c>
      <c r="CK124" s="2">
        <v>2089339</v>
      </c>
      <c r="CL124" s="122" t="s">
        <v>591</v>
      </c>
      <c r="CM124" s="221" t="s">
        <v>863</v>
      </c>
      <c r="CN124" s="25"/>
      <c r="CO124" s="242">
        <f t="shared" si="131"/>
        <v>1629.4920336048865</v>
      </c>
      <c r="CP124" s="242">
        <f t="shared" si="132"/>
        <v>512.84045719722837</v>
      </c>
      <c r="CQ124" s="242">
        <f t="shared" si="133"/>
        <v>306.07283164675528</v>
      </c>
      <c r="CR124" s="242">
        <f t="shared" si="134"/>
        <v>8213.9591899639072</v>
      </c>
      <c r="CS124" s="242">
        <f t="shared" si="135"/>
        <v>359525.45480460569</v>
      </c>
      <c r="CT124" s="242">
        <f t="shared" si="136"/>
        <v>316.18068298155544</v>
      </c>
      <c r="CU124" s="242">
        <f t="shared" si="137"/>
        <v>370504</v>
      </c>
    </row>
    <row r="125" spans="1:99">
      <c r="A125" s="1">
        <v>108</v>
      </c>
      <c r="B125" s="25">
        <v>6</v>
      </c>
      <c r="C125" s="1">
        <v>3</v>
      </c>
      <c r="D125" s="122" t="s">
        <v>591</v>
      </c>
      <c r="E125" s="4" t="s">
        <v>616</v>
      </c>
      <c r="F125" s="71">
        <v>1325073</v>
      </c>
      <c r="G125" s="71">
        <v>260953</v>
      </c>
      <c r="H125" s="74">
        <f t="shared" si="161"/>
        <v>5.0778224431219412</v>
      </c>
      <c r="I125" s="84">
        <v>6.1</v>
      </c>
      <c r="J125" s="71">
        <v>877203.11400000006</v>
      </c>
      <c r="K125" s="71">
        <v>853146.37719999999</v>
      </c>
      <c r="L125" s="71">
        <v>16197.906600000002</v>
      </c>
      <c r="M125" s="71">
        <v>7858.8302000000076</v>
      </c>
      <c r="N125" s="17"/>
      <c r="O125" s="71">
        <v>10059.820700000002</v>
      </c>
      <c r="P125" s="71">
        <v>228674.85409999994</v>
      </c>
      <c r="Q125" s="71">
        <v>26846.609300000004</v>
      </c>
      <c r="R125" s="59"/>
      <c r="S125" s="59"/>
      <c r="T125" s="71">
        <v>6671.4467999999997</v>
      </c>
      <c r="U125" s="71">
        <v>17758.570899999999</v>
      </c>
      <c r="V125" s="71">
        <v>5958.2020000000002</v>
      </c>
      <c r="W125" s="71">
        <v>124915.89699999998</v>
      </c>
      <c r="X125" s="59">
        <f t="shared" si="190"/>
        <v>46524.128099999944</v>
      </c>
      <c r="Y125" s="100"/>
      <c r="Z125" s="71">
        <v>83627.280599999998</v>
      </c>
      <c r="AA125" s="71">
        <v>17095.478599999999</v>
      </c>
      <c r="AB125" s="71">
        <v>20310.448799999995</v>
      </c>
      <c r="AC125" s="71">
        <v>88102.003200000006</v>
      </c>
      <c r="AD125" s="71">
        <v>6641.8371999999972</v>
      </c>
      <c r="AE125" s="71">
        <v>11966.187000000002</v>
      </c>
      <c r="AF125" s="71">
        <v>4330.5465999999997</v>
      </c>
      <c r="AG125" s="71">
        <v>37032.276999999987</v>
      </c>
      <c r="AH125" s="59">
        <f t="shared" si="191"/>
        <v>28131.155400000018</v>
      </c>
      <c r="AJ125" s="113">
        <f t="shared" si="192"/>
        <v>170359.4112</v>
      </c>
      <c r="AK125" s="113">
        <f t="shared" si="192"/>
        <v>165675.08359999998</v>
      </c>
      <c r="AL125" s="113">
        <f t="shared" si="192"/>
        <v>3146.6952000000001</v>
      </c>
      <c r="AM125" s="113">
        <f t="shared" si="192"/>
        <v>1537.6324000000016</v>
      </c>
      <c r="AN125" s="114"/>
      <c r="AO125" s="113">
        <f t="shared" si="193"/>
        <v>1954.0515000000003</v>
      </c>
      <c r="AP125" s="113">
        <f t="shared" si="193"/>
        <v>46142.901499999993</v>
      </c>
      <c r="AQ125" s="113">
        <f t="shared" si="193"/>
        <v>5397.5251000000007</v>
      </c>
      <c r="AR125" s="113"/>
      <c r="AS125" s="113"/>
      <c r="AT125" s="113">
        <f t="shared" si="194"/>
        <v>1349.2154</v>
      </c>
      <c r="AU125" s="113">
        <f t="shared" si="194"/>
        <v>3676.3409000000001</v>
      </c>
      <c r="AV125" s="113">
        <f t="shared" si="194"/>
        <v>1188.663</v>
      </c>
      <c r="AW125" s="113">
        <f t="shared" si="194"/>
        <v>25290.325000000001</v>
      </c>
      <c r="AX125" s="113">
        <f t="shared" si="195"/>
        <v>9240.8320999999924</v>
      </c>
      <c r="AY125" s="113"/>
      <c r="AZ125" s="113">
        <f t="shared" si="202"/>
        <v>16356.445800000001</v>
      </c>
      <c r="BA125" s="113">
        <f t="shared" si="202"/>
        <v>3485.0492000000004</v>
      </c>
      <c r="BB125" s="113">
        <f t="shared" si="202"/>
        <v>4378.4809999999989</v>
      </c>
      <c r="BC125" s="113">
        <f t="shared" si="202"/>
        <v>18276.659800000001</v>
      </c>
      <c r="BD125" s="113">
        <f t="shared" si="202"/>
        <v>1441.2121999999995</v>
      </c>
      <c r="BE125" s="113">
        <f t="shared" si="202"/>
        <v>2410.2768000000001</v>
      </c>
      <c r="BF125" s="113">
        <f t="shared" si="202"/>
        <v>929.7002</v>
      </c>
      <c r="BG125" s="113">
        <f t="shared" si="202"/>
        <v>7585.9915999999985</v>
      </c>
      <c r="BH125" s="106">
        <f t="shared" si="197"/>
        <v>5909.479000000003</v>
      </c>
      <c r="BI125" s="124">
        <f t="shared" si="198"/>
        <v>260953</v>
      </c>
      <c r="BJ125" s="106"/>
      <c r="BK125" s="2">
        <v>516</v>
      </c>
      <c r="BL125" s="2">
        <v>594</v>
      </c>
      <c r="BM125" s="2">
        <v>1110</v>
      </c>
      <c r="BN125" s="2">
        <v>532</v>
      </c>
      <c r="BO125" s="2">
        <v>628</v>
      </c>
      <c r="BP125" s="2">
        <v>1160</v>
      </c>
      <c r="BQ125" s="2">
        <v>4909</v>
      </c>
      <c r="BR125" s="2">
        <v>6518</v>
      </c>
      <c r="BS125" s="2">
        <v>11427</v>
      </c>
      <c r="BT125" s="2">
        <v>1514</v>
      </c>
      <c r="BU125" s="2">
        <v>1638</v>
      </c>
      <c r="BV125" s="2">
        <v>3152</v>
      </c>
      <c r="BW125" s="2">
        <v>400</v>
      </c>
      <c r="BX125" s="2">
        <v>484</v>
      </c>
      <c r="BY125" s="2">
        <v>884</v>
      </c>
      <c r="BZ125" s="2">
        <v>19834</v>
      </c>
      <c r="CA125" s="2">
        <v>23120</v>
      </c>
      <c r="CB125" s="2">
        <v>42954</v>
      </c>
      <c r="CC125" s="2">
        <v>563433</v>
      </c>
      <c r="CD125" s="2">
        <v>698705</v>
      </c>
      <c r="CE125" s="2">
        <v>1262138</v>
      </c>
      <c r="CF125" s="2">
        <f t="shared" si="199"/>
        <v>1085</v>
      </c>
      <c r="CG125" s="2">
        <f t="shared" si="200"/>
        <v>1163</v>
      </c>
      <c r="CH125" s="2">
        <f t="shared" si="201"/>
        <v>2248</v>
      </c>
      <c r="CI125" s="2">
        <v>592223</v>
      </c>
      <c r="CJ125" s="2">
        <v>732850</v>
      </c>
      <c r="CK125" s="2">
        <v>1325073</v>
      </c>
      <c r="CL125" s="122" t="s">
        <v>591</v>
      </c>
      <c r="CM125" s="25" t="s">
        <v>884</v>
      </c>
      <c r="CN125" s="25"/>
      <c r="CO125" s="242">
        <f t="shared" si="131"/>
        <v>447.04201957175195</v>
      </c>
      <c r="CP125" s="242">
        <f t="shared" si="132"/>
        <v>2250.37407825833</v>
      </c>
      <c r="CQ125" s="242">
        <f t="shared" si="133"/>
        <v>794.8288947099519</v>
      </c>
      <c r="CR125" s="242">
        <f t="shared" si="134"/>
        <v>8459.1378452356967</v>
      </c>
      <c r="CS125" s="242">
        <f t="shared" si="135"/>
        <v>248558.90770848098</v>
      </c>
      <c r="CT125" s="242">
        <f t="shared" si="136"/>
        <v>442.70945374330324</v>
      </c>
      <c r="CU125" s="242">
        <f t="shared" si="137"/>
        <v>260953.00000000003</v>
      </c>
    </row>
    <row r="126" spans="1:99">
      <c r="A126" s="1">
        <v>117</v>
      </c>
      <c r="B126" s="25">
        <v>15</v>
      </c>
      <c r="C126" s="1">
        <v>3</v>
      </c>
      <c r="D126" s="122" t="s">
        <v>591</v>
      </c>
      <c r="E126" s="4" t="s">
        <v>51</v>
      </c>
      <c r="F126" s="71">
        <v>1037548</v>
      </c>
      <c r="G126" s="71">
        <v>178818</v>
      </c>
      <c r="H126" s="74">
        <f t="shared" si="161"/>
        <v>5.8022570434743708</v>
      </c>
      <c r="I126" s="84">
        <v>6.5</v>
      </c>
      <c r="J126" s="71">
        <v>869214.96909999987</v>
      </c>
      <c r="K126" s="71">
        <v>859051.17969999998</v>
      </c>
      <c r="L126" s="71">
        <v>3604.9688999999998</v>
      </c>
      <c r="M126" s="71">
        <v>6558.8204999999152</v>
      </c>
      <c r="N126" s="17"/>
      <c r="O126" s="71">
        <v>1679.1358</v>
      </c>
      <c r="P126" s="71">
        <v>68512.28839999999</v>
      </c>
      <c r="Q126" s="71">
        <v>21366.000899999999</v>
      </c>
      <c r="R126" s="59"/>
      <c r="S126" s="59"/>
      <c r="T126" s="71">
        <v>5547.5259999999998</v>
      </c>
      <c r="U126" s="71">
        <v>10631.022199999999</v>
      </c>
      <c r="V126" s="71">
        <v>1303.2065000000002</v>
      </c>
      <c r="W126" s="71">
        <v>9842.6042999999991</v>
      </c>
      <c r="X126" s="59">
        <f t="shared" si="190"/>
        <v>19821.928499999995</v>
      </c>
      <c r="Y126" s="100"/>
      <c r="Z126" s="71">
        <v>24915.932200000003</v>
      </c>
      <c r="AA126" s="71">
        <v>5043.0431999999992</v>
      </c>
      <c r="AB126" s="71">
        <v>12380.458700000001</v>
      </c>
      <c r="AC126" s="71">
        <v>55802.172600000005</v>
      </c>
      <c r="AD126" s="71">
        <v>3388.5105000000003</v>
      </c>
      <c r="AE126" s="71">
        <v>8193.3222999999998</v>
      </c>
      <c r="AF126" s="71">
        <v>2317.3189000000002</v>
      </c>
      <c r="AG126" s="71">
        <v>22005.932200000003</v>
      </c>
      <c r="AH126" s="59">
        <f t="shared" si="191"/>
        <v>19897.0887</v>
      </c>
      <c r="AJ126" s="113">
        <f t="shared" si="192"/>
        <v>150313.29809999996</v>
      </c>
      <c r="AK126" s="113">
        <f t="shared" si="192"/>
        <v>148557.70769999997</v>
      </c>
      <c r="AL126" s="113">
        <f t="shared" si="192"/>
        <v>622.67489999999987</v>
      </c>
      <c r="AM126" s="113">
        <f t="shared" si="192"/>
        <v>1132.9154999999851</v>
      </c>
      <c r="AN126" s="114"/>
      <c r="AO126" s="115">
        <f t="shared" si="193"/>
        <v>289.5378</v>
      </c>
      <c r="AP126" s="113">
        <f t="shared" si="193"/>
        <v>11672.279399999998</v>
      </c>
      <c r="AQ126" s="113">
        <f t="shared" si="193"/>
        <v>3676.8068999999996</v>
      </c>
      <c r="AR126" s="113"/>
      <c r="AS126" s="113"/>
      <c r="AT126" s="113">
        <f t="shared" si="194"/>
        <v>943.11599999999999</v>
      </c>
      <c r="AU126" s="113">
        <f t="shared" si="194"/>
        <v>1783.9001999999998</v>
      </c>
      <c r="AV126" s="113">
        <f t="shared" si="194"/>
        <v>218.76150000000001</v>
      </c>
      <c r="AW126" s="113">
        <f t="shared" si="194"/>
        <v>1671.8912999999995</v>
      </c>
      <c r="AX126" s="113">
        <f t="shared" si="195"/>
        <v>3377.8034999999982</v>
      </c>
      <c r="AY126" s="113"/>
      <c r="AZ126" s="113">
        <f t="shared" si="202"/>
        <v>4291.1502</v>
      </c>
      <c r="BA126" s="113">
        <f t="shared" si="202"/>
        <v>817.80119999999965</v>
      </c>
      <c r="BB126" s="113">
        <f t="shared" si="202"/>
        <v>2039.7566999999999</v>
      </c>
      <c r="BC126" s="113">
        <f t="shared" si="202"/>
        <v>9394.1765999999989</v>
      </c>
      <c r="BD126" s="113">
        <f t="shared" si="202"/>
        <v>550.75049999999987</v>
      </c>
      <c r="BE126" s="113">
        <f t="shared" si="202"/>
        <v>1402.6442999999999</v>
      </c>
      <c r="BF126" s="113">
        <f t="shared" si="202"/>
        <v>383.1549</v>
      </c>
      <c r="BG126" s="113">
        <f t="shared" si="202"/>
        <v>3744.0401999999999</v>
      </c>
      <c r="BH126" s="106">
        <f t="shared" si="197"/>
        <v>3313.5866999999998</v>
      </c>
      <c r="BI126" s="124">
        <f t="shared" si="198"/>
        <v>178817.99999999994</v>
      </c>
      <c r="BJ126" s="106"/>
      <c r="BK126" s="2">
        <v>754</v>
      </c>
      <c r="BL126" s="2">
        <v>1036</v>
      </c>
      <c r="BM126" s="2">
        <v>1790</v>
      </c>
      <c r="BN126" s="2">
        <v>420</v>
      </c>
      <c r="BO126" s="2">
        <v>538</v>
      </c>
      <c r="BP126" s="2">
        <v>958</v>
      </c>
      <c r="BQ126" s="2">
        <v>2904</v>
      </c>
      <c r="BR126" s="2">
        <v>3894</v>
      </c>
      <c r="BS126" s="2">
        <v>6798</v>
      </c>
      <c r="BT126" s="2">
        <v>976</v>
      </c>
      <c r="BU126" s="2">
        <v>1164</v>
      </c>
      <c r="BV126" s="2">
        <v>2140</v>
      </c>
      <c r="BW126" s="2">
        <v>276</v>
      </c>
      <c r="BX126" s="2">
        <v>307</v>
      </c>
      <c r="BY126" s="2">
        <v>583</v>
      </c>
      <c r="BZ126" s="2">
        <v>12831</v>
      </c>
      <c r="CA126" s="2">
        <v>14304</v>
      </c>
      <c r="CB126" s="2">
        <v>27135</v>
      </c>
      <c r="CC126" s="2">
        <v>432185</v>
      </c>
      <c r="CD126" s="2">
        <v>561046</v>
      </c>
      <c r="CE126" s="2">
        <v>993231</v>
      </c>
      <c r="CF126" s="2">
        <f t="shared" si="199"/>
        <v>1996</v>
      </c>
      <c r="CG126" s="2">
        <f t="shared" si="200"/>
        <v>2917</v>
      </c>
      <c r="CH126" s="2">
        <f t="shared" si="201"/>
        <v>4913</v>
      </c>
      <c r="CI126" s="2">
        <v>452342</v>
      </c>
      <c r="CJ126" s="2">
        <v>585206</v>
      </c>
      <c r="CK126" s="2">
        <v>1037548</v>
      </c>
      <c r="CL126" s="122" t="s">
        <v>591</v>
      </c>
      <c r="CM126" s="25" t="s">
        <v>752</v>
      </c>
      <c r="CN126" s="25"/>
      <c r="CO126" s="242">
        <f t="shared" si="131"/>
        <v>473.60880074945931</v>
      </c>
      <c r="CP126" s="242">
        <f t="shared" si="132"/>
        <v>1171.6130376618719</v>
      </c>
      <c r="CQ126" s="242">
        <f t="shared" si="133"/>
        <v>469.30013262037033</v>
      </c>
      <c r="CR126" s="242">
        <f t="shared" si="134"/>
        <v>4676.6283873131651</v>
      </c>
      <c r="CS126" s="242">
        <f t="shared" si="135"/>
        <v>171180.11018092657</v>
      </c>
      <c r="CT126" s="242">
        <f t="shared" si="136"/>
        <v>846.73946072856381</v>
      </c>
      <c r="CU126" s="242">
        <f t="shared" si="137"/>
        <v>178818</v>
      </c>
    </row>
    <row r="127" spans="1:99">
      <c r="A127" s="1">
        <v>120</v>
      </c>
      <c r="B127" s="25">
        <v>18</v>
      </c>
      <c r="C127" s="1">
        <v>3</v>
      </c>
      <c r="D127" s="122" t="s">
        <v>591</v>
      </c>
      <c r="E127" s="4" t="s">
        <v>475</v>
      </c>
      <c r="F127" s="71">
        <v>1292650</v>
      </c>
      <c r="G127" s="71">
        <v>254390</v>
      </c>
      <c r="H127" s="74">
        <f t="shared" si="161"/>
        <v>5.0813711230787373</v>
      </c>
      <c r="I127" s="84">
        <v>5.5</v>
      </c>
      <c r="J127" s="71">
        <v>1096117.659</v>
      </c>
      <c r="K127" s="71">
        <v>1089845.0865000002</v>
      </c>
      <c r="L127" s="71">
        <v>3927.9785000000002</v>
      </c>
      <c r="M127" s="71">
        <v>2344.59399999989</v>
      </c>
      <c r="N127" s="17"/>
      <c r="O127" s="71">
        <v>0</v>
      </c>
      <c r="P127" s="71">
        <v>87007.915000000008</v>
      </c>
      <c r="Q127" s="71">
        <v>4624.9295000000002</v>
      </c>
      <c r="R127" s="59"/>
      <c r="S127" s="59"/>
      <c r="T127" s="71">
        <v>3747.4855000000007</v>
      </c>
      <c r="U127" s="71">
        <v>12151.954499999998</v>
      </c>
      <c r="V127" s="71">
        <v>1659.6245000000004</v>
      </c>
      <c r="W127" s="71">
        <v>47321.771999999997</v>
      </c>
      <c r="X127" s="59">
        <f t="shared" si="190"/>
        <v>17502.149000000012</v>
      </c>
      <c r="Y127" s="100"/>
      <c r="Z127" s="71">
        <v>28788.048000000003</v>
      </c>
      <c r="AA127" s="71">
        <v>5813.7780000000012</v>
      </c>
      <c r="AB127" s="71">
        <v>10833.986999999999</v>
      </c>
      <c r="AC127" s="71">
        <v>64088.612999999998</v>
      </c>
      <c r="AD127" s="71">
        <v>5141.688500000002</v>
      </c>
      <c r="AE127" s="71">
        <v>12718.746500000003</v>
      </c>
      <c r="AF127" s="71">
        <v>2632.1815000000006</v>
      </c>
      <c r="AG127" s="71">
        <v>20096.434000000005</v>
      </c>
      <c r="AH127" s="59">
        <f t="shared" si="191"/>
        <v>23499.562499999985</v>
      </c>
      <c r="AJ127" s="113">
        <f t="shared" si="192"/>
        <v>215778.06899999996</v>
      </c>
      <c r="AK127" s="113">
        <f t="shared" si="192"/>
        <v>214544.31300000002</v>
      </c>
      <c r="AL127" s="113">
        <f t="shared" si="192"/>
        <v>773.18499999999995</v>
      </c>
      <c r="AM127" s="113">
        <f t="shared" si="192"/>
        <v>460.57099999997831</v>
      </c>
      <c r="AN127" s="114"/>
      <c r="AO127" s="113">
        <f t="shared" si="193"/>
        <v>0</v>
      </c>
      <c r="AP127" s="113">
        <f t="shared" si="193"/>
        <v>17102.399000000001</v>
      </c>
      <c r="AQ127" s="113">
        <f t="shared" si="193"/>
        <v>907.70200000000023</v>
      </c>
      <c r="AR127" s="113"/>
      <c r="AS127" s="113"/>
      <c r="AT127" s="113">
        <f t="shared" si="194"/>
        <v>735.41600000000005</v>
      </c>
      <c r="AU127" s="113">
        <f t="shared" si="194"/>
        <v>2384.6279999999997</v>
      </c>
      <c r="AV127" s="113">
        <f t="shared" si="194"/>
        <v>326.10100000000006</v>
      </c>
      <c r="AW127" s="113">
        <f t="shared" si="194"/>
        <v>9308.405999999999</v>
      </c>
      <c r="AX127" s="113">
        <f t="shared" si="195"/>
        <v>3440.1460000000025</v>
      </c>
      <c r="AY127" s="113"/>
      <c r="AZ127" s="113">
        <f t="shared" si="202"/>
        <v>5662.9290000000001</v>
      </c>
      <c r="BA127" s="113">
        <f t="shared" si="202"/>
        <v>1141.5660000000003</v>
      </c>
      <c r="BB127" s="113">
        <f t="shared" si="202"/>
        <v>2118.8759999999997</v>
      </c>
      <c r="BC127" s="113">
        <f t="shared" si="202"/>
        <v>12586.161</v>
      </c>
      <c r="BD127" s="113">
        <f t="shared" si="202"/>
        <v>1006.9540000000004</v>
      </c>
      <c r="BE127" s="113">
        <f t="shared" si="202"/>
        <v>2501.5960000000005</v>
      </c>
      <c r="BF127" s="113">
        <f t="shared" si="202"/>
        <v>515.60600000000011</v>
      </c>
      <c r="BG127" s="113">
        <f t="shared" si="202"/>
        <v>3947.0360000000014</v>
      </c>
      <c r="BH127" s="106">
        <f t="shared" si="197"/>
        <v>4614.9689999999973</v>
      </c>
      <c r="BI127" s="124">
        <f t="shared" si="198"/>
        <v>254389.99999999997</v>
      </c>
      <c r="BJ127" s="106"/>
      <c r="BK127" s="2">
        <v>871</v>
      </c>
      <c r="BL127" s="2">
        <v>1153</v>
      </c>
      <c r="BM127" s="2">
        <v>2024</v>
      </c>
      <c r="BN127" s="2">
        <v>710</v>
      </c>
      <c r="BO127" s="2">
        <v>978</v>
      </c>
      <c r="BP127" s="2">
        <v>1688</v>
      </c>
      <c r="BQ127" s="2">
        <v>4997</v>
      </c>
      <c r="BR127" s="2">
        <v>7142</v>
      </c>
      <c r="BS127" s="2">
        <v>12139</v>
      </c>
      <c r="BT127" s="2">
        <v>1493</v>
      </c>
      <c r="BU127" s="2">
        <v>1689</v>
      </c>
      <c r="BV127" s="2">
        <v>3182</v>
      </c>
      <c r="BW127" s="2">
        <v>447</v>
      </c>
      <c r="BX127" s="2">
        <v>499</v>
      </c>
      <c r="BY127" s="2">
        <v>946</v>
      </c>
      <c r="BZ127" s="2">
        <v>16762</v>
      </c>
      <c r="CA127" s="2">
        <v>19453</v>
      </c>
      <c r="CB127" s="2">
        <v>36215</v>
      </c>
      <c r="CC127" s="2">
        <v>550671</v>
      </c>
      <c r="CD127" s="2">
        <v>683845</v>
      </c>
      <c r="CE127" s="2">
        <v>1234516</v>
      </c>
      <c r="CF127" s="2">
        <f t="shared" si="199"/>
        <v>900</v>
      </c>
      <c r="CG127" s="2">
        <f t="shared" si="200"/>
        <v>1040</v>
      </c>
      <c r="CH127" s="2">
        <f t="shared" si="201"/>
        <v>1940</v>
      </c>
      <c r="CI127" s="2">
        <v>576851</v>
      </c>
      <c r="CJ127" s="2">
        <v>715799</v>
      </c>
      <c r="CK127" s="2">
        <v>1292650</v>
      </c>
      <c r="CL127" s="122" t="s">
        <v>591</v>
      </c>
      <c r="CM127" s="25" t="s">
        <v>782</v>
      </c>
      <c r="CN127" s="25"/>
      <c r="CO127" s="242">
        <f t="shared" ref="CO127:CO163" si="203">(BM127+BP127)/H127</f>
        <v>730.51149189649175</v>
      </c>
      <c r="CP127" s="242">
        <f t="shared" ref="CP127:CP163" si="204">BS127/H127</f>
        <v>2388.922144431981</v>
      </c>
      <c r="CQ127" s="242">
        <f t="shared" ref="CQ127:CQ163" si="205">(BV127+BY127)/H127</f>
        <v>812.37915909178821</v>
      </c>
      <c r="CR127" s="242">
        <f t="shared" ref="CR127:CR163" si="206">CB127/H127</f>
        <v>7127.0133833597647</v>
      </c>
      <c r="CS127" s="242">
        <f t="shared" ref="CS127:CS163" si="207">CE127/H127</f>
        <v>242949.38710401114</v>
      </c>
      <c r="CT127" s="242">
        <f t="shared" ref="CT127:CT163" si="208">CH127/H127</f>
        <v>381.78671720883455</v>
      </c>
      <c r="CU127" s="242">
        <f t="shared" ref="CU127:CU163" si="209">CK127/H127</f>
        <v>254390</v>
      </c>
    </row>
    <row r="128" spans="1:99">
      <c r="A128" s="1">
        <v>126</v>
      </c>
      <c r="B128" s="25">
        <v>24</v>
      </c>
      <c r="C128" s="1">
        <v>3</v>
      </c>
      <c r="D128" s="122" t="s">
        <v>591</v>
      </c>
      <c r="E128" s="20" t="s">
        <v>130</v>
      </c>
      <c r="F128" s="71">
        <v>1296199</v>
      </c>
      <c r="G128" s="71">
        <v>248818</v>
      </c>
      <c r="H128" s="74">
        <f t="shared" si="161"/>
        <v>5.2094261669171846</v>
      </c>
      <c r="I128" s="84">
        <v>6.4</v>
      </c>
      <c r="J128" s="71">
        <v>661213.62549999997</v>
      </c>
      <c r="K128" s="71">
        <v>654959.00800000003</v>
      </c>
      <c r="L128" s="71">
        <v>3791.6731000000004</v>
      </c>
      <c r="M128" s="71">
        <v>2462.944399999978</v>
      </c>
      <c r="N128" s="17"/>
      <c r="O128" s="71">
        <v>1377.2738000000002</v>
      </c>
      <c r="P128" s="71">
        <v>406403.43930000009</v>
      </c>
      <c r="Q128" s="71">
        <v>33973.934700000005</v>
      </c>
      <c r="R128" s="59"/>
      <c r="S128" s="59"/>
      <c r="T128" s="71">
        <v>8098.8323999999993</v>
      </c>
      <c r="U128" s="71">
        <v>31539.528799999985</v>
      </c>
      <c r="V128" s="71">
        <v>11001.010900000005</v>
      </c>
      <c r="W128" s="71">
        <v>259058.42469999997</v>
      </c>
      <c r="X128" s="59">
        <f t="shared" si="190"/>
        <v>62731.707800000149</v>
      </c>
      <c r="Y128" s="100"/>
      <c r="Z128" s="71">
        <v>21418.150199999996</v>
      </c>
      <c r="AA128" s="71">
        <v>27960.047100000011</v>
      </c>
      <c r="AB128" s="71">
        <v>39145.759300000005</v>
      </c>
      <c r="AC128" s="71">
        <v>138680.70480000001</v>
      </c>
      <c r="AD128" s="71">
        <v>5846.7489999999998</v>
      </c>
      <c r="AE128" s="71">
        <v>15942.915099999998</v>
      </c>
      <c r="AF128" s="71">
        <v>6282.8234000000011</v>
      </c>
      <c r="AG128" s="71">
        <v>61151.439700000046</v>
      </c>
      <c r="AH128" s="59">
        <f t="shared" si="191"/>
        <v>49456.777599999958</v>
      </c>
      <c r="AJ128" s="113">
        <f t="shared" si="192"/>
        <v>103430.64100000002</v>
      </c>
      <c r="AK128" s="113">
        <f t="shared" si="192"/>
        <v>102425.65600000002</v>
      </c>
      <c r="AL128" s="113">
        <f t="shared" si="192"/>
        <v>603.34420000000011</v>
      </c>
      <c r="AM128" s="113">
        <f t="shared" si="192"/>
        <v>401.64079999999666</v>
      </c>
      <c r="AN128" s="114"/>
      <c r="AO128" s="115">
        <f t="shared" si="193"/>
        <v>237.70160000000001</v>
      </c>
      <c r="AP128" s="115">
        <f t="shared" si="193"/>
        <v>79533.822600000014</v>
      </c>
      <c r="AQ128" s="115">
        <f t="shared" si="193"/>
        <v>7668.8454000000002</v>
      </c>
      <c r="AR128" s="113"/>
      <c r="AS128" s="113"/>
      <c r="AT128" s="115">
        <f t="shared" si="194"/>
        <v>2586.2567999999997</v>
      </c>
      <c r="AU128" s="115">
        <f t="shared" si="194"/>
        <v>8926.8115999999991</v>
      </c>
      <c r="AV128" s="115">
        <f t="shared" si="194"/>
        <v>2316.2938000000008</v>
      </c>
      <c r="AW128" s="115">
        <f t="shared" si="194"/>
        <v>44143.875399999997</v>
      </c>
      <c r="AX128" s="113">
        <f t="shared" si="195"/>
        <v>13891.739600000015</v>
      </c>
      <c r="AY128" s="113"/>
      <c r="AZ128" s="113">
        <f t="shared" si="202"/>
        <v>4769.5163999999995</v>
      </c>
      <c r="BA128" s="113">
        <f t="shared" si="202"/>
        <v>7697.2122000000018</v>
      </c>
      <c r="BB128" s="113">
        <f t="shared" si="202"/>
        <v>14210.962600000003</v>
      </c>
      <c r="BC128" s="113">
        <f t="shared" si="202"/>
        <v>38938.14360000001</v>
      </c>
      <c r="BD128" s="113">
        <f t="shared" si="202"/>
        <v>2127.2679999999996</v>
      </c>
      <c r="BE128" s="113">
        <f t="shared" si="202"/>
        <v>3202.6882000000005</v>
      </c>
      <c r="BF128" s="113">
        <f t="shared" si="202"/>
        <v>2806.8188</v>
      </c>
      <c r="BG128" s="113">
        <f t="shared" si="202"/>
        <v>17279.055400000008</v>
      </c>
      <c r="BH128" s="106">
        <f t="shared" si="197"/>
        <v>13522.313200000001</v>
      </c>
      <c r="BI128" s="124">
        <f t="shared" si="198"/>
        <v>248818.00000000006</v>
      </c>
      <c r="BJ128" s="106"/>
      <c r="BK128" s="2">
        <v>1340</v>
      </c>
      <c r="BL128" s="2">
        <v>1723</v>
      </c>
      <c r="BM128" s="2">
        <v>3063</v>
      </c>
      <c r="BN128" s="2">
        <v>867</v>
      </c>
      <c r="BO128" s="2">
        <v>1096</v>
      </c>
      <c r="BP128" s="2">
        <v>1963</v>
      </c>
      <c r="BQ128" s="2">
        <v>5990</v>
      </c>
      <c r="BR128" s="2">
        <v>7117</v>
      </c>
      <c r="BS128" s="2">
        <v>13107</v>
      </c>
      <c r="BT128" s="2">
        <v>1842</v>
      </c>
      <c r="BU128" s="2">
        <v>1674</v>
      </c>
      <c r="BV128" s="2">
        <v>3516</v>
      </c>
      <c r="BW128" s="2">
        <v>783</v>
      </c>
      <c r="BX128" s="2">
        <v>928</v>
      </c>
      <c r="BY128" s="2">
        <v>1711</v>
      </c>
      <c r="BZ128" s="2">
        <v>33911</v>
      </c>
      <c r="CA128" s="2">
        <v>38484</v>
      </c>
      <c r="CB128" s="2">
        <v>72395</v>
      </c>
      <c r="CC128" s="2">
        <v>524276</v>
      </c>
      <c r="CD128" s="2">
        <v>659021</v>
      </c>
      <c r="CE128" s="2">
        <v>1183297</v>
      </c>
      <c r="CF128" s="2">
        <f t="shared" si="199"/>
        <v>7696</v>
      </c>
      <c r="CG128" s="2">
        <f t="shared" si="200"/>
        <v>9451</v>
      </c>
      <c r="CH128" s="2">
        <f t="shared" si="201"/>
        <v>17147</v>
      </c>
      <c r="CI128" s="2">
        <v>576705</v>
      </c>
      <c r="CJ128" s="2">
        <v>719494</v>
      </c>
      <c r="CK128" s="2">
        <v>1296199</v>
      </c>
      <c r="CL128" s="122" t="s">
        <v>591</v>
      </c>
      <c r="CM128" s="221" t="s">
        <v>880</v>
      </c>
      <c r="CN128" s="25"/>
      <c r="CO128" s="242">
        <f t="shared" si="203"/>
        <v>964.78956394812826</v>
      </c>
      <c r="CP128" s="242">
        <f t="shared" si="204"/>
        <v>2516.0160793211535</v>
      </c>
      <c r="CQ128" s="242">
        <f t="shared" si="205"/>
        <v>1003.3734681171641</v>
      </c>
      <c r="CR128" s="242">
        <f t="shared" si="206"/>
        <v>13896.924091131068</v>
      </c>
      <c r="CS128" s="242">
        <f t="shared" si="207"/>
        <v>227145.36344033593</v>
      </c>
      <c r="CT128" s="242">
        <f t="shared" si="208"/>
        <v>3291.533357146549</v>
      </c>
      <c r="CU128" s="242">
        <f t="shared" si="209"/>
        <v>248818</v>
      </c>
    </row>
    <row r="129" spans="1:99">
      <c r="A129" s="1">
        <v>127</v>
      </c>
      <c r="B129" s="25">
        <v>25</v>
      </c>
      <c r="C129" s="1">
        <v>3</v>
      </c>
      <c r="D129" s="122" t="s">
        <v>591</v>
      </c>
      <c r="E129" s="20" t="s">
        <v>262</v>
      </c>
      <c r="F129" s="71">
        <v>1441743</v>
      </c>
      <c r="G129" s="71">
        <v>280854</v>
      </c>
      <c r="H129" s="74">
        <f t="shared" si="161"/>
        <v>5.1334251960093145</v>
      </c>
      <c r="I129" s="84">
        <v>6.1</v>
      </c>
      <c r="J129" s="71">
        <v>1089847.2818999998</v>
      </c>
      <c r="K129" s="71">
        <v>1075273.6611000001</v>
      </c>
      <c r="L129" s="71">
        <v>4813.8209999999999</v>
      </c>
      <c r="M129" s="71">
        <v>9759.799799999917</v>
      </c>
      <c r="N129" s="17"/>
      <c r="O129" s="71">
        <v>8197.915500000001</v>
      </c>
      <c r="P129" s="71">
        <v>161635.30169999998</v>
      </c>
      <c r="Q129" s="71">
        <v>61805.578799999996</v>
      </c>
      <c r="R129" s="59"/>
      <c r="S129" s="59"/>
      <c r="T129" s="71">
        <v>8008.5216</v>
      </c>
      <c r="U129" s="71">
        <v>22045.460699999996</v>
      </c>
      <c r="V129" s="71">
        <v>15411.2037</v>
      </c>
      <c r="W129" s="71">
        <v>22818.435300000001</v>
      </c>
      <c r="X129" s="59">
        <f t="shared" si="190"/>
        <v>31546.101599999995</v>
      </c>
      <c r="Y129" s="100"/>
      <c r="Z129" s="71">
        <v>37429.808700000009</v>
      </c>
      <c r="AA129" s="71">
        <v>29763.370800000004</v>
      </c>
      <c r="AB129" s="71">
        <v>25618.270800000006</v>
      </c>
      <c r="AC129" s="71">
        <v>89251.050600000017</v>
      </c>
      <c r="AD129" s="71">
        <v>8238.4907999999996</v>
      </c>
      <c r="AE129" s="71">
        <v>13154.743800000004</v>
      </c>
      <c r="AF129" s="71">
        <v>3174.0974999999999</v>
      </c>
      <c r="AG129" s="71">
        <v>33518.131500000003</v>
      </c>
      <c r="AH129" s="59">
        <f t="shared" si="191"/>
        <v>31165.587000000014</v>
      </c>
      <c r="AJ129" s="113">
        <f t="shared" si="192"/>
        <v>211084.87419999996</v>
      </c>
      <c r="AK129" s="113">
        <f t="shared" si="192"/>
        <v>208250.16820000001</v>
      </c>
      <c r="AL129" s="113">
        <f t="shared" si="192"/>
        <v>934.90039999999988</v>
      </c>
      <c r="AM129" s="113">
        <f t="shared" si="192"/>
        <v>1899.8055999999838</v>
      </c>
      <c r="AN129" s="114"/>
      <c r="AO129" s="250">
        <f t="shared" si="193"/>
        <v>1587.0274000000002</v>
      </c>
      <c r="AP129" s="113">
        <f t="shared" si="193"/>
        <v>31719.725799999993</v>
      </c>
      <c r="AQ129" s="113">
        <f t="shared" si="193"/>
        <v>12036.383599999999</v>
      </c>
      <c r="AR129" s="113"/>
      <c r="AS129" s="113"/>
      <c r="AT129" s="113">
        <f t="shared" si="194"/>
        <v>1597.8071999999997</v>
      </c>
      <c r="AU129" s="113">
        <f t="shared" si="194"/>
        <v>4398.9705999999996</v>
      </c>
      <c r="AV129" s="113">
        <f t="shared" si="194"/>
        <v>3000.3029999999999</v>
      </c>
      <c r="AW129" s="113">
        <f t="shared" si="194"/>
        <v>4462.9225999999999</v>
      </c>
      <c r="AX129" s="113">
        <f t="shared" si="195"/>
        <v>6223.3387999999977</v>
      </c>
      <c r="AY129" s="113"/>
      <c r="AZ129" s="113">
        <f t="shared" si="202"/>
        <v>7320.8065999999999</v>
      </c>
      <c r="BA129" s="113">
        <f t="shared" si="202"/>
        <v>5884.9860000000008</v>
      </c>
      <c r="BB129" s="113">
        <f t="shared" si="202"/>
        <v>5269.2240000000011</v>
      </c>
      <c r="BC129" s="113">
        <f t="shared" si="202"/>
        <v>17987.356000000003</v>
      </c>
      <c r="BD129" s="113">
        <f t="shared" si="202"/>
        <v>1692.5111999999999</v>
      </c>
      <c r="BE129" s="113">
        <f t="shared" si="202"/>
        <v>2598.880000000001</v>
      </c>
      <c r="BF129" s="113">
        <f t="shared" si="202"/>
        <v>673.49979999999982</v>
      </c>
      <c r="BG129" s="113">
        <f t="shared" si="202"/>
        <v>6755.3845999999994</v>
      </c>
      <c r="BH129" s="106">
        <f t="shared" si="197"/>
        <v>6267.0804000000026</v>
      </c>
      <c r="BI129" s="124">
        <f t="shared" si="198"/>
        <v>280853.99999999994</v>
      </c>
      <c r="BJ129" s="106"/>
      <c r="BK129" s="2">
        <v>602</v>
      </c>
      <c r="BL129" s="2">
        <v>765</v>
      </c>
      <c r="BM129" s="2">
        <v>1367</v>
      </c>
      <c r="BN129" s="2">
        <v>673</v>
      </c>
      <c r="BO129" s="2">
        <v>790</v>
      </c>
      <c r="BP129" s="2">
        <v>1463</v>
      </c>
      <c r="BQ129" s="2">
        <v>4209</v>
      </c>
      <c r="BR129" s="2">
        <v>5897</v>
      </c>
      <c r="BS129" s="2">
        <v>10106</v>
      </c>
      <c r="BT129" s="2">
        <v>1317</v>
      </c>
      <c r="BU129" s="2">
        <v>1328</v>
      </c>
      <c r="BV129" s="2">
        <v>2645</v>
      </c>
      <c r="BW129" s="2">
        <v>355</v>
      </c>
      <c r="BX129" s="2">
        <v>373</v>
      </c>
      <c r="BY129" s="2">
        <v>728</v>
      </c>
      <c r="BZ129" s="2">
        <v>10866</v>
      </c>
      <c r="CA129" s="2">
        <v>11136</v>
      </c>
      <c r="CB129" s="2">
        <v>22002</v>
      </c>
      <c r="CC129" s="2">
        <v>651533</v>
      </c>
      <c r="CD129" s="2">
        <v>749733</v>
      </c>
      <c r="CE129" s="2">
        <v>1401266</v>
      </c>
      <c r="CF129" s="2">
        <f t="shared" si="199"/>
        <v>1126</v>
      </c>
      <c r="CG129" s="2">
        <f t="shared" si="200"/>
        <v>1040</v>
      </c>
      <c r="CH129" s="2">
        <f t="shared" si="201"/>
        <v>2166</v>
      </c>
      <c r="CI129" s="2">
        <v>670681</v>
      </c>
      <c r="CJ129" s="2">
        <v>771062</v>
      </c>
      <c r="CK129" s="2">
        <v>1441743</v>
      </c>
      <c r="CL129" s="122" t="s">
        <v>591</v>
      </c>
      <c r="CM129" s="221" t="s">
        <v>558</v>
      </c>
      <c r="CN129" s="25"/>
      <c r="CO129" s="242">
        <f t="shared" si="203"/>
        <v>551.28883580499439</v>
      </c>
      <c r="CP129" s="242">
        <f t="shared" si="204"/>
        <v>1968.6660687792485</v>
      </c>
      <c r="CQ129" s="242">
        <f t="shared" si="205"/>
        <v>657.06616366439789</v>
      </c>
      <c r="CR129" s="242">
        <f t="shared" si="206"/>
        <v>4286.0271962478746</v>
      </c>
      <c r="CS129" s="242">
        <f t="shared" si="207"/>
        <v>272969.01123431849</v>
      </c>
      <c r="CT129" s="242">
        <f t="shared" si="208"/>
        <v>421.94050118502395</v>
      </c>
      <c r="CU129" s="242">
        <f t="shared" si="209"/>
        <v>280854</v>
      </c>
    </row>
    <row r="130" spans="1:99">
      <c r="A130" s="1">
        <v>142</v>
      </c>
      <c r="B130" s="25">
        <v>40</v>
      </c>
      <c r="C130" s="1">
        <v>3</v>
      </c>
      <c r="D130" s="122" t="s">
        <v>591</v>
      </c>
      <c r="E130" s="20" t="s">
        <v>640</v>
      </c>
      <c r="F130" s="71">
        <v>1404384</v>
      </c>
      <c r="G130" s="71">
        <v>226133</v>
      </c>
      <c r="H130" s="74">
        <f t="shared" si="161"/>
        <v>6.2104336828326696</v>
      </c>
      <c r="I130" s="84">
        <v>7.1</v>
      </c>
      <c r="J130" s="71">
        <v>1268946.0536</v>
      </c>
      <c r="K130" s="71">
        <v>1257580.8154</v>
      </c>
      <c r="L130" s="71">
        <v>9933.8568999999989</v>
      </c>
      <c r="M130" s="71">
        <v>1431.3813000000168</v>
      </c>
      <c r="N130" s="17"/>
      <c r="O130" s="71">
        <v>128.34890000000001</v>
      </c>
      <c r="P130" s="71">
        <v>36405.577600000004</v>
      </c>
      <c r="Q130" s="71">
        <v>4494.3981999999987</v>
      </c>
      <c r="R130" s="59"/>
      <c r="S130" s="59"/>
      <c r="T130" s="71">
        <v>6592.5192999999999</v>
      </c>
      <c r="U130" s="71">
        <v>7550.1458999999977</v>
      </c>
      <c r="V130" s="71">
        <v>778.54829999999993</v>
      </c>
      <c r="W130" s="71">
        <v>6824.8534000000009</v>
      </c>
      <c r="X130" s="59">
        <f t="shared" si="190"/>
        <v>10165.112500000007</v>
      </c>
      <c r="Y130" s="100"/>
      <c r="Z130" s="71">
        <v>7454.6931000000004</v>
      </c>
      <c r="AA130" s="71">
        <v>6730.6935000000012</v>
      </c>
      <c r="AB130" s="71">
        <v>11020.309000000001</v>
      </c>
      <c r="AC130" s="71">
        <v>73698.324299999978</v>
      </c>
      <c r="AD130" s="71">
        <v>3143.192500000001</v>
      </c>
      <c r="AE130" s="71">
        <v>8905.4331000000002</v>
      </c>
      <c r="AF130" s="71">
        <v>2876.0377999999996</v>
      </c>
      <c r="AG130" s="71">
        <v>28848.794099999996</v>
      </c>
      <c r="AH130" s="59">
        <f t="shared" si="191"/>
        <v>29924.866799999982</v>
      </c>
      <c r="AJ130" s="113">
        <f t="shared" si="192"/>
        <v>204327.71370000002</v>
      </c>
      <c r="AK130" s="113">
        <f t="shared" si="192"/>
        <v>202497.6783</v>
      </c>
      <c r="AL130" s="113">
        <f t="shared" si="192"/>
        <v>1599.5628000000002</v>
      </c>
      <c r="AM130" s="113">
        <f t="shared" si="192"/>
        <v>230.47260000000279</v>
      </c>
      <c r="AN130" s="114"/>
      <c r="AO130" s="113">
        <f t="shared" si="193"/>
        <v>20.666300000000003</v>
      </c>
      <c r="AP130" s="113">
        <f t="shared" si="193"/>
        <v>5861.3407000000016</v>
      </c>
      <c r="AQ130" s="113">
        <f t="shared" si="193"/>
        <v>723.5773999999999</v>
      </c>
      <c r="AR130" s="113"/>
      <c r="AS130" s="113"/>
      <c r="AT130" s="113">
        <f t="shared" si="194"/>
        <v>1061.4401000000003</v>
      </c>
      <c r="AU130" s="113">
        <f t="shared" si="194"/>
        <v>1215.4617999999998</v>
      </c>
      <c r="AV130" s="113">
        <f t="shared" si="194"/>
        <v>125.33459999999997</v>
      </c>
      <c r="AW130" s="113">
        <f t="shared" si="194"/>
        <v>1098.9028000000003</v>
      </c>
      <c r="AX130" s="113">
        <f t="shared" si="195"/>
        <v>1636.6240000000007</v>
      </c>
      <c r="AY130" s="113"/>
      <c r="AZ130" s="113">
        <f t="shared" si="202"/>
        <v>1200.2632000000003</v>
      </c>
      <c r="BA130" s="113">
        <f t="shared" si="202"/>
        <v>1083.5355000000004</v>
      </c>
      <c r="BB130" s="113">
        <f t="shared" si="202"/>
        <v>1773.9175000000009</v>
      </c>
      <c r="BC130" s="113">
        <f t="shared" si="202"/>
        <v>11865.563099999999</v>
      </c>
      <c r="BD130" s="113">
        <f t="shared" si="202"/>
        <v>505.95900000000017</v>
      </c>
      <c r="BE130" s="113">
        <f t="shared" si="202"/>
        <v>1433.9032000000002</v>
      </c>
      <c r="BF130" s="113">
        <f t="shared" si="202"/>
        <v>463.0086</v>
      </c>
      <c r="BG130" s="113">
        <f t="shared" si="202"/>
        <v>4644.8471999999992</v>
      </c>
      <c r="BH130" s="106">
        <f t="shared" si="197"/>
        <v>4817.8450999999995</v>
      </c>
      <c r="BI130" s="124">
        <f t="shared" si="198"/>
        <v>226133.00000000003</v>
      </c>
      <c r="BJ130" s="106"/>
      <c r="BK130" s="2">
        <v>4996</v>
      </c>
      <c r="BL130" s="2">
        <v>5898</v>
      </c>
      <c r="BM130" s="2">
        <v>10894</v>
      </c>
      <c r="BN130" s="2">
        <v>1122</v>
      </c>
      <c r="BO130" s="2">
        <v>1318</v>
      </c>
      <c r="BP130" s="2">
        <v>2440</v>
      </c>
      <c r="BQ130" s="2">
        <v>3642</v>
      </c>
      <c r="BR130" s="2">
        <v>5271</v>
      </c>
      <c r="BS130" s="2">
        <v>8913</v>
      </c>
      <c r="BT130" s="2">
        <v>1147</v>
      </c>
      <c r="BU130" s="2">
        <v>1342</v>
      </c>
      <c r="BV130" s="2">
        <v>2489</v>
      </c>
      <c r="BW130" s="2">
        <v>382</v>
      </c>
      <c r="BX130" s="2">
        <v>361</v>
      </c>
      <c r="BY130" s="2">
        <v>743</v>
      </c>
      <c r="BZ130" s="2">
        <v>16122</v>
      </c>
      <c r="CA130" s="2">
        <v>16063</v>
      </c>
      <c r="CB130" s="2">
        <v>32185</v>
      </c>
      <c r="CC130" s="2">
        <v>626369</v>
      </c>
      <c r="CD130" s="2">
        <v>716681</v>
      </c>
      <c r="CE130" s="2">
        <v>1343050</v>
      </c>
      <c r="CF130" s="2">
        <f t="shared" si="199"/>
        <v>1748</v>
      </c>
      <c r="CG130" s="2">
        <f t="shared" si="200"/>
        <v>1922</v>
      </c>
      <c r="CH130" s="2">
        <f t="shared" si="201"/>
        <v>3670</v>
      </c>
      <c r="CI130" s="2">
        <v>655528</v>
      </c>
      <c r="CJ130" s="2">
        <v>748856</v>
      </c>
      <c r="CK130" s="2">
        <v>1404384</v>
      </c>
      <c r="CL130" s="122" t="s">
        <v>591</v>
      </c>
      <c r="CM130" s="221" t="s">
        <v>507</v>
      </c>
      <c r="CN130" s="25"/>
      <c r="CO130" s="242">
        <f t="shared" si="203"/>
        <v>2147.0320240048304</v>
      </c>
      <c r="CP130" s="242">
        <f t="shared" si="204"/>
        <v>1435.1654739729304</v>
      </c>
      <c r="CQ130" s="242">
        <f t="shared" si="205"/>
        <v>520.41454189167632</v>
      </c>
      <c r="CR130" s="242">
        <f t="shared" si="206"/>
        <v>5182.4078065543326</v>
      </c>
      <c r="CS130" s="242">
        <f t="shared" si="207"/>
        <v>216257.03913601977</v>
      </c>
      <c r="CT130" s="242">
        <f t="shared" si="208"/>
        <v>590.94101755645181</v>
      </c>
      <c r="CU130" s="242">
        <f t="shared" si="209"/>
        <v>226133</v>
      </c>
    </row>
    <row r="131" spans="1:99">
      <c r="A131" s="1">
        <v>145</v>
      </c>
      <c r="B131" s="25">
        <v>43</v>
      </c>
      <c r="C131" s="1">
        <v>3</v>
      </c>
      <c r="D131" s="122" t="s">
        <v>591</v>
      </c>
      <c r="E131" s="20" t="s">
        <v>719</v>
      </c>
      <c r="F131" s="71">
        <v>1614366</v>
      </c>
      <c r="G131" s="71">
        <v>302744</v>
      </c>
      <c r="H131" s="74">
        <f t="shared" si="161"/>
        <v>5.3324458948814843</v>
      </c>
      <c r="I131" s="84">
        <v>5.9</v>
      </c>
      <c r="J131" s="71">
        <v>1424365.3815000001</v>
      </c>
      <c r="K131" s="71">
        <v>1409833.9458000001</v>
      </c>
      <c r="L131" s="71">
        <v>10683.385199999999</v>
      </c>
      <c r="M131" s="71">
        <v>3848.0505000001713</v>
      </c>
      <c r="N131" s="17"/>
      <c r="O131" s="71">
        <v>99.529000000000025</v>
      </c>
      <c r="P131" s="71">
        <v>62817.104200000016</v>
      </c>
      <c r="Q131" s="71">
        <v>4008.0728999999992</v>
      </c>
      <c r="R131" s="59"/>
      <c r="S131" s="59"/>
      <c r="T131" s="71">
        <v>5312.4159</v>
      </c>
      <c r="U131" s="71">
        <v>26121.573700000001</v>
      </c>
      <c r="V131" s="71">
        <v>2771.3351000000007</v>
      </c>
      <c r="W131" s="71">
        <v>9860.5643999999993</v>
      </c>
      <c r="X131" s="59">
        <f t="shared" si="190"/>
        <v>14743.142200000017</v>
      </c>
      <c r="Y131" s="100"/>
      <c r="Z131" s="71">
        <v>18085.910099999997</v>
      </c>
      <c r="AA131" s="71">
        <v>9128.0983999999989</v>
      </c>
      <c r="AB131" s="71">
        <v>16143.499100000001</v>
      </c>
      <c r="AC131" s="71">
        <v>83726.477700000003</v>
      </c>
      <c r="AD131" s="71">
        <v>3873.5491999999986</v>
      </c>
      <c r="AE131" s="71">
        <v>12990.898300000003</v>
      </c>
      <c r="AF131" s="71">
        <v>4193.5532000000003</v>
      </c>
      <c r="AG131" s="71">
        <v>31556.148099999995</v>
      </c>
      <c r="AH131" s="59">
        <f t="shared" si="191"/>
        <v>31112.328900000008</v>
      </c>
      <c r="AJ131" s="113">
        <f t="shared" si="192"/>
        <v>265994.37470000004</v>
      </c>
      <c r="AK131" s="113">
        <f t="shared" si="192"/>
        <v>263272.38299999997</v>
      </c>
      <c r="AL131" s="113">
        <f t="shared" si="192"/>
        <v>1995.4813999999997</v>
      </c>
      <c r="AM131" s="113">
        <f t="shared" si="192"/>
        <v>726.51030000003198</v>
      </c>
      <c r="AN131" s="114"/>
      <c r="AO131" s="113">
        <f t="shared" si="193"/>
        <v>19.256400000000006</v>
      </c>
      <c r="AP131" s="113">
        <f t="shared" si="193"/>
        <v>12199.616400000001</v>
      </c>
      <c r="AQ131" s="113">
        <f t="shared" si="193"/>
        <v>792.01589999999976</v>
      </c>
      <c r="AR131" s="113"/>
      <c r="AS131" s="113"/>
      <c r="AT131" s="113">
        <f t="shared" si="194"/>
        <v>1017.9852999999998</v>
      </c>
      <c r="AU131" s="113">
        <f t="shared" si="194"/>
        <v>4988.3865000000005</v>
      </c>
      <c r="AV131" s="113">
        <f t="shared" si="194"/>
        <v>536.42470000000014</v>
      </c>
      <c r="AW131" s="115">
        <f t="shared" si="194"/>
        <v>2031.0825999999997</v>
      </c>
      <c r="AX131" s="113">
        <f t="shared" si="195"/>
        <v>2833.7214000000004</v>
      </c>
      <c r="AY131" s="113"/>
      <c r="AZ131" s="113">
        <f t="shared" si="202"/>
        <v>3417.8510999999999</v>
      </c>
      <c r="BA131" s="113">
        <f t="shared" si="202"/>
        <v>1774.2177999999999</v>
      </c>
      <c r="BB131" s="113">
        <f t="shared" si="202"/>
        <v>3217.1677000000009</v>
      </c>
      <c r="BC131" s="113">
        <f t="shared" si="202"/>
        <v>16121.515900000002</v>
      </c>
      <c r="BD131" s="113">
        <f t="shared" si="202"/>
        <v>783.50139999999965</v>
      </c>
      <c r="BE131" s="113">
        <f t="shared" si="202"/>
        <v>2470.9557000000004</v>
      </c>
      <c r="BF131" s="113">
        <f t="shared" si="202"/>
        <v>814.22760000000005</v>
      </c>
      <c r="BG131" s="113">
        <f t="shared" si="202"/>
        <v>6052.796699999999</v>
      </c>
      <c r="BH131" s="106">
        <f t="shared" si="197"/>
        <v>6000.0345000000034</v>
      </c>
      <c r="BI131" s="124">
        <f t="shared" si="198"/>
        <v>302744.00000000006</v>
      </c>
      <c r="BJ131" s="106"/>
      <c r="BK131" s="2">
        <v>863</v>
      </c>
      <c r="BL131" s="2">
        <v>1222</v>
      </c>
      <c r="BM131" s="2">
        <v>2085</v>
      </c>
      <c r="BN131" s="2">
        <v>664</v>
      </c>
      <c r="BO131" s="2">
        <v>854</v>
      </c>
      <c r="BP131" s="2">
        <v>1518</v>
      </c>
      <c r="BQ131" s="2">
        <v>5028</v>
      </c>
      <c r="BR131" s="2">
        <v>7572</v>
      </c>
      <c r="BS131" s="2">
        <v>12600</v>
      </c>
      <c r="BT131" s="2">
        <v>724</v>
      </c>
      <c r="BU131" s="2">
        <v>842</v>
      </c>
      <c r="BV131" s="2">
        <v>1566</v>
      </c>
      <c r="BW131" s="2">
        <v>279</v>
      </c>
      <c r="BX131" s="2">
        <v>360</v>
      </c>
      <c r="BY131" s="2">
        <v>639</v>
      </c>
      <c r="BZ131" s="2">
        <v>9838</v>
      </c>
      <c r="CA131" s="2">
        <v>11009</v>
      </c>
      <c r="CB131" s="2">
        <v>20847</v>
      </c>
      <c r="CC131" s="2">
        <v>699945</v>
      </c>
      <c r="CD131" s="2">
        <v>873270</v>
      </c>
      <c r="CE131" s="2">
        <v>1573215</v>
      </c>
      <c r="CF131" s="2">
        <f t="shared" si="199"/>
        <v>964</v>
      </c>
      <c r="CG131" s="2">
        <f t="shared" si="200"/>
        <v>932</v>
      </c>
      <c r="CH131" s="2">
        <f t="shared" si="201"/>
        <v>1896</v>
      </c>
      <c r="CI131" s="2">
        <v>718305</v>
      </c>
      <c r="CJ131" s="2">
        <v>896061</v>
      </c>
      <c r="CK131" s="2">
        <v>1614366</v>
      </c>
      <c r="CL131" s="122" t="s">
        <v>591</v>
      </c>
      <c r="CM131" s="221" t="s">
        <v>742</v>
      </c>
      <c r="CN131" s="25"/>
      <c r="CO131" s="242">
        <f t="shared" si="203"/>
        <v>675.6749287336329</v>
      </c>
      <c r="CP131" s="242">
        <f t="shared" si="204"/>
        <v>2362.8931729236119</v>
      </c>
      <c r="CQ131" s="242">
        <f t="shared" si="205"/>
        <v>413.50630526163212</v>
      </c>
      <c r="CR131" s="242">
        <f t="shared" si="206"/>
        <v>3909.4630139633759</v>
      </c>
      <c r="CS131" s="242">
        <f t="shared" si="207"/>
        <v>295026.90341595397</v>
      </c>
      <c r="CT131" s="242">
        <f t="shared" si="208"/>
        <v>355.55916316374351</v>
      </c>
      <c r="CU131" s="242">
        <f t="shared" si="209"/>
        <v>302744</v>
      </c>
    </row>
    <row r="132" spans="1:99">
      <c r="A132" s="1">
        <v>152</v>
      </c>
      <c r="B132" s="25">
        <v>50</v>
      </c>
      <c r="C132" s="1">
        <v>3</v>
      </c>
      <c r="D132" s="122" t="s">
        <v>591</v>
      </c>
      <c r="E132" s="20" t="s">
        <v>276</v>
      </c>
      <c r="F132" s="71">
        <v>925045</v>
      </c>
      <c r="G132" s="71">
        <v>200245</v>
      </c>
      <c r="H132" s="74">
        <f t="shared" si="161"/>
        <v>4.6195660316112761</v>
      </c>
      <c r="I132" s="84">
        <v>5.4</v>
      </c>
      <c r="J132" s="71">
        <v>776565.728</v>
      </c>
      <c r="K132" s="71">
        <v>772315.23950000003</v>
      </c>
      <c r="L132" s="71">
        <v>2546.7084999999997</v>
      </c>
      <c r="M132" s="71">
        <v>1703.7800000000302</v>
      </c>
      <c r="N132" s="17"/>
      <c r="O132" s="71">
        <v>48.611499999999999</v>
      </c>
      <c r="P132" s="71">
        <v>52198.069999999978</v>
      </c>
      <c r="Q132" s="71">
        <v>6898.6265000000012</v>
      </c>
      <c r="R132" s="59"/>
      <c r="S132" s="59"/>
      <c r="T132" s="71">
        <v>6089.6785000000018</v>
      </c>
      <c r="U132" s="71">
        <v>10766.294999999998</v>
      </c>
      <c r="V132" s="71">
        <v>1887.8380000000002</v>
      </c>
      <c r="W132" s="71">
        <v>14387.614</v>
      </c>
      <c r="X132" s="59">
        <f t="shared" si="190"/>
        <v>12168.017999999982</v>
      </c>
      <c r="Y132" s="100"/>
      <c r="Z132" s="71">
        <v>15157.9725</v>
      </c>
      <c r="AA132" s="71">
        <v>8445.6720000000005</v>
      </c>
      <c r="AB132" s="71">
        <v>16151.234999999997</v>
      </c>
      <c r="AC132" s="71">
        <v>56370.575499999999</v>
      </c>
      <c r="AD132" s="71">
        <v>2883.1485000000002</v>
      </c>
      <c r="AE132" s="71">
        <v>10542.184499999999</v>
      </c>
      <c r="AF132" s="71">
        <v>2590.0894999999996</v>
      </c>
      <c r="AG132" s="71">
        <v>19912.353000000003</v>
      </c>
      <c r="AH132" s="59">
        <f t="shared" si="191"/>
        <v>20442.799999999996</v>
      </c>
      <c r="AJ132" s="113">
        <f t="shared" si="192"/>
        <v>165752.2568</v>
      </c>
      <c r="AK132" s="113">
        <f t="shared" si="192"/>
        <v>164834.1635</v>
      </c>
      <c r="AL132" s="113">
        <f t="shared" si="192"/>
        <v>545.92129999999986</v>
      </c>
      <c r="AM132" s="113">
        <f t="shared" si="192"/>
        <v>372.17200000000645</v>
      </c>
      <c r="AN132" s="114"/>
      <c r="AO132" s="113">
        <f t="shared" si="193"/>
        <v>11.529099999999998</v>
      </c>
      <c r="AP132" s="113">
        <f t="shared" si="193"/>
        <v>12066.360399999994</v>
      </c>
      <c r="AQ132" s="113">
        <f t="shared" si="193"/>
        <v>1562.1025000000004</v>
      </c>
      <c r="AR132" s="113"/>
      <c r="AS132" s="113"/>
      <c r="AT132" s="113">
        <f t="shared" si="194"/>
        <v>1397.0505000000003</v>
      </c>
      <c r="AU132" s="113">
        <f t="shared" si="194"/>
        <v>2503.6421999999993</v>
      </c>
      <c r="AV132" s="113">
        <f t="shared" si="194"/>
        <v>424.75959999999998</v>
      </c>
      <c r="AW132" s="115">
        <f t="shared" si="194"/>
        <v>3365.6947999999993</v>
      </c>
      <c r="AX132" s="113">
        <f t="shared" si="195"/>
        <v>2813.1107999999949</v>
      </c>
      <c r="AY132" s="113"/>
      <c r="AZ132" s="113">
        <f t="shared" si="202"/>
        <v>3321.8357000000001</v>
      </c>
      <c r="BA132" s="113">
        <f t="shared" si="202"/>
        <v>1978.1543999999999</v>
      </c>
      <c r="BB132" s="113">
        <f t="shared" si="202"/>
        <v>3927.5661999999993</v>
      </c>
      <c r="BC132" s="113">
        <f t="shared" si="202"/>
        <v>13164.441099999996</v>
      </c>
      <c r="BD132" s="113">
        <f t="shared" si="202"/>
        <v>742.50609999999983</v>
      </c>
      <c r="BE132" s="113">
        <f t="shared" si="202"/>
        <v>2326.6781000000001</v>
      </c>
      <c r="BF132" s="113">
        <f t="shared" si="202"/>
        <v>626.41269999999997</v>
      </c>
      <c r="BG132" s="113">
        <f t="shared" si="202"/>
        <v>4642.8002000000006</v>
      </c>
      <c r="BH132" s="106">
        <f t="shared" si="197"/>
        <v>4826.0439999999962</v>
      </c>
      <c r="BI132" s="124">
        <f t="shared" si="198"/>
        <v>200222.14370000002</v>
      </c>
      <c r="BJ132" s="106"/>
      <c r="BK132" s="2">
        <v>472</v>
      </c>
      <c r="BL132" s="2">
        <v>658</v>
      </c>
      <c r="BM132" s="2">
        <v>1130</v>
      </c>
      <c r="BN132" s="2">
        <v>568</v>
      </c>
      <c r="BO132" s="2">
        <v>770</v>
      </c>
      <c r="BP132" s="2">
        <v>1338</v>
      </c>
      <c r="BQ132" s="2">
        <v>4235</v>
      </c>
      <c r="BR132" s="2">
        <v>6196</v>
      </c>
      <c r="BS132" s="2">
        <v>10431</v>
      </c>
      <c r="BT132" s="2">
        <v>895</v>
      </c>
      <c r="BU132" s="2">
        <v>1011</v>
      </c>
      <c r="BV132" s="2">
        <v>1906</v>
      </c>
      <c r="BW132" s="2">
        <v>272</v>
      </c>
      <c r="BX132" s="2">
        <v>351</v>
      </c>
      <c r="BY132" s="2">
        <v>623</v>
      </c>
      <c r="BZ132" s="2">
        <v>14895</v>
      </c>
      <c r="CA132" s="2">
        <v>20877</v>
      </c>
      <c r="CB132" s="2">
        <v>35772</v>
      </c>
      <c r="CC132" s="2">
        <v>363045</v>
      </c>
      <c r="CD132" s="2">
        <v>509193</v>
      </c>
      <c r="CE132" s="2">
        <v>872238</v>
      </c>
      <c r="CF132" s="2">
        <f t="shared" si="199"/>
        <v>708</v>
      </c>
      <c r="CG132" s="2">
        <f t="shared" si="200"/>
        <v>899</v>
      </c>
      <c r="CH132" s="2">
        <f t="shared" si="201"/>
        <v>1607</v>
      </c>
      <c r="CI132" s="2">
        <v>385090</v>
      </c>
      <c r="CJ132" s="2">
        <v>539955</v>
      </c>
      <c r="CK132" s="2">
        <v>925045</v>
      </c>
      <c r="CL132" s="122" t="s">
        <v>591</v>
      </c>
      <c r="CM132" s="221" t="s">
        <v>723</v>
      </c>
      <c r="CN132" s="25"/>
      <c r="CO132" s="242">
        <f t="shared" si="203"/>
        <v>534.24931760076538</v>
      </c>
      <c r="CP132" s="242">
        <f t="shared" si="204"/>
        <v>2258.0043078985345</v>
      </c>
      <c r="CQ132" s="242">
        <f t="shared" si="205"/>
        <v>547.45402115572756</v>
      </c>
      <c r="CR132" s="242">
        <f t="shared" si="206"/>
        <v>7743.5845175099594</v>
      </c>
      <c r="CS132" s="242">
        <f t="shared" si="207"/>
        <v>188813.83966185429</v>
      </c>
      <c r="CT132" s="242">
        <f t="shared" si="208"/>
        <v>347.86817398072526</v>
      </c>
      <c r="CU132" s="242">
        <f t="shared" si="209"/>
        <v>200245</v>
      </c>
    </row>
    <row r="133" spans="1:99">
      <c r="A133" s="1">
        <v>111</v>
      </c>
      <c r="B133" s="25">
        <v>9</v>
      </c>
      <c r="C133" s="1">
        <v>4</v>
      </c>
      <c r="D133" s="122" t="s">
        <v>591</v>
      </c>
      <c r="E133" s="4" t="s">
        <v>560</v>
      </c>
      <c r="F133" s="71">
        <v>2361621</v>
      </c>
      <c r="G133" s="71">
        <v>368302</v>
      </c>
      <c r="H133" s="74">
        <f t="shared" si="161"/>
        <v>6.4121861950247352</v>
      </c>
      <c r="I133" s="84">
        <v>6.9</v>
      </c>
      <c r="J133" s="71">
        <v>2126420.0649000001</v>
      </c>
      <c r="K133" s="71">
        <v>2118203.9583000001</v>
      </c>
      <c r="L133" s="71">
        <v>6192.4268999999995</v>
      </c>
      <c r="M133" s="71">
        <v>2023.6797000000856</v>
      </c>
      <c r="N133" s="17"/>
      <c r="O133" s="71">
        <v>219.19889999999998</v>
      </c>
      <c r="P133" s="71">
        <v>89968.827600000004</v>
      </c>
      <c r="Q133" s="71">
        <v>11069.196599999997</v>
      </c>
      <c r="R133" s="59"/>
      <c r="S133" s="59"/>
      <c r="T133" s="71">
        <v>9203.4764999999989</v>
      </c>
      <c r="U133" s="71">
        <v>41365.334400000007</v>
      </c>
      <c r="V133" s="71">
        <v>4263.9129000000003</v>
      </c>
      <c r="W133" s="71">
        <v>5748.7383000000009</v>
      </c>
      <c r="X133" s="59">
        <f t="shared" si="190"/>
        <v>18318.168900000004</v>
      </c>
      <c r="Y133" s="100"/>
      <c r="Z133" s="71">
        <v>11958.987300000001</v>
      </c>
      <c r="AA133" s="71">
        <v>12110.101500000001</v>
      </c>
      <c r="AB133" s="71">
        <v>28936.831500000004</v>
      </c>
      <c r="AC133" s="71">
        <v>92006.988299999997</v>
      </c>
      <c r="AD133" s="71">
        <v>6662.9646000000012</v>
      </c>
      <c r="AE133" s="71">
        <v>12683.346000000001</v>
      </c>
      <c r="AF133" s="71">
        <v>4582.0136999999995</v>
      </c>
      <c r="AG133" s="71">
        <v>44947.84199999999</v>
      </c>
      <c r="AH133" s="59">
        <f t="shared" si="191"/>
        <v>23130.822</v>
      </c>
      <c r="AJ133" s="113">
        <f t="shared" ref="AJ133:AM152" si="210">AJ31-AJ82</f>
        <v>334510.65490000002</v>
      </c>
      <c r="AK133" s="113">
        <f t="shared" si="210"/>
        <v>333224.64160000003</v>
      </c>
      <c r="AL133" s="113">
        <f t="shared" si="210"/>
        <v>972.97050000000002</v>
      </c>
      <c r="AM133" s="113">
        <f t="shared" si="210"/>
        <v>313.04280000001353</v>
      </c>
      <c r="AN133" s="114"/>
      <c r="AO133" s="113">
        <f t="shared" ref="AO133:AQ152" si="211">AO31-AO82</f>
        <v>33.758699999999997</v>
      </c>
      <c r="AP133" s="113">
        <f t="shared" si="211"/>
        <v>13229.9632</v>
      </c>
      <c r="AQ133" s="113">
        <f t="shared" si="211"/>
        <v>1589.0909999999997</v>
      </c>
      <c r="AR133" s="113"/>
      <c r="AS133" s="113"/>
      <c r="AT133" s="113">
        <f t="shared" ref="AT133:AW152" si="212">AT31-AT82</f>
        <v>1328.3749</v>
      </c>
      <c r="AU133" s="113">
        <f t="shared" si="212"/>
        <v>6161.3448000000008</v>
      </c>
      <c r="AV133" s="113">
        <f t="shared" si="212"/>
        <v>647.5027</v>
      </c>
      <c r="AW133" s="113">
        <f t="shared" si="212"/>
        <v>880.76990000000023</v>
      </c>
      <c r="AX133" s="113">
        <f t="shared" si="195"/>
        <v>2622.8799000000017</v>
      </c>
      <c r="AY133" s="113"/>
      <c r="AZ133" s="113">
        <f t="shared" ref="AZ133:BG142" si="213">AZ31-AZ82</f>
        <v>1708.6849000000002</v>
      </c>
      <c r="BA133" s="113">
        <f t="shared" si="213"/>
        <v>1653.0087000000003</v>
      </c>
      <c r="BB133" s="113">
        <f t="shared" si="213"/>
        <v>4011.7674000000006</v>
      </c>
      <c r="BC133" s="113">
        <f t="shared" si="213"/>
        <v>13154.162200000001</v>
      </c>
      <c r="BD133" s="113">
        <f t="shared" si="213"/>
        <v>886.16230000000019</v>
      </c>
      <c r="BE133" s="113">
        <f t="shared" si="213"/>
        <v>1893.2251000000003</v>
      </c>
      <c r="BF133" s="113">
        <f t="shared" si="213"/>
        <v>610.19989999999996</v>
      </c>
      <c r="BG133" s="113">
        <f t="shared" si="213"/>
        <v>6596.4969999999985</v>
      </c>
      <c r="BH133" s="106">
        <f t="shared" si="197"/>
        <v>3168.077900000002</v>
      </c>
      <c r="BI133" s="124">
        <f t="shared" si="198"/>
        <v>368302</v>
      </c>
      <c r="BJ133" s="106"/>
      <c r="BK133" s="2">
        <v>1210</v>
      </c>
      <c r="BL133" s="2">
        <v>1342</v>
      </c>
      <c r="BM133" s="2">
        <v>2552</v>
      </c>
      <c r="BN133" s="2">
        <v>860</v>
      </c>
      <c r="BO133" s="2">
        <v>933</v>
      </c>
      <c r="BP133" s="2">
        <v>1793</v>
      </c>
      <c r="BQ133" s="2">
        <v>5124</v>
      </c>
      <c r="BR133" s="2">
        <v>6745</v>
      </c>
      <c r="BS133" s="2">
        <v>11869</v>
      </c>
      <c r="BT133" s="2">
        <v>1975</v>
      </c>
      <c r="BU133" s="2">
        <v>2029</v>
      </c>
      <c r="BV133" s="2">
        <v>4004</v>
      </c>
      <c r="BW133" s="2">
        <v>393</v>
      </c>
      <c r="BX133" s="2">
        <v>399</v>
      </c>
      <c r="BY133" s="2">
        <v>792</v>
      </c>
      <c r="BZ133" s="2">
        <v>13000</v>
      </c>
      <c r="CA133" s="2">
        <v>12918</v>
      </c>
      <c r="CB133" s="2">
        <v>25918</v>
      </c>
      <c r="CC133" s="2">
        <v>1142767</v>
      </c>
      <c r="CD133" s="2">
        <v>1170219</v>
      </c>
      <c r="CE133" s="2">
        <v>2312986</v>
      </c>
      <c r="CF133" s="2">
        <f t="shared" si="199"/>
        <v>924</v>
      </c>
      <c r="CG133" s="2">
        <f t="shared" si="200"/>
        <v>783</v>
      </c>
      <c r="CH133" s="2">
        <f t="shared" si="201"/>
        <v>1707</v>
      </c>
      <c r="CI133" s="2">
        <v>1166253</v>
      </c>
      <c r="CJ133" s="2">
        <v>1195368</v>
      </c>
      <c r="CK133" s="2">
        <v>2361621</v>
      </c>
      <c r="CL133" s="122" t="s">
        <v>591</v>
      </c>
      <c r="CM133" s="25" t="s">
        <v>630</v>
      </c>
      <c r="CN133" s="25"/>
      <c r="CO133" s="242">
        <f t="shared" si="203"/>
        <v>677.61600612460677</v>
      </c>
      <c r="CP133" s="242">
        <f t="shared" si="204"/>
        <v>1851.0067610340525</v>
      </c>
      <c r="CQ133" s="242">
        <f t="shared" si="205"/>
        <v>747.95083207678113</v>
      </c>
      <c r="CR133" s="242">
        <f t="shared" si="206"/>
        <v>4041.9911730120962</v>
      </c>
      <c r="CS133" s="242">
        <f t="shared" si="207"/>
        <v>360717.22336988029</v>
      </c>
      <c r="CT133" s="242">
        <f t="shared" si="208"/>
        <v>266.21185787219878</v>
      </c>
      <c r="CU133" s="242">
        <f t="shared" si="209"/>
        <v>368302</v>
      </c>
    </row>
    <row r="134" spans="1:99">
      <c r="A134" s="1">
        <v>122</v>
      </c>
      <c r="B134" s="25">
        <v>20</v>
      </c>
      <c r="C134" s="1">
        <v>4</v>
      </c>
      <c r="D134" s="122" t="s">
        <v>591</v>
      </c>
      <c r="E134" s="21" t="s">
        <v>476</v>
      </c>
      <c r="F134" s="71">
        <v>2149485</v>
      </c>
      <c r="G134" s="71">
        <v>328540</v>
      </c>
      <c r="H134" s="74">
        <f t="shared" si="161"/>
        <v>6.5425366774213183</v>
      </c>
      <c r="I134" s="84">
        <v>7.1</v>
      </c>
      <c r="J134" s="71">
        <v>1917587.9439000001</v>
      </c>
      <c r="K134" s="71">
        <v>1908145.7841</v>
      </c>
      <c r="L134" s="71">
        <v>6135.9</v>
      </c>
      <c r="M134" s="71">
        <v>3306.2597999998247</v>
      </c>
      <c r="N134" s="17"/>
      <c r="O134" s="71">
        <v>319.13349999999991</v>
      </c>
      <c r="P134" s="71">
        <v>82708.479699999996</v>
      </c>
      <c r="Q134" s="71">
        <v>10961.302500000002</v>
      </c>
      <c r="R134" s="59"/>
      <c r="S134" s="59"/>
      <c r="T134" s="71">
        <v>10733.196999999998</v>
      </c>
      <c r="U134" s="71">
        <v>29904.705900000004</v>
      </c>
      <c r="V134" s="71">
        <v>5119.2929999999997</v>
      </c>
      <c r="W134" s="71">
        <v>5686.9405999999999</v>
      </c>
      <c r="X134" s="59">
        <f t="shared" si="190"/>
        <v>20303.04069999999</v>
      </c>
      <c r="Y134" s="100"/>
      <c r="Z134" s="71">
        <v>27738.300500000005</v>
      </c>
      <c r="AA134" s="71">
        <v>8155.1612000000005</v>
      </c>
      <c r="AB134" s="71">
        <v>21046.318300000006</v>
      </c>
      <c r="AC134" s="71">
        <v>91929.66290000001</v>
      </c>
      <c r="AD134" s="71">
        <v>5198.5102000000015</v>
      </c>
      <c r="AE134" s="71">
        <v>12341.348399999999</v>
      </c>
      <c r="AF134" s="71">
        <v>4025.4881000000005</v>
      </c>
      <c r="AG134" s="71">
        <v>48813.595399999991</v>
      </c>
      <c r="AH134" s="59">
        <f t="shared" si="191"/>
        <v>21550.720800000025</v>
      </c>
      <c r="AJ134" s="113">
        <f t="shared" si="210"/>
        <v>295417.17479999998</v>
      </c>
      <c r="AK134" s="113">
        <f t="shared" si="210"/>
        <v>293970.60470000003</v>
      </c>
      <c r="AL134" s="113">
        <f t="shared" si="210"/>
        <v>943.47149999999988</v>
      </c>
      <c r="AM134" s="113">
        <f t="shared" si="210"/>
        <v>503.09859999997298</v>
      </c>
      <c r="AN134" s="114"/>
      <c r="AO134" s="115">
        <f t="shared" si="211"/>
        <v>46.90349999999998</v>
      </c>
      <c r="AP134" s="113">
        <f t="shared" si="211"/>
        <v>12051.481399999999</v>
      </c>
      <c r="AQ134" s="113">
        <f t="shared" si="211"/>
        <v>1613.5235000000002</v>
      </c>
      <c r="AR134" s="113"/>
      <c r="AS134" s="113"/>
      <c r="AT134" s="113">
        <f t="shared" si="212"/>
        <v>1571.1594999999998</v>
      </c>
      <c r="AU134" s="113">
        <f t="shared" si="212"/>
        <v>4316.595800000001</v>
      </c>
      <c r="AV134" s="113">
        <f t="shared" si="212"/>
        <v>759.96599999999989</v>
      </c>
      <c r="AW134" s="113">
        <f t="shared" si="212"/>
        <v>827.23119999999994</v>
      </c>
      <c r="AX134" s="113">
        <f t="shared" si="195"/>
        <v>2963.0053999999982</v>
      </c>
      <c r="AY134" s="113"/>
      <c r="AZ134" s="113">
        <f t="shared" si="213"/>
        <v>4061.5845000000004</v>
      </c>
      <c r="BA134" s="113">
        <f t="shared" si="213"/>
        <v>1104.3769</v>
      </c>
      <c r="BB134" s="113">
        <f t="shared" si="213"/>
        <v>2667.1666000000005</v>
      </c>
      <c r="BC134" s="113">
        <f t="shared" si="213"/>
        <v>13191.312300000001</v>
      </c>
      <c r="BD134" s="113">
        <f t="shared" si="213"/>
        <v>682.46090000000027</v>
      </c>
      <c r="BE134" s="113">
        <f t="shared" si="213"/>
        <v>1851.4542999999999</v>
      </c>
      <c r="BF134" s="113">
        <f t="shared" si="213"/>
        <v>545.16369999999995</v>
      </c>
      <c r="BG134" s="113">
        <f t="shared" si="213"/>
        <v>7202.9927999999991</v>
      </c>
      <c r="BH134" s="106">
        <f t="shared" si="197"/>
        <v>2909.240600000001</v>
      </c>
      <c r="BI134" s="124">
        <f t="shared" si="198"/>
        <v>328540</v>
      </c>
      <c r="BJ134" s="106"/>
      <c r="BK134" s="2">
        <v>3919</v>
      </c>
      <c r="BL134" s="2">
        <v>4592</v>
      </c>
      <c r="BM134" s="2">
        <v>8511</v>
      </c>
      <c r="BN134" s="2">
        <v>970</v>
      </c>
      <c r="BO134" s="2">
        <v>1164</v>
      </c>
      <c r="BP134" s="2">
        <v>2134</v>
      </c>
      <c r="BQ134" s="2">
        <v>5099</v>
      </c>
      <c r="BR134" s="2">
        <v>5768</v>
      </c>
      <c r="BS134" s="2">
        <v>10867</v>
      </c>
      <c r="BT134" s="2">
        <v>2642</v>
      </c>
      <c r="BU134" s="2">
        <v>2770</v>
      </c>
      <c r="BV134" s="2">
        <v>5412</v>
      </c>
      <c r="BW134" s="2">
        <v>483</v>
      </c>
      <c r="BX134" s="2">
        <v>511</v>
      </c>
      <c r="BY134" s="2">
        <v>994</v>
      </c>
      <c r="BZ134" s="2">
        <v>15414</v>
      </c>
      <c r="CA134" s="2">
        <v>15216</v>
      </c>
      <c r="CB134" s="2">
        <v>30630</v>
      </c>
      <c r="CC134" s="2">
        <v>1025677</v>
      </c>
      <c r="CD134" s="2">
        <v>1063501</v>
      </c>
      <c r="CE134" s="2">
        <v>2089178</v>
      </c>
      <c r="CF134" s="2">
        <f t="shared" si="199"/>
        <v>941</v>
      </c>
      <c r="CG134" s="2">
        <f t="shared" si="200"/>
        <v>818</v>
      </c>
      <c r="CH134" s="2">
        <f t="shared" si="201"/>
        <v>1759</v>
      </c>
      <c r="CI134" s="2">
        <v>1055145</v>
      </c>
      <c r="CJ134" s="2">
        <v>1094340</v>
      </c>
      <c r="CK134" s="2">
        <v>2149485</v>
      </c>
      <c r="CL134" s="122" t="s">
        <v>591</v>
      </c>
      <c r="CM134" s="222" t="s">
        <v>784</v>
      </c>
      <c r="CN134" s="25"/>
      <c r="CO134" s="242">
        <f t="shared" si="203"/>
        <v>1627.0447572325465</v>
      </c>
      <c r="CP134" s="242">
        <f t="shared" si="204"/>
        <v>1660.9765501969077</v>
      </c>
      <c r="CQ134" s="242">
        <f t="shared" si="205"/>
        <v>979.13092671035156</v>
      </c>
      <c r="CR134" s="242">
        <f t="shared" si="206"/>
        <v>4681.670353596327</v>
      </c>
      <c r="CS134" s="242">
        <f t="shared" si="207"/>
        <v>319322.32144909131</v>
      </c>
      <c r="CT134" s="242">
        <f t="shared" si="208"/>
        <v>268.85596317257392</v>
      </c>
      <c r="CU134" s="242">
        <f t="shared" si="209"/>
        <v>328540</v>
      </c>
    </row>
    <row r="135" spans="1:99">
      <c r="A135" s="1">
        <v>131</v>
      </c>
      <c r="B135" s="25">
        <v>29</v>
      </c>
      <c r="C135" s="1">
        <v>4</v>
      </c>
      <c r="D135" s="122" t="s">
        <v>591</v>
      </c>
      <c r="E135" s="20" t="s">
        <v>251</v>
      </c>
      <c r="F135" s="71">
        <v>1789790</v>
      </c>
      <c r="G135" s="71">
        <v>284192</v>
      </c>
      <c r="H135" s="74">
        <f t="shared" si="161"/>
        <v>6.29781978380813</v>
      </c>
      <c r="I135" s="84">
        <v>7.1</v>
      </c>
      <c r="J135" s="71">
        <v>1594625.1284</v>
      </c>
      <c r="K135" s="71">
        <v>1584334.0150000001</v>
      </c>
      <c r="L135" s="71">
        <v>6158.3689999999997</v>
      </c>
      <c r="M135" s="71">
        <v>4132.7444000000251</v>
      </c>
      <c r="N135" s="17"/>
      <c r="O135" s="71">
        <v>235.95399999999995</v>
      </c>
      <c r="P135" s="71">
        <v>71407.497799999997</v>
      </c>
      <c r="Q135" s="71">
        <v>27083.7592</v>
      </c>
      <c r="R135" s="59"/>
      <c r="S135" s="59"/>
      <c r="T135" s="71">
        <v>8169.0796000000009</v>
      </c>
      <c r="U135" s="71">
        <v>11815.837800000001</v>
      </c>
      <c r="V135" s="71">
        <v>1205.1260000000011</v>
      </c>
      <c r="W135" s="71">
        <v>4062.4076000000005</v>
      </c>
      <c r="X135" s="59">
        <f t="shared" si="190"/>
        <v>19071.287599999996</v>
      </c>
      <c r="Y135" s="100"/>
      <c r="Z135" s="71">
        <v>13798.565599999998</v>
      </c>
      <c r="AA135" s="71">
        <v>9473.0027999999984</v>
      </c>
      <c r="AB135" s="71">
        <v>16026.321799999998</v>
      </c>
      <c r="AC135" s="71">
        <v>84223.529599999994</v>
      </c>
      <c r="AD135" s="71">
        <v>4931.469000000001</v>
      </c>
      <c r="AE135" s="71">
        <v>10471.0476</v>
      </c>
      <c r="AF135" s="71">
        <v>3515.5062000000007</v>
      </c>
      <c r="AG135" s="71">
        <v>39615.154800000004</v>
      </c>
      <c r="AH135" s="59">
        <f t="shared" si="191"/>
        <v>25690.351999999984</v>
      </c>
      <c r="AJ135" s="113">
        <f t="shared" si="210"/>
        <v>257310.8357</v>
      </c>
      <c r="AK135" s="113">
        <f t="shared" si="210"/>
        <v>255656.91999999998</v>
      </c>
      <c r="AL135" s="113">
        <f t="shared" si="210"/>
        <v>992.8877</v>
      </c>
      <c r="AM135" s="113">
        <f t="shared" si="210"/>
        <v>661.02800000000411</v>
      </c>
      <c r="AN135" s="114"/>
      <c r="AO135" s="113">
        <f t="shared" si="211"/>
        <v>34.459899999999998</v>
      </c>
      <c r="AP135" s="113">
        <f t="shared" si="211"/>
        <v>10103.549000000001</v>
      </c>
      <c r="AQ135" s="113">
        <f t="shared" si="211"/>
        <v>4191.6774999999998</v>
      </c>
      <c r="AR135" s="113"/>
      <c r="AS135" s="113"/>
      <c r="AT135" s="113">
        <f t="shared" si="212"/>
        <v>1172.0752000000002</v>
      </c>
      <c r="AU135" s="115">
        <f t="shared" si="212"/>
        <v>1519.0565999999999</v>
      </c>
      <c r="AV135" s="115">
        <f t="shared" si="212"/>
        <v>71.112800000000107</v>
      </c>
      <c r="AW135" s="115">
        <f t="shared" si="212"/>
        <v>330.61369999999988</v>
      </c>
      <c r="AX135" s="113">
        <f t="shared" si="195"/>
        <v>2819.0132000000012</v>
      </c>
      <c r="AY135" s="113"/>
      <c r="AZ135" s="113">
        <f t="shared" si="213"/>
        <v>2090.0023999999999</v>
      </c>
      <c r="BA135" s="113">
        <f t="shared" si="213"/>
        <v>1129.0128</v>
      </c>
      <c r="BB135" s="113">
        <f t="shared" si="213"/>
        <v>1691.6153000000004</v>
      </c>
      <c r="BC135" s="113">
        <f t="shared" si="213"/>
        <v>11832.524899999999</v>
      </c>
      <c r="BD135" s="113">
        <f t="shared" si="213"/>
        <v>626.72760000000039</v>
      </c>
      <c r="BE135" s="113">
        <f t="shared" si="213"/>
        <v>1576.6724999999999</v>
      </c>
      <c r="BF135" s="113">
        <f t="shared" si="213"/>
        <v>446.38380000000029</v>
      </c>
      <c r="BG135" s="113">
        <f t="shared" si="213"/>
        <v>5864.0343000000003</v>
      </c>
      <c r="BH135" s="106">
        <f t="shared" si="197"/>
        <v>3318.706699999997</v>
      </c>
      <c r="BI135" s="124">
        <f t="shared" si="198"/>
        <v>284192</v>
      </c>
      <c r="BJ135" s="106"/>
      <c r="BK135" s="2">
        <v>1501</v>
      </c>
      <c r="BL135" s="2">
        <v>1824</v>
      </c>
      <c r="BM135" s="2">
        <v>3325</v>
      </c>
      <c r="BN135" s="2">
        <v>793</v>
      </c>
      <c r="BO135" s="2">
        <v>916</v>
      </c>
      <c r="BP135" s="2">
        <v>1709</v>
      </c>
      <c r="BQ135" s="2">
        <v>4281</v>
      </c>
      <c r="BR135" s="2">
        <v>5278</v>
      </c>
      <c r="BS135" s="2">
        <v>9559</v>
      </c>
      <c r="BT135" s="2">
        <v>2191</v>
      </c>
      <c r="BU135" s="2">
        <v>2268</v>
      </c>
      <c r="BV135" s="2">
        <v>4459</v>
      </c>
      <c r="BW135" s="2">
        <v>496</v>
      </c>
      <c r="BX135" s="2">
        <v>469</v>
      </c>
      <c r="BY135" s="2">
        <v>965</v>
      </c>
      <c r="BZ135" s="2">
        <v>19985</v>
      </c>
      <c r="CA135" s="2">
        <v>19974</v>
      </c>
      <c r="CB135" s="2">
        <v>39959</v>
      </c>
      <c r="CC135" s="2">
        <v>826385</v>
      </c>
      <c r="CD135" s="2">
        <v>900003</v>
      </c>
      <c r="CE135" s="2">
        <v>1726388</v>
      </c>
      <c r="CF135" s="2">
        <f t="shared" si="199"/>
        <v>1855</v>
      </c>
      <c r="CG135" s="2">
        <f t="shared" si="200"/>
        <v>1571</v>
      </c>
      <c r="CH135" s="2">
        <f t="shared" si="201"/>
        <v>3426</v>
      </c>
      <c r="CI135" s="2">
        <v>857487</v>
      </c>
      <c r="CJ135" s="2">
        <v>932303</v>
      </c>
      <c r="CK135" s="2">
        <v>1789790</v>
      </c>
      <c r="CL135" s="122" t="s">
        <v>591</v>
      </c>
      <c r="CM135" s="221" t="s">
        <v>552</v>
      </c>
      <c r="CN135" s="25"/>
      <c r="CO135" s="242">
        <f t="shared" si="203"/>
        <v>799.32423803909955</v>
      </c>
      <c r="CP135" s="242">
        <f t="shared" si="204"/>
        <v>1517.826855664631</v>
      </c>
      <c r="CQ135" s="242">
        <f t="shared" si="205"/>
        <v>861.2504304974326</v>
      </c>
      <c r="CR135" s="242">
        <f t="shared" si="206"/>
        <v>6344.8941652372623</v>
      </c>
      <c r="CS135" s="242">
        <f t="shared" si="207"/>
        <v>274124.70652758144</v>
      </c>
      <c r="CT135" s="242">
        <f t="shared" si="208"/>
        <v>543.99778298012609</v>
      </c>
      <c r="CU135" s="242">
        <f t="shared" si="209"/>
        <v>284192</v>
      </c>
    </row>
    <row r="136" spans="1:99">
      <c r="A136" s="1">
        <v>132</v>
      </c>
      <c r="B136" s="25">
        <v>30</v>
      </c>
      <c r="C136" s="1">
        <v>4</v>
      </c>
      <c r="D136" s="122" t="s">
        <v>591</v>
      </c>
      <c r="E136" s="20" t="s">
        <v>453</v>
      </c>
      <c r="F136" s="71">
        <v>1330636</v>
      </c>
      <c r="G136" s="71">
        <v>225396</v>
      </c>
      <c r="H136" s="74">
        <f t="shared" si="161"/>
        <v>5.9035475341177301</v>
      </c>
      <c r="I136" s="84">
        <v>6.4</v>
      </c>
      <c r="J136" s="71">
        <v>1214756.0773999998</v>
      </c>
      <c r="K136" s="71">
        <v>1210225.1406</v>
      </c>
      <c r="L136" s="71">
        <v>3081.221</v>
      </c>
      <c r="M136" s="71">
        <v>1449.7157999999692</v>
      </c>
      <c r="N136" s="17"/>
      <c r="O136" s="71">
        <v>91.112200000000001</v>
      </c>
      <c r="P136" s="71">
        <v>34160.486199999999</v>
      </c>
      <c r="Q136" s="71">
        <v>4389.9794000000011</v>
      </c>
      <c r="R136" s="59"/>
      <c r="S136" s="59"/>
      <c r="T136" s="71">
        <v>5228.1374000000014</v>
      </c>
      <c r="U136" s="71">
        <v>8729.9279999999981</v>
      </c>
      <c r="V136" s="71">
        <v>869.60559999999998</v>
      </c>
      <c r="W136" s="71">
        <v>6807.8718000000008</v>
      </c>
      <c r="X136" s="59">
        <f t="shared" si="190"/>
        <v>8134.9639999999963</v>
      </c>
      <c r="Y136" s="100"/>
      <c r="Z136" s="71">
        <v>7780.5840000000017</v>
      </c>
      <c r="AA136" s="71">
        <v>5016.3910000000005</v>
      </c>
      <c r="AB136" s="71">
        <v>9076.8492000000006</v>
      </c>
      <c r="AC136" s="71">
        <v>59754.500000000007</v>
      </c>
      <c r="AD136" s="71">
        <v>4561.7</v>
      </c>
      <c r="AE136" s="71">
        <v>9051.8047999999999</v>
      </c>
      <c r="AF136" s="71">
        <v>2567.7353999999996</v>
      </c>
      <c r="AG136" s="71">
        <v>26024.901600000005</v>
      </c>
      <c r="AH136" s="59">
        <f t="shared" si="191"/>
        <v>17548.358200000002</v>
      </c>
      <c r="AJ136" s="113">
        <f t="shared" si="210"/>
        <v>205973.67519999997</v>
      </c>
      <c r="AK136" s="113">
        <f t="shared" si="210"/>
        <v>205205.79240000001</v>
      </c>
      <c r="AL136" s="113">
        <f t="shared" si="210"/>
        <v>522.35479999999995</v>
      </c>
      <c r="AM136" s="113">
        <f t="shared" si="210"/>
        <v>245.52799999999476</v>
      </c>
      <c r="AN136" s="114"/>
      <c r="AO136" s="113">
        <f t="shared" si="211"/>
        <v>15.316799999999999</v>
      </c>
      <c r="AP136" s="113">
        <f t="shared" si="211"/>
        <v>5730.0839999999989</v>
      </c>
      <c r="AQ136" s="113">
        <f t="shared" si="211"/>
        <v>733.6228000000001</v>
      </c>
      <c r="AR136" s="113"/>
      <c r="AS136" s="113"/>
      <c r="AT136" s="113">
        <f t="shared" si="212"/>
        <v>879.40920000000006</v>
      </c>
      <c r="AU136" s="113">
        <f t="shared" si="212"/>
        <v>1460.4819999999995</v>
      </c>
      <c r="AV136" s="113">
        <f t="shared" si="212"/>
        <v>145.28</v>
      </c>
      <c r="AW136" s="113">
        <f t="shared" si="212"/>
        <v>1152.1332</v>
      </c>
      <c r="AX136" s="113">
        <f t="shared" si="195"/>
        <v>1359.1567999999988</v>
      </c>
      <c r="AY136" s="113"/>
      <c r="AZ136" s="113">
        <f t="shared" si="213"/>
        <v>1306.2840000000001</v>
      </c>
      <c r="BA136" s="113">
        <f t="shared" si="213"/>
        <v>834.44159999999988</v>
      </c>
      <c r="BB136" s="113">
        <f t="shared" si="213"/>
        <v>1500.9692</v>
      </c>
      <c r="BC136" s="113">
        <f t="shared" si="213"/>
        <v>10035.229200000002</v>
      </c>
      <c r="BD136" s="113">
        <f t="shared" si="213"/>
        <v>756.52719999999977</v>
      </c>
      <c r="BE136" s="113">
        <f t="shared" si="213"/>
        <v>1527.3711999999996</v>
      </c>
      <c r="BF136" s="113">
        <f t="shared" si="213"/>
        <v>427.28679999999986</v>
      </c>
      <c r="BG136" s="113">
        <f t="shared" si="213"/>
        <v>4383.7720000000008</v>
      </c>
      <c r="BH136" s="106">
        <f t="shared" si="197"/>
        <v>2940.2720000000018</v>
      </c>
      <c r="BI136" s="124">
        <f t="shared" si="198"/>
        <v>225395.99999999997</v>
      </c>
      <c r="BJ136" s="106"/>
      <c r="BK136" s="2">
        <v>1137</v>
      </c>
      <c r="BL136" s="2">
        <v>1375</v>
      </c>
      <c r="BM136" s="2">
        <v>2512</v>
      </c>
      <c r="BN136" s="2">
        <v>390</v>
      </c>
      <c r="BO136" s="2">
        <v>486</v>
      </c>
      <c r="BP136" s="2">
        <v>876</v>
      </c>
      <c r="BQ136" s="2">
        <v>3151</v>
      </c>
      <c r="BR136" s="2">
        <v>4207</v>
      </c>
      <c r="BS136" s="2">
        <v>7358</v>
      </c>
      <c r="BT136" s="2">
        <v>721</v>
      </c>
      <c r="BU136" s="2">
        <v>701</v>
      </c>
      <c r="BV136" s="2">
        <v>1422</v>
      </c>
      <c r="BW136" s="2">
        <v>205</v>
      </c>
      <c r="BX136" s="2">
        <v>206</v>
      </c>
      <c r="BY136" s="2">
        <v>411</v>
      </c>
      <c r="BZ136" s="2">
        <v>9043</v>
      </c>
      <c r="CA136" s="2">
        <v>9818</v>
      </c>
      <c r="CB136" s="2">
        <v>18861</v>
      </c>
      <c r="CC136" s="2">
        <v>620205</v>
      </c>
      <c r="CD136" s="2">
        <v>677505</v>
      </c>
      <c r="CE136" s="2">
        <v>1297710</v>
      </c>
      <c r="CF136" s="2">
        <f t="shared" si="199"/>
        <v>729</v>
      </c>
      <c r="CG136" s="2">
        <f t="shared" si="200"/>
        <v>757</v>
      </c>
      <c r="CH136" s="2">
        <f t="shared" si="201"/>
        <v>1486</v>
      </c>
      <c r="CI136" s="2">
        <v>635581</v>
      </c>
      <c r="CJ136" s="2">
        <v>695055</v>
      </c>
      <c r="CK136" s="2">
        <v>1330636</v>
      </c>
      <c r="CL136" s="122" t="s">
        <v>591</v>
      </c>
      <c r="CM136" s="221" t="s">
        <v>553</v>
      </c>
      <c r="CN136" s="25"/>
      <c r="CO136" s="242">
        <f t="shared" si="203"/>
        <v>573.89221996098115</v>
      </c>
      <c r="CP136" s="242">
        <f t="shared" si="204"/>
        <v>1246.3692309542205</v>
      </c>
      <c r="CQ136" s="242">
        <f t="shared" si="205"/>
        <v>310.49127484901959</v>
      </c>
      <c r="CR136" s="242">
        <f t="shared" si="206"/>
        <v>3194.8586660814831</v>
      </c>
      <c r="CS136" s="242">
        <f t="shared" si="207"/>
        <v>219818.67555063896</v>
      </c>
      <c r="CT136" s="242">
        <f t="shared" si="208"/>
        <v>251.71305751535357</v>
      </c>
      <c r="CU136" s="242">
        <f t="shared" si="209"/>
        <v>225396.00000000003</v>
      </c>
    </row>
    <row r="137" spans="1:99">
      <c r="A137" s="1">
        <v>137</v>
      </c>
      <c r="B137" s="25">
        <v>35</v>
      </c>
      <c r="C137" s="1">
        <v>4</v>
      </c>
      <c r="D137" s="122" t="s">
        <v>591</v>
      </c>
      <c r="E137" s="20" t="s">
        <v>717</v>
      </c>
      <c r="F137" s="71">
        <v>1632322</v>
      </c>
      <c r="G137" s="71">
        <v>256888</v>
      </c>
      <c r="H137" s="74">
        <f t="shared" si="161"/>
        <v>6.3542166235869324</v>
      </c>
      <c r="I137" s="84">
        <v>6.6</v>
      </c>
      <c r="J137" s="71">
        <v>1376029.6260000002</v>
      </c>
      <c r="K137" s="71">
        <v>1362971.8158000002</v>
      </c>
      <c r="L137" s="71">
        <v>6729.433</v>
      </c>
      <c r="M137" s="71">
        <v>6328.3772000000008</v>
      </c>
      <c r="N137" s="17"/>
      <c r="O137" s="71">
        <v>1751.2338000000002</v>
      </c>
      <c r="P137" s="71">
        <v>95505.762799999997</v>
      </c>
      <c r="Q137" s="71">
        <v>10988.410600000001</v>
      </c>
      <c r="R137" s="59"/>
      <c r="S137" s="59"/>
      <c r="T137" s="71">
        <v>5868.3109999999997</v>
      </c>
      <c r="U137" s="71">
        <v>16885.586199999998</v>
      </c>
      <c r="V137" s="71">
        <v>1850.9859999999996</v>
      </c>
      <c r="W137" s="71">
        <v>41939.814400000003</v>
      </c>
      <c r="X137" s="59">
        <f t="shared" si="190"/>
        <v>17972.654599999994</v>
      </c>
      <c r="Y137" s="100"/>
      <c r="Z137" s="71">
        <v>41446.929400000001</v>
      </c>
      <c r="AA137" s="71">
        <v>14840.331200000001</v>
      </c>
      <c r="AB137" s="71">
        <v>21197.948599999996</v>
      </c>
      <c r="AC137" s="71">
        <v>81550.168199999986</v>
      </c>
      <c r="AD137" s="71">
        <v>5088.4221999999991</v>
      </c>
      <c r="AE137" s="71">
        <v>12808.2346</v>
      </c>
      <c r="AF137" s="71">
        <v>4120.7809999999999</v>
      </c>
      <c r="AG137" s="71">
        <v>36146.985800000002</v>
      </c>
      <c r="AH137" s="59">
        <f t="shared" si="191"/>
        <v>23385.744599999991</v>
      </c>
      <c r="AJ137" s="113">
        <f t="shared" si="210"/>
        <v>217457.58800000002</v>
      </c>
      <c r="AK137" s="113">
        <f t="shared" si="210"/>
        <v>215394.54080000002</v>
      </c>
      <c r="AL137" s="113">
        <f t="shared" si="210"/>
        <v>1064.2578000000001</v>
      </c>
      <c r="AM137" s="113">
        <f t="shared" si="210"/>
        <v>998.78940000000023</v>
      </c>
      <c r="AN137" s="114"/>
      <c r="AO137" s="113">
        <f t="shared" si="211"/>
        <v>276.77780000000001</v>
      </c>
      <c r="AP137" s="113">
        <f t="shared" si="211"/>
        <v>14765.706200000001</v>
      </c>
      <c r="AQ137" s="113">
        <f t="shared" si="211"/>
        <v>1684.6236000000001</v>
      </c>
      <c r="AR137" s="113"/>
      <c r="AS137" s="113"/>
      <c r="AT137" s="113">
        <f t="shared" si="212"/>
        <v>900.85099999999989</v>
      </c>
      <c r="AU137" s="113">
        <f t="shared" si="212"/>
        <v>2572.5457999999994</v>
      </c>
      <c r="AV137" s="113">
        <f t="shared" si="212"/>
        <v>280.54879999999997</v>
      </c>
      <c r="AW137" s="113">
        <f t="shared" si="212"/>
        <v>6535.6346000000003</v>
      </c>
      <c r="AX137" s="113">
        <f t="shared" si="195"/>
        <v>2791.5024000000012</v>
      </c>
      <c r="AY137" s="113"/>
      <c r="AZ137" s="113">
        <f t="shared" si="213"/>
        <v>6527.4479999999994</v>
      </c>
      <c r="BA137" s="113">
        <f t="shared" si="213"/>
        <v>2265.9596000000001</v>
      </c>
      <c r="BB137" s="113">
        <f t="shared" si="213"/>
        <v>3140.4991999999988</v>
      </c>
      <c r="BC137" s="113">
        <f t="shared" si="213"/>
        <v>12454.021199999996</v>
      </c>
      <c r="BD137" s="113">
        <f t="shared" si="213"/>
        <v>754.26019999999983</v>
      </c>
      <c r="BE137" s="113">
        <f t="shared" si="213"/>
        <v>2001.9307999999999</v>
      </c>
      <c r="BF137" s="113">
        <f t="shared" si="213"/>
        <v>621.46420000000001</v>
      </c>
      <c r="BG137" s="113">
        <f t="shared" si="213"/>
        <v>5603.8242</v>
      </c>
      <c r="BH137" s="106">
        <f t="shared" si="197"/>
        <v>3472.5417999999954</v>
      </c>
      <c r="BI137" s="124">
        <f t="shared" si="198"/>
        <v>256888.00000000003</v>
      </c>
      <c r="BJ137" s="106"/>
      <c r="BK137" s="2">
        <v>2980</v>
      </c>
      <c r="BL137" s="2">
        <v>3662</v>
      </c>
      <c r="BM137" s="2">
        <v>6642</v>
      </c>
      <c r="BN137" s="2">
        <v>717</v>
      </c>
      <c r="BO137" s="2">
        <v>850</v>
      </c>
      <c r="BP137" s="2">
        <v>1567</v>
      </c>
      <c r="BQ137" s="2">
        <v>5153</v>
      </c>
      <c r="BR137" s="2">
        <v>6535</v>
      </c>
      <c r="BS137" s="2">
        <v>11688</v>
      </c>
      <c r="BT137" s="2">
        <v>1171</v>
      </c>
      <c r="BU137" s="2">
        <v>1180</v>
      </c>
      <c r="BV137" s="2">
        <v>2351</v>
      </c>
      <c r="BW137" s="2">
        <v>556</v>
      </c>
      <c r="BX137" s="2">
        <v>585</v>
      </c>
      <c r="BY137" s="2">
        <v>1141</v>
      </c>
      <c r="BZ137" s="2">
        <v>14066</v>
      </c>
      <c r="CA137" s="2">
        <v>15212</v>
      </c>
      <c r="CB137" s="2">
        <v>29278</v>
      </c>
      <c r="CC137" s="2">
        <v>729771</v>
      </c>
      <c r="CD137" s="2">
        <v>848617</v>
      </c>
      <c r="CE137" s="2">
        <v>1578388</v>
      </c>
      <c r="CF137" s="2">
        <f t="shared" si="199"/>
        <v>702</v>
      </c>
      <c r="CG137" s="2">
        <f t="shared" si="200"/>
        <v>565</v>
      </c>
      <c r="CH137" s="2">
        <f t="shared" si="201"/>
        <v>1267</v>
      </c>
      <c r="CI137" s="2">
        <v>755116</v>
      </c>
      <c r="CJ137" s="2">
        <v>877206</v>
      </c>
      <c r="CK137" s="2">
        <v>1632322</v>
      </c>
      <c r="CL137" s="122" t="s">
        <v>591</v>
      </c>
      <c r="CM137" s="221" t="s">
        <v>634</v>
      </c>
      <c r="CN137" s="25"/>
      <c r="CO137" s="242">
        <f t="shared" si="203"/>
        <v>1291.8980397250052</v>
      </c>
      <c r="CP137" s="242">
        <f t="shared" si="204"/>
        <v>1839.408489256409</v>
      </c>
      <c r="CQ137" s="242">
        <f t="shared" si="205"/>
        <v>549.55633508584708</v>
      </c>
      <c r="CR137" s="242">
        <f t="shared" si="206"/>
        <v>4607.6490202300774</v>
      </c>
      <c r="CS137" s="242">
        <f t="shared" si="207"/>
        <v>248400.0929620504</v>
      </c>
      <c r="CT137" s="242">
        <f t="shared" si="208"/>
        <v>199.39515365228186</v>
      </c>
      <c r="CU137" s="242">
        <f t="shared" si="209"/>
        <v>256888.00000000003</v>
      </c>
    </row>
    <row r="138" spans="1:99">
      <c r="A138" s="1">
        <v>140</v>
      </c>
      <c r="B138" s="25">
        <v>38</v>
      </c>
      <c r="C138" s="1">
        <v>4</v>
      </c>
      <c r="D138" s="122" t="s">
        <v>591</v>
      </c>
      <c r="E138" s="20" t="s">
        <v>487</v>
      </c>
      <c r="F138" s="71">
        <v>2096280</v>
      </c>
      <c r="G138" s="71">
        <v>349994</v>
      </c>
      <c r="H138" s="74">
        <f t="shared" si="161"/>
        <v>5.9894741052703759</v>
      </c>
      <c r="I138" s="84">
        <v>6.7</v>
      </c>
      <c r="J138" s="71">
        <v>1836368.5521000002</v>
      </c>
      <c r="K138" s="71">
        <v>1821537.0878999997</v>
      </c>
      <c r="L138" s="71">
        <v>8887.454700000002</v>
      </c>
      <c r="M138" s="71">
        <v>5944.0095000002184</v>
      </c>
      <c r="N138" s="17"/>
      <c r="O138" s="71">
        <v>147.7182</v>
      </c>
      <c r="P138" s="71">
        <v>97060.847999999998</v>
      </c>
      <c r="Q138" s="71">
        <v>11621.476499999999</v>
      </c>
      <c r="R138" s="59"/>
      <c r="S138" s="59"/>
      <c r="T138" s="71">
        <v>16839.874799999998</v>
      </c>
      <c r="U138" s="71">
        <v>27154.189200000004</v>
      </c>
      <c r="V138" s="71">
        <v>5663.8185000000003</v>
      </c>
      <c r="W138" s="71">
        <v>18161.613600000001</v>
      </c>
      <c r="X138" s="59">
        <f t="shared" si="190"/>
        <v>17619.87539999999</v>
      </c>
      <c r="Y138" s="100"/>
      <c r="Z138" s="71">
        <v>15627.842999999993</v>
      </c>
      <c r="AA138" s="71">
        <v>15096.354899999995</v>
      </c>
      <c r="AB138" s="71">
        <v>27351.710700000003</v>
      </c>
      <c r="AC138" s="71">
        <v>104626.97309999997</v>
      </c>
      <c r="AD138" s="71">
        <v>9141.2219999999961</v>
      </c>
      <c r="AE138" s="71">
        <v>9112.3281000000006</v>
      </c>
      <c r="AF138" s="71">
        <v>4906.7883000000011</v>
      </c>
      <c r="AG138" s="71">
        <v>52959.547200000001</v>
      </c>
      <c r="AH138" s="59">
        <f t="shared" si="191"/>
        <v>28507.08749999998</v>
      </c>
      <c r="AJ138" s="113">
        <f t="shared" si="210"/>
        <v>310981.91570000001</v>
      </c>
      <c r="AK138" s="113">
        <f t="shared" si="210"/>
        <v>308519.53589999996</v>
      </c>
      <c r="AL138" s="113">
        <f t="shared" si="210"/>
        <v>1498.3513000000003</v>
      </c>
      <c r="AM138" s="113">
        <f t="shared" si="210"/>
        <v>964.02850000003707</v>
      </c>
      <c r="AN138" s="114"/>
      <c r="AO138" s="113">
        <f t="shared" si="211"/>
        <v>23.401599999999998</v>
      </c>
      <c r="AP138" s="113">
        <f t="shared" si="211"/>
        <v>15120.461800000003</v>
      </c>
      <c r="AQ138" s="113">
        <f t="shared" si="211"/>
        <v>1754.2651000000001</v>
      </c>
      <c r="AR138" s="113"/>
      <c r="AS138" s="113"/>
      <c r="AT138" s="113">
        <f t="shared" si="212"/>
        <v>2667.7824000000001</v>
      </c>
      <c r="AU138" s="113">
        <f t="shared" si="212"/>
        <v>4172.9008000000022</v>
      </c>
      <c r="AV138" s="113">
        <f t="shared" si="212"/>
        <v>873.10010000000023</v>
      </c>
      <c r="AW138" s="113">
        <f t="shared" si="212"/>
        <v>3022.1642000000002</v>
      </c>
      <c r="AX138" s="113">
        <f t="shared" si="195"/>
        <v>2630.2492000000002</v>
      </c>
      <c r="AY138" s="113"/>
      <c r="AZ138" s="113">
        <f t="shared" si="213"/>
        <v>2325.4103999999993</v>
      </c>
      <c r="BA138" s="113">
        <f t="shared" si="213"/>
        <v>2016.5648999999994</v>
      </c>
      <c r="BB138" s="113">
        <f t="shared" si="213"/>
        <v>3748.6335000000017</v>
      </c>
      <c r="BC138" s="113">
        <f t="shared" si="213"/>
        <v>15777.612099999998</v>
      </c>
      <c r="BD138" s="113">
        <f t="shared" si="213"/>
        <v>1362.2367999999994</v>
      </c>
      <c r="BE138" s="113">
        <f t="shared" si="213"/>
        <v>1489.2255</v>
      </c>
      <c r="BF138" s="113">
        <f t="shared" si="213"/>
        <v>722.74070000000029</v>
      </c>
      <c r="BG138" s="113">
        <f t="shared" si="213"/>
        <v>7913.7372000000014</v>
      </c>
      <c r="BH138" s="106">
        <f t="shared" si="197"/>
        <v>4289.6718999999975</v>
      </c>
      <c r="BI138" s="124">
        <f t="shared" si="198"/>
        <v>349994</v>
      </c>
      <c r="BJ138" s="106"/>
      <c r="BK138" s="2">
        <v>1120</v>
      </c>
      <c r="BL138" s="2">
        <v>1251</v>
      </c>
      <c r="BM138" s="2">
        <v>2371</v>
      </c>
      <c r="BN138" s="2">
        <v>814</v>
      </c>
      <c r="BO138" s="2">
        <v>860</v>
      </c>
      <c r="BP138" s="2">
        <v>1674</v>
      </c>
      <c r="BQ138" s="2">
        <v>2873</v>
      </c>
      <c r="BR138" s="2">
        <v>3436</v>
      </c>
      <c r="BS138" s="2">
        <v>6309</v>
      </c>
      <c r="BT138" s="2">
        <v>1750</v>
      </c>
      <c r="BU138" s="2">
        <v>1799</v>
      </c>
      <c r="BV138" s="2">
        <v>3549</v>
      </c>
      <c r="BW138" s="2">
        <v>380</v>
      </c>
      <c r="BX138" s="2">
        <v>405</v>
      </c>
      <c r="BY138" s="2">
        <v>785</v>
      </c>
      <c r="BZ138" s="2">
        <v>30831</v>
      </c>
      <c r="CA138" s="2">
        <v>32252</v>
      </c>
      <c r="CB138" s="2">
        <v>63083</v>
      </c>
      <c r="CC138" s="2">
        <v>977319</v>
      </c>
      <c r="CD138" s="2">
        <v>1032121</v>
      </c>
      <c r="CE138" s="2">
        <v>2009440</v>
      </c>
      <c r="CF138" s="2">
        <f t="shared" si="199"/>
        <v>4452</v>
      </c>
      <c r="CG138" s="2">
        <f t="shared" si="200"/>
        <v>4617</v>
      </c>
      <c r="CH138" s="2">
        <f t="shared" si="201"/>
        <v>9069</v>
      </c>
      <c r="CI138" s="2">
        <v>1019539</v>
      </c>
      <c r="CJ138" s="2">
        <v>1076741</v>
      </c>
      <c r="CK138" s="2">
        <v>2096280</v>
      </c>
      <c r="CL138" s="122" t="s">
        <v>591</v>
      </c>
      <c r="CM138" s="221" t="s">
        <v>637</v>
      </c>
      <c r="CN138" s="25"/>
      <c r="CO138" s="242">
        <f t="shared" si="203"/>
        <v>675.35144637166798</v>
      </c>
      <c r="CP138" s="242">
        <f t="shared" si="204"/>
        <v>1053.3479048600377</v>
      </c>
      <c r="CQ138" s="242">
        <f t="shared" si="205"/>
        <v>723.60276108153494</v>
      </c>
      <c r="CR138" s="242">
        <f t="shared" si="206"/>
        <v>10532.310331635088</v>
      </c>
      <c r="CS138" s="242">
        <f t="shared" si="207"/>
        <v>335495.2312477341</v>
      </c>
      <c r="CT138" s="242">
        <f t="shared" si="208"/>
        <v>1514.1563083175911</v>
      </c>
      <c r="CU138" s="242">
        <f t="shared" si="209"/>
        <v>349994</v>
      </c>
    </row>
    <row r="139" spans="1:99">
      <c r="A139" s="1">
        <v>141</v>
      </c>
      <c r="B139" s="25">
        <v>39</v>
      </c>
      <c r="C139" s="1">
        <v>4</v>
      </c>
      <c r="D139" s="122" t="s">
        <v>591</v>
      </c>
      <c r="E139" s="20" t="s">
        <v>488</v>
      </c>
      <c r="F139" s="71">
        <v>1419799</v>
      </c>
      <c r="G139" s="71">
        <v>250070</v>
      </c>
      <c r="H139" s="74">
        <f t="shared" ref="H139:H163" si="214">F139/G139</f>
        <v>5.6776062702443317</v>
      </c>
      <c r="I139" s="84">
        <v>6.5</v>
      </c>
      <c r="J139" s="71">
        <v>1273094.4843000001</v>
      </c>
      <c r="K139" s="71">
        <v>1265498.6553999998</v>
      </c>
      <c r="L139" s="71">
        <v>4279.4905999999992</v>
      </c>
      <c r="M139" s="71">
        <v>3316.3383000001136</v>
      </c>
      <c r="N139" s="17"/>
      <c r="O139" s="71">
        <v>720.70440000000008</v>
      </c>
      <c r="P139" s="71">
        <v>49342.436499999996</v>
      </c>
      <c r="Q139" s="71">
        <v>5366.9871000000003</v>
      </c>
      <c r="R139" s="59"/>
      <c r="S139" s="59"/>
      <c r="T139" s="71">
        <v>6987.3390999999983</v>
      </c>
      <c r="U139" s="71">
        <v>10761.265799999997</v>
      </c>
      <c r="V139" s="71">
        <v>1425.8638000000005</v>
      </c>
      <c r="W139" s="71">
        <v>15048.353200000001</v>
      </c>
      <c r="X139" s="59">
        <f t="shared" si="190"/>
        <v>9752.6275000000023</v>
      </c>
      <c r="Y139" s="100"/>
      <c r="Z139" s="71">
        <v>11613.911200000002</v>
      </c>
      <c r="AA139" s="71">
        <v>9721.3460000000032</v>
      </c>
      <c r="AB139" s="71">
        <v>10357.1116</v>
      </c>
      <c r="AC139" s="71">
        <v>64949.005999999994</v>
      </c>
      <c r="AD139" s="71">
        <v>6517.6052999999993</v>
      </c>
      <c r="AE139" s="71">
        <v>7780.8369000000002</v>
      </c>
      <c r="AF139" s="71">
        <v>3405.4269000000004</v>
      </c>
      <c r="AG139" s="71">
        <v>26720.6302</v>
      </c>
      <c r="AH139" s="59">
        <f t="shared" si="191"/>
        <v>20524.506699999998</v>
      </c>
      <c r="AJ139" s="113">
        <f t="shared" si="210"/>
        <v>224726.57090000002</v>
      </c>
      <c r="AK139" s="113">
        <f t="shared" si="210"/>
        <v>223391.93449999997</v>
      </c>
      <c r="AL139" s="113">
        <f t="shared" si="210"/>
        <v>754.79949999999997</v>
      </c>
      <c r="AM139" s="113">
        <f t="shared" si="210"/>
        <v>579.83690000002002</v>
      </c>
      <c r="AN139" s="114"/>
      <c r="AO139" s="113">
        <f t="shared" si="211"/>
        <v>127.00810000000003</v>
      </c>
      <c r="AP139" s="113">
        <f t="shared" si="211"/>
        <v>8579.8586999999989</v>
      </c>
      <c r="AQ139" s="113">
        <f t="shared" si="211"/>
        <v>929.46440000000007</v>
      </c>
      <c r="AR139" s="113"/>
      <c r="AS139" s="113"/>
      <c r="AT139" s="113">
        <f t="shared" si="212"/>
        <v>1212.4769999999999</v>
      </c>
      <c r="AU139" s="115">
        <f t="shared" si="212"/>
        <v>1847.3493999999994</v>
      </c>
      <c r="AV139" s="113">
        <f t="shared" si="212"/>
        <v>247.49680000000009</v>
      </c>
      <c r="AW139" s="113">
        <f t="shared" si="212"/>
        <v>2651.3853000000004</v>
      </c>
      <c r="AX139" s="113">
        <f t="shared" si="195"/>
        <v>1691.6857999999993</v>
      </c>
      <c r="AY139" s="113"/>
      <c r="AZ139" s="113">
        <f t="shared" si="213"/>
        <v>2023.2962000000002</v>
      </c>
      <c r="BA139" s="113">
        <f t="shared" si="213"/>
        <v>1672.1708000000006</v>
      </c>
      <c r="BB139" s="113">
        <f t="shared" si="213"/>
        <v>1730.2979</v>
      </c>
      <c r="BC139" s="113">
        <f t="shared" si="213"/>
        <v>11210.797399999999</v>
      </c>
      <c r="BD139" s="113">
        <f t="shared" si="213"/>
        <v>1110.135</v>
      </c>
      <c r="BE139" s="113">
        <f t="shared" si="213"/>
        <v>1361.0596</v>
      </c>
      <c r="BF139" s="113">
        <f t="shared" si="213"/>
        <v>581.38270000000023</v>
      </c>
      <c r="BG139" s="113">
        <f t="shared" si="213"/>
        <v>4623.6880000000001</v>
      </c>
      <c r="BH139" s="106">
        <f t="shared" si="197"/>
        <v>3534.5320999999994</v>
      </c>
      <c r="BI139" s="124">
        <f t="shared" si="198"/>
        <v>250070.00000000003</v>
      </c>
      <c r="BJ139" s="106"/>
      <c r="BK139" s="2">
        <v>734</v>
      </c>
      <c r="BL139" s="2">
        <v>913</v>
      </c>
      <c r="BM139" s="2">
        <v>1647</v>
      </c>
      <c r="BN139" s="2">
        <v>409</v>
      </c>
      <c r="BO139" s="2">
        <v>511</v>
      </c>
      <c r="BP139" s="2">
        <v>920</v>
      </c>
      <c r="BQ139" s="2">
        <v>2787</v>
      </c>
      <c r="BR139" s="2">
        <v>3786</v>
      </c>
      <c r="BS139" s="2">
        <v>6573</v>
      </c>
      <c r="BT139" s="2">
        <v>836</v>
      </c>
      <c r="BU139" s="2">
        <v>944</v>
      </c>
      <c r="BV139" s="2">
        <v>1780</v>
      </c>
      <c r="BW139" s="2">
        <v>141</v>
      </c>
      <c r="BX139" s="2">
        <v>161</v>
      </c>
      <c r="BY139" s="2">
        <v>302</v>
      </c>
      <c r="BZ139" s="2">
        <v>9852</v>
      </c>
      <c r="CA139" s="2">
        <v>11054</v>
      </c>
      <c r="CB139" s="2">
        <v>20906</v>
      </c>
      <c r="CC139" s="2">
        <v>660021</v>
      </c>
      <c r="CD139" s="2">
        <v>726312</v>
      </c>
      <c r="CE139" s="2">
        <v>1386333</v>
      </c>
      <c r="CF139" s="2">
        <f t="shared" si="199"/>
        <v>719</v>
      </c>
      <c r="CG139" s="2">
        <f t="shared" si="200"/>
        <v>619</v>
      </c>
      <c r="CH139" s="2">
        <f t="shared" si="201"/>
        <v>1338</v>
      </c>
      <c r="CI139" s="2">
        <v>675499</v>
      </c>
      <c r="CJ139" s="2">
        <v>744300</v>
      </c>
      <c r="CK139" s="2">
        <v>1419799</v>
      </c>
      <c r="CL139" s="122" t="s">
        <v>591</v>
      </c>
      <c r="CM139" s="221" t="s">
        <v>638</v>
      </c>
      <c r="CN139" s="25"/>
      <c r="CO139" s="242">
        <f t="shared" si="203"/>
        <v>452.12716025296538</v>
      </c>
      <c r="CP139" s="242">
        <f t="shared" si="204"/>
        <v>1157.7062034837325</v>
      </c>
      <c r="CQ139" s="242">
        <f t="shared" si="205"/>
        <v>366.70383624724343</v>
      </c>
      <c r="CR139" s="242">
        <f t="shared" si="206"/>
        <v>3682.1855910590161</v>
      </c>
      <c r="CS139" s="242">
        <f t="shared" si="207"/>
        <v>244175.61451304023</v>
      </c>
      <c r="CT139" s="242">
        <f t="shared" si="208"/>
        <v>235.66269591681638</v>
      </c>
      <c r="CU139" s="242">
        <f t="shared" si="209"/>
        <v>250070</v>
      </c>
    </row>
    <row r="140" spans="1:99">
      <c r="A140" s="1">
        <v>144</v>
      </c>
      <c r="B140" s="25">
        <v>42</v>
      </c>
      <c r="C140" s="1">
        <v>4</v>
      </c>
      <c r="D140" s="122" t="s">
        <v>591</v>
      </c>
      <c r="E140" s="20" t="s">
        <v>718</v>
      </c>
      <c r="F140" s="71">
        <v>2457766</v>
      </c>
      <c r="G140" s="71">
        <v>383843</v>
      </c>
      <c r="H140" s="74">
        <f t="shared" si="214"/>
        <v>6.4030502054225291</v>
      </c>
      <c r="I140" s="84">
        <v>7</v>
      </c>
      <c r="J140" s="71">
        <v>2219572.8177999998</v>
      </c>
      <c r="K140" s="71">
        <v>2209033.2780000004</v>
      </c>
      <c r="L140" s="71">
        <v>5523.3310000000001</v>
      </c>
      <c r="M140" s="71">
        <v>5016.2088000000767</v>
      </c>
      <c r="N140" s="17"/>
      <c r="O140" s="71">
        <v>177.8974</v>
      </c>
      <c r="P140" s="71">
        <v>79081.100199999986</v>
      </c>
      <c r="Q140" s="71">
        <v>15235.240800000001</v>
      </c>
      <c r="R140" s="59"/>
      <c r="S140" s="59"/>
      <c r="T140" s="71">
        <v>9869.4648000000016</v>
      </c>
      <c r="U140" s="71">
        <v>21553.814999999995</v>
      </c>
      <c r="V140" s="71">
        <v>6465.128200000001</v>
      </c>
      <c r="W140" s="71">
        <v>15089.935600000003</v>
      </c>
      <c r="X140" s="59">
        <f t="shared" si="190"/>
        <v>10867.515799999986</v>
      </c>
      <c r="Y140" s="100"/>
      <c r="Z140" s="71">
        <v>16124.727800000001</v>
      </c>
      <c r="AA140" s="71">
        <v>16031.313800000004</v>
      </c>
      <c r="AB140" s="71">
        <v>27075.478199999998</v>
      </c>
      <c r="AC140" s="71">
        <v>99702.664800000028</v>
      </c>
      <c r="AD140" s="71">
        <v>7868.1703999999991</v>
      </c>
      <c r="AE140" s="71">
        <v>17212.249200000002</v>
      </c>
      <c r="AF140" s="71">
        <v>4257.9121999999988</v>
      </c>
      <c r="AG140" s="71">
        <v>45651.752599999993</v>
      </c>
      <c r="AH140" s="59">
        <f t="shared" si="191"/>
        <v>24712.580400000035</v>
      </c>
      <c r="AJ140" s="113">
        <f t="shared" si="210"/>
        <v>350251.56889999995</v>
      </c>
      <c r="AK140" s="113">
        <f t="shared" si="210"/>
        <v>348617.71980000002</v>
      </c>
      <c r="AL140" s="113">
        <f t="shared" si="210"/>
        <v>871.07509999999991</v>
      </c>
      <c r="AM140" s="113">
        <f t="shared" si="210"/>
        <v>762.77400000001205</v>
      </c>
      <c r="AN140" s="114"/>
      <c r="AO140" s="113">
        <f t="shared" si="211"/>
        <v>26.195899999999998</v>
      </c>
      <c r="AP140" s="113">
        <f t="shared" si="211"/>
        <v>11446.817299999997</v>
      </c>
      <c r="AQ140" s="113">
        <f t="shared" si="211"/>
        <v>2206.8827999999994</v>
      </c>
      <c r="AR140" s="113"/>
      <c r="AS140" s="113"/>
      <c r="AT140" s="113">
        <f t="shared" si="212"/>
        <v>1404.33</v>
      </c>
      <c r="AU140" s="113">
        <f t="shared" si="212"/>
        <v>3059.8250999999991</v>
      </c>
      <c r="AV140" s="113">
        <f t="shared" si="212"/>
        <v>982.71049999999991</v>
      </c>
      <c r="AW140" s="113">
        <f t="shared" si="212"/>
        <v>2330.2238000000002</v>
      </c>
      <c r="AX140" s="113">
        <f t="shared" si="195"/>
        <v>1462.8450999999986</v>
      </c>
      <c r="AY140" s="113"/>
      <c r="AZ140" s="113">
        <f t="shared" si="213"/>
        <v>2337.8622999999998</v>
      </c>
      <c r="BA140" s="113">
        <f t="shared" si="213"/>
        <v>2148.6673000000001</v>
      </c>
      <c r="BB140" s="113">
        <f t="shared" si="213"/>
        <v>3384.5990999999985</v>
      </c>
      <c r="BC140" s="113">
        <f t="shared" si="213"/>
        <v>14247.289200000003</v>
      </c>
      <c r="BD140" s="113">
        <f t="shared" si="213"/>
        <v>1067.9667999999997</v>
      </c>
      <c r="BE140" s="113">
        <f t="shared" si="213"/>
        <v>2619.3486000000003</v>
      </c>
      <c r="BF140" s="113">
        <f t="shared" si="213"/>
        <v>563.3928999999996</v>
      </c>
      <c r="BG140" s="113">
        <f t="shared" si="213"/>
        <v>6720.1578999999983</v>
      </c>
      <c r="BH140" s="106">
        <f t="shared" si="197"/>
        <v>3276.4230000000061</v>
      </c>
      <c r="BI140" s="124">
        <f t="shared" si="198"/>
        <v>383842.99999999994</v>
      </c>
      <c r="BJ140" s="106"/>
      <c r="BK140" s="2">
        <v>1494</v>
      </c>
      <c r="BL140" s="2">
        <v>1749</v>
      </c>
      <c r="BM140" s="2">
        <v>3243</v>
      </c>
      <c r="BN140" s="2">
        <v>1116</v>
      </c>
      <c r="BO140" s="2">
        <v>1268</v>
      </c>
      <c r="BP140" s="2">
        <v>2384</v>
      </c>
      <c r="BQ140" s="2">
        <v>5926</v>
      </c>
      <c r="BR140" s="2">
        <v>7831</v>
      </c>
      <c r="BS140" s="2">
        <v>13757</v>
      </c>
      <c r="BT140" s="2">
        <v>2165</v>
      </c>
      <c r="BU140" s="2">
        <v>2461</v>
      </c>
      <c r="BV140" s="2">
        <v>4626</v>
      </c>
      <c r="BW140" s="2">
        <v>510</v>
      </c>
      <c r="BX140" s="2">
        <v>553</v>
      </c>
      <c r="BY140" s="2">
        <v>1063</v>
      </c>
      <c r="BZ140" s="2">
        <v>19820</v>
      </c>
      <c r="CA140" s="2">
        <v>19427</v>
      </c>
      <c r="CB140" s="2">
        <v>39247</v>
      </c>
      <c r="CC140" s="2">
        <v>1155346</v>
      </c>
      <c r="CD140" s="2">
        <v>1236679</v>
      </c>
      <c r="CE140" s="2">
        <v>2392025</v>
      </c>
      <c r="CF140" s="2">
        <f t="shared" si="199"/>
        <v>755</v>
      </c>
      <c r="CG140" s="2">
        <f t="shared" si="200"/>
        <v>666</v>
      </c>
      <c r="CH140" s="2">
        <f t="shared" si="201"/>
        <v>1421</v>
      </c>
      <c r="CI140" s="2">
        <v>1187132</v>
      </c>
      <c r="CJ140" s="2">
        <v>1270634</v>
      </c>
      <c r="CK140" s="2">
        <v>2457766</v>
      </c>
      <c r="CL140" s="122" t="s">
        <v>591</v>
      </c>
      <c r="CM140" s="221" t="s">
        <v>509</v>
      </c>
      <c r="CN140" s="25"/>
      <c r="CO140" s="242">
        <f t="shared" si="203"/>
        <v>878.79991870666288</v>
      </c>
      <c r="CP140" s="242">
        <f t="shared" si="204"/>
        <v>2148.5072830367089</v>
      </c>
      <c r="CQ140" s="242">
        <f t="shared" si="205"/>
        <v>888.48280389589581</v>
      </c>
      <c r="CR140" s="242">
        <f t="shared" si="206"/>
        <v>6129.4225003519459</v>
      </c>
      <c r="CS140" s="242">
        <f t="shared" si="207"/>
        <v>373575.8620124943</v>
      </c>
      <c r="CT140" s="242">
        <f t="shared" si="208"/>
        <v>221.92548151451359</v>
      </c>
      <c r="CU140" s="242">
        <f t="shared" si="209"/>
        <v>383843</v>
      </c>
    </row>
    <row r="141" spans="1:99">
      <c r="A141" s="1">
        <v>146</v>
      </c>
      <c r="B141" s="25">
        <v>44</v>
      </c>
      <c r="C141" s="1">
        <v>4</v>
      </c>
      <c r="D141" s="122" t="s">
        <v>591</v>
      </c>
      <c r="E141" s="20" t="s">
        <v>449</v>
      </c>
      <c r="F141" s="71">
        <v>1247476</v>
      </c>
      <c r="G141" s="71">
        <v>205818</v>
      </c>
      <c r="H141" s="74">
        <f t="shared" si="214"/>
        <v>6.0610636581834436</v>
      </c>
      <c r="I141" s="84">
        <v>6.7</v>
      </c>
      <c r="J141" s="71">
        <v>1099581.0096</v>
      </c>
      <c r="K141" s="71">
        <v>1092062.0060000001</v>
      </c>
      <c r="L141" s="71">
        <v>6318.76</v>
      </c>
      <c r="M141" s="71">
        <v>1200.2436000000321</v>
      </c>
      <c r="N141" s="17"/>
      <c r="O141" s="71">
        <v>1952.8424000000002</v>
      </c>
      <c r="P141" s="71">
        <v>41110.27760000003</v>
      </c>
      <c r="Q141" s="71">
        <v>15345.386800000007</v>
      </c>
      <c r="R141" s="59"/>
      <c r="S141" s="59"/>
      <c r="T141" s="71">
        <v>5971.9288000000006</v>
      </c>
      <c r="U141" s="71">
        <v>9527.6627999999982</v>
      </c>
      <c r="V141" s="71">
        <v>1660.7247999999997</v>
      </c>
      <c r="W141" s="71">
        <v>2628.9195999999993</v>
      </c>
      <c r="X141" s="59">
        <f t="shared" si="190"/>
        <v>5975.6548000000257</v>
      </c>
      <c r="Y141" s="100"/>
      <c r="Z141" s="71">
        <v>11146.400799999999</v>
      </c>
      <c r="AA141" s="71">
        <v>9254.869200000001</v>
      </c>
      <c r="AB141" s="71">
        <v>11646.355599999999</v>
      </c>
      <c r="AC141" s="71">
        <v>72784.244800000015</v>
      </c>
      <c r="AD141" s="71">
        <v>3697.4312</v>
      </c>
      <c r="AE141" s="71">
        <v>8608.5779999999977</v>
      </c>
      <c r="AF141" s="71">
        <v>3696.4376000000007</v>
      </c>
      <c r="AG141" s="71">
        <v>35777.743199999997</v>
      </c>
      <c r="AH141" s="59">
        <f t="shared" si="191"/>
        <v>21004.05480000002</v>
      </c>
      <c r="AJ141" s="113">
        <f t="shared" si="210"/>
        <v>181636.37230000002</v>
      </c>
      <c r="AK141" s="113">
        <f t="shared" si="210"/>
        <v>180394.86800000002</v>
      </c>
      <c r="AL141" s="113">
        <f t="shared" si="210"/>
        <v>1043.7895000000003</v>
      </c>
      <c r="AM141" s="113">
        <f t="shared" si="210"/>
        <v>197.71480000000531</v>
      </c>
      <c r="AN141" s="114"/>
      <c r="AO141" s="113">
        <f t="shared" si="211"/>
        <v>322.56720000000001</v>
      </c>
      <c r="AP141" s="113">
        <f t="shared" si="211"/>
        <v>6675.3948000000055</v>
      </c>
      <c r="AQ141" s="115">
        <f t="shared" si="211"/>
        <v>2464.2454000000016</v>
      </c>
      <c r="AR141" s="113"/>
      <c r="AS141" s="113"/>
      <c r="AT141" s="113">
        <f t="shared" si="212"/>
        <v>980.76140000000021</v>
      </c>
      <c r="AU141" s="113">
        <f t="shared" si="212"/>
        <v>1558.0688999999998</v>
      </c>
      <c r="AV141" s="113">
        <f t="shared" si="212"/>
        <v>272.9434</v>
      </c>
      <c r="AW141" s="113">
        <f t="shared" si="212"/>
        <v>431.50379999999996</v>
      </c>
      <c r="AX141" s="113">
        <f t="shared" si="195"/>
        <v>967.87190000000373</v>
      </c>
      <c r="AY141" s="113"/>
      <c r="AZ141" s="113">
        <f t="shared" si="213"/>
        <v>1835.9438999999998</v>
      </c>
      <c r="BA141" s="113">
        <f t="shared" si="213"/>
        <v>1519.5496000000003</v>
      </c>
      <c r="BB141" s="113">
        <f t="shared" si="213"/>
        <v>1883.7537999999995</v>
      </c>
      <c r="BC141" s="113">
        <f t="shared" si="213"/>
        <v>11944.418400000002</v>
      </c>
      <c r="BD141" s="113">
        <f t="shared" si="213"/>
        <v>601.61710000000005</v>
      </c>
      <c r="BE141" s="113">
        <f t="shared" si="213"/>
        <v>1416.7069999999999</v>
      </c>
      <c r="BF141" s="113">
        <f t="shared" si="213"/>
        <v>605.05430000000001</v>
      </c>
      <c r="BG141" s="113">
        <f t="shared" si="213"/>
        <v>5883.6965999999993</v>
      </c>
      <c r="BH141" s="106">
        <f t="shared" si="197"/>
        <v>3437.3434000000034</v>
      </c>
      <c r="BI141" s="124">
        <f t="shared" si="198"/>
        <v>205818.00000000003</v>
      </c>
      <c r="BJ141" s="106"/>
      <c r="BK141" s="2">
        <v>2007</v>
      </c>
      <c r="BL141" s="2">
        <v>2481</v>
      </c>
      <c r="BM141" s="2">
        <v>4488</v>
      </c>
      <c r="BN141" s="2">
        <v>521</v>
      </c>
      <c r="BO141" s="2">
        <v>637</v>
      </c>
      <c r="BP141" s="2">
        <v>1158</v>
      </c>
      <c r="BQ141" s="2">
        <v>3227</v>
      </c>
      <c r="BR141" s="2">
        <v>4432</v>
      </c>
      <c r="BS141" s="2">
        <v>7659</v>
      </c>
      <c r="BT141" s="2">
        <v>1593</v>
      </c>
      <c r="BU141" s="2">
        <v>1677</v>
      </c>
      <c r="BV141" s="2">
        <v>3270</v>
      </c>
      <c r="BW141" s="2">
        <v>668</v>
      </c>
      <c r="BX141" s="2">
        <v>694</v>
      </c>
      <c r="BY141" s="2">
        <v>1362</v>
      </c>
      <c r="BZ141" s="2">
        <v>11242</v>
      </c>
      <c r="CA141" s="2">
        <v>11951</v>
      </c>
      <c r="CB141" s="2">
        <v>23193</v>
      </c>
      <c r="CC141" s="2">
        <v>554158</v>
      </c>
      <c r="CD141" s="2">
        <v>648081</v>
      </c>
      <c r="CE141" s="2">
        <v>1202239</v>
      </c>
      <c r="CF141" s="2">
        <f t="shared" si="199"/>
        <v>2116</v>
      </c>
      <c r="CG141" s="2">
        <f t="shared" si="200"/>
        <v>1991</v>
      </c>
      <c r="CH141" s="2">
        <f t="shared" si="201"/>
        <v>4107</v>
      </c>
      <c r="CI141" s="2">
        <v>575532</v>
      </c>
      <c r="CJ141" s="2">
        <v>671944</v>
      </c>
      <c r="CK141" s="2">
        <v>1247476</v>
      </c>
      <c r="CL141" s="122" t="s">
        <v>591</v>
      </c>
      <c r="CM141" s="221" t="s">
        <v>743</v>
      </c>
      <c r="CN141" s="25"/>
      <c r="CO141" s="242">
        <f t="shared" si="203"/>
        <v>931.51966691142752</v>
      </c>
      <c r="CP141" s="242">
        <f t="shared" si="204"/>
        <v>1263.6395906614637</v>
      </c>
      <c r="CQ141" s="242">
        <f t="shared" si="205"/>
        <v>764.2222984650607</v>
      </c>
      <c r="CR141" s="242">
        <f t="shared" si="206"/>
        <v>3826.5560812392382</v>
      </c>
      <c r="CS141" s="242">
        <f t="shared" si="207"/>
        <v>198354.45852425217</v>
      </c>
      <c r="CT141" s="242">
        <f t="shared" si="208"/>
        <v>677.60383847063997</v>
      </c>
      <c r="CU141" s="242">
        <f t="shared" si="209"/>
        <v>205818</v>
      </c>
    </row>
    <row r="142" spans="1:99">
      <c r="A142" s="1">
        <v>135</v>
      </c>
      <c r="B142" s="25">
        <v>33</v>
      </c>
      <c r="C142" s="1">
        <v>5</v>
      </c>
      <c r="D142" s="122" t="s">
        <v>591</v>
      </c>
      <c r="E142" s="20" t="s">
        <v>608</v>
      </c>
      <c r="F142" s="71">
        <v>2503857</v>
      </c>
      <c r="G142" s="71">
        <v>436822</v>
      </c>
      <c r="H142" s="74">
        <f t="shared" si="214"/>
        <v>5.7319846527876344</v>
      </c>
      <c r="I142" s="84">
        <v>6.8</v>
      </c>
      <c r="J142" s="71">
        <v>2233867.4512999998</v>
      </c>
      <c r="K142" s="71">
        <v>2218933.6396999997</v>
      </c>
      <c r="L142" s="71">
        <v>10032.294099999999</v>
      </c>
      <c r="M142" s="71">
        <v>4901.5174999999535</v>
      </c>
      <c r="N142" s="17"/>
      <c r="O142" s="71">
        <v>168.09750000000003</v>
      </c>
      <c r="P142" s="71">
        <v>83998.327600000004</v>
      </c>
      <c r="Q142" s="71">
        <v>10422.044999999998</v>
      </c>
      <c r="R142" s="59"/>
      <c r="S142" s="59"/>
      <c r="T142" s="71">
        <v>5991.8271999999979</v>
      </c>
      <c r="U142" s="71">
        <v>34220.340999999993</v>
      </c>
      <c r="V142" s="71">
        <v>4027.2977999999994</v>
      </c>
      <c r="W142" s="71">
        <v>12358.2297</v>
      </c>
      <c r="X142" s="59">
        <f t="shared" si="190"/>
        <v>16978.586900000009</v>
      </c>
      <c r="Y142" s="100"/>
      <c r="Z142" s="71">
        <v>19567.513800000001</v>
      </c>
      <c r="AA142" s="71">
        <v>10887.781300000002</v>
      </c>
      <c r="AB142" s="71">
        <v>35753.218100000006</v>
      </c>
      <c r="AC142" s="71">
        <v>116871.6704</v>
      </c>
      <c r="AD142" s="71">
        <v>4701.905999999999</v>
      </c>
      <c r="AE142" s="71">
        <v>12458.1234</v>
      </c>
      <c r="AF142" s="71">
        <v>5284.9656000000014</v>
      </c>
      <c r="AG142" s="71">
        <v>70605.034600000014</v>
      </c>
      <c r="AH142" s="59">
        <f t="shared" si="191"/>
        <v>23821.640799999994</v>
      </c>
      <c r="AJ142" s="113">
        <f t="shared" si="210"/>
        <v>389516.09819999995</v>
      </c>
      <c r="AK142" s="113">
        <f t="shared" si="210"/>
        <v>386911.19059999997</v>
      </c>
      <c r="AL142" s="113">
        <f t="shared" si="210"/>
        <v>1749.4094</v>
      </c>
      <c r="AM142" s="113">
        <f t="shared" si="210"/>
        <v>855.49819999999204</v>
      </c>
      <c r="AN142" s="114"/>
      <c r="AO142" s="113">
        <f t="shared" si="211"/>
        <v>29.414200000000008</v>
      </c>
      <c r="AP142" s="113">
        <f t="shared" si="211"/>
        <v>14711.205600000001</v>
      </c>
      <c r="AQ142" s="113">
        <f t="shared" si="211"/>
        <v>1823.6804</v>
      </c>
      <c r="AR142" s="113"/>
      <c r="AS142" s="113"/>
      <c r="AT142" s="115">
        <f t="shared" si="212"/>
        <v>1054.4515999999999</v>
      </c>
      <c r="AU142" s="115">
        <f t="shared" si="212"/>
        <v>5999.3331999999991</v>
      </c>
      <c r="AV142" s="113">
        <f t="shared" si="212"/>
        <v>704.1844000000001</v>
      </c>
      <c r="AW142" s="113">
        <f t="shared" si="212"/>
        <v>2156.4522000000002</v>
      </c>
      <c r="AX142" s="113">
        <f t="shared" si="195"/>
        <v>2973.1038000000026</v>
      </c>
      <c r="AY142" s="113"/>
      <c r="AZ142" s="113">
        <f t="shared" si="213"/>
        <v>3422.8024000000005</v>
      </c>
      <c r="BA142" s="113">
        <f t="shared" si="213"/>
        <v>1912.7326000000007</v>
      </c>
      <c r="BB142" s="113">
        <f t="shared" si="213"/>
        <v>6285.7306000000008</v>
      </c>
      <c r="BC142" s="113">
        <f t="shared" si="213"/>
        <v>20468.416399999998</v>
      </c>
      <c r="BD142" s="113">
        <f t="shared" si="213"/>
        <v>828.64999999999986</v>
      </c>
      <c r="BE142" s="113">
        <f t="shared" si="213"/>
        <v>2175.1112000000003</v>
      </c>
      <c r="BF142" s="113">
        <f t="shared" si="213"/>
        <v>930.28240000000028</v>
      </c>
      <c r="BG142" s="113">
        <f t="shared" si="213"/>
        <v>12346.642000000002</v>
      </c>
      <c r="BH142" s="106">
        <f t="shared" si="197"/>
        <v>4187.7307999999975</v>
      </c>
      <c r="BI142" s="124">
        <f t="shared" si="198"/>
        <v>436346.39999999991</v>
      </c>
      <c r="BJ142" s="106"/>
      <c r="BK142" s="2">
        <v>8345</v>
      </c>
      <c r="BL142" s="2">
        <v>9528</v>
      </c>
      <c r="BM142" s="2">
        <v>17873</v>
      </c>
      <c r="BN142" s="2">
        <v>3119</v>
      </c>
      <c r="BO142" s="2">
        <v>3467</v>
      </c>
      <c r="BP142" s="2">
        <v>6586</v>
      </c>
      <c r="BQ142" s="2">
        <v>5957</v>
      </c>
      <c r="BR142" s="2">
        <v>7260</v>
      </c>
      <c r="BS142" s="2">
        <v>13217</v>
      </c>
      <c r="BT142" s="2">
        <v>1858</v>
      </c>
      <c r="BU142" s="2">
        <v>1819</v>
      </c>
      <c r="BV142" s="2">
        <v>3677</v>
      </c>
      <c r="BW142" s="2">
        <v>947</v>
      </c>
      <c r="BX142" s="2">
        <v>991</v>
      </c>
      <c r="BY142" s="2">
        <v>1938</v>
      </c>
      <c r="BZ142" s="2">
        <v>46967</v>
      </c>
      <c r="CA142" s="2">
        <v>48020</v>
      </c>
      <c r="CB142" s="2">
        <v>94987</v>
      </c>
      <c r="CC142" s="2">
        <v>1170350</v>
      </c>
      <c r="CD142" s="2">
        <v>1192908</v>
      </c>
      <c r="CE142" s="2">
        <v>2363258</v>
      </c>
      <c r="CF142" s="2">
        <f t="shared" si="199"/>
        <v>1273</v>
      </c>
      <c r="CG142" s="2">
        <f t="shared" si="200"/>
        <v>1048</v>
      </c>
      <c r="CH142" s="2">
        <f t="shared" si="201"/>
        <v>2321</v>
      </c>
      <c r="CI142" s="2">
        <v>1238816</v>
      </c>
      <c r="CJ142" s="2">
        <v>1265041</v>
      </c>
      <c r="CK142" s="2">
        <v>2503857</v>
      </c>
      <c r="CL142" s="122" t="s">
        <v>591</v>
      </c>
      <c r="CM142" s="221" t="s">
        <v>973</v>
      </c>
      <c r="CN142" s="25"/>
      <c r="CO142" s="242">
        <f t="shared" si="203"/>
        <v>4267.1084243229543</v>
      </c>
      <c r="CP142" s="242">
        <f t="shared" si="204"/>
        <v>2305.8331102774641</v>
      </c>
      <c r="CQ142" s="242">
        <f t="shared" si="205"/>
        <v>979.59089916077471</v>
      </c>
      <c r="CR142" s="242">
        <f t="shared" si="206"/>
        <v>16571.398172499466</v>
      </c>
      <c r="CS142" s="242">
        <f t="shared" si="207"/>
        <v>412293.14856080041</v>
      </c>
      <c r="CT142" s="242">
        <f t="shared" si="208"/>
        <v>404.92083293894177</v>
      </c>
      <c r="CU142" s="242">
        <f t="shared" si="209"/>
        <v>436822</v>
      </c>
    </row>
    <row r="143" spans="1:99">
      <c r="A143" s="1">
        <v>148</v>
      </c>
      <c r="B143" s="25">
        <v>46</v>
      </c>
      <c r="C143" s="1">
        <v>5</v>
      </c>
      <c r="D143" s="122" t="s">
        <v>591</v>
      </c>
      <c r="E143" s="20" t="s">
        <v>720</v>
      </c>
      <c r="F143" s="71">
        <v>2124973</v>
      </c>
      <c r="G143" s="71">
        <v>336213</v>
      </c>
      <c r="H143" s="74">
        <f t="shared" si="214"/>
        <v>6.3203177747439865</v>
      </c>
      <c r="I143" s="84">
        <v>6.9</v>
      </c>
      <c r="J143" s="71">
        <v>1892720.5245999999</v>
      </c>
      <c r="K143" s="71">
        <v>1883575.2322</v>
      </c>
      <c r="L143" s="71">
        <v>6925.9334999999992</v>
      </c>
      <c r="M143" s="71">
        <v>2219.3589000000316</v>
      </c>
      <c r="N143" s="17"/>
      <c r="O143" s="71">
        <v>1120.1381000000001</v>
      </c>
      <c r="P143" s="71">
        <v>79316.958700000032</v>
      </c>
      <c r="Q143" s="71">
        <v>11871.766799999998</v>
      </c>
      <c r="R143" s="59"/>
      <c r="S143" s="59"/>
      <c r="T143" s="71">
        <v>9343.2325999999994</v>
      </c>
      <c r="U143" s="71">
        <v>28403.400999999991</v>
      </c>
      <c r="V143" s="71">
        <v>2418.3313000000003</v>
      </c>
      <c r="W143" s="71">
        <v>6400.9366000000009</v>
      </c>
      <c r="X143" s="59">
        <f t="shared" si="190"/>
        <v>20879.290400000049</v>
      </c>
      <c r="Y143" s="100"/>
      <c r="Z143" s="71">
        <v>11199.832700000006</v>
      </c>
      <c r="AA143" s="71">
        <v>14570.4476</v>
      </c>
      <c r="AB143" s="71">
        <v>21800.167700000005</v>
      </c>
      <c r="AC143" s="71">
        <v>104244.93060000001</v>
      </c>
      <c r="AD143" s="71">
        <v>6976.9364999999998</v>
      </c>
      <c r="AE143" s="71">
        <v>9588.3960999999981</v>
      </c>
      <c r="AF143" s="71">
        <v>4534.3636000000006</v>
      </c>
      <c r="AG143" s="71">
        <v>59997.130400000016</v>
      </c>
      <c r="AH143" s="59">
        <f t="shared" si="191"/>
        <v>23148.103999999992</v>
      </c>
      <c r="AJ143" s="113">
        <f t="shared" si="210"/>
        <v>302804.39309999999</v>
      </c>
      <c r="AK143" s="113">
        <f t="shared" si="210"/>
        <v>301354.11569999997</v>
      </c>
      <c r="AL143" s="113">
        <f t="shared" si="210"/>
        <v>1104.096</v>
      </c>
      <c r="AM143" s="113">
        <f t="shared" si="210"/>
        <v>346.18140000000488</v>
      </c>
      <c r="AN143" s="114"/>
      <c r="AO143" s="113">
        <f t="shared" si="211"/>
        <v>171.71110000000004</v>
      </c>
      <c r="AP143" s="113">
        <f t="shared" si="211"/>
        <v>11446.114700000002</v>
      </c>
      <c r="AQ143" s="113">
        <f t="shared" si="211"/>
        <v>1718.3557999999994</v>
      </c>
      <c r="AR143" s="113"/>
      <c r="AS143" s="113"/>
      <c r="AT143" s="113">
        <f t="shared" si="212"/>
        <v>1356.9105999999995</v>
      </c>
      <c r="AU143" s="113">
        <f t="shared" si="212"/>
        <v>4004.6224999999986</v>
      </c>
      <c r="AV143" s="113">
        <f t="shared" si="212"/>
        <v>342.35379999999998</v>
      </c>
      <c r="AW143" s="113">
        <f t="shared" si="212"/>
        <v>993.99760000000015</v>
      </c>
      <c r="AX143" s="113">
        <f t="shared" si="195"/>
        <v>3029.8744000000042</v>
      </c>
      <c r="AY143" s="113"/>
      <c r="AZ143" s="113">
        <f t="shared" ref="AZ143:BG152" si="215">AZ41-AZ92</f>
        <v>1582.802200000001</v>
      </c>
      <c r="BA143" s="113">
        <f t="shared" si="215"/>
        <v>2074.1711</v>
      </c>
      <c r="BB143" s="113">
        <f t="shared" si="215"/>
        <v>2953.2392000000009</v>
      </c>
      <c r="BC143" s="113">
        <f t="shared" si="215"/>
        <v>15180.568600000002</v>
      </c>
      <c r="BD143" s="113">
        <f t="shared" si="215"/>
        <v>985.27399999999989</v>
      </c>
      <c r="BE143" s="113">
        <f t="shared" si="215"/>
        <v>1498.3170999999998</v>
      </c>
      <c r="BF143" s="113">
        <f t="shared" si="215"/>
        <v>584.46609999999987</v>
      </c>
      <c r="BG143" s="113">
        <f t="shared" si="215"/>
        <v>8989.5864000000001</v>
      </c>
      <c r="BH143" s="106">
        <f t="shared" si="197"/>
        <v>3122.9250000000029</v>
      </c>
      <c r="BI143" s="124">
        <f t="shared" si="198"/>
        <v>336213</v>
      </c>
      <c r="BJ143" s="106"/>
      <c r="BK143" s="2">
        <v>2246</v>
      </c>
      <c r="BL143" s="2">
        <v>2507</v>
      </c>
      <c r="BM143" s="2">
        <v>4753</v>
      </c>
      <c r="BN143" s="2">
        <v>1881</v>
      </c>
      <c r="BO143" s="2">
        <v>2078</v>
      </c>
      <c r="BP143" s="2">
        <v>3959</v>
      </c>
      <c r="BQ143" s="2">
        <v>3581</v>
      </c>
      <c r="BR143" s="2">
        <v>3946</v>
      </c>
      <c r="BS143" s="2">
        <v>7527</v>
      </c>
      <c r="BT143" s="2">
        <v>2153</v>
      </c>
      <c r="BU143" s="2">
        <v>2347</v>
      </c>
      <c r="BV143" s="2">
        <v>4500</v>
      </c>
      <c r="BW143" s="2">
        <v>404</v>
      </c>
      <c r="BX143" s="2">
        <v>420</v>
      </c>
      <c r="BY143" s="2">
        <v>824</v>
      </c>
      <c r="BZ143" s="2">
        <v>23801</v>
      </c>
      <c r="CA143" s="2">
        <v>23012</v>
      </c>
      <c r="CB143" s="2">
        <v>46813</v>
      </c>
      <c r="CC143" s="2">
        <v>1026024</v>
      </c>
      <c r="CD143" s="2">
        <v>1023774</v>
      </c>
      <c r="CE143" s="2">
        <v>2049798</v>
      </c>
      <c r="CF143" s="2">
        <f t="shared" si="199"/>
        <v>3474</v>
      </c>
      <c r="CG143" s="2">
        <f t="shared" si="200"/>
        <v>3325</v>
      </c>
      <c r="CH143" s="2">
        <f t="shared" si="201"/>
        <v>6799</v>
      </c>
      <c r="CI143" s="2">
        <v>1063564</v>
      </c>
      <c r="CJ143" s="2">
        <v>1061409</v>
      </c>
      <c r="CK143" s="2">
        <v>2124973</v>
      </c>
      <c r="CL143" s="122" t="s">
        <v>591</v>
      </c>
      <c r="CM143" s="221" t="s">
        <v>864</v>
      </c>
      <c r="CN143" s="25"/>
      <c r="CO143" s="242">
        <f t="shared" si="203"/>
        <v>1378.4117049957811</v>
      </c>
      <c r="CP143" s="242">
        <f t="shared" si="204"/>
        <v>1190.9211321743853</v>
      </c>
      <c r="CQ143" s="242">
        <f t="shared" si="205"/>
        <v>842.3627086085329</v>
      </c>
      <c r="CR143" s="242">
        <f t="shared" si="206"/>
        <v>7406.747835854856</v>
      </c>
      <c r="CS143" s="242">
        <f t="shared" si="207"/>
        <v>324318.8195680604</v>
      </c>
      <c r="CT143" s="242">
        <f t="shared" si="208"/>
        <v>1075.7370503060511</v>
      </c>
      <c r="CU143" s="242">
        <f t="shared" si="209"/>
        <v>336213</v>
      </c>
    </row>
    <row r="144" spans="1:99">
      <c r="A144" s="1">
        <v>150</v>
      </c>
      <c r="B144" s="25">
        <v>48</v>
      </c>
      <c r="C144" s="1">
        <v>5</v>
      </c>
      <c r="D144" s="122" t="s">
        <v>591</v>
      </c>
      <c r="E144" s="20" t="s">
        <v>274</v>
      </c>
      <c r="F144" s="71">
        <v>2088401</v>
      </c>
      <c r="G144" s="71">
        <v>363532</v>
      </c>
      <c r="H144" s="74">
        <f t="shared" si="214"/>
        <v>5.7447514936786854</v>
      </c>
      <c r="I144" s="84">
        <v>6.9</v>
      </c>
      <c r="J144" s="71">
        <v>1785423.6846000003</v>
      </c>
      <c r="K144" s="71">
        <v>1774647.7805999997</v>
      </c>
      <c r="L144" s="71">
        <v>3696.8988000000004</v>
      </c>
      <c r="M144" s="71">
        <v>7079.0052000002333</v>
      </c>
      <c r="N144" s="17"/>
      <c r="O144" s="71">
        <v>396.73490000000004</v>
      </c>
      <c r="P144" s="71">
        <v>107680.90889999998</v>
      </c>
      <c r="Q144" s="71">
        <v>12330.866100000001</v>
      </c>
      <c r="R144" s="59"/>
      <c r="S144" s="59"/>
      <c r="T144" s="71">
        <v>11121.554799999998</v>
      </c>
      <c r="U144" s="71">
        <v>35277.748699999996</v>
      </c>
      <c r="V144" s="71">
        <v>4338.8482999999997</v>
      </c>
      <c r="W144" s="71">
        <v>18030.546000000002</v>
      </c>
      <c r="X144" s="59">
        <f t="shared" si="190"/>
        <v>26581.344999999987</v>
      </c>
      <c r="Y144" s="100"/>
      <c r="Z144" s="71">
        <v>29110.823100000001</v>
      </c>
      <c r="AA144" s="71">
        <v>20487.994700000003</v>
      </c>
      <c r="AB144" s="71">
        <v>48138.989200000004</v>
      </c>
      <c r="AC144" s="71">
        <v>97161.864599999986</v>
      </c>
      <c r="AD144" s="71">
        <v>4637.0924000000023</v>
      </c>
      <c r="AE144" s="71">
        <v>10393.9854</v>
      </c>
      <c r="AF144" s="71">
        <v>6082.9310000000005</v>
      </c>
      <c r="AG144" s="71">
        <v>50726.799500000008</v>
      </c>
      <c r="AH144" s="59">
        <f t="shared" si="191"/>
        <v>25321.056299999982</v>
      </c>
      <c r="AJ144" s="113">
        <f t="shared" si="210"/>
        <v>311241.23040000006</v>
      </c>
      <c r="AK144" s="113">
        <f t="shared" si="210"/>
        <v>309365.71999999991</v>
      </c>
      <c r="AL144" s="113">
        <f t="shared" si="210"/>
        <v>644.00240000000008</v>
      </c>
      <c r="AM144" s="113">
        <f t="shared" si="210"/>
        <v>1231.5080000000405</v>
      </c>
      <c r="AN144" s="114"/>
      <c r="AO144" s="113">
        <f t="shared" si="211"/>
        <v>68.992400000000004</v>
      </c>
      <c r="AP144" s="113">
        <f t="shared" si="211"/>
        <v>18585.281999999999</v>
      </c>
      <c r="AQ144" s="113">
        <f t="shared" si="211"/>
        <v>2133.6036000000004</v>
      </c>
      <c r="AR144" s="113"/>
      <c r="AS144" s="113"/>
      <c r="AT144" s="113">
        <f t="shared" si="212"/>
        <v>1925.2727999999997</v>
      </c>
      <c r="AU144" s="113">
        <f t="shared" si="212"/>
        <v>6053.3355999999994</v>
      </c>
      <c r="AV144" s="113">
        <f t="shared" si="212"/>
        <v>749.69479999999987</v>
      </c>
      <c r="AW144" s="115">
        <f t="shared" si="212"/>
        <v>3123.9216000000006</v>
      </c>
      <c r="AX144" s="113">
        <f t="shared" si="195"/>
        <v>4599.4536000000007</v>
      </c>
      <c r="AY144" s="113"/>
      <c r="AZ144" s="113">
        <f t="shared" si="215"/>
        <v>5042.5532000000003</v>
      </c>
      <c r="BA144" s="113">
        <f t="shared" si="215"/>
        <v>3544.0772000000002</v>
      </c>
      <c r="BB144" s="113">
        <f t="shared" si="215"/>
        <v>8288.4439999999995</v>
      </c>
      <c r="BC144" s="113">
        <f t="shared" si="215"/>
        <v>16761.4208</v>
      </c>
      <c r="BD144" s="113">
        <f t="shared" si="215"/>
        <v>784.94800000000032</v>
      </c>
      <c r="BE144" s="113">
        <f t="shared" si="215"/>
        <v>1802.364</v>
      </c>
      <c r="BF144" s="113">
        <f t="shared" si="215"/>
        <v>1042.0008000000003</v>
      </c>
      <c r="BG144" s="113">
        <f t="shared" si="215"/>
        <v>8783.2524000000012</v>
      </c>
      <c r="BH144" s="106">
        <f t="shared" si="197"/>
        <v>4348.855599999999</v>
      </c>
      <c r="BI144" s="124">
        <f t="shared" si="198"/>
        <v>363532.00000000006</v>
      </c>
      <c r="BJ144" s="106"/>
      <c r="BK144" s="2">
        <v>3709</v>
      </c>
      <c r="BL144" s="2">
        <v>4599</v>
      </c>
      <c r="BM144" s="2">
        <v>8308</v>
      </c>
      <c r="BN144" s="2">
        <v>3155</v>
      </c>
      <c r="BO144" s="2">
        <v>3661</v>
      </c>
      <c r="BP144" s="2">
        <v>6816</v>
      </c>
      <c r="BQ144" s="2">
        <v>3744</v>
      </c>
      <c r="BR144" s="2">
        <v>4755</v>
      </c>
      <c r="BS144" s="2">
        <v>8499</v>
      </c>
      <c r="BT144" s="2">
        <v>3130</v>
      </c>
      <c r="BU144" s="2">
        <v>3349</v>
      </c>
      <c r="BV144" s="2">
        <v>6479</v>
      </c>
      <c r="BW144" s="2">
        <v>1357</v>
      </c>
      <c r="BX144" s="2">
        <v>1364</v>
      </c>
      <c r="BY144" s="2">
        <v>2721</v>
      </c>
      <c r="BZ144" s="2">
        <v>70785</v>
      </c>
      <c r="CA144" s="2">
        <v>77877</v>
      </c>
      <c r="CB144" s="2">
        <v>148662</v>
      </c>
      <c r="CC144" s="2">
        <v>928706</v>
      </c>
      <c r="CD144" s="2">
        <v>975011</v>
      </c>
      <c r="CE144" s="2">
        <v>1903717</v>
      </c>
      <c r="CF144" s="2">
        <f t="shared" si="199"/>
        <v>1589</v>
      </c>
      <c r="CG144" s="2">
        <f t="shared" si="200"/>
        <v>1610</v>
      </c>
      <c r="CH144" s="2">
        <f t="shared" si="201"/>
        <v>3199</v>
      </c>
      <c r="CI144" s="2">
        <v>1016175</v>
      </c>
      <c r="CJ144" s="2">
        <v>1072226</v>
      </c>
      <c r="CK144" s="2">
        <v>2088401</v>
      </c>
      <c r="CL144" s="122" t="s">
        <v>591</v>
      </c>
      <c r="CM144" s="221" t="s">
        <v>579</v>
      </c>
      <c r="CN144" s="25"/>
      <c r="CO144" s="242">
        <f t="shared" si="203"/>
        <v>2632.6639223022785</v>
      </c>
      <c r="CP144" s="242">
        <f t="shared" si="204"/>
        <v>1479.4373628436301</v>
      </c>
      <c r="CQ144" s="242">
        <f t="shared" si="205"/>
        <v>1601.461788229368</v>
      </c>
      <c r="CR144" s="242">
        <f t="shared" si="206"/>
        <v>25877.881778451552</v>
      </c>
      <c r="CS144" s="242">
        <f t="shared" si="207"/>
        <v>331383.69903289649</v>
      </c>
      <c r="CT144" s="242">
        <f t="shared" si="208"/>
        <v>556.85611527671176</v>
      </c>
      <c r="CU144" s="242">
        <f t="shared" si="209"/>
        <v>363532</v>
      </c>
    </row>
    <row r="145" spans="1:99">
      <c r="A145" s="1">
        <v>121</v>
      </c>
      <c r="B145" s="25">
        <v>19</v>
      </c>
      <c r="C145" s="1">
        <v>6</v>
      </c>
      <c r="D145" s="122" t="s">
        <v>591</v>
      </c>
      <c r="E145" s="20" t="s">
        <v>615</v>
      </c>
      <c r="F145" s="71">
        <v>518273</v>
      </c>
      <c r="G145" s="71">
        <v>96971</v>
      </c>
      <c r="H145" s="74">
        <f t="shared" si="214"/>
        <v>5.3446184941889845</v>
      </c>
      <c r="I145" s="84">
        <v>16.2</v>
      </c>
      <c r="J145" s="71">
        <v>388465.50330000004</v>
      </c>
      <c r="K145" s="71">
        <v>368335.63189999992</v>
      </c>
      <c r="L145" s="71">
        <v>11484.3521</v>
      </c>
      <c r="M145" s="71">
        <v>8645.5193000000163</v>
      </c>
      <c r="N145" s="17"/>
      <c r="O145" s="71">
        <v>259.13650000000007</v>
      </c>
      <c r="P145" s="71">
        <v>42213.164500000006</v>
      </c>
      <c r="Q145" s="71">
        <v>8083.4594000000025</v>
      </c>
      <c r="R145" s="59"/>
      <c r="S145" s="59"/>
      <c r="T145" s="71">
        <v>4224.9769999999999</v>
      </c>
      <c r="U145" s="71">
        <v>12648.040499999999</v>
      </c>
      <c r="V145" s="71">
        <v>1315.5203000000001</v>
      </c>
      <c r="W145" s="71">
        <v>3963.8115999999991</v>
      </c>
      <c r="X145" s="59">
        <f t="shared" ref="X145:X162" si="216">P145-Q145-SUM(T145:W145)</f>
        <v>11977.355700000007</v>
      </c>
      <c r="Y145" s="100"/>
      <c r="Z145" s="71">
        <v>8911.8589000000029</v>
      </c>
      <c r="AA145" s="71">
        <v>5876.1939999999995</v>
      </c>
      <c r="AB145" s="71">
        <v>15232.503199999992</v>
      </c>
      <c r="AC145" s="71">
        <v>57314.63960000001</v>
      </c>
      <c r="AD145" s="71">
        <v>3503.0983000000006</v>
      </c>
      <c r="AE145" s="71">
        <v>1279.2691000000004</v>
      </c>
      <c r="AF145" s="71">
        <v>3011.9949000000011</v>
      </c>
      <c r="AG145" s="71">
        <v>30550.272199999992</v>
      </c>
      <c r="AH145" s="59">
        <f t="shared" ref="AH145:AH162" si="217">AC145-SUM(AD145:AG145)</f>
        <v>18970.005100000017</v>
      </c>
      <c r="AJ145" s="113">
        <f t="shared" si="210"/>
        <v>74826.813600000009</v>
      </c>
      <c r="AK145" s="113">
        <f t="shared" si="210"/>
        <v>70983.984899999996</v>
      </c>
      <c r="AL145" s="113">
        <f t="shared" si="210"/>
        <v>2214.8101999999999</v>
      </c>
      <c r="AM145" s="113">
        <f t="shared" si="210"/>
        <v>1628.0185000000031</v>
      </c>
      <c r="AN145" s="114"/>
      <c r="AO145" s="250">
        <f t="shared" si="211"/>
        <v>48.485500000000009</v>
      </c>
      <c r="AP145" s="113">
        <f t="shared" si="211"/>
        <v>7375.5321000000004</v>
      </c>
      <c r="AQ145" s="113">
        <f t="shared" si="211"/>
        <v>1415.1881000000008</v>
      </c>
      <c r="AR145" s="113"/>
      <c r="AS145" s="113"/>
      <c r="AT145" s="113">
        <f t="shared" si="212"/>
        <v>731.27379999999994</v>
      </c>
      <c r="AU145" s="113">
        <f t="shared" si="212"/>
        <v>2174.7813999999998</v>
      </c>
      <c r="AV145" s="113">
        <f t="shared" si="212"/>
        <v>233.33130000000003</v>
      </c>
      <c r="AW145" s="113">
        <f t="shared" si="212"/>
        <v>727.63669999999979</v>
      </c>
      <c r="AX145" s="113">
        <f t="shared" ref="AX145:AX162" si="218">AP145-SUM(AQ145:AW145)</f>
        <v>2093.3208000000004</v>
      </c>
      <c r="AY145" s="113"/>
      <c r="AZ145" s="113">
        <f t="shared" si="215"/>
        <v>1558.1776000000007</v>
      </c>
      <c r="BA145" s="113">
        <f t="shared" si="215"/>
        <v>936.15880000000016</v>
      </c>
      <c r="BB145" s="113">
        <f t="shared" si="215"/>
        <v>2485.0375999999987</v>
      </c>
      <c r="BC145" s="113">
        <f t="shared" si="215"/>
        <v>9740.7948000000015</v>
      </c>
      <c r="BD145" s="113">
        <f t="shared" si="215"/>
        <v>574.99420000000009</v>
      </c>
      <c r="BE145" s="113">
        <f t="shared" si="215"/>
        <v>226.94880000000009</v>
      </c>
      <c r="BF145" s="113">
        <f t="shared" si="215"/>
        <v>501.11790000000008</v>
      </c>
      <c r="BG145" s="113">
        <f t="shared" si="215"/>
        <v>5242.5876999999991</v>
      </c>
      <c r="BH145" s="106">
        <f t="shared" ref="BH145:BH162" si="219">BC145-SUM(BD145:BG145)</f>
        <v>3195.146200000002</v>
      </c>
      <c r="BI145" s="124">
        <f t="shared" ref="BI145:BI162" si="220">AJ145+AO145+AP145+SUM(AZ145:BC145)</f>
        <v>96971</v>
      </c>
      <c r="BJ145" s="106"/>
      <c r="BK145" s="2">
        <v>1513</v>
      </c>
      <c r="BL145" s="2">
        <v>1647</v>
      </c>
      <c r="BM145" s="2">
        <v>3160</v>
      </c>
      <c r="BN145" s="2">
        <v>402</v>
      </c>
      <c r="BO145" s="2">
        <v>292</v>
      </c>
      <c r="BP145" s="2">
        <v>694</v>
      </c>
      <c r="BQ145" s="2">
        <v>234</v>
      </c>
      <c r="BR145" s="2">
        <v>208</v>
      </c>
      <c r="BS145" s="2">
        <v>442</v>
      </c>
      <c r="BT145" s="2">
        <v>189</v>
      </c>
      <c r="BU145" s="2">
        <v>205</v>
      </c>
      <c r="BV145" s="2">
        <v>394</v>
      </c>
      <c r="BW145" s="2">
        <v>19</v>
      </c>
      <c r="BX145" s="2">
        <v>10</v>
      </c>
      <c r="BY145" s="2">
        <v>29</v>
      </c>
      <c r="BZ145" s="2">
        <v>19999</v>
      </c>
      <c r="CA145" s="2">
        <v>20219</v>
      </c>
      <c r="CB145" s="2">
        <v>40218</v>
      </c>
      <c r="CC145" s="2">
        <v>224655</v>
      </c>
      <c r="CD145" s="2">
        <v>246922</v>
      </c>
      <c r="CE145" s="2">
        <v>471577</v>
      </c>
      <c r="CF145" s="2">
        <f t="shared" ref="CF145:CF162" si="221">CI145-CC145-BZ145-BW145-BT145-BQ145-BN145-BK145</f>
        <v>874</v>
      </c>
      <c r="CG145" s="2">
        <f t="shared" ref="CG145:CG162" si="222">CJ145-CD145-CA145-BX145-BU145-BR145-BO145-BL145</f>
        <v>885</v>
      </c>
      <c r="CH145" s="2">
        <f t="shared" ref="CH145:CH162" si="223">CK145-CE145-CB145-BY145-BV145-BS145-BP145-BM145</f>
        <v>1759</v>
      </c>
      <c r="CI145" s="2">
        <v>247885</v>
      </c>
      <c r="CJ145" s="2">
        <v>270388</v>
      </c>
      <c r="CK145" s="2">
        <v>518273</v>
      </c>
      <c r="CL145" s="122" t="s">
        <v>591</v>
      </c>
      <c r="CM145" s="221" t="s">
        <v>783</v>
      </c>
      <c r="CN145" s="25"/>
      <c r="CO145" s="242">
        <f t="shared" si="203"/>
        <v>721.09917746052759</v>
      </c>
      <c r="CP145" s="242">
        <f t="shared" si="204"/>
        <v>82.700009454476685</v>
      </c>
      <c r="CQ145" s="242">
        <f t="shared" si="205"/>
        <v>79.145031672496927</v>
      </c>
      <c r="CR145" s="242">
        <f t="shared" si="206"/>
        <v>7524.9524439822253</v>
      </c>
      <c r="CS145" s="242">
        <f t="shared" si="207"/>
        <v>88233.987236456465</v>
      </c>
      <c r="CT145" s="242">
        <f t="shared" si="208"/>
        <v>329.11610097381111</v>
      </c>
      <c r="CU145" s="242">
        <f t="shared" si="209"/>
        <v>96971</v>
      </c>
    </row>
    <row r="146" spans="1:99">
      <c r="A146" s="1">
        <v>123</v>
      </c>
      <c r="B146" s="25">
        <v>21</v>
      </c>
      <c r="C146" s="1">
        <v>6</v>
      </c>
      <c r="D146" s="122" t="s">
        <v>591</v>
      </c>
      <c r="E146" s="20" t="s">
        <v>477</v>
      </c>
      <c r="F146" s="71">
        <v>918584</v>
      </c>
      <c r="G146" s="71">
        <v>173522</v>
      </c>
      <c r="H146" s="74">
        <f t="shared" si="214"/>
        <v>5.293761021657196</v>
      </c>
      <c r="I146" s="84">
        <v>13.9</v>
      </c>
      <c r="J146" s="71">
        <v>699489.77390000003</v>
      </c>
      <c r="K146" s="71">
        <v>661171.46310000005</v>
      </c>
      <c r="L146" s="71">
        <v>21786.935000000001</v>
      </c>
      <c r="M146" s="71">
        <v>16531.375799999954</v>
      </c>
      <c r="N146" s="17"/>
      <c r="O146" s="71">
        <v>551.15039999999988</v>
      </c>
      <c r="P146" s="71">
        <v>82009.846600000004</v>
      </c>
      <c r="Q146" s="71">
        <v>11941.180099999998</v>
      </c>
      <c r="R146" s="59"/>
      <c r="S146" s="59"/>
      <c r="T146" s="71">
        <v>7927.6893</v>
      </c>
      <c r="U146" s="71">
        <v>23248.401100000003</v>
      </c>
      <c r="V146" s="71">
        <v>1438.7206999999999</v>
      </c>
      <c r="W146" s="71">
        <v>13909.087199999998</v>
      </c>
      <c r="X146" s="59">
        <f t="shared" si="216"/>
        <v>23544.768200000006</v>
      </c>
      <c r="Y146" s="100"/>
      <c r="Z146" s="71">
        <v>28237.814899999998</v>
      </c>
      <c r="AA146" s="71">
        <v>9787.2225999999973</v>
      </c>
      <c r="AB146" s="71">
        <v>15293.995800000004</v>
      </c>
      <c r="AC146" s="71">
        <v>83214.195799999987</v>
      </c>
      <c r="AD146" s="71">
        <v>4627.8513000000003</v>
      </c>
      <c r="AE146" s="71">
        <v>2352.5951</v>
      </c>
      <c r="AF146" s="71">
        <v>5620.6273999999994</v>
      </c>
      <c r="AG146" s="71">
        <v>45185.652600000001</v>
      </c>
      <c r="AH146" s="59">
        <f t="shared" si="217"/>
        <v>25427.469399999987</v>
      </c>
      <c r="AJ146" s="113">
        <f t="shared" si="210"/>
        <v>136149.18169999999</v>
      </c>
      <c r="AK146" s="113">
        <f t="shared" si="210"/>
        <v>128715.4725</v>
      </c>
      <c r="AL146" s="113">
        <f t="shared" si="210"/>
        <v>4235.66</v>
      </c>
      <c r="AM146" s="113">
        <f t="shared" si="210"/>
        <v>3198.0491999999913</v>
      </c>
      <c r="AN146" s="114"/>
      <c r="AO146" s="115">
        <f t="shared" si="211"/>
        <v>104.11319999999998</v>
      </c>
      <c r="AP146" s="113">
        <f t="shared" si="211"/>
        <v>14135.769999999997</v>
      </c>
      <c r="AQ146" s="113">
        <f t="shared" si="211"/>
        <v>1913.9008999999996</v>
      </c>
      <c r="AR146" s="113"/>
      <c r="AS146" s="113"/>
      <c r="AT146" s="113">
        <f t="shared" si="212"/>
        <v>1415.1032999999995</v>
      </c>
      <c r="AU146" s="113">
        <f t="shared" si="212"/>
        <v>4077.0697</v>
      </c>
      <c r="AV146" s="113">
        <f t="shared" si="212"/>
        <v>242.15869999999984</v>
      </c>
      <c r="AW146" s="113">
        <f t="shared" si="212"/>
        <v>2595.4295999999995</v>
      </c>
      <c r="AX146" s="113">
        <f t="shared" si="218"/>
        <v>3892.107799999998</v>
      </c>
      <c r="AY146" s="113"/>
      <c r="AZ146" s="113">
        <f t="shared" si="215"/>
        <v>5213.2954999999993</v>
      </c>
      <c r="BA146" s="113">
        <f t="shared" si="215"/>
        <v>1581.4599999999991</v>
      </c>
      <c r="BB146" s="113">
        <f t="shared" si="215"/>
        <v>2266.282799999999</v>
      </c>
      <c r="BC146" s="113">
        <f t="shared" si="215"/>
        <v>14071.896799999995</v>
      </c>
      <c r="BD146" s="113">
        <f t="shared" si="215"/>
        <v>762.94110000000001</v>
      </c>
      <c r="BE146" s="113">
        <f t="shared" si="215"/>
        <v>434.00269999999989</v>
      </c>
      <c r="BF146" s="113">
        <f t="shared" si="215"/>
        <v>928.86499999999978</v>
      </c>
      <c r="BG146" s="113">
        <f t="shared" si="215"/>
        <v>7759.1717999999983</v>
      </c>
      <c r="BH146" s="106">
        <f t="shared" si="219"/>
        <v>4186.916199999996</v>
      </c>
      <c r="BI146" s="124">
        <f t="shared" si="220"/>
        <v>173521.99999999997</v>
      </c>
      <c r="BJ146" s="106"/>
      <c r="BK146" s="2">
        <v>957</v>
      </c>
      <c r="BL146" s="2">
        <v>1085</v>
      </c>
      <c r="BM146" s="2">
        <v>2042</v>
      </c>
      <c r="BN146" s="2">
        <v>388</v>
      </c>
      <c r="BO146" s="2">
        <v>297</v>
      </c>
      <c r="BP146" s="2">
        <v>685</v>
      </c>
      <c r="BQ146" s="2">
        <v>625</v>
      </c>
      <c r="BR146" s="2">
        <v>643</v>
      </c>
      <c r="BS146" s="2">
        <v>1268</v>
      </c>
      <c r="BT146" s="2">
        <v>334</v>
      </c>
      <c r="BU146" s="2">
        <v>294</v>
      </c>
      <c r="BV146" s="2">
        <v>628</v>
      </c>
      <c r="BW146" s="2">
        <v>107</v>
      </c>
      <c r="BX146" s="2">
        <v>98</v>
      </c>
      <c r="BY146" s="2">
        <v>205</v>
      </c>
      <c r="BZ146" s="2">
        <v>12127</v>
      </c>
      <c r="CA146" s="2">
        <v>11976</v>
      </c>
      <c r="CB146" s="2">
        <v>24103</v>
      </c>
      <c r="CC146" s="2">
        <v>423867</v>
      </c>
      <c r="CD146" s="2">
        <v>463331</v>
      </c>
      <c r="CE146" s="2">
        <v>887198</v>
      </c>
      <c r="CF146" s="2">
        <f t="shared" si="221"/>
        <v>1271</v>
      </c>
      <c r="CG146" s="2">
        <f t="shared" si="222"/>
        <v>1184</v>
      </c>
      <c r="CH146" s="2">
        <f t="shared" si="223"/>
        <v>2455</v>
      </c>
      <c r="CI146" s="2">
        <v>439676</v>
      </c>
      <c r="CJ146" s="2">
        <v>478908</v>
      </c>
      <c r="CK146" s="2">
        <v>918584</v>
      </c>
      <c r="CL146" s="122" t="s">
        <v>591</v>
      </c>
      <c r="CM146" s="221" t="s">
        <v>877</v>
      </c>
      <c r="CN146" s="25"/>
      <c r="CO146" s="242">
        <f t="shared" si="203"/>
        <v>515.13470080036234</v>
      </c>
      <c r="CP146" s="242">
        <f t="shared" si="204"/>
        <v>239.52724628341014</v>
      </c>
      <c r="CQ146" s="242">
        <f t="shared" si="205"/>
        <v>157.35504428555257</v>
      </c>
      <c r="CR146" s="242">
        <f t="shared" si="206"/>
        <v>4553.0955971364629</v>
      </c>
      <c r="CS146" s="242">
        <f t="shared" si="207"/>
        <v>167593.13394964425</v>
      </c>
      <c r="CT146" s="242">
        <f t="shared" si="208"/>
        <v>463.75346184997784</v>
      </c>
      <c r="CU146" s="242">
        <f t="shared" si="209"/>
        <v>173522</v>
      </c>
    </row>
    <row r="147" spans="1:99">
      <c r="A147" s="1">
        <v>151</v>
      </c>
      <c r="B147" s="25">
        <v>49</v>
      </c>
      <c r="C147" s="1">
        <v>6</v>
      </c>
      <c r="D147" s="122" t="s">
        <v>591</v>
      </c>
      <c r="E147" s="20" t="s">
        <v>275</v>
      </c>
      <c r="F147" s="71">
        <v>335635</v>
      </c>
      <c r="G147" s="71">
        <v>68220</v>
      </c>
      <c r="H147" s="74">
        <f t="shared" si="214"/>
        <v>4.9198915274113162</v>
      </c>
      <c r="I147" s="84">
        <v>10.199999999999999</v>
      </c>
      <c r="J147" s="71">
        <v>246701.77189999996</v>
      </c>
      <c r="K147" s="71">
        <v>231609.84169999999</v>
      </c>
      <c r="L147" s="71">
        <v>6361.2886000000008</v>
      </c>
      <c r="M147" s="71">
        <v>8730.6415999999754</v>
      </c>
      <c r="N147" s="17"/>
      <c r="O147" s="71">
        <v>358.75930000000005</v>
      </c>
      <c r="P147" s="71">
        <v>32549.342499999995</v>
      </c>
      <c r="Q147" s="71">
        <v>3984.0325999999995</v>
      </c>
      <c r="R147" s="59"/>
      <c r="S147" s="59"/>
      <c r="T147" s="71">
        <v>3621.8217999999997</v>
      </c>
      <c r="U147" s="71">
        <v>6175.3090000000002</v>
      </c>
      <c r="V147" s="71">
        <v>354.7527</v>
      </c>
      <c r="W147" s="71">
        <v>12539.038399999998</v>
      </c>
      <c r="X147" s="59">
        <f t="shared" si="216"/>
        <v>5874.387999999999</v>
      </c>
      <c r="Y147" s="100"/>
      <c r="Z147" s="71">
        <v>7062.0455999999976</v>
      </c>
      <c r="AA147" s="71">
        <v>6065.8150000000005</v>
      </c>
      <c r="AB147" s="71">
        <v>4128.8359999999993</v>
      </c>
      <c r="AC147" s="71">
        <v>38768.429699999993</v>
      </c>
      <c r="AD147" s="71">
        <v>1478.4847999999993</v>
      </c>
      <c r="AE147" s="71">
        <v>891.76870000000008</v>
      </c>
      <c r="AF147" s="71">
        <v>2051.9204</v>
      </c>
      <c r="AG147" s="71">
        <v>26081.055799999998</v>
      </c>
      <c r="AH147" s="59">
        <f t="shared" si="217"/>
        <v>8265.1999999999971</v>
      </c>
      <c r="AJ147" s="113">
        <f t="shared" si="210"/>
        <v>51144.519199999995</v>
      </c>
      <c r="AK147" s="113">
        <f t="shared" si="210"/>
        <v>48022.673600000002</v>
      </c>
      <c r="AL147" s="113">
        <f t="shared" si="210"/>
        <v>1318.3888000000004</v>
      </c>
      <c r="AM147" s="113">
        <f t="shared" si="210"/>
        <v>1803.4567999999949</v>
      </c>
      <c r="AN147" s="114"/>
      <c r="AO147" s="113">
        <f t="shared" si="211"/>
        <v>73.442400000000021</v>
      </c>
      <c r="AP147" s="113">
        <f t="shared" si="211"/>
        <v>6420.8979999999983</v>
      </c>
      <c r="AQ147" s="113">
        <f t="shared" si="211"/>
        <v>748.15679999999986</v>
      </c>
      <c r="AR147" s="113"/>
      <c r="AS147" s="113"/>
      <c r="AT147" s="113">
        <f t="shared" si="212"/>
        <v>726.2364</v>
      </c>
      <c r="AU147" s="113">
        <f t="shared" si="212"/>
        <v>1184.67</v>
      </c>
      <c r="AV147" s="113">
        <f t="shared" si="212"/>
        <v>67.231599999999986</v>
      </c>
      <c r="AW147" s="113">
        <f t="shared" si="212"/>
        <v>2588.5051999999996</v>
      </c>
      <c r="AX147" s="113">
        <f t="shared" si="218"/>
        <v>1106.097999999999</v>
      </c>
      <c r="AY147" s="113"/>
      <c r="AZ147" s="113">
        <f t="shared" si="215"/>
        <v>1395.5427999999995</v>
      </c>
      <c r="BA147" s="113">
        <f t="shared" si="215"/>
        <v>1143.2660000000003</v>
      </c>
      <c r="BB147" s="113">
        <f t="shared" si="215"/>
        <v>704.30199999999968</v>
      </c>
      <c r="BC147" s="113">
        <f t="shared" si="215"/>
        <v>7338.0295999999998</v>
      </c>
      <c r="BD147" s="113">
        <f t="shared" si="215"/>
        <v>244.45839999999987</v>
      </c>
      <c r="BE147" s="113">
        <f t="shared" si="215"/>
        <v>176.38360000000003</v>
      </c>
      <c r="BF147" s="113">
        <f t="shared" si="215"/>
        <v>383.81720000000007</v>
      </c>
      <c r="BG147" s="113">
        <f t="shared" si="215"/>
        <v>5110.1803999999993</v>
      </c>
      <c r="BH147" s="106">
        <f t="shared" si="219"/>
        <v>1423.1900000000005</v>
      </c>
      <c r="BI147" s="124">
        <f t="shared" si="220"/>
        <v>68220</v>
      </c>
      <c r="BJ147" s="106"/>
      <c r="BK147" s="2">
        <v>583</v>
      </c>
      <c r="BL147" s="2">
        <v>665</v>
      </c>
      <c r="BM147" s="2">
        <v>1248</v>
      </c>
      <c r="BN147" s="2">
        <v>156</v>
      </c>
      <c r="BO147" s="2">
        <v>138</v>
      </c>
      <c r="BP147" s="2">
        <v>294</v>
      </c>
      <c r="BQ147" s="2">
        <v>156</v>
      </c>
      <c r="BR147" s="2">
        <v>175</v>
      </c>
      <c r="BS147" s="2">
        <v>331</v>
      </c>
      <c r="BT147" s="2">
        <v>144</v>
      </c>
      <c r="BU147" s="2">
        <v>167</v>
      </c>
      <c r="BV147" s="2">
        <v>311</v>
      </c>
      <c r="BW147" s="2">
        <v>30</v>
      </c>
      <c r="BX147" s="2">
        <v>38</v>
      </c>
      <c r="BY147" s="2">
        <v>68</v>
      </c>
      <c r="BZ147" s="2">
        <v>4472</v>
      </c>
      <c r="CA147" s="2">
        <v>4864</v>
      </c>
      <c r="CB147" s="2">
        <v>9336</v>
      </c>
      <c r="CC147" s="2">
        <v>156896</v>
      </c>
      <c r="CD147" s="2">
        <v>165795</v>
      </c>
      <c r="CE147" s="2">
        <v>322691</v>
      </c>
      <c r="CF147" s="2">
        <f t="shared" si="221"/>
        <v>646</v>
      </c>
      <c r="CG147" s="2">
        <f t="shared" si="222"/>
        <v>710</v>
      </c>
      <c r="CH147" s="2">
        <f t="shared" si="223"/>
        <v>1356</v>
      </c>
      <c r="CI147" s="2">
        <v>163083</v>
      </c>
      <c r="CJ147" s="2">
        <v>172552</v>
      </c>
      <c r="CK147" s="2">
        <v>335635</v>
      </c>
      <c r="CL147" s="122" t="s">
        <v>591</v>
      </c>
      <c r="CM147" s="221" t="s">
        <v>580</v>
      </c>
      <c r="CN147" s="25"/>
      <c r="CO147" s="242">
        <f t="shared" si="203"/>
        <v>313.42154423704324</v>
      </c>
      <c r="CP147" s="242">
        <f t="shared" si="204"/>
        <v>67.277906058664925</v>
      </c>
      <c r="CQ147" s="242">
        <f t="shared" si="205"/>
        <v>77.034218719740196</v>
      </c>
      <c r="CR147" s="242">
        <f t="shared" si="206"/>
        <v>1897.6028125791411</v>
      </c>
      <c r="CS147" s="242">
        <f t="shared" si="207"/>
        <v>65589.047685730038</v>
      </c>
      <c r="CT147" s="242">
        <f t="shared" si="208"/>
        <v>275.61583267537651</v>
      </c>
      <c r="CU147" s="242">
        <f t="shared" si="209"/>
        <v>68220</v>
      </c>
    </row>
    <row r="148" spans="1:99">
      <c r="A148" s="1">
        <v>106</v>
      </c>
      <c r="B148" s="25">
        <v>4</v>
      </c>
      <c r="C148" s="1">
        <v>7</v>
      </c>
      <c r="D148" s="122" t="s">
        <v>591</v>
      </c>
      <c r="E148" s="4" t="s">
        <v>82</v>
      </c>
      <c r="F148" s="71">
        <v>1393200</v>
      </c>
      <c r="G148" s="71">
        <v>233514</v>
      </c>
      <c r="H148" s="74">
        <f t="shared" si="214"/>
        <v>5.9662375703383947</v>
      </c>
      <c r="I148" s="84">
        <v>10.199999999999999</v>
      </c>
      <c r="J148" s="71">
        <v>1159905.4235999999</v>
      </c>
      <c r="K148" s="71">
        <v>1140664.4686</v>
      </c>
      <c r="L148" s="71">
        <v>14600.2181</v>
      </c>
      <c r="M148" s="71">
        <v>4640.7369000000353</v>
      </c>
      <c r="N148" s="17"/>
      <c r="O148" s="71">
        <v>596.88139999999999</v>
      </c>
      <c r="P148" s="71">
        <v>67906.665499999988</v>
      </c>
      <c r="Q148" s="71">
        <v>12250.370700000001</v>
      </c>
      <c r="R148" s="59"/>
      <c r="S148" s="59"/>
      <c r="T148" s="71">
        <v>9595.6467000000011</v>
      </c>
      <c r="U148" s="71">
        <v>24400.973999999998</v>
      </c>
      <c r="V148" s="71">
        <v>4610.4318000000003</v>
      </c>
      <c r="W148" s="71">
        <v>2772.3201000000004</v>
      </c>
      <c r="X148" s="59">
        <f t="shared" si="216"/>
        <v>14276.922199999994</v>
      </c>
      <c r="Y148" s="100"/>
      <c r="Z148" s="71">
        <v>14420.310699999998</v>
      </c>
      <c r="AA148" s="71">
        <v>16548.504000000001</v>
      </c>
      <c r="AB148" s="71">
        <v>39747.849099999999</v>
      </c>
      <c r="AC148" s="71">
        <v>94074.365700000009</v>
      </c>
      <c r="AD148" s="71">
        <v>4027.8524000000016</v>
      </c>
      <c r="AE148" s="71">
        <v>5181.7916999999998</v>
      </c>
      <c r="AF148" s="71">
        <v>6618.3907000000017</v>
      </c>
      <c r="AG148" s="71">
        <v>51621.069299999988</v>
      </c>
      <c r="AH148" s="59">
        <f t="shared" si="217"/>
        <v>26625.261600000013</v>
      </c>
      <c r="AJ148" s="113">
        <f t="shared" si="210"/>
        <v>194707.58039999998</v>
      </c>
      <c r="AK148" s="113">
        <f t="shared" si="210"/>
        <v>191480.47699999998</v>
      </c>
      <c r="AL148" s="113">
        <f t="shared" si="210"/>
        <v>2450.6763999999998</v>
      </c>
      <c r="AM148" s="113">
        <f t="shared" si="210"/>
        <v>776.42700000000582</v>
      </c>
      <c r="AN148" s="114"/>
      <c r="AO148" s="113">
        <f t="shared" si="211"/>
        <v>100.1284</v>
      </c>
      <c r="AP148" s="113">
        <f t="shared" si="211"/>
        <v>11307.898599999999</v>
      </c>
      <c r="AQ148" s="113">
        <f t="shared" si="211"/>
        <v>2049.0642000000003</v>
      </c>
      <c r="AR148" s="113"/>
      <c r="AS148" s="113"/>
      <c r="AT148" s="113">
        <f t="shared" si="212"/>
        <v>1598.9933999999998</v>
      </c>
      <c r="AU148" s="113">
        <f t="shared" si="212"/>
        <v>4056.6083999999992</v>
      </c>
      <c r="AV148" s="113">
        <f t="shared" si="212"/>
        <v>767.3850000000001</v>
      </c>
      <c r="AW148" s="113">
        <f t="shared" si="212"/>
        <v>462.23939999999999</v>
      </c>
      <c r="AX148" s="113">
        <f t="shared" si="218"/>
        <v>2373.6081999999988</v>
      </c>
      <c r="AY148" s="113"/>
      <c r="AZ148" s="113">
        <f t="shared" si="215"/>
        <v>2404.2457999999997</v>
      </c>
      <c r="BA148" s="113">
        <f t="shared" si="215"/>
        <v>2753.2397999999998</v>
      </c>
      <c r="BB148" s="113">
        <f t="shared" si="215"/>
        <v>6611.5537999999988</v>
      </c>
      <c r="BC148" s="113">
        <f t="shared" si="215"/>
        <v>15629.353200000003</v>
      </c>
      <c r="BD148" s="113">
        <f t="shared" si="215"/>
        <v>663.68860000000018</v>
      </c>
      <c r="BE148" s="113">
        <f t="shared" si="215"/>
        <v>865.5791999999999</v>
      </c>
      <c r="BF148" s="113">
        <f t="shared" si="215"/>
        <v>1096.5674000000001</v>
      </c>
      <c r="BG148" s="113">
        <f t="shared" si="215"/>
        <v>8605.2863999999972</v>
      </c>
      <c r="BH148" s="106">
        <f t="shared" si="219"/>
        <v>4398.2316000000046</v>
      </c>
      <c r="BI148" s="124">
        <f t="shared" si="220"/>
        <v>233513.99999999994</v>
      </c>
      <c r="BJ148" s="106"/>
      <c r="BK148" s="2">
        <v>26205</v>
      </c>
      <c r="BL148" s="2">
        <v>26907</v>
      </c>
      <c r="BM148" s="2">
        <v>53112</v>
      </c>
      <c r="BN148" s="2">
        <v>692</v>
      </c>
      <c r="BO148" s="2">
        <v>693</v>
      </c>
      <c r="BP148" s="2">
        <v>1385</v>
      </c>
      <c r="BQ148" s="2">
        <v>624</v>
      </c>
      <c r="BR148" s="2">
        <v>533</v>
      </c>
      <c r="BS148" s="2">
        <v>1157</v>
      </c>
      <c r="BT148" s="2">
        <v>442</v>
      </c>
      <c r="BU148" s="2">
        <v>409</v>
      </c>
      <c r="BV148" s="2">
        <v>851</v>
      </c>
      <c r="BW148" s="2">
        <v>247</v>
      </c>
      <c r="BX148" s="2">
        <v>245</v>
      </c>
      <c r="BY148" s="2">
        <v>492</v>
      </c>
      <c r="BZ148" s="2">
        <v>91750</v>
      </c>
      <c r="CA148" s="2">
        <v>95523</v>
      </c>
      <c r="CB148" s="2">
        <v>187273</v>
      </c>
      <c r="CC148" s="2">
        <v>568691</v>
      </c>
      <c r="CD148" s="2">
        <v>578302</v>
      </c>
      <c r="CE148" s="2">
        <v>1146993</v>
      </c>
      <c r="CF148" s="2">
        <f t="shared" si="221"/>
        <v>992</v>
      </c>
      <c r="CG148" s="2">
        <f t="shared" si="222"/>
        <v>945</v>
      </c>
      <c r="CH148" s="2">
        <f t="shared" si="223"/>
        <v>1937</v>
      </c>
      <c r="CI148" s="2">
        <v>689643</v>
      </c>
      <c r="CJ148" s="2">
        <v>703557</v>
      </c>
      <c r="CK148" s="2">
        <v>1393200</v>
      </c>
      <c r="CL148" s="122" t="s">
        <v>591</v>
      </c>
      <c r="CM148" s="25" t="s">
        <v>678</v>
      </c>
      <c r="CN148" s="25"/>
      <c r="CO148" s="242">
        <f t="shared" si="203"/>
        <v>9134.2323126614992</v>
      </c>
      <c r="CP148" s="242">
        <f t="shared" si="204"/>
        <v>193.92456072351422</v>
      </c>
      <c r="CQ148" s="242">
        <f t="shared" si="205"/>
        <v>225.09998708010338</v>
      </c>
      <c r="CR148" s="242">
        <f t="shared" si="206"/>
        <v>31388.793656330752</v>
      </c>
      <c r="CS148" s="242">
        <f t="shared" si="207"/>
        <v>192247.28926356591</v>
      </c>
      <c r="CT148" s="242">
        <f t="shared" si="208"/>
        <v>324.66021963824289</v>
      </c>
      <c r="CU148" s="242">
        <f t="shared" si="209"/>
        <v>233514.00000000003</v>
      </c>
    </row>
    <row r="149" spans="1:99">
      <c r="A149" s="1">
        <v>107</v>
      </c>
      <c r="B149" s="25">
        <v>5</v>
      </c>
      <c r="C149" s="1">
        <v>7</v>
      </c>
      <c r="D149" s="122" t="s">
        <v>591</v>
      </c>
      <c r="E149" s="4" t="s">
        <v>482</v>
      </c>
      <c r="F149" s="71">
        <v>1273327</v>
      </c>
      <c r="G149" s="71">
        <v>207614</v>
      </c>
      <c r="H149" s="74">
        <f t="shared" si="214"/>
        <v>6.133146126947123</v>
      </c>
      <c r="I149" s="84">
        <v>8.8000000000000007</v>
      </c>
      <c r="J149" s="71">
        <v>1096172.2904000001</v>
      </c>
      <c r="K149" s="71">
        <v>1081181.3407999999</v>
      </c>
      <c r="L149" s="71">
        <v>10720.352500000001</v>
      </c>
      <c r="M149" s="71">
        <v>4270.597100000009</v>
      </c>
      <c r="N149" s="17"/>
      <c r="O149" s="71">
        <v>19.373199999999997</v>
      </c>
      <c r="P149" s="71">
        <v>41832.01660000001</v>
      </c>
      <c r="Q149" s="71">
        <v>6686.5094999999983</v>
      </c>
      <c r="R149" s="59"/>
      <c r="S149" s="59"/>
      <c r="T149" s="71">
        <v>4743.8335999999999</v>
      </c>
      <c r="U149" s="71">
        <v>16301.942799999997</v>
      </c>
      <c r="V149" s="71">
        <v>2159.6233999999999</v>
      </c>
      <c r="W149" s="71">
        <v>2731.5112000000004</v>
      </c>
      <c r="X149" s="59">
        <f t="shared" si="216"/>
        <v>9208.5961000000134</v>
      </c>
      <c r="Y149" s="100"/>
      <c r="Z149" s="71">
        <v>17686.799899999998</v>
      </c>
      <c r="AA149" s="71">
        <v>12098.340099999998</v>
      </c>
      <c r="AB149" s="71">
        <v>31805.418699999987</v>
      </c>
      <c r="AC149" s="71">
        <v>73712.761100000018</v>
      </c>
      <c r="AD149" s="71">
        <v>3988.1171000000004</v>
      </c>
      <c r="AE149" s="71">
        <v>4613.8487999999988</v>
      </c>
      <c r="AF149" s="71">
        <v>4624.1855000000005</v>
      </c>
      <c r="AG149" s="71">
        <v>31302.795699999995</v>
      </c>
      <c r="AH149" s="59">
        <f t="shared" si="217"/>
        <v>29183.814000000028</v>
      </c>
      <c r="AJ149" s="113">
        <f t="shared" si="210"/>
        <v>180696.58060000002</v>
      </c>
      <c r="AK149" s="113">
        <f t="shared" si="210"/>
        <v>178246.16560000001</v>
      </c>
      <c r="AL149" s="113">
        <f t="shared" si="210"/>
        <v>1766.4284000000002</v>
      </c>
      <c r="AM149" s="113">
        <f t="shared" si="210"/>
        <v>683.98660000000154</v>
      </c>
      <c r="AN149" s="114"/>
      <c r="AO149" s="115">
        <f t="shared" si="211"/>
        <v>1.7578999999999994</v>
      </c>
      <c r="AP149" s="115">
        <f t="shared" si="211"/>
        <v>6340.7075000000041</v>
      </c>
      <c r="AQ149" s="115">
        <f t="shared" si="211"/>
        <v>1043.1557999999998</v>
      </c>
      <c r="AR149" s="113"/>
      <c r="AS149" s="113"/>
      <c r="AT149" s="113">
        <f t="shared" si="212"/>
        <v>717.7201</v>
      </c>
      <c r="AU149" s="113">
        <f t="shared" si="212"/>
        <v>2451.5183000000002</v>
      </c>
      <c r="AV149" s="113">
        <f t="shared" si="212"/>
        <v>332.23090000000008</v>
      </c>
      <c r="AW149" s="113">
        <f t="shared" si="212"/>
        <v>424.63580000000007</v>
      </c>
      <c r="AX149" s="113">
        <f t="shared" si="218"/>
        <v>1371.4466000000039</v>
      </c>
      <c r="AY149" s="113"/>
      <c r="AZ149" s="113">
        <f t="shared" si="215"/>
        <v>2777.8995999999997</v>
      </c>
      <c r="BA149" s="113">
        <f t="shared" si="215"/>
        <v>1780.9765999999995</v>
      </c>
      <c r="BB149" s="113">
        <f t="shared" si="215"/>
        <v>4714.5715999999993</v>
      </c>
      <c r="BC149" s="113">
        <f t="shared" si="215"/>
        <v>11301.506200000003</v>
      </c>
      <c r="BD149" s="113">
        <f t="shared" si="215"/>
        <v>584.69560000000024</v>
      </c>
      <c r="BE149" s="113">
        <f t="shared" si="215"/>
        <v>742.75499999999988</v>
      </c>
      <c r="BF149" s="113">
        <f t="shared" si="215"/>
        <v>671.87529999999992</v>
      </c>
      <c r="BG149" s="113">
        <f t="shared" si="215"/>
        <v>4878.8927000000003</v>
      </c>
      <c r="BH149" s="106">
        <f t="shared" si="219"/>
        <v>4423.2876000000033</v>
      </c>
      <c r="BI149" s="124">
        <f t="shared" si="220"/>
        <v>207614.00000000003</v>
      </c>
      <c r="BJ149" s="106"/>
      <c r="BK149" s="2">
        <v>7658</v>
      </c>
      <c r="BL149" s="2">
        <v>8149</v>
      </c>
      <c r="BM149" s="2">
        <v>15807</v>
      </c>
      <c r="BN149" s="2">
        <v>1939</v>
      </c>
      <c r="BO149" s="2">
        <v>2030</v>
      </c>
      <c r="BP149" s="2">
        <v>3969</v>
      </c>
      <c r="BQ149" s="2">
        <v>1341</v>
      </c>
      <c r="BR149" s="2">
        <v>1759</v>
      </c>
      <c r="BS149" s="2">
        <v>3100</v>
      </c>
      <c r="BT149" s="2">
        <v>676</v>
      </c>
      <c r="BU149" s="2">
        <v>729</v>
      </c>
      <c r="BV149" s="2">
        <v>1405</v>
      </c>
      <c r="BW149" s="2">
        <v>408</v>
      </c>
      <c r="BX149" s="2">
        <v>451</v>
      </c>
      <c r="BY149" s="2">
        <v>859</v>
      </c>
      <c r="BZ149" s="2">
        <v>63496</v>
      </c>
      <c r="CA149" s="2">
        <v>65428</v>
      </c>
      <c r="CB149" s="2">
        <v>128924</v>
      </c>
      <c r="CC149" s="2">
        <v>550610</v>
      </c>
      <c r="CD149" s="2">
        <v>566939</v>
      </c>
      <c r="CE149" s="2">
        <v>1117549</v>
      </c>
      <c r="CF149" s="2">
        <f t="shared" si="221"/>
        <v>959</v>
      </c>
      <c r="CG149" s="2">
        <f t="shared" si="222"/>
        <v>755</v>
      </c>
      <c r="CH149" s="2">
        <f t="shared" si="223"/>
        <v>1714</v>
      </c>
      <c r="CI149" s="2">
        <v>627087</v>
      </c>
      <c r="CJ149" s="2">
        <v>646240</v>
      </c>
      <c r="CK149" s="2">
        <v>1273327</v>
      </c>
      <c r="CL149" s="122" t="s">
        <v>591</v>
      </c>
      <c r="CM149" s="25" t="s">
        <v>679</v>
      </c>
      <c r="CN149" s="25"/>
      <c r="CO149" s="242">
        <f t="shared" si="203"/>
        <v>3224.446245151481</v>
      </c>
      <c r="CP149" s="242">
        <f t="shared" si="204"/>
        <v>505.45021035444938</v>
      </c>
      <c r="CQ149" s="242">
        <f t="shared" si="205"/>
        <v>369.14170201370109</v>
      </c>
      <c r="CR149" s="242">
        <f t="shared" si="206"/>
        <v>21020.859006366787</v>
      </c>
      <c r="CS149" s="242">
        <f t="shared" si="207"/>
        <v>182214.63778432406</v>
      </c>
      <c r="CT149" s="242">
        <f t="shared" si="208"/>
        <v>279.46505178952458</v>
      </c>
      <c r="CU149" s="242">
        <f t="shared" si="209"/>
        <v>207614</v>
      </c>
    </row>
    <row r="150" spans="1:99">
      <c r="A150" s="1">
        <v>113</v>
      </c>
      <c r="B150" s="25">
        <v>11</v>
      </c>
      <c r="C150" s="1">
        <v>7</v>
      </c>
      <c r="D150" s="122" t="s">
        <v>591</v>
      </c>
      <c r="E150" s="4" t="s">
        <v>445</v>
      </c>
      <c r="F150" s="71">
        <v>1348818</v>
      </c>
      <c r="G150" s="71">
        <v>222124</v>
      </c>
      <c r="H150" s="74">
        <f t="shared" si="214"/>
        <v>6.0723649853235129</v>
      </c>
      <c r="I150" s="84">
        <v>8.9</v>
      </c>
      <c r="J150" s="71">
        <v>1086372.2169000001</v>
      </c>
      <c r="K150" s="71">
        <v>1071529.8185000001</v>
      </c>
      <c r="L150" s="71">
        <v>11905.8583</v>
      </c>
      <c r="M150" s="71">
        <v>2936.5400999998728</v>
      </c>
      <c r="N150" s="17"/>
      <c r="O150" s="71">
        <v>269.7636</v>
      </c>
      <c r="P150" s="71">
        <v>84546.459099999993</v>
      </c>
      <c r="Q150" s="71">
        <v>12743.9514</v>
      </c>
      <c r="R150" s="59"/>
      <c r="S150" s="59"/>
      <c r="T150" s="71">
        <v>11113.540400000002</v>
      </c>
      <c r="U150" s="71">
        <v>24808.350799999993</v>
      </c>
      <c r="V150" s="71">
        <v>5343.8395</v>
      </c>
      <c r="W150" s="71">
        <v>15235.857399999999</v>
      </c>
      <c r="X150" s="59">
        <f t="shared" si="216"/>
        <v>15300.919599999987</v>
      </c>
      <c r="Y150" s="100"/>
      <c r="Z150" s="71">
        <v>10828.089899999997</v>
      </c>
      <c r="AA150" s="71">
        <v>16096.0664</v>
      </c>
      <c r="AB150" s="71">
        <v>37721.515400000018</v>
      </c>
      <c r="AC150" s="71">
        <v>112983.8887</v>
      </c>
      <c r="AD150" s="71">
        <v>5190.0562999999975</v>
      </c>
      <c r="AE150" s="71">
        <v>5829.7482999999984</v>
      </c>
      <c r="AF150" s="71">
        <v>7097.9459000000006</v>
      </c>
      <c r="AG150" s="71">
        <v>47787.3747</v>
      </c>
      <c r="AH150" s="59">
        <f t="shared" si="217"/>
        <v>47078.763500000001</v>
      </c>
      <c r="AJ150" s="113">
        <f t="shared" si="210"/>
        <v>180084.42179999998</v>
      </c>
      <c r="AK150" s="113">
        <f t="shared" si="210"/>
        <v>177634.02499999999</v>
      </c>
      <c r="AL150" s="113">
        <f t="shared" si="210"/>
        <v>1973.1413999999997</v>
      </c>
      <c r="AM150" s="113">
        <f t="shared" si="210"/>
        <v>477.25539999997886</v>
      </c>
      <c r="AN150" s="114"/>
      <c r="AO150" s="113">
        <f t="shared" si="211"/>
        <v>44.424799999999998</v>
      </c>
      <c r="AP150" s="113">
        <f t="shared" si="211"/>
        <v>13540.529399999998</v>
      </c>
      <c r="AQ150" s="113">
        <f t="shared" si="211"/>
        <v>2076.7939999999999</v>
      </c>
      <c r="AR150" s="113"/>
      <c r="AS150" s="113"/>
      <c r="AT150" s="113">
        <f t="shared" si="212"/>
        <v>1775.66</v>
      </c>
      <c r="AU150" s="113">
        <f t="shared" si="212"/>
        <v>3939.927999999999</v>
      </c>
      <c r="AV150" s="113">
        <f t="shared" si="212"/>
        <v>869.46699999999987</v>
      </c>
      <c r="AW150" s="113">
        <f t="shared" si="212"/>
        <v>2444.9259999999995</v>
      </c>
      <c r="AX150" s="113">
        <f t="shared" si="218"/>
        <v>2433.7543999999998</v>
      </c>
      <c r="AY150" s="113"/>
      <c r="AZ150" s="113">
        <f t="shared" si="215"/>
        <v>1720.3965999999996</v>
      </c>
      <c r="BA150" s="113">
        <f t="shared" si="215"/>
        <v>2586.9695999999994</v>
      </c>
      <c r="BB150" s="113">
        <f t="shared" si="215"/>
        <v>5968.5628000000015</v>
      </c>
      <c r="BC150" s="113">
        <f t="shared" si="215"/>
        <v>18178.695</v>
      </c>
      <c r="BD150" s="113">
        <f t="shared" si="215"/>
        <v>822.63979999999947</v>
      </c>
      <c r="BE150" s="113">
        <f t="shared" si="215"/>
        <v>946.03099999999961</v>
      </c>
      <c r="BF150" s="113">
        <f t="shared" si="215"/>
        <v>1120.7053999999998</v>
      </c>
      <c r="BG150" s="113">
        <f t="shared" si="215"/>
        <v>7789.5910000000003</v>
      </c>
      <c r="BH150" s="106">
        <f t="shared" si="219"/>
        <v>7499.7278000000006</v>
      </c>
      <c r="BI150" s="124">
        <f t="shared" si="220"/>
        <v>222124</v>
      </c>
      <c r="BJ150" s="106"/>
      <c r="BK150" s="2">
        <v>6219</v>
      </c>
      <c r="BL150" s="2">
        <v>6207</v>
      </c>
      <c r="BM150" s="2">
        <v>12426</v>
      </c>
      <c r="BN150" s="2">
        <v>1338</v>
      </c>
      <c r="BO150" s="2">
        <v>1065</v>
      </c>
      <c r="BP150" s="2">
        <v>2403</v>
      </c>
      <c r="BQ150" s="2">
        <v>1342</v>
      </c>
      <c r="BR150" s="2">
        <v>1303</v>
      </c>
      <c r="BS150" s="2">
        <v>2645</v>
      </c>
      <c r="BT150" s="2">
        <v>576</v>
      </c>
      <c r="BU150" s="2">
        <v>515</v>
      </c>
      <c r="BV150" s="2">
        <v>1091</v>
      </c>
      <c r="BW150" s="2">
        <v>258</v>
      </c>
      <c r="BX150" s="2">
        <v>254</v>
      </c>
      <c r="BY150" s="2">
        <v>512</v>
      </c>
      <c r="BZ150" s="2">
        <v>100927</v>
      </c>
      <c r="CA150" s="2">
        <v>112622</v>
      </c>
      <c r="CB150" s="2">
        <v>213549</v>
      </c>
      <c r="CC150" s="2">
        <v>567922</v>
      </c>
      <c r="CD150" s="2">
        <v>544595</v>
      </c>
      <c r="CE150" s="2">
        <v>1112517</v>
      </c>
      <c r="CF150" s="2">
        <f t="shared" si="221"/>
        <v>1930</v>
      </c>
      <c r="CG150" s="2">
        <f t="shared" si="222"/>
        <v>1745</v>
      </c>
      <c r="CH150" s="2">
        <f t="shared" si="223"/>
        <v>3675</v>
      </c>
      <c r="CI150" s="2">
        <v>680512</v>
      </c>
      <c r="CJ150" s="2">
        <v>668306</v>
      </c>
      <c r="CK150" s="2">
        <v>1348818</v>
      </c>
      <c r="CL150" s="122" t="s">
        <v>591</v>
      </c>
      <c r="CM150" s="25" t="s">
        <v>748</v>
      </c>
      <c r="CN150" s="25"/>
      <c r="CO150" s="242">
        <f t="shared" si="203"/>
        <v>2442.0468854953006</v>
      </c>
      <c r="CP150" s="242">
        <f t="shared" si="204"/>
        <v>435.57987808585</v>
      </c>
      <c r="CQ150" s="242">
        <f t="shared" si="205"/>
        <v>263.9828145828422</v>
      </c>
      <c r="CR150" s="242">
        <f t="shared" si="206"/>
        <v>35167.352508640899</v>
      </c>
      <c r="CS150" s="242">
        <f t="shared" si="207"/>
        <v>183209.83713740474</v>
      </c>
      <c r="CT150" s="242">
        <f t="shared" si="208"/>
        <v>605.20077579035865</v>
      </c>
      <c r="CU150" s="242">
        <f t="shared" si="209"/>
        <v>222124</v>
      </c>
    </row>
    <row r="151" spans="1:99">
      <c r="A151" s="1">
        <v>119</v>
      </c>
      <c r="B151" s="25">
        <v>17</v>
      </c>
      <c r="C151" s="1">
        <v>7</v>
      </c>
      <c r="D151" s="122" t="s">
        <v>591</v>
      </c>
      <c r="E151" s="4" t="s">
        <v>474</v>
      </c>
      <c r="F151" s="71">
        <v>1401420</v>
      </c>
      <c r="G151" s="71">
        <v>264955</v>
      </c>
      <c r="H151" s="74">
        <f t="shared" si="214"/>
        <v>5.2892755373554001</v>
      </c>
      <c r="I151" s="84">
        <v>11.3</v>
      </c>
      <c r="J151" s="71">
        <v>1053689.9919999999</v>
      </c>
      <c r="K151" s="71">
        <v>1030439.3432000001</v>
      </c>
      <c r="L151" s="71">
        <v>19921.873599999999</v>
      </c>
      <c r="M151" s="71">
        <v>3328.7752000000346</v>
      </c>
      <c r="N151" s="17"/>
      <c r="O151" s="71">
        <v>223.02640000000002</v>
      </c>
      <c r="P151" s="71">
        <v>80569.348799999992</v>
      </c>
      <c r="Q151" s="71">
        <v>13336.3344</v>
      </c>
      <c r="R151" s="59"/>
      <c r="S151" s="59"/>
      <c r="T151" s="71">
        <v>13130.624399999999</v>
      </c>
      <c r="U151" s="71">
        <v>177.08119999999997</v>
      </c>
      <c r="V151" s="71">
        <v>4046.1060000000002</v>
      </c>
      <c r="W151" s="71">
        <v>8911.8304000000007</v>
      </c>
      <c r="X151" s="59">
        <f t="shared" si="216"/>
        <v>40967.372399999986</v>
      </c>
      <c r="Y151" s="100"/>
      <c r="Z151" s="71">
        <v>35734.562399999995</v>
      </c>
      <c r="AA151" s="71">
        <v>18266.2356</v>
      </c>
      <c r="AB151" s="71">
        <v>60431.844000000005</v>
      </c>
      <c r="AC151" s="71">
        <v>152504.99080000003</v>
      </c>
      <c r="AD151" s="71">
        <v>5381.4819999999991</v>
      </c>
      <c r="AE151" s="71">
        <v>8044.6559999999999</v>
      </c>
      <c r="AF151" s="71">
        <v>6551.5652</v>
      </c>
      <c r="AG151" s="71">
        <v>84114.707200000004</v>
      </c>
      <c r="AH151" s="59">
        <f t="shared" si="217"/>
        <v>48412.580400000021</v>
      </c>
      <c r="AJ151" s="113">
        <f t="shared" si="210"/>
        <v>198699.69500000001</v>
      </c>
      <c r="AK151" s="113">
        <f t="shared" si="210"/>
        <v>194311.64590000003</v>
      </c>
      <c r="AL151" s="113">
        <f t="shared" si="210"/>
        <v>3756.9447</v>
      </c>
      <c r="AM151" s="113">
        <f t="shared" si="210"/>
        <v>631.10440000000654</v>
      </c>
      <c r="AN151" s="114"/>
      <c r="AO151" s="113">
        <f t="shared" si="211"/>
        <v>42.485799999999998</v>
      </c>
      <c r="AP151" s="113">
        <f t="shared" si="211"/>
        <v>15318.033599999999</v>
      </c>
      <c r="AQ151" s="113">
        <f t="shared" si="211"/>
        <v>2537.7127999999998</v>
      </c>
      <c r="AR151" s="113"/>
      <c r="AS151" s="113"/>
      <c r="AT151" s="113">
        <f t="shared" si="212"/>
        <v>2497.6207999999997</v>
      </c>
      <c r="AU151" s="113">
        <f t="shared" si="212"/>
        <v>34.839399999999991</v>
      </c>
      <c r="AV151" s="113">
        <f t="shared" si="212"/>
        <v>769.7645</v>
      </c>
      <c r="AW151" s="113">
        <f t="shared" si="212"/>
        <v>1685.2067999999999</v>
      </c>
      <c r="AX151" s="113">
        <f t="shared" si="218"/>
        <v>7792.8892999999989</v>
      </c>
      <c r="AY151" s="113"/>
      <c r="AZ151" s="113">
        <f t="shared" si="215"/>
        <v>6797.5643</v>
      </c>
      <c r="BA151" s="113">
        <f t="shared" si="215"/>
        <v>3474.329200000001</v>
      </c>
      <c r="BB151" s="113">
        <f t="shared" si="215"/>
        <v>11510.5605</v>
      </c>
      <c r="BC151" s="113">
        <f t="shared" si="215"/>
        <v>29112.331600000005</v>
      </c>
      <c r="BD151" s="113">
        <f t="shared" si="215"/>
        <v>1039.8344999999999</v>
      </c>
      <c r="BE151" s="113">
        <f t="shared" si="215"/>
        <v>1524.5374999999999</v>
      </c>
      <c r="BF151" s="113">
        <f t="shared" si="215"/>
        <v>1259.2123999999999</v>
      </c>
      <c r="BG151" s="113">
        <f t="shared" si="215"/>
        <v>15962.243400000001</v>
      </c>
      <c r="BH151" s="106">
        <f t="shared" si="219"/>
        <v>9326.5038000000059</v>
      </c>
      <c r="BI151" s="124">
        <f t="shared" si="220"/>
        <v>264955</v>
      </c>
      <c r="BJ151" s="106"/>
      <c r="BK151" s="2">
        <v>41017</v>
      </c>
      <c r="BL151" s="2">
        <v>46383</v>
      </c>
      <c r="BM151" s="2">
        <v>87400</v>
      </c>
      <c r="BN151" s="2">
        <v>1616</v>
      </c>
      <c r="BO151" s="2">
        <v>1708</v>
      </c>
      <c r="BP151" s="2">
        <v>3324</v>
      </c>
      <c r="BQ151" s="2">
        <v>587</v>
      </c>
      <c r="BR151" s="2">
        <v>135</v>
      </c>
      <c r="BS151" s="2">
        <v>722</v>
      </c>
      <c r="BT151" s="2">
        <v>326</v>
      </c>
      <c r="BU151" s="2">
        <v>290</v>
      </c>
      <c r="BV151" s="2">
        <v>616</v>
      </c>
      <c r="BW151" s="2">
        <v>399</v>
      </c>
      <c r="BX151" s="2">
        <v>441</v>
      </c>
      <c r="BY151" s="2">
        <v>840</v>
      </c>
      <c r="BZ151" s="2">
        <v>116746</v>
      </c>
      <c r="CA151" s="2">
        <v>128582</v>
      </c>
      <c r="CB151" s="2">
        <v>245328</v>
      </c>
      <c r="CC151" s="2">
        <v>509987</v>
      </c>
      <c r="CD151" s="2">
        <v>545871</v>
      </c>
      <c r="CE151" s="2">
        <v>1055858</v>
      </c>
      <c r="CF151" s="2">
        <f t="shared" si="221"/>
        <v>3990</v>
      </c>
      <c r="CG151" s="2">
        <f t="shared" si="222"/>
        <v>3342</v>
      </c>
      <c r="CH151" s="2">
        <f t="shared" si="223"/>
        <v>7332</v>
      </c>
      <c r="CI151" s="2">
        <v>674668</v>
      </c>
      <c r="CJ151" s="2">
        <v>726752</v>
      </c>
      <c r="CK151" s="2">
        <v>1401420</v>
      </c>
      <c r="CL151" s="122" t="s">
        <v>591</v>
      </c>
      <c r="CM151" s="25" t="s">
        <v>781</v>
      </c>
      <c r="CN151" s="25"/>
      <c r="CO151" s="242">
        <f t="shared" si="203"/>
        <v>17152.443535842216</v>
      </c>
      <c r="CP151" s="242">
        <f t="shared" si="204"/>
        <v>136.50262590800759</v>
      </c>
      <c r="CQ151" s="242">
        <f t="shared" si="205"/>
        <v>275.2739935208574</v>
      </c>
      <c r="CR151" s="242">
        <f t="shared" si="206"/>
        <v>46382.155413794579</v>
      </c>
      <c r="CS151" s="242">
        <f t="shared" si="207"/>
        <v>199622.42324927571</v>
      </c>
      <c r="CT151" s="242">
        <f t="shared" si="208"/>
        <v>1386.2011816586034</v>
      </c>
      <c r="CU151" s="242">
        <f t="shared" si="209"/>
        <v>264955</v>
      </c>
    </row>
    <row r="152" spans="1:99">
      <c r="A152" s="1">
        <v>124</v>
      </c>
      <c r="B152" s="25">
        <v>22</v>
      </c>
      <c r="C152" s="1">
        <v>7</v>
      </c>
      <c r="D152" s="122" t="s">
        <v>591</v>
      </c>
      <c r="E152" s="20" t="s">
        <v>563</v>
      </c>
      <c r="F152" s="71">
        <v>1922676</v>
      </c>
      <c r="G152" s="71">
        <v>307975</v>
      </c>
      <c r="H152" s="74">
        <f t="shared" si="214"/>
        <v>6.2429612793246205</v>
      </c>
      <c r="I152" s="84">
        <v>12.9</v>
      </c>
      <c r="J152" s="71">
        <v>1593745.9215999998</v>
      </c>
      <c r="K152" s="71">
        <v>1574666.4402000001</v>
      </c>
      <c r="L152" s="71">
        <v>11032.662199999999</v>
      </c>
      <c r="M152" s="71">
        <v>8046.8192000001927</v>
      </c>
      <c r="N152" s="17"/>
      <c r="O152" s="71">
        <v>147.27860000000001</v>
      </c>
      <c r="P152" s="71">
        <v>109910.2809</v>
      </c>
      <c r="Q152" s="71">
        <v>17918.742799999996</v>
      </c>
      <c r="R152" s="59"/>
      <c r="S152" s="59"/>
      <c r="T152" s="71">
        <v>16850.857800000005</v>
      </c>
      <c r="U152" s="71">
        <v>43587.332599999994</v>
      </c>
      <c r="V152" s="71">
        <v>3479.5145000000002</v>
      </c>
      <c r="W152" s="71">
        <v>3859.7923000000001</v>
      </c>
      <c r="X152" s="59">
        <f t="shared" si="216"/>
        <v>24214.040900000007</v>
      </c>
      <c r="Y152" s="100"/>
      <c r="Z152" s="71">
        <v>15069.995499999997</v>
      </c>
      <c r="AA152" s="71">
        <v>27446.115900000004</v>
      </c>
      <c r="AB152" s="71">
        <v>65054.915800000002</v>
      </c>
      <c r="AC152" s="71">
        <v>111301.49170000001</v>
      </c>
      <c r="AD152" s="71">
        <v>4983.7704000000022</v>
      </c>
      <c r="AE152" s="71">
        <v>8468.2891999999993</v>
      </c>
      <c r="AF152" s="71">
        <v>11511.146499999999</v>
      </c>
      <c r="AG152" s="71">
        <v>56248.113599999997</v>
      </c>
      <c r="AH152" s="59">
        <f t="shared" si="217"/>
        <v>30090.17200000002</v>
      </c>
      <c r="AJ152" s="113">
        <f t="shared" si="210"/>
        <v>257300.68509999997</v>
      </c>
      <c r="AK152" s="113">
        <f t="shared" si="210"/>
        <v>254243.94320000001</v>
      </c>
      <c r="AL152" s="113">
        <f t="shared" si="210"/>
        <v>1780.6261999999999</v>
      </c>
      <c r="AM152" s="113">
        <f t="shared" si="210"/>
        <v>1276.1157000000312</v>
      </c>
      <c r="AN152" s="114"/>
      <c r="AO152" s="250">
        <f t="shared" si="211"/>
        <v>23.008099999999999</v>
      </c>
      <c r="AP152" s="113">
        <f t="shared" si="211"/>
        <v>17076.359499999999</v>
      </c>
      <c r="AQ152" s="113">
        <f t="shared" si="211"/>
        <v>2808.4285999999993</v>
      </c>
      <c r="AR152" s="113"/>
      <c r="AS152" s="113"/>
      <c r="AT152" s="113">
        <f t="shared" si="212"/>
        <v>2648.4522000000006</v>
      </c>
      <c r="AU152" s="113">
        <f t="shared" si="212"/>
        <v>6746.8692999999985</v>
      </c>
      <c r="AV152" s="113">
        <f t="shared" si="212"/>
        <v>540.15020000000004</v>
      </c>
      <c r="AW152" s="113">
        <f t="shared" si="212"/>
        <v>610.97499999999991</v>
      </c>
      <c r="AX152" s="113">
        <f t="shared" si="218"/>
        <v>3721.4842000000008</v>
      </c>
      <c r="AY152" s="113"/>
      <c r="AZ152" s="113">
        <f t="shared" si="215"/>
        <v>2322.6713999999993</v>
      </c>
      <c r="BA152" s="113">
        <f t="shared" si="215"/>
        <v>4218.7927000000009</v>
      </c>
      <c r="BB152" s="113">
        <f t="shared" si="215"/>
        <v>9997.8149999999987</v>
      </c>
      <c r="BC152" s="113">
        <f t="shared" si="215"/>
        <v>17035.6682</v>
      </c>
      <c r="BD152" s="113">
        <f t="shared" si="215"/>
        <v>728.33700000000022</v>
      </c>
      <c r="BE152" s="113">
        <f t="shared" si="215"/>
        <v>1336.6303999999998</v>
      </c>
      <c r="BF152" s="113">
        <f t="shared" si="215"/>
        <v>1743.8678999999997</v>
      </c>
      <c r="BG152" s="113">
        <f t="shared" si="215"/>
        <v>8789.4542999999976</v>
      </c>
      <c r="BH152" s="106">
        <f t="shared" si="219"/>
        <v>4437.3786000000036</v>
      </c>
      <c r="BI152" s="124">
        <f t="shared" si="220"/>
        <v>307975</v>
      </c>
      <c r="BJ152" s="106"/>
      <c r="BK152" s="2">
        <v>29143</v>
      </c>
      <c r="BL152" s="2">
        <v>29808</v>
      </c>
      <c r="BM152" s="2">
        <v>58951</v>
      </c>
      <c r="BN152" s="2">
        <v>1499</v>
      </c>
      <c r="BO152" s="2">
        <v>1505</v>
      </c>
      <c r="BP152" s="2">
        <v>3004</v>
      </c>
      <c r="BQ152" s="2">
        <v>1845</v>
      </c>
      <c r="BR152" s="2">
        <v>2462</v>
      </c>
      <c r="BS152" s="2">
        <v>4307</v>
      </c>
      <c r="BT152" s="2">
        <v>1321</v>
      </c>
      <c r="BU152" s="2">
        <v>1415</v>
      </c>
      <c r="BV152" s="2">
        <v>2736</v>
      </c>
      <c r="BW152" s="2">
        <v>414</v>
      </c>
      <c r="BX152" s="2">
        <v>407</v>
      </c>
      <c r="BY152" s="2">
        <v>821</v>
      </c>
      <c r="BZ152" s="2">
        <v>169029</v>
      </c>
      <c r="CA152" s="2">
        <v>173210</v>
      </c>
      <c r="CB152" s="2">
        <v>342239</v>
      </c>
      <c r="CC152" s="2">
        <v>747737</v>
      </c>
      <c r="CD152" s="2">
        <v>756775</v>
      </c>
      <c r="CE152" s="2">
        <v>1504512</v>
      </c>
      <c r="CF152" s="2">
        <f t="shared" si="221"/>
        <v>3291</v>
      </c>
      <c r="CG152" s="2">
        <f t="shared" si="222"/>
        <v>2815</v>
      </c>
      <c r="CH152" s="2">
        <f t="shared" si="223"/>
        <v>6106</v>
      </c>
      <c r="CI152" s="2">
        <v>954279</v>
      </c>
      <c r="CJ152" s="2">
        <v>968397</v>
      </c>
      <c r="CK152" s="2">
        <v>1922676</v>
      </c>
      <c r="CL152" s="122" t="s">
        <v>591</v>
      </c>
      <c r="CM152" s="221" t="s">
        <v>878</v>
      </c>
      <c r="CN152" s="25"/>
      <c r="CO152" s="242">
        <f t="shared" si="203"/>
        <v>9923.9763355864434</v>
      </c>
      <c r="CP152" s="242">
        <f t="shared" si="204"/>
        <v>689.89695871795357</v>
      </c>
      <c r="CQ152" s="242">
        <f t="shared" si="205"/>
        <v>569.76166291148377</v>
      </c>
      <c r="CR152" s="242">
        <f t="shared" si="206"/>
        <v>54819.978002013857</v>
      </c>
      <c r="CS152" s="242">
        <f t="shared" si="207"/>
        <v>240993.32555251117</v>
      </c>
      <c r="CT152" s="242">
        <f t="shared" si="208"/>
        <v>978.06148825907223</v>
      </c>
      <c r="CU152" s="242">
        <f t="shared" si="209"/>
        <v>307975</v>
      </c>
    </row>
    <row r="153" spans="1:99">
      <c r="A153" s="1">
        <v>125</v>
      </c>
      <c r="B153" s="25">
        <v>23</v>
      </c>
      <c r="C153" s="1">
        <v>7</v>
      </c>
      <c r="D153" s="122" t="s">
        <v>591</v>
      </c>
      <c r="E153" s="20" t="s">
        <v>564</v>
      </c>
      <c r="F153" s="71">
        <v>1539577</v>
      </c>
      <c r="G153" s="71">
        <v>188822</v>
      </c>
      <c r="H153" s="74">
        <f t="shared" si="214"/>
        <v>8.1535890944911085</v>
      </c>
      <c r="I153" s="84">
        <v>8.6</v>
      </c>
      <c r="J153" s="71">
        <v>1324110.0429000002</v>
      </c>
      <c r="K153" s="71">
        <v>1314168.4379000003</v>
      </c>
      <c r="L153" s="71">
        <v>7245.137200000001</v>
      </c>
      <c r="M153" s="71">
        <v>2696.4678000000099</v>
      </c>
      <c r="N153" s="17"/>
      <c r="O153" s="115">
        <v>0</v>
      </c>
      <c r="P153" s="71">
        <v>67564.1921</v>
      </c>
      <c r="Q153" s="71">
        <v>9612.791299999999</v>
      </c>
      <c r="R153" s="59"/>
      <c r="S153" s="59"/>
      <c r="T153" s="71">
        <v>11454.690299999998</v>
      </c>
      <c r="U153" s="71">
        <v>25136.325300000008</v>
      </c>
      <c r="V153" s="71">
        <v>2208.3960999999999</v>
      </c>
      <c r="W153" s="71">
        <v>5181.2803999999996</v>
      </c>
      <c r="X153" s="59">
        <f t="shared" si="216"/>
        <v>13970.708700000003</v>
      </c>
      <c r="Y153" s="100"/>
      <c r="Z153" s="71">
        <v>11835.906100000002</v>
      </c>
      <c r="AA153" s="71">
        <v>12596.2762</v>
      </c>
      <c r="AB153" s="71">
        <v>55218.431800000006</v>
      </c>
      <c r="AC153" s="71">
        <v>68260.098899999983</v>
      </c>
      <c r="AD153" s="71">
        <v>3127.1399999999994</v>
      </c>
      <c r="AE153" s="71">
        <v>7509.7806999999975</v>
      </c>
      <c r="AF153" s="71">
        <v>7875.9846999999991</v>
      </c>
      <c r="AG153" s="71">
        <v>28644.969299999997</v>
      </c>
      <c r="AH153" s="59">
        <f t="shared" si="217"/>
        <v>21102.22419999999</v>
      </c>
      <c r="AJ153" s="113">
        <f t="shared" ref="AJ153:AM162" si="224">AJ51-AJ102</f>
        <v>167430.3854</v>
      </c>
      <c r="AK153" s="113">
        <f t="shared" si="224"/>
        <v>166206.74100000001</v>
      </c>
      <c r="AL153" s="113">
        <f t="shared" si="224"/>
        <v>911.79600000000005</v>
      </c>
      <c r="AM153" s="113">
        <f t="shared" si="224"/>
        <v>311.84840000000122</v>
      </c>
      <c r="AN153" s="114"/>
      <c r="AO153" s="250">
        <f t="shared" ref="AO153:AQ162" si="225">AO51-AO102</f>
        <v>0</v>
      </c>
      <c r="AP153" s="113">
        <f t="shared" si="225"/>
        <v>6942.2333999999992</v>
      </c>
      <c r="AQ153" s="113">
        <f t="shared" si="225"/>
        <v>1007.7653999999998</v>
      </c>
      <c r="AR153" s="113"/>
      <c r="AS153" s="113"/>
      <c r="AT153" s="113">
        <f t="shared" ref="AT153:AW162" si="226">AT51-AT102</f>
        <v>1256.1537999999996</v>
      </c>
      <c r="AU153" s="113">
        <f t="shared" si="226"/>
        <v>2477.8542000000011</v>
      </c>
      <c r="AV153" s="113">
        <f t="shared" si="226"/>
        <v>197.58219999999994</v>
      </c>
      <c r="AW153" s="113">
        <f t="shared" si="226"/>
        <v>610.07039999999995</v>
      </c>
      <c r="AX153" s="113">
        <f t="shared" si="218"/>
        <v>1392.8073999999997</v>
      </c>
      <c r="AY153" s="113"/>
      <c r="AZ153" s="113">
        <f t="shared" ref="AZ153:BG162" si="227">AZ51-AZ102</f>
        <v>1207.8782000000003</v>
      </c>
      <c r="BA153" s="113">
        <f t="shared" si="227"/>
        <v>1179.2636</v>
      </c>
      <c r="BB153" s="113">
        <f t="shared" si="227"/>
        <v>5525.2892000000002</v>
      </c>
      <c r="BC153" s="113">
        <f t="shared" si="227"/>
        <v>6545.9045999999971</v>
      </c>
      <c r="BD153" s="113">
        <f t="shared" si="227"/>
        <v>150.66959999999983</v>
      </c>
      <c r="BE153" s="113">
        <f t="shared" si="227"/>
        <v>858.65379999999982</v>
      </c>
      <c r="BF153" s="113">
        <f t="shared" si="227"/>
        <v>709.15459999999962</v>
      </c>
      <c r="BG153" s="113">
        <f t="shared" si="227"/>
        <v>3058.3349999999996</v>
      </c>
      <c r="BH153" s="106">
        <f t="shared" si="219"/>
        <v>1769.0915999999988</v>
      </c>
      <c r="BI153" s="124">
        <f t="shared" si="220"/>
        <v>188830.95439999999</v>
      </c>
      <c r="BJ153" s="106"/>
      <c r="BK153" s="2">
        <v>8193</v>
      </c>
      <c r="BL153" s="2">
        <v>8861</v>
      </c>
      <c r="BM153" s="2">
        <v>17054</v>
      </c>
      <c r="BN153" s="2">
        <v>826</v>
      </c>
      <c r="BO153" s="2">
        <v>879</v>
      </c>
      <c r="BP153" s="2">
        <v>1705</v>
      </c>
      <c r="BQ153" s="2">
        <v>2103</v>
      </c>
      <c r="BR153" s="2">
        <v>2750</v>
      </c>
      <c r="BS153" s="2">
        <v>4853</v>
      </c>
      <c r="BT153" s="2">
        <v>809</v>
      </c>
      <c r="BU153" s="2">
        <v>853</v>
      </c>
      <c r="BV153" s="2">
        <v>1662</v>
      </c>
      <c r="BW153" s="2">
        <v>535</v>
      </c>
      <c r="BX153" s="2">
        <v>582</v>
      </c>
      <c r="BY153" s="2">
        <v>1117</v>
      </c>
      <c r="BZ153" s="2">
        <v>92490</v>
      </c>
      <c r="CA153" s="2">
        <v>99369</v>
      </c>
      <c r="CB153" s="2">
        <v>191859</v>
      </c>
      <c r="CC153" s="2">
        <v>646763</v>
      </c>
      <c r="CD153" s="2">
        <v>672706</v>
      </c>
      <c r="CE153" s="2">
        <v>1319469</v>
      </c>
      <c r="CF153" s="2">
        <f t="shared" si="221"/>
        <v>1071</v>
      </c>
      <c r="CG153" s="2">
        <f t="shared" si="222"/>
        <v>787</v>
      </c>
      <c r="CH153" s="2">
        <f t="shared" si="223"/>
        <v>1858</v>
      </c>
      <c r="CI153" s="2">
        <v>752790</v>
      </c>
      <c r="CJ153" s="2">
        <v>786787</v>
      </c>
      <c r="CK153" s="2">
        <v>1539577</v>
      </c>
      <c r="CL153" s="122" t="s">
        <v>591</v>
      </c>
      <c r="CM153" s="221" t="s">
        <v>879</v>
      </c>
      <c r="CN153" s="25"/>
      <c r="CO153" s="242">
        <f t="shared" si="203"/>
        <v>2300.7046078240969</v>
      </c>
      <c r="CP153" s="242">
        <f t="shared" si="204"/>
        <v>595.1980095831517</v>
      </c>
      <c r="CQ153" s="242">
        <f t="shared" si="205"/>
        <v>340.83149982105471</v>
      </c>
      <c r="CR153" s="242">
        <f t="shared" si="206"/>
        <v>23530.619188257551</v>
      </c>
      <c r="CS153" s="242">
        <f t="shared" si="207"/>
        <v>161826.7715859616</v>
      </c>
      <c r="CT153" s="242">
        <f t="shared" si="208"/>
        <v>227.87510855254396</v>
      </c>
      <c r="CU153" s="242">
        <f t="shared" si="209"/>
        <v>188822</v>
      </c>
    </row>
    <row r="154" spans="1:99">
      <c r="A154" s="1">
        <v>110</v>
      </c>
      <c r="B154" s="25">
        <v>8</v>
      </c>
      <c r="C154" s="1">
        <v>8</v>
      </c>
      <c r="D154" s="122" t="s">
        <v>591</v>
      </c>
      <c r="E154" s="4" t="s">
        <v>643</v>
      </c>
      <c r="F154" s="71">
        <v>2755635</v>
      </c>
      <c r="G154" s="71">
        <v>484685</v>
      </c>
      <c r="H154" s="74">
        <f t="shared" si="214"/>
        <v>5.6854142381134141</v>
      </c>
      <c r="I154" s="84">
        <v>9.3000000000000007</v>
      </c>
      <c r="J154" s="71">
        <v>2221526.6178000001</v>
      </c>
      <c r="K154" s="71">
        <v>2202208.7352000005</v>
      </c>
      <c r="L154" s="71">
        <v>8575.9589999999989</v>
      </c>
      <c r="M154" s="71">
        <v>10741.923599999931</v>
      </c>
      <c r="N154" s="17"/>
      <c r="O154" s="71">
        <v>504.35759999999993</v>
      </c>
      <c r="P154" s="71">
        <v>157216.33050000004</v>
      </c>
      <c r="Q154" s="71">
        <v>20210.967599999996</v>
      </c>
      <c r="R154" s="59"/>
      <c r="S154" s="59"/>
      <c r="T154" s="71">
        <v>24384.256799999999</v>
      </c>
      <c r="U154" s="71">
        <v>52670.119199999986</v>
      </c>
      <c r="V154" s="71">
        <v>7269.5889000000006</v>
      </c>
      <c r="W154" s="71">
        <v>11064.2565</v>
      </c>
      <c r="X154" s="59">
        <f t="shared" si="216"/>
        <v>41617.141500000042</v>
      </c>
      <c r="Y154" s="100"/>
      <c r="Z154" s="71">
        <v>27849.072300000007</v>
      </c>
      <c r="AA154" s="71">
        <v>22194.321000000004</v>
      </c>
      <c r="AB154" s="71">
        <v>122541.51240000004</v>
      </c>
      <c r="AC154" s="71">
        <v>203802.78839999999</v>
      </c>
      <c r="AD154" s="71">
        <v>8207.5635000000002</v>
      </c>
      <c r="AE154" s="71">
        <v>18450.768900000003</v>
      </c>
      <c r="AF154" s="71">
        <v>14987.953500000001</v>
      </c>
      <c r="AG154" s="71">
        <v>104231.39760000001</v>
      </c>
      <c r="AH154" s="59">
        <f t="shared" si="217"/>
        <v>57925.104899999977</v>
      </c>
      <c r="AJ154" s="113">
        <f t="shared" si="224"/>
        <v>388496.8652</v>
      </c>
      <c r="AK154" s="113">
        <f t="shared" si="224"/>
        <v>385103.41430000006</v>
      </c>
      <c r="AL154" s="113">
        <f t="shared" si="224"/>
        <v>1500.0564999999997</v>
      </c>
      <c r="AM154" s="113">
        <f t="shared" si="224"/>
        <v>1893.3943999999879</v>
      </c>
      <c r="AN154" s="114"/>
      <c r="AO154" s="113">
        <f t="shared" si="225"/>
        <v>89.37939999999999</v>
      </c>
      <c r="AP154" s="113">
        <f t="shared" si="225"/>
        <v>28138.985000000001</v>
      </c>
      <c r="AQ154" s="113">
        <f t="shared" si="225"/>
        <v>3588.9793999999997</v>
      </c>
      <c r="AR154" s="113"/>
      <c r="AS154" s="113"/>
      <c r="AT154" s="113">
        <f t="shared" si="226"/>
        <v>4346.0806999999995</v>
      </c>
      <c r="AU154" s="113">
        <f t="shared" si="226"/>
        <v>9507.7852999999959</v>
      </c>
      <c r="AV154" s="113">
        <f t="shared" si="226"/>
        <v>1304.7140999999997</v>
      </c>
      <c r="AW154" s="113">
        <f t="shared" si="226"/>
        <v>1949.4204999999997</v>
      </c>
      <c r="AX154" s="113">
        <f t="shared" si="218"/>
        <v>7442.0050000000047</v>
      </c>
      <c r="AY154" s="113"/>
      <c r="AZ154" s="113">
        <f t="shared" si="227"/>
        <v>5012.3342000000002</v>
      </c>
      <c r="BA154" s="113">
        <f t="shared" si="227"/>
        <v>4004.0210000000006</v>
      </c>
      <c r="BB154" s="113">
        <f t="shared" si="227"/>
        <v>22094.568600000002</v>
      </c>
      <c r="BC154" s="113">
        <f t="shared" si="227"/>
        <v>36848.84659999999</v>
      </c>
      <c r="BD154" s="113">
        <f t="shared" si="227"/>
        <v>1527.1934999999999</v>
      </c>
      <c r="BE154" s="113">
        <f t="shared" si="227"/>
        <v>3273.0286000000001</v>
      </c>
      <c r="BF154" s="113">
        <f t="shared" si="227"/>
        <v>2733.1594999999998</v>
      </c>
      <c r="BG154" s="113">
        <f t="shared" si="227"/>
        <v>18497.600399999999</v>
      </c>
      <c r="BH154" s="106">
        <f t="shared" si="219"/>
        <v>10817.86459999999</v>
      </c>
      <c r="BI154" s="124">
        <f t="shared" si="220"/>
        <v>484684.99999999994</v>
      </c>
      <c r="BJ154" s="106"/>
      <c r="BK154" s="2">
        <v>11778</v>
      </c>
      <c r="BL154" s="2">
        <v>12672</v>
      </c>
      <c r="BM154" s="2">
        <v>24450</v>
      </c>
      <c r="BN154" s="2">
        <v>2705</v>
      </c>
      <c r="BO154" s="2">
        <v>2834</v>
      </c>
      <c r="BP154" s="2">
        <v>5539</v>
      </c>
      <c r="BQ154" s="2">
        <v>5815</v>
      </c>
      <c r="BR154" s="2">
        <v>6772</v>
      </c>
      <c r="BS154" s="2">
        <v>12587</v>
      </c>
      <c r="BT154" s="2">
        <v>2216</v>
      </c>
      <c r="BU154" s="2">
        <v>2139</v>
      </c>
      <c r="BV154" s="2">
        <v>4355</v>
      </c>
      <c r="BW154" s="2">
        <v>620</v>
      </c>
      <c r="BX154" s="2">
        <v>573</v>
      </c>
      <c r="BY154" s="2">
        <v>1193</v>
      </c>
      <c r="BZ154" s="2">
        <v>239100</v>
      </c>
      <c r="CA154" s="2">
        <v>246810</v>
      </c>
      <c r="CB154" s="2">
        <v>485910</v>
      </c>
      <c r="CC154" s="2">
        <v>1095565</v>
      </c>
      <c r="CD154" s="2">
        <v>1092166</v>
      </c>
      <c r="CE154" s="2">
        <v>2187731</v>
      </c>
      <c r="CF154" s="2">
        <f t="shared" si="221"/>
        <v>17824</v>
      </c>
      <c r="CG154" s="2">
        <f t="shared" si="222"/>
        <v>16046</v>
      </c>
      <c r="CH154" s="2">
        <f t="shared" si="223"/>
        <v>33870</v>
      </c>
      <c r="CI154" s="2">
        <v>1375623</v>
      </c>
      <c r="CJ154" s="2">
        <v>1380012</v>
      </c>
      <c r="CK154" s="2">
        <v>2755635</v>
      </c>
      <c r="CL154" s="122" t="s">
        <v>591</v>
      </c>
      <c r="CM154" s="25" t="s">
        <v>886</v>
      </c>
      <c r="CN154" s="25"/>
      <c r="CO154" s="242">
        <f t="shared" si="203"/>
        <v>5274.7255950080471</v>
      </c>
      <c r="CP154" s="242">
        <f t="shared" si="204"/>
        <v>2213.9108027732264</v>
      </c>
      <c r="CQ154" s="242">
        <f t="shared" si="205"/>
        <v>975.8303911802542</v>
      </c>
      <c r="CR154" s="242">
        <f t="shared" si="206"/>
        <v>85466.068020619568</v>
      </c>
      <c r="CS154" s="242">
        <f t="shared" si="207"/>
        <v>384797.11563215009</v>
      </c>
      <c r="CT154" s="242">
        <f t="shared" si="208"/>
        <v>5957.3495582687838</v>
      </c>
      <c r="CU154" s="242">
        <f t="shared" si="209"/>
        <v>484685</v>
      </c>
    </row>
    <row r="155" spans="1:99">
      <c r="A155" s="1">
        <v>118</v>
      </c>
      <c r="B155" s="25">
        <v>16</v>
      </c>
      <c r="C155" s="1">
        <v>8</v>
      </c>
      <c r="D155" s="122" t="s">
        <v>591</v>
      </c>
      <c r="E155" s="4" t="s">
        <v>473</v>
      </c>
      <c r="F155" s="71">
        <v>3099976</v>
      </c>
      <c r="G155" s="71">
        <v>572158</v>
      </c>
      <c r="H155" s="74">
        <f t="shared" si="214"/>
        <v>5.4180418695535151</v>
      </c>
      <c r="I155" s="84">
        <v>7.2</v>
      </c>
      <c r="J155" s="71">
        <v>2476086.8624000004</v>
      </c>
      <c r="K155" s="71">
        <v>2462515.8522999999</v>
      </c>
      <c r="L155" s="71">
        <v>5017.3663999999999</v>
      </c>
      <c r="M155" s="71">
        <v>8553.6437000002807</v>
      </c>
      <c r="N155" s="17"/>
      <c r="O155" s="71">
        <v>619.99520000000007</v>
      </c>
      <c r="P155" s="71">
        <v>182600.51849999995</v>
      </c>
      <c r="Q155" s="71">
        <v>25821.709799999997</v>
      </c>
      <c r="R155" s="59"/>
      <c r="S155" s="59"/>
      <c r="T155" s="71">
        <v>31194.9918</v>
      </c>
      <c r="U155" s="71">
        <v>64181.187100000017</v>
      </c>
      <c r="V155" s="71">
        <v>7922.1835999999994</v>
      </c>
      <c r="W155" s="71">
        <v>11458.431700000001</v>
      </c>
      <c r="X155" s="59">
        <f t="shared" si="216"/>
        <v>42022.014499999917</v>
      </c>
      <c r="Y155" s="100"/>
      <c r="Z155" s="71">
        <v>31413.189899999998</v>
      </c>
      <c r="AA155" s="71">
        <v>29553.211600000002</v>
      </c>
      <c r="AB155" s="71">
        <v>151600.65629999997</v>
      </c>
      <c r="AC155" s="71">
        <v>228101.56610000005</v>
      </c>
      <c r="AD155" s="71">
        <v>8496.2826999999997</v>
      </c>
      <c r="AE155" s="71">
        <v>19690.612900000004</v>
      </c>
      <c r="AF155" s="71">
        <v>16234.765100000001</v>
      </c>
      <c r="AG155" s="71">
        <v>139694.34889999998</v>
      </c>
      <c r="AH155" s="59">
        <f t="shared" si="217"/>
        <v>43985.556500000064</v>
      </c>
      <c r="AJ155" s="113">
        <f t="shared" si="224"/>
        <v>451527.4298000001</v>
      </c>
      <c r="AK155" s="113">
        <f t="shared" si="224"/>
        <v>449009.9155</v>
      </c>
      <c r="AL155" s="113">
        <f t="shared" si="224"/>
        <v>919.25699999999995</v>
      </c>
      <c r="AM155" s="113">
        <f t="shared" si="224"/>
        <v>1598.2573000000511</v>
      </c>
      <c r="AN155" s="114"/>
      <c r="AO155" s="113">
        <f t="shared" si="225"/>
        <v>114.43160000000003</v>
      </c>
      <c r="AP155" s="113">
        <f t="shared" si="225"/>
        <v>35117.366299999994</v>
      </c>
      <c r="AQ155" s="113">
        <f t="shared" si="225"/>
        <v>4947.5319999999992</v>
      </c>
      <c r="AR155" s="113"/>
      <c r="AS155" s="113"/>
      <c r="AT155" s="113">
        <f t="shared" si="226"/>
        <v>5908.7115999999996</v>
      </c>
      <c r="AU155" s="113">
        <f t="shared" si="226"/>
        <v>12481.626900000003</v>
      </c>
      <c r="AV155" s="113">
        <f t="shared" si="226"/>
        <v>1533.4903999999999</v>
      </c>
      <c r="AW155" s="113">
        <f t="shared" si="226"/>
        <v>2120.8078999999998</v>
      </c>
      <c r="AX155" s="113">
        <f t="shared" si="218"/>
        <v>8125.1974999999948</v>
      </c>
      <c r="AY155" s="113"/>
      <c r="AZ155" s="113">
        <f t="shared" si="227"/>
        <v>6111.1172999999999</v>
      </c>
      <c r="BA155" s="113">
        <f t="shared" si="227"/>
        <v>5790.7432000000008</v>
      </c>
      <c r="BB155" s="113">
        <f t="shared" si="227"/>
        <v>29074.896499999995</v>
      </c>
      <c r="BC155" s="113">
        <f t="shared" si="227"/>
        <v>44422.015300000021</v>
      </c>
      <c r="BD155" s="113">
        <f t="shared" si="227"/>
        <v>1731.9773000000002</v>
      </c>
      <c r="BE155" s="113">
        <f t="shared" si="227"/>
        <v>3711.5141000000003</v>
      </c>
      <c r="BF155" s="113">
        <f t="shared" si="227"/>
        <v>3234.9576999999999</v>
      </c>
      <c r="BG155" s="113">
        <f t="shared" si="227"/>
        <v>26553.1005</v>
      </c>
      <c r="BH155" s="106">
        <f t="shared" si="219"/>
        <v>9190.4657000000225</v>
      </c>
      <c r="BI155" s="124">
        <f t="shared" si="220"/>
        <v>572158.00000000012</v>
      </c>
      <c r="BJ155" s="106"/>
      <c r="BK155" s="2">
        <v>8289</v>
      </c>
      <c r="BL155" s="2">
        <v>9234</v>
      </c>
      <c r="BM155" s="2">
        <v>17523</v>
      </c>
      <c r="BN155" s="2">
        <v>2630</v>
      </c>
      <c r="BO155" s="2">
        <v>2911</v>
      </c>
      <c r="BP155" s="2">
        <v>5541</v>
      </c>
      <c r="BQ155" s="2">
        <v>5541</v>
      </c>
      <c r="BR155" s="2">
        <v>6255</v>
      </c>
      <c r="BS155" s="2">
        <v>11796</v>
      </c>
      <c r="BT155" s="2">
        <v>2566</v>
      </c>
      <c r="BU155" s="2">
        <v>2746</v>
      </c>
      <c r="BV155" s="2">
        <v>5312</v>
      </c>
      <c r="BW155" s="2">
        <v>1583</v>
      </c>
      <c r="BX155" s="2">
        <v>1636</v>
      </c>
      <c r="BY155" s="2">
        <v>3219</v>
      </c>
      <c r="BZ155" s="2">
        <v>197366</v>
      </c>
      <c r="CA155" s="2">
        <v>208598</v>
      </c>
      <c r="CB155" s="2">
        <v>405964</v>
      </c>
      <c r="CC155" s="2">
        <v>1304360</v>
      </c>
      <c r="CD155" s="2">
        <v>1336699</v>
      </c>
      <c r="CE155" s="2">
        <v>2641059</v>
      </c>
      <c r="CF155" s="2">
        <f t="shared" si="221"/>
        <v>4830</v>
      </c>
      <c r="CG155" s="2">
        <f t="shared" si="222"/>
        <v>4732</v>
      </c>
      <c r="CH155" s="2">
        <f t="shared" si="223"/>
        <v>9562</v>
      </c>
      <c r="CI155" s="2">
        <v>1527165</v>
      </c>
      <c r="CJ155" s="2">
        <v>1572811</v>
      </c>
      <c r="CK155" s="2">
        <v>3099976</v>
      </c>
      <c r="CL155" s="122" t="s">
        <v>591</v>
      </c>
      <c r="CM155" s="25" t="s">
        <v>891</v>
      </c>
      <c r="CN155" s="25"/>
      <c r="CO155" s="242">
        <f t="shared" si="203"/>
        <v>4256.8884765559478</v>
      </c>
      <c r="CP155" s="242">
        <f t="shared" si="204"/>
        <v>2177.1703290606119</v>
      </c>
      <c r="CQ155" s="242">
        <f t="shared" si="205"/>
        <v>1574.5540926768465</v>
      </c>
      <c r="CR155" s="242">
        <f t="shared" si="206"/>
        <v>74928.176963950682</v>
      </c>
      <c r="CS155" s="242">
        <f t="shared" si="207"/>
        <v>487456.3658950908</v>
      </c>
      <c r="CT155" s="242">
        <f t="shared" si="208"/>
        <v>1764.8442426651045</v>
      </c>
      <c r="CU155" s="242">
        <f t="shared" si="209"/>
        <v>572158</v>
      </c>
    </row>
    <row r="156" spans="1:99">
      <c r="A156" s="1">
        <v>134</v>
      </c>
      <c r="B156" s="25">
        <v>32</v>
      </c>
      <c r="C156" s="1">
        <v>8</v>
      </c>
      <c r="D156" s="122" t="s">
        <v>591</v>
      </c>
      <c r="E156" s="20" t="s">
        <v>607</v>
      </c>
      <c r="F156" s="71">
        <v>2796429</v>
      </c>
      <c r="G156" s="71">
        <v>540595</v>
      </c>
      <c r="H156" s="74">
        <f t="shared" si="214"/>
        <v>5.1728724830973283</v>
      </c>
      <c r="I156" s="84">
        <v>7</v>
      </c>
      <c r="J156" s="71">
        <v>2243430.7903</v>
      </c>
      <c r="K156" s="71">
        <v>2235072.4783999999</v>
      </c>
      <c r="L156" s="71">
        <v>4997.9862999999996</v>
      </c>
      <c r="M156" s="71">
        <v>3360.3256000000706</v>
      </c>
      <c r="N156" s="17"/>
      <c r="O156" s="71">
        <v>1309.4665000000002</v>
      </c>
      <c r="P156" s="71">
        <v>147843.962</v>
      </c>
      <c r="Q156" s="71">
        <v>19256.030400000003</v>
      </c>
      <c r="R156" s="59"/>
      <c r="S156" s="59"/>
      <c r="T156" s="71">
        <v>27224.197900000003</v>
      </c>
      <c r="U156" s="71">
        <v>54775.880699999994</v>
      </c>
      <c r="V156" s="71">
        <v>6791.8229999999985</v>
      </c>
      <c r="W156" s="71">
        <v>10866.309899999998</v>
      </c>
      <c r="X156" s="59">
        <f t="shared" si="216"/>
        <v>28929.720100000006</v>
      </c>
      <c r="Y156" s="100"/>
      <c r="Z156" s="71">
        <v>21161.669099999996</v>
      </c>
      <c r="AA156" s="71">
        <v>19185.725599999994</v>
      </c>
      <c r="AB156" s="71">
        <v>142691.5337</v>
      </c>
      <c r="AC156" s="71">
        <v>220805.85279999999</v>
      </c>
      <c r="AD156" s="71">
        <v>8266.687100000001</v>
      </c>
      <c r="AE156" s="71">
        <v>19420.127500000002</v>
      </c>
      <c r="AF156" s="71">
        <v>14471.992999999997</v>
      </c>
      <c r="AG156" s="71">
        <v>127960.1931</v>
      </c>
      <c r="AH156" s="59">
        <f t="shared" si="217"/>
        <v>50686.852099999989</v>
      </c>
      <c r="AJ156" s="113">
        <f t="shared" si="224"/>
        <v>430988.69209999999</v>
      </c>
      <c r="AK156" s="113">
        <f t="shared" si="224"/>
        <v>429366.71120000002</v>
      </c>
      <c r="AL156" s="113">
        <f t="shared" si="224"/>
        <v>961.3329</v>
      </c>
      <c r="AM156" s="113">
        <f t="shared" si="224"/>
        <v>660.64800000001344</v>
      </c>
      <c r="AN156" s="114"/>
      <c r="AO156" s="113">
        <f t="shared" si="225"/>
        <v>254.90790000000004</v>
      </c>
      <c r="AP156" s="113">
        <f t="shared" si="225"/>
        <v>29256.000400000001</v>
      </c>
      <c r="AQ156" s="113">
        <f t="shared" si="225"/>
        <v>3762.2559999999999</v>
      </c>
      <c r="AR156" s="113"/>
      <c r="AS156" s="113"/>
      <c r="AT156" s="113">
        <f t="shared" si="226"/>
        <v>5338.8517000000002</v>
      </c>
      <c r="AU156" s="113">
        <f t="shared" si="226"/>
        <v>10962.748099999997</v>
      </c>
      <c r="AV156" s="113">
        <f t="shared" si="226"/>
        <v>1344.7721999999997</v>
      </c>
      <c r="AW156" s="113">
        <f t="shared" si="226"/>
        <v>2112.5596999999998</v>
      </c>
      <c r="AX156" s="113">
        <f t="shared" si="218"/>
        <v>5734.8127000000059</v>
      </c>
      <c r="AY156" s="113"/>
      <c r="AZ156" s="113">
        <f t="shared" si="227"/>
        <v>4220.754899999999</v>
      </c>
      <c r="BA156" s="113">
        <f t="shared" si="227"/>
        <v>3794.6023999999989</v>
      </c>
      <c r="BB156" s="113">
        <f t="shared" si="227"/>
        <v>28323.558300000004</v>
      </c>
      <c r="BC156" s="113">
        <f t="shared" si="227"/>
        <v>43756.483999999997</v>
      </c>
      <c r="BD156" s="113">
        <f t="shared" si="227"/>
        <v>1706.3025</v>
      </c>
      <c r="BE156" s="113">
        <f t="shared" si="227"/>
        <v>3785.1444999999999</v>
      </c>
      <c r="BF156" s="113">
        <f t="shared" si="227"/>
        <v>2899.262999999999</v>
      </c>
      <c r="BG156" s="113">
        <f t="shared" si="227"/>
        <v>24967.347699999998</v>
      </c>
      <c r="BH156" s="106">
        <f t="shared" si="219"/>
        <v>10398.426299999999</v>
      </c>
      <c r="BI156" s="124">
        <f t="shared" si="220"/>
        <v>540595</v>
      </c>
      <c r="BJ156" s="106"/>
      <c r="BK156" s="2">
        <v>11046</v>
      </c>
      <c r="BL156" s="2">
        <v>12275</v>
      </c>
      <c r="BM156" s="2">
        <v>23321</v>
      </c>
      <c r="BN156" s="2">
        <v>2793</v>
      </c>
      <c r="BO156" s="2">
        <v>3039</v>
      </c>
      <c r="BP156" s="2">
        <v>5832</v>
      </c>
      <c r="BQ156" s="2">
        <v>5929</v>
      </c>
      <c r="BR156" s="2">
        <v>6441</v>
      </c>
      <c r="BS156" s="2">
        <v>12370</v>
      </c>
      <c r="BT156" s="2">
        <v>4114</v>
      </c>
      <c r="BU156" s="2">
        <v>4118</v>
      </c>
      <c r="BV156" s="2">
        <v>8232</v>
      </c>
      <c r="BW156" s="2">
        <v>899</v>
      </c>
      <c r="BX156" s="2">
        <v>950</v>
      </c>
      <c r="BY156" s="2">
        <v>1849</v>
      </c>
      <c r="BZ156" s="2">
        <v>160865</v>
      </c>
      <c r="CA156" s="2">
        <v>167548</v>
      </c>
      <c r="CB156" s="2">
        <v>328413</v>
      </c>
      <c r="CC156" s="2">
        <v>1194871</v>
      </c>
      <c r="CD156" s="2">
        <v>1204634</v>
      </c>
      <c r="CE156" s="2">
        <v>2399505</v>
      </c>
      <c r="CF156" s="2">
        <f t="shared" si="221"/>
        <v>9624</v>
      </c>
      <c r="CG156" s="2">
        <f t="shared" si="222"/>
        <v>7283</v>
      </c>
      <c r="CH156" s="2">
        <f t="shared" si="223"/>
        <v>16907</v>
      </c>
      <c r="CI156" s="2">
        <v>1390141</v>
      </c>
      <c r="CJ156" s="2">
        <v>1406288</v>
      </c>
      <c r="CK156" s="2">
        <v>2796429</v>
      </c>
      <c r="CL156" s="122" t="s">
        <v>591</v>
      </c>
      <c r="CM156" s="221" t="s">
        <v>972</v>
      </c>
      <c r="CN156" s="25"/>
      <c r="CO156" s="242">
        <f t="shared" si="203"/>
        <v>5635.7468882635676</v>
      </c>
      <c r="CP156" s="242">
        <f t="shared" si="204"/>
        <v>2391.3212708064461</v>
      </c>
      <c r="CQ156" s="242">
        <f t="shared" si="205"/>
        <v>1948.8205118027311</v>
      </c>
      <c r="CR156" s="242">
        <f t="shared" si="206"/>
        <v>63487.54991991572</v>
      </c>
      <c r="CS156" s="242">
        <f t="shared" si="207"/>
        <v>463863.1645841893</v>
      </c>
      <c r="CT156" s="242">
        <f t="shared" si="208"/>
        <v>3268.3968250221978</v>
      </c>
      <c r="CU156" s="242">
        <f t="shared" si="209"/>
        <v>540595</v>
      </c>
    </row>
    <row r="157" spans="1:99">
      <c r="A157" s="1">
        <v>104</v>
      </c>
      <c r="B157" s="25">
        <v>2</v>
      </c>
      <c r="C157" s="1">
        <v>9</v>
      </c>
      <c r="D157" s="122" t="s">
        <v>591</v>
      </c>
      <c r="E157" s="4" t="s">
        <v>701</v>
      </c>
      <c r="F157" s="71">
        <v>868476</v>
      </c>
      <c r="G157" s="71">
        <v>96755</v>
      </c>
      <c r="H157" s="74">
        <f t="shared" si="214"/>
        <v>8.9760322463955351</v>
      </c>
      <c r="I157" s="84">
        <v>12.6</v>
      </c>
      <c r="J157" s="71">
        <v>722713.69740000006</v>
      </c>
      <c r="K157" s="71">
        <v>297414.47220000002</v>
      </c>
      <c r="L157" s="71">
        <v>304905.23580000002</v>
      </c>
      <c r="M157" s="71">
        <v>120393.98940000006</v>
      </c>
      <c r="N157" s="17"/>
      <c r="O157" s="71">
        <v>1237.0716000000002</v>
      </c>
      <c r="P157" s="71">
        <v>26278.252799999991</v>
      </c>
      <c r="Q157" s="71">
        <v>4059.4223999999995</v>
      </c>
      <c r="R157" s="59"/>
      <c r="S157" s="59"/>
      <c r="T157" s="71">
        <v>2254.6649999999995</v>
      </c>
      <c r="U157" s="71">
        <v>10089.190200000001</v>
      </c>
      <c r="V157" s="71">
        <v>1632.9527999999996</v>
      </c>
      <c r="W157" s="71">
        <v>1980.2070000000003</v>
      </c>
      <c r="X157" s="59">
        <f t="shared" si="216"/>
        <v>6261.8153999999922</v>
      </c>
      <c r="Y157" s="100"/>
      <c r="Z157" s="71">
        <v>6372.4398000000019</v>
      </c>
      <c r="AA157" s="71">
        <v>12959.895600000005</v>
      </c>
      <c r="AB157" s="71">
        <v>12913.583999999999</v>
      </c>
      <c r="AC157" s="71">
        <v>86001.058799999999</v>
      </c>
      <c r="AD157" s="71">
        <v>4177.200600000001</v>
      </c>
      <c r="AE157" s="71">
        <v>4421.6651999999985</v>
      </c>
      <c r="AF157" s="71">
        <v>1654.4303999999997</v>
      </c>
      <c r="AG157" s="71">
        <v>66416.423999999999</v>
      </c>
      <c r="AH157" s="59">
        <f t="shared" si="217"/>
        <v>9331.3386000000028</v>
      </c>
      <c r="AJ157" s="113">
        <f t="shared" si="224"/>
        <v>88624.593100000013</v>
      </c>
      <c r="AK157" s="113">
        <f t="shared" si="224"/>
        <v>36496.221300000005</v>
      </c>
      <c r="AL157" s="113">
        <f t="shared" si="224"/>
        <v>37895.268700000001</v>
      </c>
      <c r="AM157" s="113">
        <f t="shared" si="224"/>
        <v>14233.103100000009</v>
      </c>
      <c r="AN157" s="114"/>
      <c r="AO157" s="113">
        <f t="shared" si="225"/>
        <v>148.42070000000004</v>
      </c>
      <c r="AP157" s="113">
        <f t="shared" si="225"/>
        <v>1194.2937999999995</v>
      </c>
      <c r="AQ157" s="115">
        <f t="shared" si="225"/>
        <v>126.26209999999992</v>
      </c>
      <c r="AR157" s="113"/>
      <c r="AS157" s="113"/>
      <c r="AT157" s="113">
        <f t="shared" si="226"/>
        <v>37.836599999999862</v>
      </c>
      <c r="AU157" s="113">
        <f t="shared" si="226"/>
        <v>529.01790000000051</v>
      </c>
      <c r="AV157" s="113">
        <f t="shared" si="226"/>
        <v>86.51219999999995</v>
      </c>
      <c r="AW157" s="113">
        <f t="shared" si="226"/>
        <v>184.83120000000005</v>
      </c>
      <c r="AX157" s="113">
        <f t="shared" si="218"/>
        <v>229.8337999999992</v>
      </c>
      <c r="AY157" s="113"/>
      <c r="AZ157" s="115">
        <f t="shared" si="227"/>
        <v>0</v>
      </c>
      <c r="BA157" s="113">
        <f t="shared" si="227"/>
        <v>465.86580000000095</v>
      </c>
      <c r="BB157" s="115">
        <f t="shared" si="227"/>
        <v>0</v>
      </c>
      <c r="BC157" s="113">
        <f t="shared" si="227"/>
        <v>6737.3966</v>
      </c>
      <c r="BD157" s="113">
        <f t="shared" si="227"/>
        <v>116.85580000000004</v>
      </c>
      <c r="BE157" s="113">
        <f t="shared" si="227"/>
        <v>423.69969999999995</v>
      </c>
      <c r="BF157" s="113">
        <f t="shared" si="227"/>
        <v>0</v>
      </c>
      <c r="BG157" s="113">
        <f t="shared" si="227"/>
        <v>6042.3444</v>
      </c>
      <c r="BH157" s="106">
        <f t="shared" si="219"/>
        <v>154.49669999999969</v>
      </c>
      <c r="BI157" s="124">
        <f t="shared" si="220"/>
        <v>97170.570000000022</v>
      </c>
      <c r="BJ157" s="106"/>
      <c r="BK157" s="2">
        <v>324</v>
      </c>
      <c r="BL157" s="2">
        <v>296</v>
      </c>
      <c r="BM157" s="2">
        <v>620</v>
      </c>
      <c r="BN157" s="2">
        <v>293</v>
      </c>
      <c r="BO157" s="2">
        <v>281</v>
      </c>
      <c r="BP157" s="2">
        <v>574</v>
      </c>
      <c r="BQ157" s="2">
        <v>746</v>
      </c>
      <c r="BR157" s="2">
        <v>863</v>
      </c>
      <c r="BS157" s="2">
        <v>1609</v>
      </c>
      <c r="BT157" s="2">
        <v>1560</v>
      </c>
      <c r="BU157" s="2">
        <v>1503</v>
      </c>
      <c r="BV157" s="2">
        <v>3063</v>
      </c>
      <c r="BW157" s="2">
        <v>158</v>
      </c>
      <c r="BX157" s="2">
        <v>138</v>
      </c>
      <c r="BY157" s="2">
        <v>296</v>
      </c>
      <c r="BZ157" s="2">
        <v>17841</v>
      </c>
      <c r="CA157" s="2">
        <v>16585</v>
      </c>
      <c r="CB157" s="2">
        <v>34426</v>
      </c>
      <c r="CC157" s="2">
        <v>211963</v>
      </c>
      <c r="CD157" s="2">
        <v>209296</v>
      </c>
      <c r="CE157" s="2">
        <v>421259</v>
      </c>
      <c r="CF157" s="2">
        <f t="shared" si="221"/>
        <v>212278</v>
      </c>
      <c r="CG157" s="2">
        <f t="shared" si="222"/>
        <v>196915</v>
      </c>
      <c r="CH157" s="2">
        <f t="shared" si="223"/>
        <v>409193</v>
      </c>
      <c r="CI157" s="2">
        <v>445163</v>
      </c>
      <c r="CJ157" s="2">
        <v>425877</v>
      </c>
      <c r="CK157" s="2">
        <v>871040</v>
      </c>
      <c r="CL157" s="122" t="s">
        <v>591</v>
      </c>
      <c r="CM157" s="25" t="s">
        <v>832</v>
      </c>
      <c r="CN157" s="25"/>
      <c r="CO157" s="242">
        <f t="shared" si="203"/>
        <v>133.02091249499122</v>
      </c>
      <c r="CP157" s="242">
        <f t="shared" si="204"/>
        <v>179.25514924995048</v>
      </c>
      <c r="CQ157" s="242">
        <f t="shared" si="205"/>
        <v>374.21879821664618</v>
      </c>
      <c r="CR157" s="242">
        <f t="shared" si="206"/>
        <v>3835.3249024728375</v>
      </c>
      <c r="CS157" s="242">
        <f t="shared" si="207"/>
        <v>46931.538171463573</v>
      </c>
      <c r="CT157" s="242">
        <f t="shared" si="208"/>
        <v>45587.291663788063</v>
      </c>
      <c r="CU157" s="242">
        <f t="shared" si="209"/>
        <v>97040.649597686061</v>
      </c>
    </row>
    <row r="158" spans="1:99">
      <c r="A158" s="1">
        <v>105</v>
      </c>
      <c r="B158" s="25">
        <v>3</v>
      </c>
      <c r="C158" s="1">
        <v>9</v>
      </c>
      <c r="D158" s="122" t="s">
        <v>591</v>
      </c>
      <c r="E158" s="4" t="s">
        <v>191</v>
      </c>
      <c r="F158" s="71">
        <v>1642080</v>
      </c>
      <c r="G158" s="71">
        <v>326835</v>
      </c>
      <c r="H158" s="74">
        <f t="shared" si="214"/>
        <v>5.0241865161319934</v>
      </c>
      <c r="I158" s="84">
        <v>6</v>
      </c>
      <c r="J158" s="71">
        <v>1400292.3032</v>
      </c>
      <c r="K158" s="71">
        <v>1386024.3284000002</v>
      </c>
      <c r="L158" s="71">
        <v>8685.7715999999982</v>
      </c>
      <c r="M158" s="71">
        <v>5582.2031999998726</v>
      </c>
      <c r="N158" s="17"/>
      <c r="O158" s="71">
        <v>257.95839999999998</v>
      </c>
      <c r="P158" s="71">
        <v>67007.993600000002</v>
      </c>
      <c r="Q158" s="71">
        <v>15082.974400000003</v>
      </c>
      <c r="R158" s="59"/>
      <c r="S158" s="59"/>
      <c r="T158" s="71">
        <v>7622.2879999999996</v>
      </c>
      <c r="U158" s="71">
        <v>23733.910399999997</v>
      </c>
      <c r="V158" s="71">
        <v>5347.8271999999997</v>
      </c>
      <c r="W158" s="71">
        <v>2621.2876000000006</v>
      </c>
      <c r="X158" s="59">
        <f t="shared" si="216"/>
        <v>12599.705999999998</v>
      </c>
      <c r="Y158" s="100"/>
      <c r="Z158" s="71">
        <v>7427.8779999999988</v>
      </c>
      <c r="AA158" s="71">
        <v>10465.291599999999</v>
      </c>
      <c r="AB158" s="71">
        <v>64706.185600000012</v>
      </c>
      <c r="AC158" s="71">
        <v>91922.389600000053</v>
      </c>
      <c r="AD158" s="71">
        <v>6184.9611999999997</v>
      </c>
      <c r="AE158" s="71">
        <v>11112.9388</v>
      </c>
      <c r="AF158" s="71">
        <v>6654.2924000000003</v>
      </c>
      <c r="AG158" s="71">
        <v>47852.0484</v>
      </c>
      <c r="AH158" s="59">
        <f t="shared" si="217"/>
        <v>20118.148800000054</v>
      </c>
      <c r="AJ158" s="113">
        <f t="shared" si="224"/>
        <v>277475.01270000002</v>
      </c>
      <c r="AK158" s="113">
        <f t="shared" si="224"/>
        <v>274623.41490000009</v>
      </c>
      <c r="AL158" s="113">
        <f t="shared" si="224"/>
        <v>1721.1950999999999</v>
      </c>
      <c r="AM158" s="113">
        <f t="shared" si="224"/>
        <v>1130.4026999999746</v>
      </c>
      <c r="AN158" s="114"/>
      <c r="AO158" s="113">
        <f t="shared" si="225"/>
        <v>53.184899999999999</v>
      </c>
      <c r="AP158" s="113">
        <f t="shared" si="225"/>
        <v>13611.4791</v>
      </c>
      <c r="AQ158" s="113">
        <f t="shared" si="225"/>
        <v>3017.7264000000005</v>
      </c>
      <c r="AR158" s="113"/>
      <c r="AS158" s="113"/>
      <c r="AT158" s="113">
        <f t="shared" si="226"/>
        <v>1553.9504999999999</v>
      </c>
      <c r="AU158" s="113">
        <f t="shared" si="226"/>
        <v>4854.6833999999999</v>
      </c>
      <c r="AV158" s="113">
        <f t="shared" si="226"/>
        <v>1079.1491999999998</v>
      </c>
      <c r="AW158" s="113">
        <f t="shared" si="226"/>
        <v>525.64710000000014</v>
      </c>
      <c r="AX158" s="113">
        <f t="shared" si="218"/>
        <v>2580.3225000000002</v>
      </c>
      <c r="AY158" s="113"/>
      <c r="AZ158" s="113">
        <f t="shared" si="227"/>
        <v>1534.8224999999998</v>
      </c>
      <c r="BA158" s="113">
        <f t="shared" si="227"/>
        <v>2149.0490999999993</v>
      </c>
      <c r="BB158" s="113">
        <f t="shared" si="227"/>
        <v>13217.789100000002</v>
      </c>
      <c r="BC158" s="113">
        <f t="shared" si="227"/>
        <v>18793.662600000007</v>
      </c>
      <c r="BD158" s="113">
        <f t="shared" si="227"/>
        <v>1279.1487</v>
      </c>
      <c r="BE158" s="113">
        <f t="shared" si="227"/>
        <v>2221.3263000000002</v>
      </c>
      <c r="BF158" s="113">
        <f t="shared" si="227"/>
        <v>1368.8799000000001</v>
      </c>
      <c r="BG158" s="113">
        <f t="shared" si="227"/>
        <v>9718.3943999999974</v>
      </c>
      <c r="BH158" s="106">
        <f t="shared" si="219"/>
        <v>4205.9133000000093</v>
      </c>
      <c r="BI158" s="124">
        <f t="shared" si="220"/>
        <v>326835</v>
      </c>
      <c r="BJ158" s="106"/>
      <c r="BK158" s="2">
        <v>3019</v>
      </c>
      <c r="BL158" s="2">
        <v>3162</v>
      </c>
      <c r="BM158" s="2">
        <v>6181</v>
      </c>
      <c r="BN158" s="2">
        <v>1926</v>
      </c>
      <c r="BO158" s="2">
        <v>1990</v>
      </c>
      <c r="BP158" s="2">
        <v>3916</v>
      </c>
      <c r="BQ158" s="2">
        <v>4177</v>
      </c>
      <c r="BR158" s="2">
        <v>4341</v>
      </c>
      <c r="BS158" s="2">
        <v>8518</v>
      </c>
      <c r="BT158" s="2">
        <v>7763</v>
      </c>
      <c r="BU158" s="2">
        <v>7471</v>
      </c>
      <c r="BV158" s="2">
        <v>15234</v>
      </c>
      <c r="BW158" s="2">
        <v>453</v>
      </c>
      <c r="BX158" s="2">
        <v>428</v>
      </c>
      <c r="BY158" s="2">
        <v>881</v>
      </c>
      <c r="BZ158" s="2">
        <v>112799</v>
      </c>
      <c r="CA158" s="2">
        <v>110836</v>
      </c>
      <c r="CB158" s="2">
        <v>223635</v>
      </c>
      <c r="CC158" s="2">
        <v>697184</v>
      </c>
      <c r="CD158" s="2">
        <v>664526</v>
      </c>
      <c r="CE158" s="2">
        <v>1361710</v>
      </c>
      <c r="CF158" s="2">
        <f t="shared" si="221"/>
        <v>12686</v>
      </c>
      <c r="CG158" s="2">
        <f t="shared" si="222"/>
        <v>9319</v>
      </c>
      <c r="CH158" s="2">
        <f t="shared" si="223"/>
        <v>22005</v>
      </c>
      <c r="CI158" s="2">
        <v>840007</v>
      </c>
      <c r="CJ158" s="2">
        <v>802073</v>
      </c>
      <c r="CK158" s="2">
        <v>1642080</v>
      </c>
      <c r="CL158" s="122" t="s">
        <v>591</v>
      </c>
      <c r="CM158" s="25" t="s">
        <v>833</v>
      </c>
      <c r="CN158" s="25"/>
      <c r="CO158" s="242">
        <f t="shared" si="203"/>
        <v>2009.6785753434667</v>
      </c>
      <c r="CP158" s="242">
        <f t="shared" si="204"/>
        <v>1695.3988417129494</v>
      </c>
      <c r="CQ158" s="242">
        <f t="shared" si="205"/>
        <v>3207.4844252411576</v>
      </c>
      <c r="CR158" s="242">
        <f t="shared" si="206"/>
        <v>44511.683489842151</v>
      </c>
      <c r="CS158" s="242">
        <f t="shared" si="207"/>
        <v>271030.94115390239</v>
      </c>
      <c r="CT158" s="242">
        <f t="shared" si="208"/>
        <v>4379.8135139579072</v>
      </c>
      <c r="CU158" s="242">
        <f t="shared" si="209"/>
        <v>326835</v>
      </c>
    </row>
    <row r="159" spans="1:99">
      <c r="A159" s="1">
        <v>114</v>
      </c>
      <c r="B159" s="25">
        <v>12</v>
      </c>
      <c r="C159" s="1">
        <v>9</v>
      </c>
      <c r="D159" s="122" t="s">
        <v>591</v>
      </c>
      <c r="E159" s="4" t="s">
        <v>711</v>
      </c>
      <c r="F159" s="71">
        <v>2245545</v>
      </c>
      <c r="G159" s="71">
        <v>373920</v>
      </c>
      <c r="H159" s="74">
        <f t="shared" si="214"/>
        <v>6.0054155969191267</v>
      </c>
      <c r="I159" s="84">
        <v>17.100000000000001</v>
      </c>
      <c r="J159" s="71">
        <v>1908868.6299000001</v>
      </c>
      <c r="K159" s="71">
        <v>1856992.5896999999</v>
      </c>
      <c r="L159" s="71">
        <v>19972.125900000003</v>
      </c>
      <c r="M159" s="71">
        <v>31903.914300000113</v>
      </c>
      <c r="N159" s="17"/>
      <c r="O159" s="71">
        <v>28586.568299999999</v>
      </c>
      <c r="P159" s="71">
        <v>106556.19119999996</v>
      </c>
      <c r="Q159" s="71">
        <v>23101.098000000002</v>
      </c>
      <c r="R159" s="59"/>
      <c r="S159" s="59"/>
      <c r="T159" s="71">
        <v>18716.9136</v>
      </c>
      <c r="U159" s="71">
        <v>35234.845499999996</v>
      </c>
      <c r="V159" s="71">
        <v>4304.2824000000001</v>
      </c>
      <c r="W159" s="71">
        <v>6639.5576999999994</v>
      </c>
      <c r="X159" s="59">
        <f t="shared" si="216"/>
        <v>18559.49399999997</v>
      </c>
      <c r="Y159" s="100"/>
      <c r="Z159" s="71">
        <v>29450.893199999999</v>
      </c>
      <c r="AA159" s="71">
        <v>27205.251300000004</v>
      </c>
      <c r="AB159" s="71">
        <v>43970.693699999996</v>
      </c>
      <c r="AC159" s="71">
        <v>100906.77240000003</v>
      </c>
      <c r="AD159" s="71">
        <v>6505.6484999999993</v>
      </c>
      <c r="AE159" s="71">
        <v>8766.4419000000016</v>
      </c>
      <c r="AF159" s="71">
        <v>5113.227600000002</v>
      </c>
      <c r="AG159" s="71">
        <v>53058.309899999986</v>
      </c>
      <c r="AH159" s="59">
        <f t="shared" si="217"/>
        <v>27463.144500000039</v>
      </c>
      <c r="AJ159" s="113">
        <f t="shared" si="224"/>
        <v>321352.93160000001</v>
      </c>
      <c r="AK159" s="113">
        <f t="shared" si="224"/>
        <v>312645.31780000002</v>
      </c>
      <c r="AL159" s="113">
        <f t="shared" si="224"/>
        <v>3358.3161000000009</v>
      </c>
      <c r="AM159" s="113">
        <f t="shared" si="224"/>
        <v>5349.2977000000201</v>
      </c>
      <c r="AN159" s="114"/>
      <c r="AO159" s="113">
        <f t="shared" si="225"/>
        <v>4750.2907000000005</v>
      </c>
      <c r="AP159" s="113">
        <f t="shared" si="225"/>
        <v>16978.870799999993</v>
      </c>
      <c r="AQ159" s="113">
        <f t="shared" si="225"/>
        <v>3678.3805000000007</v>
      </c>
      <c r="AR159" s="113"/>
      <c r="AS159" s="113"/>
      <c r="AT159" s="113">
        <f t="shared" si="226"/>
        <v>3001.1719000000003</v>
      </c>
      <c r="AU159" s="113">
        <f t="shared" si="226"/>
        <v>5600.4394999999995</v>
      </c>
      <c r="AV159" s="113">
        <f t="shared" si="226"/>
        <v>702.74910000000011</v>
      </c>
      <c r="AW159" s="113">
        <f t="shared" si="226"/>
        <v>1107.6668</v>
      </c>
      <c r="AX159" s="113">
        <f t="shared" si="218"/>
        <v>2888.4629999999925</v>
      </c>
      <c r="AY159" s="113"/>
      <c r="AZ159" s="113">
        <f t="shared" si="227"/>
        <v>4740.3868000000002</v>
      </c>
      <c r="BA159" s="113">
        <f t="shared" si="227"/>
        <v>4129.2342000000008</v>
      </c>
      <c r="BB159" s="113">
        <f t="shared" si="227"/>
        <v>6554.7713000000003</v>
      </c>
      <c r="BC159" s="113">
        <f t="shared" si="227"/>
        <v>15413.514600000006</v>
      </c>
      <c r="BD159" s="113">
        <f t="shared" si="227"/>
        <v>940.86350000000039</v>
      </c>
      <c r="BE159" s="113">
        <f t="shared" si="227"/>
        <v>1438.0026000000007</v>
      </c>
      <c r="BF159" s="113">
        <f t="shared" si="227"/>
        <v>741.11490000000026</v>
      </c>
      <c r="BG159" s="113">
        <f t="shared" si="227"/>
        <v>8124.4635999999973</v>
      </c>
      <c r="BH159" s="106">
        <f t="shared" si="219"/>
        <v>4169.070000000007</v>
      </c>
      <c r="BI159" s="124">
        <f t="shared" si="220"/>
        <v>373920</v>
      </c>
      <c r="BJ159" s="106"/>
      <c r="BK159" s="2">
        <v>4479</v>
      </c>
      <c r="BL159" s="2">
        <v>5009</v>
      </c>
      <c r="BM159" s="2">
        <v>9488</v>
      </c>
      <c r="BN159" s="2">
        <v>1647</v>
      </c>
      <c r="BO159" s="2">
        <v>1673</v>
      </c>
      <c r="BP159" s="2">
        <v>3320</v>
      </c>
      <c r="BQ159" s="2">
        <v>2884</v>
      </c>
      <c r="BR159" s="2">
        <v>3391</v>
      </c>
      <c r="BS159" s="2">
        <v>6275</v>
      </c>
      <c r="BT159" s="2">
        <v>1394</v>
      </c>
      <c r="BU159" s="2">
        <v>1273</v>
      </c>
      <c r="BV159" s="2">
        <v>2667</v>
      </c>
      <c r="BW159" s="2">
        <v>271</v>
      </c>
      <c r="BX159" s="2">
        <v>293</v>
      </c>
      <c r="BY159" s="2">
        <v>564</v>
      </c>
      <c r="BZ159" s="2">
        <v>65626</v>
      </c>
      <c r="CA159" s="2">
        <v>62733</v>
      </c>
      <c r="CB159" s="2">
        <v>128359</v>
      </c>
      <c r="CC159" s="2">
        <v>571471</v>
      </c>
      <c r="CD159" s="2">
        <v>525942</v>
      </c>
      <c r="CE159" s="2">
        <v>1097413</v>
      </c>
      <c r="CF159" s="2">
        <f t="shared" si="221"/>
        <v>483477</v>
      </c>
      <c r="CG159" s="2">
        <f t="shared" si="222"/>
        <v>513982</v>
      </c>
      <c r="CH159" s="2">
        <f t="shared" si="223"/>
        <v>997459</v>
      </c>
      <c r="CI159" s="2">
        <v>1131249</v>
      </c>
      <c r="CJ159" s="2">
        <v>1114296</v>
      </c>
      <c r="CK159" s="2">
        <v>2245545</v>
      </c>
      <c r="CL159" s="122" t="s">
        <v>591</v>
      </c>
      <c r="CM159" s="25" t="s">
        <v>749</v>
      </c>
      <c r="CN159" s="25"/>
      <c r="CO159" s="242">
        <f t="shared" si="203"/>
        <v>2132.7416551438514</v>
      </c>
      <c r="CP159" s="242">
        <f t="shared" si="204"/>
        <v>1044.8902159609361</v>
      </c>
      <c r="CQ159" s="242">
        <f t="shared" si="205"/>
        <v>538.01438848920861</v>
      </c>
      <c r="CR159" s="242">
        <f t="shared" si="206"/>
        <v>21373.874618411122</v>
      </c>
      <c r="CS159" s="242">
        <f t="shared" si="207"/>
        <v>182737.22813838068</v>
      </c>
      <c r="CT159" s="242">
        <f t="shared" si="208"/>
        <v>166093.25098361424</v>
      </c>
      <c r="CU159" s="242">
        <f t="shared" si="209"/>
        <v>373920</v>
      </c>
    </row>
    <row r="160" spans="1:99">
      <c r="A160" s="1">
        <v>115</v>
      </c>
      <c r="B160" s="25">
        <v>13</v>
      </c>
      <c r="C160" s="1">
        <v>9</v>
      </c>
      <c r="D160" s="122" t="s">
        <v>591</v>
      </c>
      <c r="E160" s="4" t="s">
        <v>370</v>
      </c>
      <c r="F160" s="71">
        <v>1872669</v>
      </c>
      <c r="G160" s="71">
        <v>306935</v>
      </c>
      <c r="H160" s="74">
        <f t="shared" si="214"/>
        <v>6.1011908058709503</v>
      </c>
      <c r="I160" s="84">
        <v>6.6</v>
      </c>
      <c r="J160" s="71">
        <v>1545852.5331000001</v>
      </c>
      <c r="K160" s="71">
        <v>1532050.4727</v>
      </c>
      <c r="L160" s="71">
        <v>11106.0702</v>
      </c>
      <c r="M160" s="71">
        <v>2695.9902000001675</v>
      </c>
      <c r="N160" s="17"/>
      <c r="O160" s="71">
        <v>45983.643299999996</v>
      </c>
      <c r="P160" s="71">
        <v>99571.466699999975</v>
      </c>
      <c r="Q160" s="71">
        <v>38625.145499999999</v>
      </c>
      <c r="R160" s="59"/>
      <c r="S160" s="59"/>
      <c r="T160" s="71">
        <v>10003.622700000002</v>
      </c>
      <c r="U160" s="71">
        <v>19544.756399999998</v>
      </c>
      <c r="V160" s="71">
        <v>2110.0889999999999</v>
      </c>
      <c r="W160" s="71">
        <v>2030.2983000000002</v>
      </c>
      <c r="X160" s="59">
        <f t="shared" si="216"/>
        <v>27257.554799999976</v>
      </c>
      <c r="Y160" s="100"/>
      <c r="Z160" s="71">
        <v>17455.858199999995</v>
      </c>
      <c r="AA160" s="71">
        <v>32378.573400000001</v>
      </c>
      <c r="AB160" s="71">
        <v>37100.245499999997</v>
      </c>
      <c r="AC160" s="71">
        <v>94326.679800000013</v>
      </c>
      <c r="AD160" s="71">
        <v>5292.3126000000002</v>
      </c>
      <c r="AE160" s="71">
        <v>6333.8520000000017</v>
      </c>
      <c r="AF160" s="71">
        <v>6445.5515999999989</v>
      </c>
      <c r="AG160" s="71">
        <v>58560.408600000002</v>
      </c>
      <c r="AH160" s="59">
        <f t="shared" si="217"/>
        <v>17694.555000000008</v>
      </c>
      <c r="AJ160" s="113">
        <f t="shared" si="224"/>
        <v>254424.56180000002</v>
      </c>
      <c r="AK160" s="113">
        <f t="shared" si="224"/>
        <v>252159.01749999999</v>
      </c>
      <c r="AL160" s="113">
        <f t="shared" si="224"/>
        <v>1828.1356999999998</v>
      </c>
      <c r="AM160" s="113">
        <f t="shared" si="224"/>
        <v>437.4086000000276</v>
      </c>
      <c r="AN160" s="114"/>
      <c r="AO160" s="113">
        <f t="shared" si="225"/>
        <v>7566.0504000000001</v>
      </c>
      <c r="AP160" s="113">
        <f t="shared" si="225"/>
        <v>15983.422099999994</v>
      </c>
      <c r="AQ160" s="113">
        <f t="shared" si="225"/>
        <v>6239.2645999999986</v>
      </c>
      <c r="AR160" s="113"/>
      <c r="AS160" s="113"/>
      <c r="AT160" s="113">
        <f t="shared" si="226"/>
        <v>1609.1212</v>
      </c>
      <c r="AU160" s="113">
        <f t="shared" si="226"/>
        <v>3089.7483999999995</v>
      </c>
      <c r="AV160" s="113">
        <f t="shared" si="226"/>
        <v>341.21829999999994</v>
      </c>
      <c r="AW160" s="113">
        <f t="shared" si="226"/>
        <v>331.3338</v>
      </c>
      <c r="AX160" s="113">
        <f t="shared" si="218"/>
        <v>4372.7357999999967</v>
      </c>
      <c r="AY160" s="113"/>
      <c r="AZ160" s="113">
        <f t="shared" si="227"/>
        <v>2805.4925999999996</v>
      </c>
      <c r="BA160" s="113">
        <f t="shared" si="227"/>
        <v>5216.2345999999998</v>
      </c>
      <c r="BB160" s="113">
        <f t="shared" si="227"/>
        <v>5842.7531999999992</v>
      </c>
      <c r="BC160" s="113">
        <f t="shared" si="227"/>
        <v>15096.485299999998</v>
      </c>
      <c r="BD160" s="113">
        <f t="shared" si="227"/>
        <v>835.48900000000003</v>
      </c>
      <c r="BE160" s="113">
        <f t="shared" si="227"/>
        <v>1030.4696000000004</v>
      </c>
      <c r="BF160" s="113">
        <f t="shared" si="227"/>
        <v>1025.9446999999998</v>
      </c>
      <c r="BG160" s="113">
        <f t="shared" si="227"/>
        <v>9429.1032999999989</v>
      </c>
      <c r="BH160" s="106">
        <f t="shared" si="219"/>
        <v>2775.4786999999997</v>
      </c>
      <c r="BI160" s="124">
        <f t="shared" si="220"/>
        <v>306935</v>
      </c>
      <c r="BJ160" s="106"/>
      <c r="BK160" s="2">
        <v>2850</v>
      </c>
      <c r="BL160" s="2">
        <v>2943</v>
      </c>
      <c r="BM160" s="2">
        <v>5793</v>
      </c>
      <c r="BN160" s="2">
        <v>1450</v>
      </c>
      <c r="BO160" s="2">
        <v>1421</v>
      </c>
      <c r="BP160" s="2">
        <v>2871</v>
      </c>
      <c r="BQ160" s="2">
        <v>2301</v>
      </c>
      <c r="BR160" s="2">
        <v>2609</v>
      </c>
      <c r="BS160" s="2">
        <v>4910</v>
      </c>
      <c r="BT160" s="2">
        <v>2268</v>
      </c>
      <c r="BU160" s="2">
        <v>2053</v>
      </c>
      <c r="BV160" s="2">
        <v>4321</v>
      </c>
      <c r="BW160" s="2">
        <v>1536</v>
      </c>
      <c r="BX160" s="2">
        <v>1476</v>
      </c>
      <c r="BY160" s="2">
        <v>3012</v>
      </c>
      <c r="BZ160" s="2">
        <v>45031</v>
      </c>
      <c r="CA160" s="2">
        <v>41695</v>
      </c>
      <c r="CB160" s="2">
        <v>86726</v>
      </c>
      <c r="CC160" s="2">
        <v>901918</v>
      </c>
      <c r="CD160" s="2">
        <v>849366</v>
      </c>
      <c r="CE160" s="2">
        <v>1751284</v>
      </c>
      <c r="CF160" s="2">
        <f t="shared" si="221"/>
        <v>7452</v>
      </c>
      <c r="CG160" s="2">
        <f t="shared" si="222"/>
        <v>6300</v>
      </c>
      <c r="CH160" s="2">
        <f t="shared" si="223"/>
        <v>13752</v>
      </c>
      <c r="CI160" s="2">
        <v>964806</v>
      </c>
      <c r="CJ160" s="2">
        <v>907863</v>
      </c>
      <c r="CK160" s="2">
        <v>1872669</v>
      </c>
      <c r="CL160" s="122" t="s">
        <v>591</v>
      </c>
      <c r="CM160" s="25" t="s">
        <v>750</v>
      </c>
      <c r="CN160" s="25"/>
      <c r="CO160" s="242">
        <f t="shared" si="203"/>
        <v>1420.0506549742638</v>
      </c>
      <c r="CP160" s="242">
        <f t="shared" si="204"/>
        <v>804.76093212415003</v>
      </c>
      <c r="CQ160" s="242">
        <f t="shared" si="205"/>
        <v>1201.8965204208537</v>
      </c>
      <c r="CR160" s="242">
        <f t="shared" si="206"/>
        <v>14214.602158737074</v>
      </c>
      <c r="CS160" s="242">
        <f t="shared" si="207"/>
        <v>287039.70351407537</v>
      </c>
      <c r="CT160" s="242">
        <f t="shared" si="208"/>
        <v>2253.9862196682916</v>
      </c>
      <c r="CU160" s="242">
        <f t="shared" si="209"/>
        <v>306935</v>
      </c>
    </row>
    <row r="161" spans="1:99">
      <c r="A161" s="1">
        <v>143</v>
      </c>
      <c r="B161" s="25">
        <v>41</v>
      </c>
      <c r="C161" s="1">
        <v>9</v>
      </c>
      <c r="D161" s="122" t="s">
        <v>591</v>
      </c>
      <c r="E161" s="20" t="s">
        <v>873</v>
      </c>
      <c r="F161" s="71">
        <v>1158474</v>
      </c>
      <c r="G161" s="71">
        <v>183620</v>
      </c>
      <c r="H161" s="74">
        <f t="shared" si="214"/>
        <v>6.3090839777801984</v>
      </c>
      <c r="I161" s="84">
        <v>8.3000000000000007</v>
      </c>
      <c r="J161" s="71">
        <v>954693.29599999997</v>
      </c>
      <c r="K161" s="71">
        <v>927296.29339999985</v>
      </c>
      <c r="L161" s="71">
        <v>15549.9422</v>
      </c>
      <c r="M161" s="71">
        <v>11847.060400000093</v>
      </c>
      <c r="N161" s="17"/>
      <c r="O161" s="71">
        <v>2519.8321999999998</v>
      </c>
      <c r="P161" s="71">
        <v>56423.116200000004</v>
      </c>
      <c r="Q161" s="71">
        <v>16600.433800000003</v>
      </c>
      <c r="R161" s="59"/>
      <c r="S161" s="59"/>
      <c r="T161" s="71">
        <v>8693.5159999999996</v>
      </c>
      <c r="U161" s="71">
        <v>14234.697599999996</v>
      </c>
      <c r="V161" s="71">
        <v>2318.1580000000004</v>
      </c>
      <c r="W161" s="71">
        <v>1275.0474000000004</v>
      </c>
      <c r="X161" s="59">
        <f t="shared" si="216"/>
        <v>13301.263400000011</v>
      </c>
      <c r="Y161" s="100"/>
      <c r="Z161" s="71">
        <v>14780.162999999997</v>
      </c>
      <c r="AA161" s="71">
        <v>13976.854200000002</v>
      </c>
      <c r="AB161" s="71">
        <v>28334.175200000005</v>
      </c>
      <c r="AC161" s="71">
        <v>87746.563200000019</v>
      </c>
      <c r="AD161" s="71">
        <v>5566.2411999999986</v>
      </c>
      <c r="AE161" s="71">
        <v>6662.2540000000008</v>
      </c>
      <c r="AF161" s="71">
        <v>6347.6363999999994</v>
      </c>
      <c r="AG161" s="71">
        <v>52507.670200000008</v>
      </c>
      <c r="AH161" s="59">
        <f t="shared" si="217"/>
        <v>16662.761400000003</v>
      </c>
      <c r="AJ161" s="113">
        <f t="shared" si="224"/>
        <v>156535.95439999999</v>
      </c>
      <c r="AK161" s="113">
        <f t="shared" si="224"/>
        <v>152167.02839999998</v>
      </c>
      <c r="AL161" s="113">
        <f t="shared" si="224"/>
        <v>2539.652</v>
      </c>
      <c r="AM161" s="113">
        <f t="shared" si="224"/>
        <v>1829.2740000000149</v>
      </c>
      <c r="AN161" s="114"/>
      <c r="AO161" s="115">
        <f t="shared" si="225"/>
        <v>394.98799999999994</v>
      </c>
      <c r="AP161" s="113">
        <f t="shared" si="225"/>
        <v>7940.4408000000003</v>
      </c>
      <c r="AQ161" s="115">
        <f t="shared" si="225"/>
        <v>2476.8640000000005</v>
      </c>
      <c r="AR161" s="113"/>
      <c r="AS161" s="113"/>
      <c r="AT161" s="113">
        <f t="shared" si="226"/>
        <v>1233.3055999999997</v>
      </c>
      <c r="AU161" s="113">
        <f t="shared" si="226"/>
        <v>1835.5587999999993</v>
      </c>
      <c r="AV161" s="113">
        <f t="shared" si="226"/>
        <v>332.15599999999995</v>
      </c>
      <c r="AW161" s="113">
        <f t="shared" si="226"/>
        <v>180.93160000000006</v>
      </c>
      <c r="AX161" s="113">
        <f t="shared" si="218"/>
        <v>1881.6248000000005</v>
      </c>
      <c r="AY161" s="113"/>
      <c r="AZ161" s="115">
        <f t="shared" si="227"/>
        <v>2062.2371999999991</v>
      </c>
      <c r="BA161" s="115">
        <f t="shared" si="227"/>
        <v>1712.674</v>
      </c>
      <c r="BB161" s="113">
        <f t="shared" si="227"/>
        <v>3370.1244000000006</v>
      </c>
      <c r="BC161" s="113">
        <f t="shared" si="227"/>
        <v>11603.581200000004</v>
      </c>
      <c r="BD161" s="113">
        <f t="shared" si="227"/>
        <v>719.98959999999988</v>
      </c>
      <c r="BE161" s="113">
        <f t="shared" si="227"/>
        <v>1025.9936</v>
      </c>
      <c r="BF161" s="113">
        <f t="shared" si="227"/>
        <v>860.59799999999973</v>
      </c>
      <c r="BG161" s="113">
        <f t="shared" si="227"/>
        <v>7482.9868000000006</v>
      </c>
      <c r="BH161" s="106">
        <f t="shared" si="219"/>
        <v>1514.0132000000049</v>
      </c>
      <c r="BI161" s="124">
        <f t="shared" si="220"/>
        <v>183620</v>
      </c>
      <c r="BJ161" s="106"/>
      <c r="BK161" s="2">
        <v>2013</v>
      </c>
      <c r="BL161" s="2">
        <v>1952</v>
      </c>
      <c r="BM161" s="2">
        <v>3965</v>
      </c>
      <c r="BN161" s="2">
        <v>1201</v>
      </c>
      <c r="BO161" s="2">
        <v>1122</v>
      </c>
      <c r="BP161" s="2">
        <v>2323</v>
      </c>
      <c r="BQ161" s="2">
        <v>1471</v>
      </c>
      <c r="BR161" s="2">
        <v>1562</v>
      </c>
      <c r="BS161" s="2">
        <v>3033</v>
      </c>
      <c r="BT161" s="2">
        <v>1023</v>
      </c>
      <c r="BU161" s="2">
        <v>891</v>
      </c>
      <c r="BV161" s="2">
        <v>1914</v>
      </c>
      <c r="BW161" s="2">
        <v>1206</v>
      </c>
      <c r="BX161" s="2">
        <v>1210</v>
      </c>
      <c r="BY161" s="2">
        <v>2416</v>
      </c>
      <c r="BZ161" s="2">
        <v>49756</v>
      </c>
      <c r="CA161" s="2">
        <v>45034</v>
      </c>
      <c r="CB161" s="2">
        <v>94790</v>
      </c>
      <c r="CC161" s="2">
        <v>533019</v>
      </c>
      <c r="CD161" s="2">
        <v>494903</v>
      </c>
      <c r="CE161" s="2">
        <v>1027922</v>
      </c>
      <c r="CF161" s="2">
        <f t="shared" si="221"/>
        <v>13346</v>
      </c>
      <c r="CG161" s="2">
        <f t="shared" si="222"/>
        <v>8765</v>
      </c>
      <c r="CH161" s="2">
        <f t="shared" si="223"/>
        <v>22111</v>
      </c>
      <c r="CI161" s="2">
        <v>603035</v>
      </c>
      <c r="CJ161" s="2">
        <v>555439</v>
      </c>
      <c r="CK161" s="2">
        <v>1158474</v>
      </c>
      <c r="CL161" s="122" t="s">
        <v>591</v>
      </c>
      <c r="CM161" s="221" t="s">
        <v>508</v>
      </c>
      <c r="CN161" s="25"/>
      <c r="CO161" s="242">
        <f t="shared" si="203"/>
        <v>996.6581554700407</v>
      </c>
      <c r="CP161" s="242">
        <f t="shared" si="204"/>
        <v>480.73539846384119</v>
      </c>
      <c r="CQ161" s="242">
        <f t="shared" si="205"/>
        <v>686.31199319104269</v>
      </c>
      <c r="CR161" s="242">
        <f t="shared" si="206"/>
        <v>15024.368091126775</v>
      </c>
      <c r="CS161" s="242">
        <f t="shared" si="207"/>
        <v>162927.29715125242</v>
      </c>
      <c r="CT161" s="242">
        <f t="shared" si="208"/>
        <v>3504.6292104958766</v>
      </c>
      <c r="CU161" s="242">
        <f t="shared" si="209"/>
        <v>183620</v>
      </c>
    </row>
    <row r="162" spans="1:99" ht="16" thickBot="1">
      <c r="A162" s="1">
        <v>149</v>
      </c>
      <c r="B162" s="25">
        <v>47</v>
      </c>
      <c r="C162" s="1">
        <v>9</v>
      </c>
      <c r="D162" s="122" t="s">
        <v>591</v>
      </c>
      <c r="E162" s="20" t="s">
        <v>721</v>
      </c>
      <c r="F162" s="71">
        <v>1944652</v>
      </c>
      <c r="G162" s="71">
        <v>350372</v>
      </c>
      <c r="H162" s="74">
        <f t="shared" si="214"/>
        <v>5.5502494491568957</v>
      </c>
      <c r="I162" s="84">
        <v>5.9</v>
      </c>
      <c r="J162" s="71">
        <v>1699478.8012000001</v>
      </c>
      <c r="K162" s="71">
        <v>1683084.8528</v>
      </c>
      <c r="L162" s="71">
        <v>12726.857600000001</v>
      </c>
      <c r="M162" s="71">
        <v>3667.0907999998935</v>
      </c>
      <c r="N162" s="17"/>
      <c r="O162" s="71">
        <v>2852.5568000000007</v>
      </c>
      <c r="P162" s="71">
        <v>67874.536399999983</v>
      </c>
      <c r="Q162" s="71">
        <v>16310.933600000008</v>
      </c>
      <c r="R162" s="59"/>
      <c r="S162" s="59"/>
      <c r="T162" s="71">
        <v>8624.4948000000004</v>
      </c>
      <c r="U162" s="71">
        <v>22636.345199999989</v>
      </c>
      <c r="V162" s="71">
        <v>2179.1660000000002</v>
      </c>
      <c r="W162" s="71">
        <v>1959.1268</v>
      </c>
      <c r="X162" s="59">
        <f t="shared" si="216"/>
        <v>16164.469999999994</v>
      </c>
      <c r="Y162" s="100"/>
      <c r="Z162" s="71">
        <v>12687.267199999995</v>
      </c>
      <c r="AA162" s="71">
        <v>15087.673999999999</v>
      </c>
      <c r="AB162" s="71">
        <v>55327.439999999973</v>
      </c>
      <c r="AC162" s="71">
        <v>91343.724400000065</v>
      </c>
      <c r="AD162" s="71">
        <v>5562.997999999996</v>
      </c>
      <c r="AE162" s="71">
        <v>8018.6716000000015</v>
      </c>
      <c r="AF162" s="71">
        <v>7305.4612000000052</v>
      </c>
      <c r="AG162" s="71">
        <v>46931.909600000014</v>
      </c>
      <c r="AH162" s="59">
        <f t="shared" si="217"/>
        <v>23524.684000000052</v>
      </c>
      <c r="AJ162" s="113">
        <f t="shared" si="224"/>
        <v>306634.83009999996</v>
      </c>
      <c r="AK162" s="113">
        <f t="shared" si="224"/>
        <v>303679.63589999999</v>
      </c>
      <c r="AL162" s="113">
        <f t="shared" si="224"/>
        <v>2296.5178999999998</v>
      </c>
      <c r="AM162" s="113">
        <f t="shared" si="224"/>
        <v>658.67629999998076</v>
      </c>
      <c r="AN162" s="114"/>
      <c r="AO162" s="113">
        <f t="shared" si="225"/>
        <v>512.0825000000001</v>
      </c>
      <c r="AP162" s="113">
        <f t="shared" si="225"/>
        <v>12121.367799999993</v>
      </c>
      <c r="AQ162" s="113">
        <f t="shared" si="225"/>
        <v>2919.9264000000012</v>
      </c>
      <c r="AR162" s="113"/>
      <c r="AS162" s="113"/>
      <c r="AT162" s="113">
        <f t="shared" si="226"/>
        <v>1538.9444000000003</v>
      </c>
      <c r="AU162" s="115">
        <f t="shared" si="226"/>
        <v>4041.4716999999964</v>
      </c>
      <c r="AV162" s="113">
        <f t="shared" si="226"/>
        <v>389.86260000000004</v>
      </c>
      <c r="AW162" s="113">
        <f t="shared" si="226"/>
        <v>351.19259999999997</v>
      </c>
      <c r="AX162" s="113">
        <f t="shared" si="218"/>
        <v>2879.9700999999932</v>
      </c>
      <c r="AY162" s="113"/>
      <c r="AZ162" s="113">
        <f t="shared" si="227"/>
        <v>2263.7118999999993</v>
      </c>
      <c r="BA162" s="113">
        <f t="shared" si="227"/>
        <v>2686.8552</v>
      </c>
      <c r="BB162" s="115">
        <f t="shared" si="227"/>
        <v>9873.2427999999964</v>
      </c>
      <c r="BC162" s="113">
        <f t="shared" si="227"/>
        <v>16279.909700000004</v>
      </c>
      <c r="BD162" s="113">
        <f t="shared" si="227"/>
        <v>991.00409999999874</v>
      </c>
      <c r="BE162" s="113">
        <f t="shared" si="227"/>
        <v>1442.3847000000003</v>
      </c>
      <c r="BF162" s="113">
        <f t="shared" si="227"/>
        <v>1301.535100000001</v>
      </c>
      <c r="BG162" s="113">
        <f t="shared" si="227"/>
        <v>8372.3829000000005</v>
      </c>
      <c r="BH162" s="106">
        <f t="shared" si="219"/>
        <v>4172.6029000000035</v>
      </c>
      <c r="BI162" s="124">
        <f t="shared" si="220"/>
        <v>350372</v>
      </c>
      <c r="BJ162" s="106"/>
      <c r="BK162" s="2">
        <v>3516</v>
      </c>
      <c r="BL162" s="2">
        <v>3699</v>
      </c>
      <c r="BM162" s="2">
        <v>7215</v>
      </c>
      <c r="BN162" s="2">
        <v>2084</v>
      </c>
      <c r="BO162" s="2">
        <v>2226</v>
      </c>
      <c r="BP162" s="2">
        <v>4310</v>
      </c>
      <c r="BQ162" s="2">
        <v>2150</v>
      </c>
      <c r="BR162" s="2">
        <v>2504</v>
      </c>
      <c r="BS162" s="2">
        <v>4654</v>
      </c>
      <c r="BT162" s="2">
        <v>1688</v>
      </c>
      <c r="BU162" s="2">
        <v>1654</v>
      </c>
      <c r="BV162" s="2">
        <v>3342</v>
      </c>
      <c r="BW162" s="2">
        <v>1198</v>
      </c>
      <c r="BX162" s="2">
        <v>1134</v>
      </c>
      <c r="BY162" s="2">
        <v>2332</v>
      </c>
      <c r="BZ162" s="2">
        <v>128902</v>
      </c>
      <c r="CA162" s="2">
        <v>126337</v>
      </c>
      <c r="CB162" s="2">
        <v>255239</v>
      </c>
      <c r="CC162" s="2">
        <v>837312</v>
      </c>
      <c r="CD162" s="2">
        <v>815161</v>
      </c>
      <c r="CE162" s="2">
        <v>1652473</v>
      </c>
      <c r="CF162" s="2">
        <f t="shared" si="221"/>
        <v>8129</v>
      </c>
      <c r="CG162" s="2">
        <f t="shared" si="222"/>
        <v>6958</v>
      </c>
      <c r="CH162" s="2">
        <f t="shared" si="223"/>
        <v>15087</v>
      </c>
      <c r="CI162" s="2">
        <v>984979</v>
      </c>
      <c r="CJ162" s="2">
        <v>959673</v>
      </c>
      <c r="CK162" s="2">
        <v>1944652</v>
      </c>
      <c r="CL162" s="122" t="s">
        <v>591</v>
      </c>
      <c r="CM162" s="221" t="s">
        <v>436</v>
      </c>
      <c r="CN162" s="25"/>
      <c r="CO162" s="242">
        <f t="shared" si="203"/>
        <v>2076.483247388222</v>
      </c>
      <c r="CP162" s="242">
        <f t="shared" si="204"/>
        <v>838.52087057221559</v>
      </c>
      <c r="CQ162" s="242">
        <f t="shared" si="205"/>
        <v>1022.2963944191558</v>
      </c>
      <c r="CR162" s="242">
        <f t="shared" si="206"/>
        <v>45986.942089381548</v>
      </c>
      <c r="CS162" s="242">
        <f t="shared" si="207"/>
        <v>297729.50119404402</v>
      </c>
      <c r="CT162" s="242">
        <f t="shared" si="208"/>
        <v>2718.2562041948895</v>
      </c>
      <c r="CU162" s="242">
        <f t="shared" si="209"/>
        <v>350372</v>
      </c>
    </row>
    <row r="163" spans="1:99" ht="16" thickBot="1">
      <c r="A163" s="1">
        <v>153</v>
      </c>
      <c r="B163" s="52">
        <v>0</v>
      </c>
      <c r="C163" s="11">
        <v>10</v>
      </c>
      <c r="D163" s="122" t="s">
        <v>591</v>
      </c>
      <c r="E163" s="52" t="s">
        <v>504</v>
      </c>
      <c r="F163" s="66">
        <f>SUM(F113:F162)</f>
        <v>81390960</v>
      </c>
      <c r="G163" s="66">
        <f>SUM(G113:G162)</f>
        <v>14009301</v>
      </c>
      <c r="H163" s="80">
        <f t="shared" si="214"/>
        <v>5.8097802310051012</v>
      </c>
      <c r="I163" s="84"/>
      <c r="J163" s="66">
        <f>SUM(J113:J162)</f>
        <v>68974286.850000024</v>
      </c>
      <c r="K163" s="66">
        <f t="shared" ref="K163:AH163" si="228">SUM(K113:K162)</f>
        <v>67777320.390699983</v>
      </c>
      <c r="L163" s="66">
        <f t="shared" si="228"/>
        <v>698852.78289999987</v>
      </c>
      <c r="M163" s="66">
        <f t="shared" si="228"/>
        <v>498113.67640000087</v>
      </c>
      <c r="N163" s="17"/>
      <c r="O163" s="66">
        <f t="shared" si="228"/>
        <v>375784.49019999994</v>
      </c>
      <c r="P163" s="66">
        <f t="shared" si="228"/>
        <v>4216975.7405999992</v>
      </c>
      <c r="Q163" s="66">
        <f t="shared" si="228"/>
        <v>806818.71650000021</v>
      </c>
      <c r="R163" s="59"/>
      <c r="S163" s="59"/>
      <c r="T163" s="66">
        <f t="shared" si="228"/>
        <v>455146.14309999999</v>
      </c>
      <c r="U163" s="66">
        <f t="shared" si="228"/>
        <v>1023245.8474999998</v>
      </c>
      <c r="V163" s="66">
        <f t="shared" si="228"/>
        <v>170781.80760000003</v>
      </c>
      <c r="W163" s="66">
        <f t="shared" si="228"/>
        <v>824345.50009999995</v>
      </c>
      <c r="X163" s="66">
        <f t="shared" si="228"/>
        <v>936637.72580000001</v>
      </c>
      <c r="Y163" s="100"/>
      <c r="Z163" s="66">
        <f t="shared" si="228"/>
        <v>909769.61969999981</v>
      </c>
      <c r="AA163" s="66">
        <f t="shared" si="228"/>
        <v>746316.06930000021</v>
      </c>
      <c r="AB163" s="66">
        <f t="shared" si="228"/>
        <v>1604462.3289999999</v>
      </c>
      <c r="AC163" s="66">
        <f t="shared" si="228"/>
        <v>4560530.0334999999</v>
      </c>
      <c r="AD163" s="66">
        <f t="shared" si="228"/>
        <v>270847.42750000005</v>
      </c>
      <c r="AE163" s="66">
        <f t="shared" si="228"/>
        <v>471025.80920000002</v>
      </c>
      <c r="AF163" s="66">
        <f t="shared" si="228"/>
        <v>254218.5638</v>
      </c>
      <c r="AG163" s="66">
        <f t="shared" si="228"/>
        <v>2219808.6976000001</v>
      </c>
      <c r="AH163" s="66">
        <f t="shared" si="228"/>
        <v>1344629.5353999999</v>
      </c>
      <c r="AJ163" s="66">
        <f>SUM(AJ113:AJ162)</f>
        <v>11832260.3674</v>
      </c>
      <c r="AK163" s="66">
        <f>SUM(AK113:AK162)</f>
        <v>11646273.052099999</v>
      </c>
      <c r="AL163" s="66">
        <f>SUM(AL113:AL162)</f>
        <v>106089.22329999998</v>
      </c>
      <c r="AM163" s="66">
        <f>SUM(AM113:AM162)</f>
        <v>79898.092000000135</v>
      </c>
      <c r="AN163" s="17"/>
      <c r="AO163" s="66">
        <f>SUM(AO113:AO162)</f>
        <v>65590.56259999999</v>
      </c>
      <c r="AP163" s="66">
        <f>SUM(AP113:AP162)</f>
        <v>743976.3115999999</v>
      </c>
      <c r="AQ163" s="66">
        <f>SUM(AQ113:AQ162)</f>
        <v>143045.90629999997</v>
      </c>
      <c r="AR163" s="72"/>
      <c r="AS163" s="72"/>
      <c r="AT163" s="66">
        <f>SUM(AT113:AT162)</f>
        <v>78949.556900000025</v>
      </c>
      <c r="AU163" s="66">
        <f>SUM(AU113:AU162)</f>
        <v>177742.63079999998</v>
      </c>
      <c r="AV163" s="66">
        <f>SUM(AV113:AV162)</f>
        <v>29775.246200000005</v>
      </c>
      <c r="AW163" s="66">
        <f>SUM(AW113:AW162)</f>
        <v>147582.38950000002</v>
      </c>
      <c r="AX163" s="66">
        <f>SUM(AX113:AX162)</f>
        <v>166880.58190000002</v>
      </c>
      <c r="AY163" s="72"/>
      <c r="AZ163" s="66">
        <f t="shared" ref="AZ163:BI163" si="229">SUM(AZ113:AZ162)</f>
        <v>158744.58210000003</v>
      </c>
      <c r="BA163" s="66">
        <f t="shared" si="229"/>
        <v>127989.22520000003</v>
      </c>
      <c r="BB163" s="66">
        <f t="shared" si="229"/>
        <v>281355.94089999993</v>
      </c>
      <c r="BC163" s="66">
        <f t="shared" si="229"/>
        <v>799311.38179999997</v>
      </c>
      <c r="BD163" s="66">
        <f t="shared" si="229"/>
        <v>47475.995299999995</v>
      </c>
      <c r="BE163" s="66">
        <f t="shared" si="229"/>
        <v>82070.5625</v>
      </c>
      <c r="BF163" s="66">
        <f t="shared" si="229"/>
        <v>45547.864799999988</v>
      </c>
      <c r="BG163" s="66">
        <f t="shared" si="229"/>
        <v>386457.3954000001</v>
      </c>
      <c r="BH163" s="66">
        <f t="shared" si="229"/>
        <v>237759.56380000006</v>
      </c>
      <c r="BI163" s="129">
        <f t="shared" si="229"/>
        <v>14009228.3716</v>
      </c>
      <c r="BK163" s="66">
        <f>SUM(BK113:BK162)</f>
        <v>222914</v>
      </c>
      <c r="BL163" s="66">
        <f t="shared" ref="BL163:CK163" si="230">SUM(BL113:BL162)</f>
        <v>244419</v>
      </c>
      <c r="BM163" s="66">
        <f t="shared" si="230"/>
        <v>467333</v>
      </c>
      <c r="BN163" s="66">
        <f t="shared" si="230"/>
        <v>54724</v>
      </c>
      <c r="BO163" s="66">
        <f t="shared" si="230"/>
        <v>59844</v>
      </c>
      <c r="BP163" s="66">
        <f t="shared" si="230"/>
        <v>114568</v>
      </c>
      <c r="BQ163" s="66">
        <f t="shared" si="230"/>
        <v>158179</v>
      </c>
      <c r="BR163" s="66">
        <f t="shared" si="230"/>
        <v>200191</v>
      </c>
      <c r="BS163" s="66">
        <f t="shared" si="230"/>
        <v>358370</v>
      </c>
      <c r="BT163" s="66">
        <f t="shared" si="230"/>
        <v>71087</v>
      </c>
      <c r="BU163" s="66">
        <f t="shared" si="230"/>
        <v>72510</v>
      </c>
      <c r="BV163" s="66">
        <f t="shared" si="230"/>
        <v>143597</v>
      </c>
      <c r="BW163" s="66">
        <f t="shared" si="230"/>
        <v>23772</v>
      </c>
      <c r="BX163" s="66">
        <f t="shared" si="230"/>
        <v>24814</v>
      </c>
      <c r="BY163" s="66">
        <f t="shared" si="230"/>
        <v>48586</v>
      </c>
      <c r="BZ163" s="66">
        <f t="shared" si="230"/>
        <v>2313047</v>
      </c>
      <c r="CA163" s="66">
        <f t="shared" si="230"/>
        <v>2399486</v>
      </c>
      <c r="CB163" s="66">
        <f t="shared" si="230"/>
        <v>4712533</v>
      </c>
      <c r="CC163" s="66">
        <f t="shared" si="230"/>
        <v>35548757</v>
      </c>
      <c r="CD163" s="66">
        <f t="shared" si="230"/>
        <v>37914456</v>
      </c>
      <c r="CE163" s="66">
        <f t="shared" si="230"/>
        <v>73463213</v>
      </c>
      <c r="CF163" s="66">
        <f t="shared" si="230"/>
        <v>1036081</v>
      </c>
      <c r="CG163" s="66">
        <f t="shared" si="230"/>
        <v>1049243</v>
      </c>
      <c r="CH163" s="66">
        <f t="shared" si="230"/>
        <v>2085324</v>
      </c>
      <c r="CI163" s="66">
        <f t="shared" si="230"/>
        <v>39428561</v>
      </c>
      <c r="CJ163" s="66">
        <f t="shared" si="230"/>
        <v>41964963</v>
      </c>
      <c r="CK163" s="66">
        <f t="shared" si="230"/>
        <v>81393524</v>
      </c>
      <c r="CL163" s="122" t="s">
        <v>591</v>
      </c>
      <c r="CM163" s="52" t="s">
        <v>865</v>
      </c>
      <c r="CN163" s="25"/>
      <c r="CO163" s="247">
        <f t="shared" si="203"/>
        <v>100158.86606081315</v>
      </c>
      <c r="CP163" s="247">
        <f t="shared" si="204"/>
        <v>61683.916731907331</v>
      </c>
      <c r="CQ163" s="247">
        <f t="shared" si="205"/>
        <v>33079.220273148276</v>
      </c>
      <c r="CR163" s="247">
        <f t="shared" si="206"/>
        <v>811137.91100919561</v>
      </c>
      <c r="CS163" s="247">
        <f t="shared" si="207"/>
        <v>12644749.040238781</v>
      </c>
      <c r="CT163" s="247">
        <f t="shared" si="208"/>
        <v>358933.370469202</v>
      </c>
      <c r="CU163" s="247">
        <f t="shared" si="209"/>
        <v>14009742.324783048</v>
      </c>
    </row>
    <row r="164" spans="1:99">
      <c r="A164" s="101" t="s">
        <v>684</v>
      </c>
      <c r="F164" s="108">
        <f>F61-F112-F163</f>
        <v>0</v>
      </c>
      <c r="G164" s="108">
        <f>G61-G112-G163</f>
        <v>0</v>
      </c>
      <c r="H164" s="91"/>
      <c r="I164" s="84"/>
      <c r="J164" s="108">
        <f>J61-J112-J163</f>
        <v>0</v>
      </c>
      <c r="K164" s="108">
        <f>K61-K112-K163</f>
        <v>0</v>
      </c>
      <c r="L164" s="108">
        <f t="shared" ref="L164:BH164" si="231">L61-L112-L163</f>
        <v>0</v>
      </c>
      <c r="M164" s="108">
        <f t="shared" si="231"/>
        <v>0</v>
      </c>
      <c r="N164" s="17"/>
      <c r="O164" s="108">
        <f t="shared" si="231"/>
        <v>0.11580000002868474</v>
      </c>
      <c r="P164" s="108">
        <f t="shared" si="231"/>
        <v>0</v>
      </c>
      <c r="Q164" s="108">
        <f t="shared" si="231"/>
        <v>0</v>
      </c>
      <c r="R164" s="59"/>
      <c r="S164" s="59"/>
      <c r="T164" s="108">
        <f t="shared" si="231"/>
        <v>0</v>
      </c>
      <c r="U164" s="108">
        <f t="shared" si="231"/>
        <v>0</v>
      </c>
      <c r="V164" s="108">
        <f t="shared" si="231"/>
        <v>0</v>
      </c>
      <c r="W164" s="108">
        <f t="shared" si="231"/>
        <v>0</v>
      </c>
      <c r="X164" s="108">
        <f t="shared" si="231"/>
        <v>0</v>
      </c>
      <c r="Y164" s="100"/>
      <c r="Z164" s="108">
        <f t="shared" si="231"/>
        <v>0</v>
      </c>
      <c r="AA164" s="108">
        <f t="shared" si="231"/>
        <v>0</v>
      </c>
      <c r="AB164" s="108">
        <f t="shared" si="231"/>
        <v>0</v>
      </c>
      <c r="AC164" s="108">
        <f t="shared" si="231"/>
        <v>0</v>
      </c>
      <c r="AD164" s="108">
        <f t="shared" si="231"/>
        <v>0</v>
      </c>
      <c r="AE164" s="108">
        <f t="shared" si="231"/>
        <v>0</v>
      </c>
      <c r="AF164" s="108">
        <f t="shared" si="231"/>
        <v>2.3283064365386963E-10</v>
      </c>
      <c r="AG164" s="108">
        <f t="shared" si="231"/>
        <v>0</v>
      </c>
      <c r="AH164" s="108">
        <f t="shared" si="231"/>
        <v>0</v>
      </c>
      <c r="AJ164" s="108">
        <f t="shared" si="231"/>
        <v>0</v>
      </c>
      <c r="AK164" s="108">
        <f t="shared" si="231"/>
        <v>0</v>
      </c>
      <c r="AL164" s="108">
        <f t="shared" si="231"/>
        <v>0</v>
      </c>
      <c r="AM164" s="108">
        <f t="shared" si="231"/>
        <v>0</v>
      </c>
      <c r="AN164" s="17"/>
      <c r="AO164" s="108">
        <f t="shared" si="231"/>
        <v>0</v>
      </c>
      <c r="AP164" s="108">
        <f t="shared" si="231"/>
        <v>0</v>
      </c>
      <c r="AQ164" s="108">
        <f t="shared" si="231"/>
        <v>0</v>
      </c>
      <c r="AR164" s="72"/>
      <c r="AS164" s="72"/>
      <c r="AT164" s="108">
        <f t="shared" si="231"/>
        <v>0</v>
      </c>
      <c r="AU164" s="108">
        <f t="shared" si="231"/>
        <v>0</v>
      </c>
      <c r="AV164" s="108">
        <f t="shared" si="231"/>
        <v>0</v>
      </c>
      <c r="AW164" s="108">
        <f t="shared" si="231"/>
        <v>0</v>
      </c>
      <c r="AX164" s="108">
        <f t="shared" si="231"/>
        <v>0</v>
      </c>
      <c r="AY164" s="72"/>
      <c r="AZ164" s="108">
        <f t="shared" si="231"/>
        <v>0</v>
      </c>
      <c r="BA164" s="108">
        <f t="shared" si="231"/>
        <v>0</v>
      </c>
      <c r="BB164" s="108">
        <f t="shared" si="231"/>
        <v>0</v>
      </c>
      <c r="BC164" s="108">
        <f t="shared" si="231"/>
        <v>0</v>
      </c>
      <c r="BD164" s="108">
        <f t="shared" si="231"/>
        <v>0</v>
      </c>
      <c r="BE164" s="108">
        <f t="shared" si="231"/>
        <v>0</v>
      </c>
      <c r="BF164" s="108">
        <f t="shared" si="231"/>
        <v>0</v>
      </c>
      <c r="BG164" s="108">
        <f t="shared" si="231"/>
        <v>0</v>
      </c>
      <c r="BH164" s="108">
        <f t="shared" si="231"/>
        <v>0</v>
      </c>
    </row>
    <row r="165" spans="1:99">
      <c r="H165" s="73"/>
      <c r="I165" s="84"/>
      <c r="N165" s="17"/>
      <c r="R165" s="59"/>
      <c r="S165" s="59"/>
      <c r="Y165" s="100"/>
      <c r="AI165" s="110" t="s">
        <v>992</v>
      </c>
      <c r="AJ165" s="111">
        <f>100*AJ164/AJ163</f>
        <v>0</v>
      </c>
      <c r="AK165" s="111">
        <f t="shared" ref="AK165:AQ165" si="232">100*AK164/AK163</f>
        <v>0</v>
      </c>
      <c r="AL165" s="111">
        <f t="shared" si="232"/>
        <v>0</v>
      </c>
      <c r="AM165" s="111">
        <f t="shared" si="232"/>
        <v>0</v>
      </c>
      <c r="AN165" s="17"/>
      <c r="AO165" s="111">
        <f t="shared" si="232"/>
        <v>0</v>
      </c>
      <c r="AP165" s="111">
        <f t="shared" si="232"/>
        <v>0</v>
      </c>
      <c r="AQ165" s="111">
        <f t="shared" si="232"/>
        <v>0</v>
      </c>
      <c r="AR165" s="112"/>
      <c r="AS165" s="110" t="s">
        <v>992</v>
      </c>
      <c r="AT165" s="111">
        <f>100*AT164/AT163</f>
        <v>0</v>
      </c>
      <c r="AU165" s="111">
        <f>100*AU164/AU163</f>
        <v>0</v>
      </c>
      <c r="AV165" s="111">
        <f>100*AV164/AV163</f>
        <v>0</v>
      </c>
      <c r="AW165" s="111">
        <f>100*AW164/AW163</f>
        <v>0</v>
      </c>
      <c r="AX165" s="111">
        <f>100*AX164/AX163</f>
        <v>0</v>
      </c>
      <c r="AY165" s="110" t="s">
        <v>992</v>
      </c>
      <c r="AZ165" s="111">
        <f t="shared" ref="AZ165:BH165" si="233">100*AZ164/AZ163</f>
        <v>0</v>
      </c>
      <c r="BA165" s="111">
        <f t="shared" si="233"/>
        <v>0</v>
      </c>
      <c r="BB165" s="111">
        <f t="shared" si="233"/>
        <v>0</v>
      </c>
      <c r="BC165" s="111">
        <f t="shared" si="233"/>
        <v>0</v>
      </c>
      <c r="BD165" s="111">
        <f t="shared" si="233"/>
        <v>0</v>
      </c>
      <c r="BE165" s="111">
        <f t="shared" si="233"/>
        <v>0</v>
      </c>
      <c r="BF165" s="111">
        <f t="shared" si="233"/>
        <v>0</v>
      </c>
      <c r="BG165" s="111">
        <f t="shared" si="233"/>
        <v>0</v>
      </c>
      <c r="BH165" s="111">
        <f t="shared" si="233"/>
        <v>0</v>
      </c>
    </row>
    <row r="166" spans="1:99">
      <c r="D166" s="218" t="s">
        <v>464</v>
      </c>
      <c r="H166" s="73"/>
      <c r="I166" s="85" t="s">
        <v>277</v>
      </c>
      <c r="J166" s="97">
        <f>MIN(J113:J162)</f>
        <v>246701.77189999996</v>
      </c>
      <c r="K166" s="97">
        <f t="shared" ref="K166:BH166" si="234">MIN(K113:K162)</f>
        <v>231609.84169999999</v>
      </c>
      <c r="L166" s="97">
        <f t="shared" si="234"/>
        <v>281.1216</v>
      </c>
      <c r="M166" s="97">
        <f t="shared" si="234"/>
        <v>1200.2436000000321</v>
      </c>
      <c r="N166" s="17"/>
      <c r="O166" s="99">
        <f t="shared" si="234"/>
        <v>0</v>
      </c>
      <c r="P166" s="97">
        <f t="shared" si="234"/>
        <v>6795.9484000000011</v>
      </c>
      <c r="Q166" s="97">
        <f t="shared" si="234"/>
        <v>639.97080000000017</v>
      </c>
      <c r="R166" s="59"/>
      <c r="S166" s="59"/>
      <c r="T166" s="97">
        <f t="shared" si="234"/>
        <v>183.31600000000003</v>
      </c>
      <c r="U166" s="97">
        <f t="shared" si="234"/>
        <v>177.08119999999997</v>
      </c>
      <c r="V166" s="97">
        <f t="shared" si="234"/>
        <v>238.46240000000003</v>
      </c>
      <c r="W166" s="97">
        <f t="shared" si="234"/>
        <v>677.29600000000005</v>
      </c>
      <c r="X166" s="97">
        <f t="shared" si="234"/>
        <v>2317.1612000000014</v>
      </c>
      <c r="Y166" s="100"/>
      <c r="Z166" s="97">
        <f t="shared" si="234"/>
        <v>2894.5367999999994</v>
      </c>
      <c r="AA166" s="97">
        <f t="shared" si="234"/>
        <v>2575.1211000000008</v>
      </c>
      <c r="AB166" s="97">
        <f t="shared" si="234"/>
        <v>2333.4584</v>
      </c>
      <c r="AC166" s="97">
        <f t="shared" si="234"/>
        <v>18102.404399999999</v>
      </c>
      <c r="AD166" s="97">
        <f t="shared" si="234"/>
        <v>1445.0755999999997</v>
      </c>
      <c r="AE166" s="97">
        <f t="shared" si="234"/>
        <v>891.76870000000008</v>
      </c>
      <c r="AF166" s="97">
        <f t="shared" si="234"/>
        <v>741.38999999999976</v>
      </c>
      <c r="AG166" s="97">
        <f t="shared" si="234"/>
        <v>4610.1756000000014</v>
      </c>
      <c r="AH166" s="97">
        <f t="shared" si="234"/>
        <v>6849.2059999999983</v>
      </c>
      <c r="AI166" s="109" t="s">
        <v>368</v>
      </c>
      <c r="AJ166" s="97">
        <f t="shared" si="234"/>
        <v>51144.519199999995</v>
      </c>
      <c r="AK166" s="97">
        <f t="shared" si="234"/>
        <v>36496.221300000005</v>
      </c>
      <c r="AL166" s="97">
        <f t="shared" si="234"/>
        <v>52.854399999999998</v>
      </c>
      <c r="AM166" s="97">
        <f t="shared" si="234"/>
        <v>197.71480000000531</v>
      </c>
      <c r="AN166" s="17"/>
      <c r="AO166" s="116">
        <f t="shared" si="234"/>
        <v>0</v>
      </c>
      <c r="AP166" s="97">
        <f t="shared" si="234"/>
        <v>1194.2937999999995</v>
      </c>
      <c r="AQ166" s="97">
        <f t="shared" si="234"/>
        <v>121.96699999999987</v>
      </c>
      <c r="AR166" s="72"/>
      <c r="AS166" s="109" t="s">
        <v>368</v>
      </c>
      <c r="AT166" s="97">
        <f t="shared" si="234"/>
        <v>32.430799999999991</v>
      </c>
      <c r="AU166" s="97">
        <f t="shared" si="234"/>
        <v>34.839399999999991</v>
      </c>
      <c r="AV166" s="97">
        <f t="shared" si="234"/>
        <v>44.320999999999998</v>
      </c>
      <c r="AW166" s="97">
        <f t="shared" si="234"/>
        <v>127.172</v>
      </c>
      <c r="AX166" s="97">
        <f t="shared" si="234"/>
        <v>229.8337999999992</v>
      </c>
      <c r="AY166" s="109" t="s">
        <v>368</v>
      </c>
      <c r="AZ166" s="119">
        <f t="shared" si="234"/>
        <v>0</v>
      </c>
      <c r="BA166" s="97">
        <f t="shared" si="234"/>
        <v>465.86580000000095</v>
      </c>
      <c r="BB166" s="119">
        <f t="shared" si="234"/>
        <v>0</v>
      </c>
      <c r="BC166" s="97">
        <f t="shared" si="234"/>
        <v>3330.0715999999998</v>
      </c>
      <c r="BD166" s="97">
        <f t="shared" si="234"/>
        <v>116.85580000000004</v>
      </c>
      <c r="BE166" s="97">
        <f t="shared" si="234"/>
        <v>176.38360000000003</v>
      </c>
      <c r="BF166" s="128">
        <f t="shared" si="234"/>
        <v>0</v>
      </c>
      <c r="BG166" s="97">
        <f t="shared" si="234"/>
        <v>909.83100000000036</v>
      </c>
      <c r="BH166" s="97">
        <f t="shared" si="234"/>
        <v>154.49669999999969</v>
      </c>
    </row>
    <row r="167" spans="1:99">
      <c r="D167" s="218" t="s">
        <v>334</v>
      </c>
      <c r="H167" s="73"/>
      <c r="I167" s="85"/>
      <c r="N167" s="17"/>
      <c r="R167" s="59"/>
      <c r="S167" s="59"/>
      <c r="Y167" s="100"/>
      <c r="AN167" s="17"/>
      <c r="AR167" s="72"/>
      <c r="AS167" s="72"/>
      <c r="AY167" s="72"/>
    </row>
    <row r="168" spans="1:99">
      <c r="E168" s="217" t="s">
        <v>28</v>
      </c>
      <c r="H168" s="73"/>
      <c r="I168" s="84"/>
      <c r="N168" s="17"/>
      <c r="R168" s="59"/>
      <c r="S168" s="59"/>
      <c r="AN168" s="17"/>
      <c r="AR168" s="72"/>
      <c r="AS168" s="72"/>
      <c r="AY168" s="72"/>
      <c r="CL168" s="219"/>
      <c r="CM168" s="220" t="s">
        <v>28</v>
      </c>
    </row>
    <row r="169" spans="1:99">
      <c r="D169" s="122" t="s">
        <v>692</v>
      </c>
      <c r="E169" s="20" t="s">
        <v>32</v>
      </c>
      <c r="H169" s="73"/>
      <c r="I169" s="84"/>
      <c r="N169" s="17"/>
      <c r="AN169" s="17"/>
      <c r="AR169" s="72"/>
      <c r="AS169" s="72"/>
      <c r="AY169" s="72"/>
      <c r="BH169" s="123"/>
      <c r="BI169" s="217" t="s">
        <v>28</v>
      </c>
      <c r="BK169" s="2">
        <v>29855</v>
      </c>
      <c r="BL169" s="2">
        <v>35262</v>
      </c>
      <c r="BM169" s="2">
        <v>65117</v>
      </c>
      <c r="BN169" s="2">
        <v>6932</v>
      </c>
      <c r="BO169" s="2">
        <v>6845</v>
      </c>
      <c r="BP169" s="2">
        <v>13777</v>
      </c>
      <c r="BQ169" s="2">
        <v>926</v>
      </c>
      <c r="BR169" s="2">
        <v>349</v>
      </c>
      <c r="BS169" s="2">
        <v>1275</v>
      </c>
      <c r="BT169" s="2">
        <v>1132</v>
      </c>
      <c r="BU169" s="2">
        <v>730</v>
      </c>
      <c r="BV169" s="2">
        <v>1862</v>
      </c>
      <c r="BW169" s="2">
        <v>2299</v>
      </c>
      <c r="BX169" s="2">
        <v>2367</v>
      </c>
      <c r="BY169" s="2">
        <v>4666</v>
      </c>
      <c r="BZ169" s="2">
        <v>309845</v>
      </c>
      <c r="CA169" s="2">
        <v>328077</v>
      </c>
      <c r="CB169" s="2">
        <v>637922</v>
      </c>
      <c r="CC169" s="2">
        <v>612944</v>
      </c>
      <c r="CD169" s="2">
        <v>567358</v>
      </c>
      <c r="CE169" s="2">
        <v>1180302</v>
      </c>
      <c r="CF169" s="2">
        <f t="shared" ref="CF169:CF178" si="235">CI169-CC169-BZ169-BW169-BT169-BQ169-BN169-BK169</f>
        <v>14015</v>
      </c>
      <c r="CG169" s="2">
        <f t="shared" ref="CG169:CG178" si="236">CJ169-CD169-CA169-BX169-BU169-BR169-BO169-BL169</f>
        <v>12931</v>
      </c>
      <c r="CH169" s="2">
        <f t="shared" ref="CH169:CH178" si="237">CK169-CE169-CB169-BY169-BV169-BS169-BP169-BM169</f>
        <v>26946</v>
      </c>
      <c r="CI169" s="2">
        <v>977948</v>
      </c>
      <c r="CJ169" s="2">
        <v>953919</v>
      </c>
      <c r="CK169" s="2">
        <v>1931867</v>
      </c>
      <c r="CL169" s="122" t="s">
        <v>597</v>
      </c>
      <c r="CM169" s="221" t="s">
        <v>32</v>
      </c>
    </row>
    <row r="170" spans="1:99">
      <c r="D170" s="122" t="s">
        <v>692</v>
      </c>
      <c r="E170" s="20" t="s">
        <v>33</v>
      </c>
      <c r="N170" s="17"/>
      <c r="AN170" s="17"/>
      <c r="AR170" s="72"/>
      <c r="AS170" s="72"/>
      <c r="AY170" s="72"/>
      <c r="BH170" s="122" t="s">
        <v>597</v>
      </c>
      <c r="BI170" s="20" t="s">
        <v>32</v>
      </c>
      <c r="BK170" s="2">
        <v>3095</v>
      </c>
      <c r="BL170" s="2">
        <v>3197</v>
      </c>
      <c r="BM170" s="2">
        <v>6292</v>
      </c>
      <c r="BN170" s="2">
        <v>1172</v>
      </c>
      <c r="BO170" s="2">
        <v>1220</v>
      </c>
      <c r="BP170" s="2">
        <v>2392</v>
      </c>
      <c r="BQ170" s="2">
        <v>312</v>
      </c>
      <c r="BR170" s="2">
        <v>70</v>
      </c>
      <c r="BS170" s="2">
        <v>382</v>
      </c>
      <c r="BT170" s="2">
        <v>68</v>
      </c>
      <c r="BU170" s="2">
        <v>57</v>
      </c>
      <c r="BV170" s="2">
        <v>125</v>
      </c>
      <c r="BW170" s="2">
        <v>255</v>
      </c>
      <c r="BX170" s="2">
        <v>258</v>
      </c>
      <c r="BY170" s="2">
        <v>513</v>
      </c>
      <c r="BZ170" s="2">
        <v>69786</v>
      </c>
      <c r="CA170" s="2">
        <v>74791</v>
      </c>
      <c r="CB170" s="2">
        <v>144577</v>
      </c>
      <c r="CC170" s="2">
        <v>334722</v>
      </c>
      <c r="CD170" s="2">
        <v>341945</v>
      </c>
      <c r="CE170" s="2">
        <v>676667</v>
      </c>
      <c r="CF170" s="2">
        <f t="shared" si="235"/>
        <v>5078</v>
      </c>
      <c r="CG170" s="2">
        <f t="shared" si="236"/>
        <v>4571</v>
      </c>
      <c r="CH170" s="2">
        <f t="shared" si="237"/>
        <v>9649</v>
      </c>
      <c r="CI170" s="2">
        <v>414488</v>
      </c>
      <c r="CJ170" s="2">
        <v>426109</v>
      </c>
      <c r="CK170" s="2">
        <v>840597</v>
      </c>
      <c r="CL170" s="122" t="s">
        <v>597</v>
      </c>
      <c r="CM170" s="221" t="s">
        <v>33</v>
      </c>
    </row>
    <row r="171" spans="1:99">
      <c r="D171" s="122" t="s">
        <v>692</v>
      </c>
      <c r="E171" s="20" t="s">
        <v>34</v>
      </c>
      <c r="AN171" s="17"/>
      <c r="AY171" s="72"/>
      <c r="BH171" s="122" t="s">
        <v>597</v>
      </c>
      <c r="BI171" s="20" t="s">
        <v>33</v>
      </c>
      <c r="BK171" s="2">
        <v>2358</v>
      </c>
      <c r="BL171" s="2">
        <v>2607</v>
      </c>
      <c r="BM171" s="2">
        <v>4965</v>
      </c>
      <c r="BN171" s="2">
        <v>1733</v>
      </c>
      <c r="BO171" s="2">
        <v>1812</v>
      </c>
      <c r="BP171" s="2">
        <v>3545</v>
      </c>
      <c r="BQ171" s="2">
        <v>278</v>
      </c>
      <c r="BR171" s="2">
        <v>77</v>
      </c>
      <c r="BS171" s="2">
        <v>355</v>
      </c>
      <c r="BT171" s="2">
        <v>51</v>
      </c>
      <c r="BU171" s="2">
        <v>36</v>
      </c>
      <c r="BV171" s="2">
        <v>87</v>
      </c>
      <c r="BW171" s="2">
        <v>21</v>
      </c>
      <c r="BX171" s="2">
        <v>33</v>
      </c>
      <c r="BY171" s="2">
        <v>54</v>
      </c>
      <c r="BZ171" s="2">
        <v>61901</v>
      </c>
      <c r="CA171" s="2">
        <v>65663</v>
      </c>
      <c r="CB171" s="2">
        <v>127564</v>
      </c>
      <c r="CC171" s="2">
        <v>303972</v>
      </c>
      <c r="CD171" s="2">
        <v>315477</v>
      </c>
      <c r="CE171" s="2">
        <v>619449</v>
      </c>
      <c r="CF171" s="2">
        <f t="shared" si="235"/>
        <v>3386</v>
      </c>
      <c r="CG171" s="2">
        <f t="shared" si="236"/>
        <v>2590</v>
      </c>
      <c r="CH171" s="2">
        <f t="shared" si="237"/>
        <v>5976</v>
      </c>
      <c r="CI171" s="2">
        <v>373700</v>
      </c>
      <c r="CJ171" s="2">
        <v>388295</v>
      </c>
      <c r="CK171" s="2">
        <v>761995</v>
      </c>
      <c r="CL171" s="122" t="s">
        <v>597</v>
      </c>
      <c r="CM171" s="221" t="s">
        <v>34</v>
      </c>
    </row>
    <row r="172" spans="1:99">
      <c r="D172" s="122" t="s">
        <v>692</v>
      </c>
      <c r="E172" s="20" t="s">
        <v>35</v>
      </c>
      <c r="AN172" s="17"/>
      <c r="BH172" s="122" t="s">
        <v>597</v>
      </c>
      <c r="BI172" s="20" t="s">
        <v>34</v>
      </c>
      <c r="BK172" s="2">
        <v>3557</v>
      </c>
      <c r="BL172" s="2">
        <v>3489</v>
      </c>
      <c r="BM172" s="2">
        <v>7046</v>
      </c>
      <c r="BN172" s="2">
        <v>1889</v>
      </c>
      <c r="BO172" s="2">
        <v>1596</v>
      </c>
      <c r="BP172" s="2">
        <v>3485</v>
      </c>
      <c r="BQ172" s="2">
        <v>250</v>
      </c>
      <c r="BR172" s="2">
        <v>87</v>
      </c>
      <c r="BS172" s="2">
        <v>337</v>
      </c>
      <c r="BT172" s="2">
        <v>199</v>
      </c>
      <c r="BU172" s="2">
        <v>73</v>
      </c>
      <c r="BV172" s="2">
        <v>272</v>
      </c>
      <c r="BW172" s="2">
        <v>149</v>
      </c>
      <c r="BX172" s="2">
        <v>140</v>
      </c>
      <c r="BY172" s="2">
        <v>289</v>
      </c>
      <c r="BZ172" s="2">
        <v>59885</v>
      </c>
      <c r="CA172" s="2">
        <v>59968</v>
      </c>
      <c r="CB172" s="2">
        <v>119853</v>
      </c>
      <c r="CC172" s="2">
        <v>233337</v>
      </c>
      <c r="CD172" s="2">
        <v>213214</v>
      </c>
      <c r="CE172" s="2">
        <v>446551</v>
      </c>
      <c r="CF172" s="2">
        <f t="shared" si="235"/>
        <v>1221</v>
      </c>
      <c r="CG172" s="2">
        <f t="shared" si="236"/>
        <v>538</v>
      </c>
      <c r="CH172" s="2">
        <f t="shared" si="237"/>
        <v>1759</v>
      </c>
      <c r="CI172" s="2">
        <v>300487</v>
      </c>
      <c r="CJ172" s="2">
        <v>279105</v>
      </c>
      <c r="CK172" s="2">
        <v>579592</v>
      </c>
      <c r="CL172" s="122" t="s">
        <v>597</v>
      </c>
      <c r="CM172" s="221" t="s">
        <v>35</v>
      </c>
    </row>
    <row r="173" spans="1:99">
      <c r="D173" s="122" t="s">
        <v>692</v>
      </c>
      <c r="E173" s="20" t="s">
        <v>36</v>
      </c>
      <c r="AN173" s="17"/>
      <c r="BH173" s="122" t="s">
        <v>597</v>
      </c>
      <c r="BI173" s="20" t="s">
        <v>35</v>
      </c>
      <c r="BK173" s="2">
        <v>4854</v>
      </c>
      <c r="BL173" s="2">
        <v>5096</v>
      </c>
      <c r="BM173" s="2">
        <v>9950</v>
      </c>
      <c r="BN173" s="2">
        <v>3077</v>
      </c>
      <c r="BO173" s="2">
        <v>2828</v>
      </c>
      <c r="BP173" s="2">
        <v>5905</v>
      </c>
      <c r="BQ173" s="2">
        <v>1335</v>
      </c>
      <c r="BR173" s="2">
        <v>966</v>
      </c>
      <c r="BS173" s="2">
        <v>2301</v>
      </c>
      <c r="BT173" s="2">
        <v>265</v>
      </c>
      <c r="BU173" s="2">
        <v>218</v>
      </c>
      <c r="BV173" s="2">
        <v>483</v>
      </c>
      <c r="BW173" s="2">
        <v>258</v>
      </c>
      <c r="BX173" s="2">
        <v>254</v>
      </c>
      <c r="BY173" s="2">
        <v>512</v>
      </c>
      <c r="BZ173" s="2">
        <v>113772</v>
      </c>
      <c r="CA173" s="2">
        <v>121590</v>
      </c>
      <c r="CB173" s="2">
        <v>235362</v>
      </c>
      <c r="CC173" s="2">
        <v>449151</v>
      </c>
      <c r="CD173" s="2">
        <v>426169</v>
      </c>
      <c r="CE173" s="2">
        <v>875320</v>
      </c>
      <c r="CF173" s="2">
        <f t="shared" si="235"/>
        <v>17249</v>
      </c>
      <c r="CG173" s="2">
        <f t="shared" si="236"/>
        <v>13580</v>
      </c>
      <c r="CH173" s="2">
        <f t="shared" si="237"/>
        <v>30829</v>
      </c>
      <c r="CI173" s="2">
        <v>589961</v>
      </c>
      <c r="CJ173" s="2">
        <v>570701</v>
      </c>
      <c r="CK173" s="2">
        <v>1160662</v>
      </c>
      <c r="CL173" s="122" t="s">
        <v>597</v>
      </c>
      <c r="CM173" s="221" t="s">
        <v>36</v>
      </c>
    </row>
    <row r="174" spans="1:99">
      <c r="D174" s="122" t="s">
        <v>692</v>
      </c>
      <c r="E174" s="20" t="s">
        <v>37</v>
      </c>
      <c r="AN174" s="17"/>
      <c r="BH174" s="122" t="s">
        <v>597</v>
      </c>
      <c r="BI174" s="20" t="s">
        <v>36</v>
      </c>
      <c r="BK174" s="2">
        <v>7285</v>
      </c>
      <c r="BL174" s="2">
        <v>7380</v>
      </c>
      <c r="BM174" s="2">
        <v>14665</v>
      </c>
      <c r="BN174" s="2">
        <v>2357</v>
      </c>
      <c r="BO174" s="2">
        <v>2041</v>
      </c>
      <c r="BP174" s="2">
        <v>4398</v>
      </c>
      <c r="BQ174" s="2">
        <v>301</v>
      </c>
      <c r="BR174" s="2">
        <v>87</v>
      </c>
      <c r="BS174" s="2">
        <v>388</v>
      </c>
      <c r="BT174" s="2">
        <v>235</v>
      </c>
      <c r="BU174" s="2">
        <v>129</v>
      </c>
      <c r="BV174" s="2">
        <v>364</v>
      </c>
      <c r="BW174" s="2">
        <v>1254</v>
      </c>
      <c r="BX174" s="2">
        <v>1133</v>
      </c>
      <c r="BY174" s="2">
        <v>2387</v>
      </c>
      <c r="BZ174" s="2">
        <v>208130</v>
      </c>
      <c r="CA174" s="2">
        <v>235956</v>
      </c>
      <c r="CB174" s="2">
        <v>444086</v>
      </c>
      <c r="CC174" s="2">
        <v>458534</v>
      </c>
      <c r="CD174" s="2">
        <v>442052</v>
      </c>
      <c r="CE174" s="2">
        <v>900586</v>
      </c>
      <c r="CF174" s="2">
        <f t="shared" si="235"/>
        <v>19000</v>
      </c>
      <c r="CG174" s="2">
        <f t="shared" si="236"/>
        <v>18027</v>
      </c>
      <c r="CH174" s="2">
        <f t="shared" si="237"/>
        <v>37027</v>
      </c>
      <c r="CI174" s="2">
        <v>697096</v>
      </c>
      <c r="CJ174" s="2">
        <v>706805</v>
      </c>
      <c r="CK174" s="2">
        <v>1403901</v>
      </c>
      <c r="CL174" s="122" t="s">
        <v>597</v>
      </c>
      <c r="CM174" s="221" t="s">
        <v>37</v>
      </c>
    </row>
    <row r="175" spans="1:99">
      <c r="D175" s="122" t="s">
        <v>692</v>
      </c>
      <c r="E175" s="20" t="s">
        <v>38</v>
      </c>
      <c r="AN175" s="17"/>
      <c r="BH175" s="122" t="s">
        <v>597</v>
      </c>
      <c r="BI175" s="20" t="s">
        <v>37</v>
      </c>
      <c r="BK175" s="2">
        <v>4045</v>
      </c>
      <c r="BL175" s="2">
        <v>4055</v>
      </c>
      <c r="BM175" s="2">
        <v>8100</v>
      </c>
      <c r="BN175" s="2">
        <v>1017</v>
      </c>
      <c r="BO175" s="2">
        <v>1023</v>
      </c>
      <c r="BP175" s="2">
        <v>2040</v>
      </c>
      <c r="BQ175" s="2">
        <v>224</v>
      </c>
      <c r="BR175" s="2">
        <v>33</v>
      </c>
      <c r="BS175" s="2">
        <v>257</v>
      </c>
      <c r="BT175" s="2">
        <v>85</v>
      </c>
      <c r="BU175" s="2">
        <v>51</v>
      </c>
      <c r="BV175" s="2">
        <v>136</v>
      </c>
      <c r="BW175" s="2">
        <v>55</v>
      </c>
      <c r="BX175" s="2">
        <v>59</v>
      </c>
      <c r="BY175" s="2">
        <v>114</v>
      </c>
      <c r="BZ175" s="2">
        <v>40574</v>
      </c>
      <c r="CA175" s="2">
        <v>43454</v>
      </c>
      <c r="CB175" s="2">
        <v>84028</v>
      </c>
      <c r="CC175" s="2">
        <v>226256</v>
      </c>
      <c r="CD175" s="2">
        <v>227453</v>
      </c>
      <c r="CE175" s="2">
        <v>453709</v>
      </c>
      <c r="CF175" s="2">
        <f t="shared" si="235"/>
        <v>3396</v>
      </c>
      <c r="CG175" s="2">
        <f t="shared" si="236"/>
        <v>1853</v>
      </c>
      <c r="CH175" s="2">
        <f t="shared" si="237"/>
        <v>5249</v>
      </c>
      <c r="CI175" s="2">
        <v>275652</v>
      </c>
      <c r="CJ175" s="2">
        <v>277981</v>
      </c>
      <c r="CK175" s="2">
        <v>553633</v>
      </c>
      <c r="CL175" s="122" t="s">
        <v>597</v>
      </c>
      <c r="CM175" s="221" t="s">
        <v>38</v>
      </c>
    </row>
    <row r="176" spans="1:99">
      <c r="D176" s="122" t="s">
        <v>692</v>
      </c>
      <c r="E176" s="20" t="s">
        <v>39</v>
      </c>
      <c r="BH176" s="122" t="s">
        <v>597</v>
      </c>
      <c r="BI176" s="20" t="s">
        <v>38</v>
      </c>
      <c r="BK176" s="2">
        <v>2613</v>
      </c>
      <c r="BL176" s="2">
        <v>2773</v>
      </c>
      <c r="BM176" s="2">
        <v>5386</v>
      </c>
      <c r="BN176" s="2">
        <v>2229</v>
      </c>
      <c r="BO176" s="2">
        <v>2436</v>
      </c>
      <c r="BP176" s="2">
        <v>4665</v>
      </c>
      <c r="BQ176" s="2">
        <v>263</v>
      </c>
      <c r="BR176" s="2">
        <v>51</v>
      </c>
      <c r="BS176" s="2">
        <v>314</v>
      </c>
      <c r="BT176" s="2">
        <v>89</v>
      </c>
      <c r="BU176" s="2">
        <v>40</v>
      </c>
      <c r="BV176" s="2">
        <v>129</v>
      </c>
      <c r="BW176" s="2">
        <v>164</v>
      </c>
      <c r="BX176" s="2">
        <v>144</v>
      </c>
      <c r="BY176" s="2">
        <v>308</v>
      </c>
      <c r="BZ176" s="2">
        <v>86665</v>
      </c>
      <c r="CA176" s="2">
        <v>90202</v>
      </c>
      <c r="CB176" s="2">
        <v>176867</v>
      </c>
      <c r="CC176" s="2">
        <v>312634</v>
      </c>
      <c r="CD176" s="2">
        <v>311067</v>
      </c>
      <c r="CE176" s="2">
        <v>623701</v>
      </c>
      <c r="CF176" s="2">
        <f t="shared" si="235"/>
        <v>1792</v>
      </c>
      <c r="CG176" s="2">
        <f t="shared" si="236"/>
        <v>1785</v>
      </c>
      <c r="CH176" s="2">
        <f t="shared" si="237"/>
        <v>3577</v>
      </c>
      <c r="CI176" s="2">
        <v>406449</v>
      </c>
      <c r="CJ176" s="2">
        <v>408498</v>
      </c>
      <c r="CK176" s="2">
        <v>814947</v>
      </c>
      <c r="CL176" s="122" t="s">
        <v>597</v>
      </c>
      <c r="CM176" s="221" t="s">
        <v>39</v>
      </c>
    </row>
    <row r="177" spans="4:91">
      <c r="D177" s="122" t="s">
        <v>692</v>
      </c>
      <c r="E177" s="20" t="s">
        <v>40</v>
      </c>
      <c r="BH177" s="122" t="s">
        <v>597</v>
      </c>
      <c r="BI177" s="20" t="s">
        <v>39</v>
      </c>
      <c r="BK177" s="2">
        <v>2057</v>
      </c>
      <c r="BL177" s="2">
        <v>2107</v>
      </c>
      <c r="BM177" s="2">
        <v>4164</v>
      </c>
      <c r="BN177" s="2">
        <v>1641</v>
      </c>
      <c r="BO177" s="2">
        <v>1486</v>
      </c>
      <c r="BP177" s="2">
        <v>3127</v>
      </c>
      <c r="BQ177" s="2">
        <v>316</v>
      </c>
      <c r="BR177" s="2">
        <v>77</v>
      </c>
      <c r="BS177" s="2">
        <v>393</v>
      </c>
      <c r="BT177" s="2">
        <v>114</v>
      </c>
      <c r="BU177" s="2">
        <v>56</v>
      </c>
      <c r="BV177" s="2">
        <v>170</v>
      </c>
      <c r="BW177" s="2">
        <v>199</v>
      </c>
      <c r="BX177" s="2">
        <v>183</v>
      </c>
      <c r="BY177" s="2">
        <v>382</v>
      </c>
      <c r="BZ177" s="2">
        <v>34461</v>
      </c>
      <c r="CA177" s="2">
        <v>36645</v>
      </c>
      <c r="CB177" s="2">
        <v>71106</v>
      </c>
      <c r="CC177" s="2">
        <v>247205</v>
      </c>
      <c r="CD177" s="2">
        <v>253307</v>
      </c>
      <c r="CE177" s="2">
        <v>500512</v>
      </c>
      <c r="CF177" s="2">
        <f t="shared" si="235"/>
        <v>1850</v>
      </c>
      <c r="CG177" s="2">
        <f t="shared" si="236"/>
        <v>1209</v>
      </c>
      <c r="CH177" s="2">
        <f t="shared" si="237"/>
        <v>3059</v>
      </c>
      <c r="CI177" s="2">
        <v>287843</v>
      </c>
      <c r="CJ177" s="2">
        <v>295070</v>
      </c>
      <c r="CK177" s="2">
        <v>582913</v>
      </c>
      <c r="CL177" s="122" t="s">
        <v>597</v>
      </c>
      <c r="CM177" s="221" t="s">
        <v>40</v>
      </c>
    </row>
    <row r="178" spans="4:91">
      <c r="D178" s="122" t="s">
        <v>692</v>
      </c>
      <c r="E178" s="20" t="s">
        <v>27</v>
      </c>
      <c r="BH178" s="122" t="s">
        <v>597</v>
      </c>
      <c r="BI178" s="20" t="s">
        <v>40</v>
      </c>
      <c r="BK178" s="2">
        <v>4553</v>
      </c>
      <c r="BL178" s="2">
        <v>4817</v>
      </c>
      <c r="BM178" s="2">
        <v>9370</v>
      </c>
      <c r="BN178" s="2">
        <v>672</v>
      </c>
      <c r="BO178" s="2">
        <v>576</v>
      </c>
      <c r="BP178" s="2">
        <v>1248</v>
      </c>
      <c r="BQ178" s="2">
        <v>700</v>
      </c>
      <c r="BR178" s="2">
        <v>578</v>
      </c>
      <c r="BS178" s="2">
        <v>1278</v>
      </c>
      <c r="BT178" s="2">
        <v>112</v>
      </c>
      <c r="BU178" s="2">
        <v>75</v>
      </c>
      <c r="BV178" s="2">
        <v>187</v>
      </c>
      <c r="BW178" s="2">
        <v>191</v>
      </c>
      <c r="BX178" s="2">
        <v>202</v>
      </c>
      <c r="BY178" s="2">
        <v>393</v>
      </c>
      <c r="BZ178" s="2">
        <v>83257</v>
      </c>
      <c r="CA178" s="2">
        <v>87342</v>
      </c>
      <c r="CB178" s="2">
        <v>170599</v>
      </c>
      <c r="CC178" s="2">
        <v>296881</v>
      </c>
      <c r="CD178" s="2">
        <v>288346</v>
      </c>
      <c r="CE178" s="2">
        <v>585227</v>
      </c>
      <c r="CF178" s="2">
        <f t="shared" si="235"/>
        <v>2100</v>
      </c>
      <c r="CG178" s="2">
        <f t="shared" si="236"/>
        <v>1744</v>
      </c>
      <c r="CH178" s="2">
        <f t="shared" si="237"/>
        <v>3844</v>
      </c>
      <c r="CI178" s="2">
        <v>388466</v>
      </c>
      <c r="CJ178" s="2">
        <v>383680</v>
      </c>
      <c r="CK178" s="2">
        <v>772146</v>
      </c>
      <c r="CL178" s="122" t="s">
        <v>597</v>
      </c>
      <c r="CM178" s="221" t="s">
        <v>27</v>
      </c>
    </row>
    <row r="179" spans="4:91">
      <c r="D179" s="122"/>
      <c r="E179" s="217" t="s">
        <v>311</v>
      </c>
      <c r="BH179" s="122" t="s">
        <v>597</v>
      </c>
      <c r="BI179" s="20" t="s">
        <v>27</v>
      </c>
      <c r="BK179" s="13">
        <f>SUM(BK169:BK178)</f>
        <v>64272</v>
      </c>
      <c r="BL179" s="13">
        <f t="shared" ref="BL179" si="238">SUM(BL169:BL178)</f>
        <v>70783</v>
      </c>
      <c r="BM179" s="13">
        <f t="shared" ref="BM179" si="239">SUM(BM169:BM178)</f>
        <v>135055</v>
      </c>
      <c r="BN179" s="13">
        <f t="shared" ref="BN179" si="240">SUM(BN169:BN178)</f>
        <v>22719</v>
      </c>
      <c r="BO179" s="13">
        <f t="shared" ref="BO179" si="241">SUM(BO169:BO178)</f>
        <v>21863</v>
      </c>
      <c r="BP179" s="13">
        <f t="shared" ref="BP179" si="242">SUM(BP169:BP178)</f>
        <v>44582</v>
      </c>
      <c r="BQ179" s="13">
        <f t="shared" ref="BQ179" si="243">SUM(BQ169:BQ178)</f>
        <v>4905</v>
      </c>
      <c r="BR179" s="13">
        <f t="shared" ref="BR179" si="244">SUM(BR169:BR178)</f>
        <v>2375</v>
      </c>
      <c r="BS179" s="13">
        <f t="shared" ref="BS179" si="245">SUM(BS169:BS178)</f>
        <v>7280</v>
      </c>
      <c r="BT179" s="13">
        <f t="shared" ref="BT179" si="246">SUM(BT169:BT178)</f>
        <v>2350</v>
      </c>
      <c r="BU179" s="13">
        <f t="shared" ref="BU179" si="247">SUM(BU169:BU178)</f>
        <v>1465</v>
      </c>
      <c r="BV179" s="13">
        <f t="shared" ref="BV179" si="248">SUM(BV169:BV178)</f>
        <v>3815</v>
      </c>
      <c r="BW179" s="13">
        <f t="shared" ref="BW179" si="249">SUM(BW169:BW178)</f>
        <v>4845</v>
      </c>
      <c r="BX179" s="13">
        <f t="shared" ref="BX179" si="250">SUM(BX169:BX178)</f>
        <v>4773</v>
      </c>
      <c r="BY179" s="13">
        <f t="shared" ref="BY179" si="251">SUM(BY169:BY178)</f>
        <v>9618</v>
      </c>
      <c r="BZ179" s="13">
        <f t="shared" ref="BZ179" si="252">SUM(BZ169:BZ178)</f>
        <v>1068276</v>
      </c>
      <c r="CA179" s="13">
        <f t="shared" ref="CA179" si="253">SUM(CA169:CA178)</f>
        <v>1143688</v>
      </c>
      <c r="CB179" s="13">
        <f t="shared" ref="CB179" si="254">SUM(CB169:CB178)</f>
        <v>2211964</v>
      </c>
      <c r="CC179" s="13">
        <f t="shared" ref="CC179" si="255">SUM(CC169:CC178)</f>
        <v>3475636</v>
      </c>
      <c r="CD179" s="13">
        <f t="shared" ref="CD179" si="256">SUM(CD169:CD178)</f>
        <v>3386388</v>
      </c>
      <c r="CE179" s="13">
        <f t="shared" ref="CE179" si="257">SUM(CE169:CE178)</f>
        <v>6862024</v>
      </c>
      <c r="CF179" s="13">
        <f t="shared" ref="CF179" si="258">SUM(CF169:CF178)</f>
        <v>69087</v>
      </c>
      <c r="CG179" s="13">
        <f t="shared" ref="CG179" si="259">SUM(CG169:CG178)</f>
        <v>58828</v>
      </c>
      <c r="CH179" s="13">
        <f t="shared" ref="CH179" si="260">SUM(CH169:CH178)</f>
        <v>127915</v>
      </c>
      <c r="CI179" s="13">
        <f t="shared" ref="CI179" si="261">SUM(CI169:CI178)</f>
        <v>4712090</v>
      </c>
      <c r="CJ179" s="13">
        <f t="shared" ref="CJ179" si="262">SUM(CJ169:CJ178)</f>
        <v>4690163</v>
      </c>
      <c r="CK179" s="13">
        <f t="shared" ref="CK179" si="263">SUM(CK169:CK178)</f>
        <v>9402253</v>
      </c>
      <c r="CL179" s="122"/>
      <c r="CM179" s="220" t="s">
        <v>311</v>
      </c>
    </row>
    <row r="180" spans="4:91">
      <c r="D180" s="122" t="s">
        <v>29</v>
      </c>
      <c r="E180" s="20" t="s">
        <v>32</v>
      </c>
      <c r="BH180" s="122"/>
      <c r="BI180" s="217" t="s">
        <v>311</v>
      </c>
      <c r="BK180" s="2">
        <v>24101</v>
      </c>
      <c r="BL180" s="2">
        <v>29147</v>
      </c>
      <c r="BM180" s="2">
        <v>53248</v>
      </c>
      <c r="BN180" s="2">
        <v>5821</v>
      </c>
      <c r="BO180" s="2">
        <v>5943</v>
      </c>
      <c r="BP180" s="2">
        <v>11764</v>
      </c>
      <c r="BQ180" s="2">
        <v>636</v>
      </c>
      <c r="BR180" s="2">
        <v>285</v>
      </c>
      <c r="BS180" s="2">
        <v>921</v>
      </c>
      <c r="BT180" s="2">
        <v>1013</v>
      </c>
      <c r="BU180" s="2">
        <v>672</v>
      </c>
      <c r="BV180" s="2">
        <v>1685</v>
      </c>
      <c r="BW180" s="2">
        <v>2184</v>
      </c>
      <c r="BX180" s="2">
        <v>2240</v>
      </c>
      <c r="BY180" s="2">
        <v>4424</v>
      </c>
      <c r="BZ180" s="2">
        <v>251604</v>
      </c>
      <c r="CA180" s="2">
        <v>269618</v>
      </c>
      <c r="CB180" s="2">
        <v>521222</v>
      </c>
      <c r="CC180" s="2">
        <v>135186</v>
      </c>
      <c r="CD180" s="2">
        <v>102833</v>
      </c>
      <c r="CE180" s="2">
        <v>238019</v>
      </c>
      <c r="CF180" s="2">
        <f t="shared" ref="CF180:CF189" si="264">CI180-CC180-BZ180-BW180-BT180-BQ180-BN180-BK180</f>
        <v>7565</v>
      </c>
      <c r="CG180" s="2">
        <f t="shared" ref="CG180:CG189" si="265">CJ180-CD180-CA180-BX180-BU180-BR180-BO180-BL180</f>
        <v>6395</v>
      </c>
      <c r="CH180" s="2">
        <f t="shared" ref="CH180:CH189" si="266">CK180-CE180-CB180-BY180-BV180-BS180-BP180-BM180</f>
        <v>13960</v>
      </c>
      <c r="CI180" s="2">
        <v>428110</v>
      </c>
      <c r="CJ180" s="2">
        <v>417133</v>
      </c>
      <c r="CK180" s="2">
        <v>845243</v>
      </c>
      <c r="CL180" s="122" t="s">
        <v>29</v>
      </c>
      <c r="CM180" s="221" t="s">
        <v>32</v>
      </c>
    </row>
    <row r="181" spans="4:91">
      <c r="D181" s="122" t="s">
        <v>29</v>
      </c>
      <c r="E181" s="20" t="s">
        <v>33</v>
      </c>
      <c r="BH181" s="122" t="s">
        <v>29</v>
      </c>
      <c r="BI181" s="20" t="s">
        <v>32</v>
      </c>
      <c r="BK181" s="2">
        <v>1505</v>
      </c>
      <c r="BL181" s="2">
        <v>1562</v>
      </c>
      <c r="BM181" s="2">
        <v>3067</v>
      </c>
      <c r="BN181" s="2">
        <v>609</v>
      </c>
      <c r="BO181" s="2">
        <v>604</v>
      </c>
      <c r="BP181" s="2">
        <v>1213</v>
      </c>
      <c r="BQ181" s="2">
        <v>114</v>
      </c>
      <c r="BR181" s="2">
        <v>61</v>
      </c>
      <c r="BS181" s="2">
        <v>175</v>
      </c>
      <c r="BT181" s="2">
        <v>53</v>
      </c>
      <c r="BU181" s="2">
        <v>44</v>
      </c>
      <c r="BV181" s="2">
        <v>97</v>
      </c>
      <c r="BW181" s="2">
        <v>210</v>
      </c>
      <c r="BX181" s="2">
        <v>209</v>
      </c>
      <c r="BY181" s="2">
        <v>419</v>
      </c>
      <c r="BZ181" s="2">
        <v>36988</v>
      </c>
      <c r="CA181" s="2">
        <v>39814</v>
      </c>
      <c r="CB181" s="2">
        <v>76802</v>
      </c>
      <c r="CC181" s="2">
        <v>16203</v>
      </c>
      <c r="CD181" s="2">
        <v>15632</v>
      </c>
      <c r="CE181" s="2">
        <v>31835</v>
      </c>
      <c r="CF181" s="2">
        <f t="shared" si="264"/>
        <v>1426</v>
      </c>
      <c r="CG181" s="2">
        <f t="shared" si="265"/>
        <v>958</v>
      </c>
      <c r="CH181" s="2">
        <f t="shared" si="266"/>
        <v>2384</v>
      </c>
      <c r="CI181" s="2">
        <v>57108</v>
      </c>
      <c r="CJ181" s="2">
        <v>58884</v>
      </c>
      <c r="CK181" s="2">
        <v>115992</v>
      </c>
      <c r="CL181" s="122" t="s">
        <v>29</v>
      </c>
      <c r="CM181" s="221" t="s">
        <v>33</v>
      </c>
    </row>
    <row r="182" spans="4:91">
      <c r="D182" s="122" t="s">
        <v>29</v>
      </c>
      <c r="E182" s="20" t="s">
        <v>34</v>
      </c>
      <c r="BH182" s="122" t="s">
        <v>29</v>
      </c>
      <c r="BI182" s="20" t="s">
        <v>33</v>
      </c>
      <c r="BK182" s="2">
        <v>1059</v>
      </c>
      <c r="BL182" s="2">
        <v>1202</v>
      </c>
      <c r="BM182" s="2">
        <v>2261</v>
      </c>
      <c r="BN182" s="2">
        <v>890</v>
      </c>
      <c r="BO182" s="2">
        <v>853</v>
      </c>
      <c r="BP182" s="2">
        <v>1743</v>
      </c>
      <c r="BQ182" s="2">
        <v>82</v>
      </c>
      <c r="BR182" s="2">
        <v>48</v>
      </c>
      <c r="BS182" s="2">
        <v>130</v>
      </c>
      <c r="BT182" s="2">
        <v>21</v>
      </c>
      <c r="BU182" s="2">
        <v>18</v>
      </c>
      <c r="BV182" s="2">
        <v>39</v>
      </c>
      <c r="BW182" s="2">
        <v>6</v>
      </c>
      <c r="BX182" s="2">
        <v>3</v>
      </c>
      <c r="BY182" s="2">
        <v>9</v>
      </c>
      <c r="BZ182" s="2">
        <v>24642</v>
      </c>
      <c r="CA182" s="2">
        <v>26039</v>
      </c>
      <c r="CB182" s="2">
        <v>50681</v>
      </c>
      <c r="CC182" s="2">
        <v>8340</v>
      </c>
      <c r="CD182" s="2">
        <v>6206</v>
      </c>
      <c r="CE182" s="2">
        <v>14546</v>
      </c>
      <c r="CF182" s="2">
        <f t="shared" si="264"/>
        <v>758</v>
      </c>
      <c r="CG182" s="2">
        <f t="shared" si="265"/>
        <v>235</v>
      </c>
      <c r="CH182" s="2">
        <f t="shared" si="266"/>
        <v>993</v>
      </c>
      <c r="CI182" s="2">
        <v>35798</v>
      </c>
      <c r="CJ182" s="2">
        <v>34604</v>
      </c>
      <c r="CK182" s="2">
        <v>70402</v>
      </c>
      <c r="CL182" s="122" t="s">
        <v>29</v>
      </c>
      <c r="CM182" s="221" t="s">
        <v>34</v>
      </c>
    </row>
    <row r="183" spans="4:91">
      <c r="D183" s="122" t="s">
        <v>29</v>
      </c>
      <c r="E183" s="20" t="s">
        <v>35</v>
      </c>
      <c r="BH183" s="122" t="s">
        <v>29</v>
      </c>
      <c r="BI183" s="20" t="s">
        <v>34</v>
      </c>
      <c r="BK183" s="2">
        <v>1107</v>
      </c>
      <c r="BL183" s="2">
        <v>1071</v>
      </c>
      <c r="BM183" s="2">
        <v>2178</v>
      </c>
      <c r="BN183" s="2">
        <v>956</v>
      </c>
      <c r="BO183" s="2">
        <v>838</v>
      </c>
      <c r="BP183" s="2">
        <v>1794</v>
      </c>
      <c r="BQ183" s="2">
        <v>78</v>
      </c>
      <c r="BR183" s="2">
        <v>58</v>
      </c>
      <c r="BS183" s="2">
        <v>136</v>
      </c>
      <c r="BT183" s="2">
        <v>108</v>
      </c>
      <c r="BU183" s="2">
        <v>38</v>
      </c>
      <c r="BV183" s="2">
        <v>146</v>
      </c>
      <c r="BW183" s="2">
        <v>82</v>
      </c>
      <c r="BX183" s="2">
        <v>61</v>
      </c>
      <c r="BY183" s="2">
        <v>143</v>
      </c>
      <c r="BZ183" s="2">
        <v>25284</v>
      </c>
      <c r="CA183" s="2">
        <v>25079</v>
      </c>
      <c r="CB183" s="2">
        <v>50363</v>
      </c>
      <c r="CC183" s="2">
        <v>14408</v>
      </c>
      <c r="CD183" s="2">
        <v>4795</v>
      </c>
      <c r="CE183" s="2">
        <v>19203</v>
      </c>
      <c r="CF183" s="2">
        <f t="shared" si="264"/>
        <v>744</v>
      </c>
      <c r="CG183" s="2">
        <f t="shared" si="265"/>
        <v>117</v>
      </c>
      <c r="CH183" s="2">
        <f t="shared" si="266"/>
        <v>861</v>
      </c>
      <c r="CI183" s="2">
        <v>42767</v>
      </c>
      <c r="CJ183" s="2">
        <v>32057</v>
      </c>
      <c r="CK183" s="2">
        <v>74824</v>
      </c>
      <c r="CL183" s="122" t="s">
        <v>29</v>
      </c>
      <c r="CM183" s="221" t="s">
        <v>35</v>
      </c>
    </row>
    <row r="184" spans="4:91">
      <c r="D184" s="122" t="s">
        <v>29</v>
      </c>
      <c r="E184" s="20" t="s">
        <v>36</v>
      </c>
      <c r="BH184" s="122" t="s">
        <v>29</v>
      </c>
      <c r="BI184" s="20" t="s">
        <v>35</v>
      </c>
      <c r="BK184" s="2">
        <v>2427</v>
      </c>
      <c r="BL184" s="2">
        <v>2550</v>
      </c>
      <c r="BM184" s="2">
        <v>4977</v>
      </c>
      <c r="BN184" s="2">
        <v>1791</v>
      </c>
      <c r="BO184" s="2">
        <v>1533</v>
      </c>
      <c r="BP184" s="2">
        <v>3324</v>
      </c>
      <c r="BQ184" s="2">
        <v>579</v>
      </c>
      <c r="BR184" s="2">
        <v>322</v>
      </c>
      <c r="BS184" s="2">
        <v>901</v>
      </c>
      <c r="BT184" s="2">
        <v>141</v>
      </c>
      <c r="BU184" s="2">
        <v>115</v>
      </c>
      <c r="BV184" s="2">
        <v>256</v>
      </c>
      <c r="BW184" s="2">
        <v>173</v>
      </c>
      <c r="BX184" s="2">
        <v>166</v>
      </c>
      <c r="BY184" s="2">
        <v>339</v>
      </c>
      <c r="BZ184" s="2">
        <v>51821</v>
      </c>
      <c r="CA184" s="2">
        <v>55528</v>
      </c>
      <c r="CB184" s="2">
        <v>107349</v>
      </c>
      <c r="CC184" s="2">
        <v>28853</v>
      </c>
      <c r="CD184" s="2">
        <v>10696</v>
      </c>
      <c r="CE184" s="2">
        <v>39549</v>
      </c>
      <c r="CF184" s="2">
        <f t="shared" si="264"/>
        <v>3367</v>
      </c>
      <c r="CG184" s="2">
        <f t="shared" si="265"/>
        <v>762</v>
      </c>
      <c r="CH184" s="2">
        <f t="shared" si="266"/>
        <v>4129</v>
      </c>
      <c r="CI184" s="2">
        <v>89152</v>
      </c>
      <c r="CJ184" s="2">
        <v>71672</v>
      </c>
      <c r="CK184" s="2">
        <v>160824</v>
      </c>
      <c r="CL184" s="122" t="s">
        <v>29</v>
      </c>
      <c r="CM184" s="221" t="s">
        <v>36</v>
      </c>
    </row>
    <row r="185" spans="4:91">
      <c r="D185" s="122" t="s">
        <v>29</v>
      </c>
      <c r="E185" s="20" t="s">
        <v>37</v>
      </c>
      <c r="BH185" s="122" t="s">
        <v>29</v>
      </c>
      <c r="BI185" s="20" t="s">
        <v>36</v>
      </c>
      <c r="BK185" s="2">
        <v>3675</v>
      </c>
      <c r="BL185" s="2">
        <v>3853</v>
      </c>
      <c r="BM185" s="2">
        <v>7528</v>
      </c>
      <c r="BN185" s="2">
        <v>1707</v>
      </c>
      <c r="BO185" s="2">
        <v>1486</v>
      </c>
      <c r="BP185" s="2">
        <v>3193</v>
      </c>
      <c r="BQ185" s="2">
        <v>142</v>
      </c>
      <c r="BR185" s="2">
        <v>70</v>
      </c>
      <c r="BS185" s="2">
        <v>212</v>
      </c>
      <c r="BT185" s="2">
        <v>173</v>
      </c>
      <c r="BU185" s="2">
        <v>77</v>
      </c>
      <c r="BV185" s="2">
        <v>250</v>
      </c>
      <c r="BW185" s="2">
        <v>1014</v>
      </c>
      <c r="BX185" s="2">
        <v>888</v>
      </c>
      <c r="BY185" s="2">
        <v>1902</v>
      </c>
      <c r="BZ185" s="2">
        <v>148339</v>
      </c>
      <c r="CA185" s="2">
        <v>155109</v>
      </c>
      <c r="CB185" s="2">
        <v>303448</v>
      </c>
      <c r="CC185" s="2">
        <v>90519</v>
      </c>
      <c r="CD185" s="2">
        <v>89571</v>
      </c>
      <c r="CE185" s="2">
        <v>180090</v>
      </c>
      <c r="CF185" s="2">
        <f t="shared" si="264"/>
        <v>7424</v>
      </c>
      <c r="CG185" s="2">
        <f t="shared" si="265"/>
        <v>7516</v>
      </c>
      <c r="CH185" s="2">
        <f t="shared" si="266"/>
        <v>14940</v>
      </c>
      <c r="CI185" s="2">
        <v>252993</v>
      </c>
      <c r="CJ185" s="2">
        <v>258570</v>
      </c>
      <c r="CK185" s="2">
        <v>511563</v>
      </c>
      <c r="CL185" s="122" t="s">
        <v>29</v>
      </c>
      <c r="CM185" s="221" t="s">
        <v>37</v>
      </c>
    </row>
    <row r="186" spans="4:91">
      <c r="D186" s="122" t="s">
        <v>29</v>
      </c>
      <c r="E186" s="20" t="s">
        <v>38</v>
      </c>
      <c r="BH186" s="122" t="s">
        <v>29</v>
      </c>
      <c r="BI186" s="20" t="s">
        <v>37</v>
      </c>
      <c r="BK186" s="2">
        <v>1779</v>
      </c>
      <c r="BL186" s="2">
        <v>1761</v>
      </c>
      <c r="BM186" s="2">
        <v>3540</v>
      </c>
      <c r="BN186" s="2">
        <v>522</v>
      </c>
      <c r="BO186" s="2">
        <v>459</v>
      </c>
      <c r="BP186" s="2">
        <v>981</v>
      </c>
      <c r="BQ186" s="2">
        <v>97</v>
      </c>
      <c r="BR186" s="2">
        <v>30</v>
      </c>
      <c r="BS186" s="2">
        <v>127</v>
      </c>
      <c r="BT186" s="2">
        <v>80</v>
      </c>
      <c r="BU186" s="2">
        <v>45</v>
      </c>
      <c r="BV186" s="2">
        <v>125</v>
      </c>
      <c r="BW186" s="2">
        <v>45</v>
      </c>
      <c r="BX186" s="2">
        <v>51</v>
      </c>
      <c r="BY186" s="2">
        <v>96</v>
      </c>
      <c r="BZ186" s="2">
        <v>24304</v>
      </c>
      <c r="CA186" s="2">
        <v>26122</v>
      </c>
      <c r="CB186" s="2">
        <v>50426</v>
      </c>
      <c r="CC186" s="2">
        <v>19829</v>
      </c>
      <c r="CD186" s="2">
        <v>11116</v>
      </c>
      <c r="CE186" s="2">
        <v>30945</v>
      </c>
      <c r="CF186" s="2">
        <f t="shared" si="264"/>
        <v>1679</v>
      </c>
      <c r="CG186" s="2">
        <f t="shared" si="265"/>
        <v>318</v>
      </c>
      <c r="CH186" s="2">
        <f t="shared" si="266"/>
        <v>1997</v>
      </c>
      <c r="CI186" s="2">
        <v>48335</v>
      </c>
      <c r="CJ186" s="2">
        <v>39902</v>
      </c>
      <c r="CK186" s="2">
        <v>88237</v>
      </c>
      <c r="CL186" s="122" t="s">
        <v>29</v>
      </c>
      <c r="CM186" s="221" t="s">
        <v>38</v>
      </c>
    </row>
    <row r="187" spans="4:91">
      <c r="D187" s="122" t="s">
        <v>29</v>
      </c>
      <c r="E187" s="20" t="s">
        <v>39</v>
      </c>
      <c r="BH187" s="122" t="s">
        <v>29</v>
      </c>
      <c r="BI187" s="20" t="s">
        <v>38</v>
      </c>
      <c r="BK187" s="2">
        <v>1469</v>
      </c>
      <c r="BL187" s="2">
        <v>1521</v>
      </c>
      <c r="BM187" s="2">
        <v>2990</v>
      </c>
      <c r="BN187" s="2">
        <v>1128</v>
      </c>
      <c r="BO187" s="2">
        <v>1080</v>
      </c>
      <c r="BP187" s="2">
        <v>2208</v>
      </c>
      <c r="BQ187" s="2">
        <v>92</v>
      </c>
      <c r="BR187" s="2">
        <v>43</v>
      </c>
      <c r="BS187" s="2">
        <v>135</v>
      </c>
      <c r="BT187" s="2">
        <v>69</v>
      </c>
      <c r="BU187" s="2">
        <v>26</v>
      </c>
      <c r="BV187" s="2">
        <v>95</v>
      </c>
      <c r="BW187" s="2">
        <v>132</v>
      </c>
      <c r="BX187" s="2">
        <v>117</v>
      </c>
      <c r="BY187" s="2">
        <v>249</v>
      </c>
      <c r="BZ187" s="2">
        <v>34382</v>
      </c>
      <c r="CA187" s="2">
        <v>36175</v>
      </c>
      <c r="CB187" s="2">
        <v>70557</v>
      </c>
      <c r="CC187" s="2">
        <v>13567</v>
      </c>
      <c r="CD187" s="2">
        <v>9897</v>
      </c>
      <c r="CE187" s="2">
        <v>23464</v>
      </c>
      <c r="CF187" s="2">
        <f t="shared" si="264"/>
        <v>240</v>
      </c>
      <c r="CG187" s="2">
        <f t="shared" si="265"/>
        <v>292</v>
      </c>
      <c r="CH187" s="2">
        <f t="shared" si="266"/>
        <v>532</v>
      </c>
      <c r="CI187" s="2">
        <v>51079</v>
      </c>
      <c r="CJ187" s="2">
        <v>49151</v>
      </c>
      <c r="CK187" s="2">
        <v>100230</v>
      </c>
      <c r="CL187" s="122" t="s">
        <v>29</v>
      </c>
      <c r="CM187" s="221" t="s">
        <v>39</v>
      </c>
    </row>
    <row r="188" spans="4:91">
      <c r="D188" s="122" t="s">
        <v>29</v>
      </c>
      <c r="E188" s="20" t="s">
        <v>40</v>
      </c>
      <c r="BH188" s="122" t="s">
        <v>29</v>
      </c>
      <c r="BI188" s="20" t="s">
        <v>39</v>
      </c>
      <c r="BK188" s="2">
        <v>1040</v>
      </c>
      <c r="BL188" s="2">
        <v>1015</v>
      </c>
      <c r="BM188" s="2">
        <v>2055</v>
      </c>
      <c r="BN188" s="2">
        <v>1085</v>
      </c>
      <c r="BO188" s="2">
        <v>994</v>
      </c>
      <c r="BP188" s="2">
        <v>2079</v>
      </c>
      <c r="BQ188" s="2">
        <v>112</v>
      </c>
      <c r="BR188" s="2">
        <v>49</v>
      </c>
      <c r="BS188" s="2">
        <v>161</v>
      </c>
      <c r="BT188" s="2">
        <v>67</v>
      </c>
      <c r="BU188" s="2">
        <v>26</v>
      </c>
      <c r="BV188" s="2">
        <v>93</v>
      </c>
      <c r="BW188" s="2">
        <v>174</v>
      </c>
      <c r="BX188" s="2">
        <v>156</v>
      </c>
      <c r="BY188" s="2">
        <v>330</v>
      </c>
      <c r="BZ188" s="2">
        <v>20768</v>
      </c>
      <c r="CA188" s="2">
        <v>22441</v>
      </c>
      <c r="CB188" s="2">
        <v>43209</v>
      </c>
      <c r="CC188" s="2">
        <v>16287</v>
      </c>
      <c r="CD188" s="2">
        <v>8298</v>
      </c>
      <c r="CE188" s="2">
        <v>24585</v>
      </c>
      <c r="CF188" s="2">
        <f t="shared" si="264"/>
        <v>898</v>
      </c>
      <c r="CG188" s="2">
        <f t="shared" si="265"/>
        <v>238</v>
      </c>
      <c r="CH188" s="2">
        <f t="shared" si="266"/>
        <v>1136</v>
      </c>
      <c r="CI188" s="2">
        <v>40431</v>
      </c>
      <c r="CJ188" s="2">
        <v>33217</v>
      </c>
      <c r="CK188" s="2">
        <v>73648</v>
      </c>
      <c r="CL188" s="122" t="s">
        <v>29</v>
      </c>
      <c r="CM188" s="221" t="s">
        <v>40</v>
      </c>
    </row>
    <row r="189" spans="4:91">
      <c r="D189" s="122" t="s">
        <v>29</v>
      </c>
      <c r="E189" s="20" t="s">
        <v>27</v>
      </c>
      <c r="BH189" s="122" t="s">
        <v>29</v>
      </c>
      <c r="BI189" s="20" t="s">
        <v>40</v>
      </c>
      <c r="BK189" s="2">
        <v>2130</v>
      </c>
      <c r="BL189" s="2">
        <v>2126</v>
      </c>
      <c r="BM189" s="2">
        <v>4256</v>
      </c>
      <c r="BN189" s="2">
        <v>518</v>
      </c>
      <c r="BO189" s="2">
        <v>433</v>
      </c>
      <c r="BP189" s="2">
        <v>951</v>
      </c>
      <c r="BQ189" s="2">
        <v>197</v>
      </c>
      <c r="BR189" s="2">
        <v>165</v>
      </c>
      <c r="BS189" s="2">
        <v>362</v>
      </c>
      <c r="BT189" s="2">
        <v>57</v>
      </c>
      <c r="BU189" s="2">
        <v>37</v>
      </c>
      <c r="BV189" s="2">
        <v>94</v>
      </c>
      <c r="BW189" s="2">
        <v>122</v>
      </c>
      <c r="BX189" s="2">
        <v>131</v>
      </c>
      <c r="BY189" s="2">
        <v>253</v>
      </c>
      <c r="BZ189" s="2">
        <v>41837</v>
      </c>
      <c r="CA189" s="2">
        <v>43820</v>
      </c>
      <c r="CB189" s="2">
        <v>85657</v>
      </c>
      <c r="CC189" s="2">
        <v>17939</v>
      </c>
      <c r="CD189" s="2">
        <v>7626</v>
      </c>
      <c r="CE189" s="2">
        <v>25565</v>
      </c>
      <c r="CF189" s="2">
        <f t="shared" si="264"/>
        <v>398</v>
      </c>
      <c r="CG189" s="2">
        <f t="shared" si="265"/>
        <v>163</v>
      </c>
      <c r="CH189" s="2">
        <f t="shared" si="266"/>
        <v>561</v>
      </c>
      <c r="CI189" s="2">
        <v>63198</v>
      </c>
      <c r="CJ189" s="2">
        <v>54501</v>
      </c>
      <c r="CK189" s="2">
        <v>117699</v>
      </c>
      <c r="CL189" s="122" t="s">
        <v>29</v>
      </c>
      <c r="CM189" s="221" t="s">
        <v>27</v>
      </c>
    </row>
    <row r="190" spans="4:91">
      <c r="D190" s="122"/>
      <c r="E190" s="217" t="s">
        <v>310</v>
      </c>
      <c r="BH190" s="122" t="s">
        <v>29</v>
      </c>
      <c r="BI190" s="20" t="s">
        <v>27</v>
      </c>
      <c r="BK190" s="13">
        <f>SUM(BK180:BK189)</f>
        <v>40292</v>
      </c>
      <c r="BL190" s="13">
        <f t="shared" ref="BL190" si="267">SUM(BL180:BL189)</f>
        <v>45808</v>
      </c>
      <c r="BM190" s="13">
        <f t="shared" ref="BM190" si="268">SUM(BM180:BM189)</f>
        <v>86100</v>
      </c>
      <c r="BN190" s="13">
        <f t="shared" ref="BN190" si="269">SUM(BN180:BN189)</f>
        <v>15027</v>
      </c>
      <c r="BO190" s="13">
        <f t="shared" ref="BO190" si="270">SUM(BO180:BO189)</f>
        <v>14223</v>
      </c>
      <c r="BP190" s="13">
        <f t="shared" ref="BP190" si="271">SUM(BP180:BP189)</f>
        <v>29250</v>
      </c>
      <c r="BQ190" s="13">
        <f t="shared" ref="BQ190" si="272">SUM(BQ180:BQ189)</f>
        <v>2129</v>
      </c>
      <c r="BR190" s="13">
        <f t="shared" ref="BR190" si="273">SUM(BR180:BR189)</f>
        <v>1131</v>
      </c>
      <c r="BS190" s="13">
        <f t="shared" ref="BS190" si="274">SUM(BS180:BS189)</f>
        <v>3260</v>
      </c>
      <c r="BT190" s="13">
        <f t="shared" ref="BT190" si="275">SUM(BT180:BT189)</f>
        <v>1782</v>
      </c>
      <c r="BU190" s="13">
        <f t="shared" ref="BU190" si="276">SUM(BU180:BU189)</f>
        <v>1098</v>
      </c>
      <c r="BV190" s="13">
        <f t="shared" ref="BV190" si="277">SUM(BV180:BV189)</f>
        <v>2880</v>
      </c>
      <c r="BW190" s="13">
        <f t="shared" ref="BW190" si="278">SUM(BW180:BW189)</f>
        <v>4142</v>
      </c>
      <c r="BX190" s="13">
        <f t="shared" ref="BX190" si="279">SUM(BX180:BX189)</f>
        <v>4022</v>
      </c>
      <c r="BY190" s="13">
        <f t="shared" ref="BY190" si="280">SUM(BY180:BY189)</f>
        <v>8164</v>
      </c>
      <c r="BZ190" s="13">
        <f t="shared" ref="BZ190" si="281">SUM(BZ180:BZ189)</f>
        <v>659969</v>
      </c>
      <c r="CA190" s="13">
        <f t="shared" ref="CA190" si="282">SUM(CA180:CA189)</f>
        <v>699745</v>
      </c>
      <c r="CB190" s="13">
        <f t="shared" ref="CB190" si="283">SUM(CB180:CB189)</f>
        <v>1359714</v>
      </c>
      <c r="CC190" s="13">
        <f t="shared" ref="CC190" si="284">SUM(CC180:CC189)</f>
        <v>361131</v>
      </c>
      <c r="CD190" s="13">
        <f t="shared" ref="CD190" si="285">SUM(CD180:CD189)</f>
        <v>266670</v>
      </c>
      <c r="CE190" s="13">
        <f t="shared" ref="CE190" si="286">SUM(CE180:CE189)</f>
        <v>627801</v>
      </c>
      <c r="CF190" s="13">
        <f t="shared" ref="CF190" si="287">SUM(CF180:CF189)</f>
        <v>24499</v>
      </c>
      <c r="CG190" s="13">
        <f t="shared" ref="CG190" si="288">SUM(CG180:CG189)</f>
        <v>16994</v>
      </c>
      <c r="CH190" s="13">
        <f t="shared" ref="CH190" si="289">SUM(CH180:CH189)</f>
        <v>41493</v>
      </c>
      <c r="CI190" s="13">
        <f t="shared" ref="CI190" si="290">SUM(CI180:CI189)</f>
        <v>1108971</v>
      </c>
      <c r="CJ190" s="13">
        <f t="shared" ref="CJ190" si="291">SUM(CJ180:CJ189)</f>
        <v>1049691</v>
      </c>
      <c r="CK190" s="13">
        <f t="shared" ref="CK190" si="292">SUM(CK180:CK189)</f>
        <v>2158662</v>
      </c>
      <c r="CL190" s="122"/>
      <c r="CM190" s="220" t="s">
        <v>310</v>
      </c>
    </row>
    <row r="191" spans="4:91">
      <c r="D191" s="122" t="s">
        <v>49</v>
      </c>
      <c r="E191" s="20" t="s">
        <v>32</v>
      </c>
      <c r="BH191" s="122"/>
      <c r="BI191" s="217" t="s">
        <v>310</v>
      </c>
      <c r="BK191" s="2">
        <v>5754</v>
      </c>
      <c r="BL191" s="2">
        <v>6115</v>
      </c>
      <c r="BM191" s="2">
        <v>11869</v>
      </c>
      <c r="BN191" s="2">
        <v>1111</v>
      </c>
      <c r="BO191" s="2">
        <v>902</v>
      </c>
      <c r="BP191" s="2">
        <v>2013</v>
      </c>
      <c r="BQ191" s="2">
        <v>290</v>
      </c>
      <c r="BR191" s="2">
        <v>64</v>
      </c>
      <c r="BS191" s="2">
        <v>354</v>
      </c>
      <c r="BT191" s="2">
        <v>119</v>
      </c>
      <c r="BU191" s="2">
        <v>58</v>
      </c>
      <c r="BV191" s="2">
        <v>177</v>
      </c>
      <c r="BW191" s="2">
        <v>115</v>
      </c>
      <c r="BX191" s="2">
        <v>127</v>
      </c>
      <c r="BY191" s="2">
        <v>242</v>
      </c>
      <c r="BZ191" s="2">
        <v>58241</v>
      </c>
      <c r="CA191" s="2">
        <v>58459</v>
      </c>
      <c r="CB191" s="2">
        <v>116700</v>
      </c>
      <c r="CC191" s="2">
        <v>477758</v>
      </c>
      <c r="CD191" s="2">
        <v>464525</v>
      </c>
      <c r="CE191" s="2">
        <v>942283</v>
      </c>
      <c r="CF191" s="2">
        <f t="shared" ref="CF191:CF200" si="293">CI191-CC191-BZ191-BW191-BT191-BQ191-BN191-BK191</f>
        <v>6450</v>
      </c>
      <c r="CG191" s="2">
        <f t="shared" ref="CG191:CG200" si="294">CJ191-CD191-CA191-BX191-BU191-BR191-BO191-BL191</f>
        <v>6536</v>
      </c>
      <c r="CH191" s="2">
        <f t="shared" ref="CH191:CH200" si="295">CK191-CE191-CB191-BY191-BV191-BS191-BP191-BM191</f>
        <v>12986</v>
      </c>
      <c r="CI191" s="2">
        <v>549838</v>
      </c>
      <c r="CJ191" s="2">
        <v>536786</v>
      </c>
      <c r="CK191" s="2">
        <v>1086624</v>
      </c>
      <c r="CL191" s="122" t="s">
        <v>49</v>
      </c>
      <c r="CM191" s="221" t="s">
        <v>32</v>
      </c>
    </row>
    <row r="192" spans="4:91">
      <c r="D192" s="122" t="s">
        <v>49</v>
      </c>
      <c r="E192" s="20" t="s">
        <v>33</v>
      </c>
      <c r="BH192" s="122" t="s">
        <v>49</v>
      </c>
      <c r="BI192" s="20" t="s">
        <v>32</v>
      </c>
      <c r="BK192" s="2">
        <v>1590</v>
      </c>
      <c r="BL192" s="2">
        <v>1635</v>
      </c>
      <c r="BM192" s="2">
        <v>3225</v>
      </c>
      <c r="BN192" s="2">
        <v>563</v>
      </c>
      <c r="BO192" s="2">
        <v>616</v>
      </c>
      <c r="BP192" s="2">
        <v>1179</v>
      </c>
      <c r="BQ192" s="2">
        <v>198</v>
      </c>
      <c r="BR192" s="2">
        <v>9</v>
      </c>
      <c r="BS192" s="2">
        <v>207</v>
      </c>
      <c r="BT192" s="2">
        <v>15</v>
      </c>
      <c r="BU192" s="2">
        <v>13</v>
      </c>
      <c r="BV192" s="2">
        <v>28</v>
      </c>
      <c r="BW192" s="2">
        <v>45</v>
      </c>
      <c r="BX192" s="2">
        <v>49</v>
      </c>
      <c r="BY192" s="2">
        <v>94</v>
      </c>
      <c r="BZ192" s="2">
        <v>32798</v>
      </c>
      <c r="CA192" s="2">
        <v>34977</v>
      </c>
      <c r="CB192" s="2">
        <v>67775</v>
      </c>
      <c r="CC192" s="2">
        <v>318519</v>
      </c>
      <c r="CD192" s="2">
        <v>326313</v>
      </c>
      <c r="CE192" s="2">
        <v>644832</v>
      </c>
      <c r="CF192" s="2">
        <f t="shared" si="293"/>
        <v>3652</v>
      </c>
      <c r="CG192" s="2">
        <f t="shared" si="294"/>
        <v>3613</v>
      </c>
      <c r="CH192" s="2">
        <f t="shared" si="295"/>
        <v>7265</v>
      </c>
      <c r="CI192" s="2">
        <v>357380</v>
      </c>
      <c r="CJ192" s="2">
        <v>367225</v>
      </c>
      <c r="CK192" s="2">
        <v>724605</v>
      </c>
      <c r="CL192" s="122" t="s">
        <v>49</v>
      </c>
      <c r="CM192" s="221" t="s">
        <v>33</v>
      </c>
    </row>
    <row r="193" spans="4:91">
      <c r="D193" s="122" t="s">
        <v>49</v>
      </c>
      <c r="E193" s="20" t="s">
        <v>34</v>
      </c>
      <c r="BH193" s="122" t="s">
        <v>49</v>
      </c>
      <c r="BI193" s="20" t="s">
        <v>33</v>
      </c>
      <c r="BK193" s="2">
        <v>1299</v>
      </c>
      <c r="BL193" s="2">
        <v>1405</v>
      </c>
      <c r="BM193" s="2">
        <v>2704</v>
      </c>
      <c r="BN193" s="2">
        <v>843</v>
      </c>
      <c r="BO193" s="2">
        <v>959</v>
      </c>
      <c r="BP193" s="2">
        <v>1802</v>
      </c>
      <c r="BQ193" s="2">
        <v>196</v>
      </c>
      <c r="BR193" s="2">
        <v>29</v>
      </c>
      <c r="BS193" s="2">
        <v>225</v>
      </c>
      <c r="BT193" s="2">
        <v>30</v>
      </c>
      <c r="BU193" s="2">
        <v>18</v>
      </c>
      <c r="BV193" s="2">
        <v>48</v>
      </c>
      <c r="BW193" s="2">
        <v>15</v>
      </c>
      <c r="BX193" s="2">
        <v>30</v>
      </c>
      <c r="BY193" s="2">
        <v>45</v>
      </c>
      <c r="BZ193" s="2">
        <v>37259</v>
      </c>
      <c r="CA193" s="2">
        <v>39624</v>
      </c>
      <c r="CB193" s="2">
        <v>76883</v>
      </c>
      <c r="CC193" s="2">
        <v>295632</v>
      </c>
      <c r="CD193" s="2">
        <v>309271</v>
      </c>
      <c r="CE193" s="2">
        <v>604903</v>
      </c>
      <c r="CF193" s="2">
        <f t="shared" si="293"/>
        <v>2628</v>
      </c>
      <c r="CG193" s="2">
        <f t="shared" si="294"/>
        <v>2355</v>
      </c>
      <c r="CH193" s="2">
        <f t="shared" si="295"/>
        <v>4983</v>
      </c>
      <c r="CI193" s="2">
        <v>337902</v>
      </c>
      <c r="CJ193" s="2">
        <v>353691</v>
      </c>
      <c r="CK193" s="2">
        <v>691593</v>
      </c>
      <c r="CL193" s="122" t="s">
        <v>49</v>
      </c>
      <c r="CM193" s="221" t="s">
        <v>34</v>
      </c>
    </row>
    <row r="194" spans="4:91">
      <c r="D194" s="122" t="s">
        <v>49</v>
      </c>
      <c r="E194" s="20" t="s">
        <v>35</v>
      </c>
      <c r="BH194" s="122" t="s">
        <v>49</v>
      </c>
      <c r="BI194" s="20" t="s">
        <v>34</v>
      </c>
      <c r="BK194" s="2">
        <v>2450</v>
      </c>
      <c r="BL194" s="2">
        <v>2418</v>
      </c>
      <c r="BM194" s="2">
        <v>4868</v>
      </c>
      <c r="BN194" s="2">
        <v>933</v>
      </c>
      <c r="BO194" s="2">
        <v>758</v>
      </c>
      <c r="BP194" s="2">
        <v>1691</v>
      </c>
      <c r="BQ194" s="2">
        <v>172</v>
      </c>
      <c r="BR194" s="2">
        <v>29</v>
      </c>
      <c r="BS194" s="2">
        <v>201</v>
      </c>
      <c r="BT194" s="2">
        <v>91</v>
      </c>
      <c r="BU194" s="2">
        <v>35</v>
      </c>
      <c r="BV194" s="2">
        <v>126</v>
      </c>
      <c r="BW194" s="2">
        <v>67</v>
      </c>
      <c r="BX194" s="2">
        <v>79</v>
      </c>
      <c r="BY194" s="2">
        <v>146</v>
      </c>
      <c r="BZ194" s="2">
        <v>34601</v>
      </c>
      <c r="CA194" s="2">
        <v>34889</v>
      </c>
      <c r="CB194" s="2">
        <v>69490</v>
      </c>
      <c r="CC194" s="2">
        <v>218929</v>
      </c>
      <c r="CD194" s="2">
        <v>208419</v>
      </c>
      <c r="CE194" s="2">
        <v>427348</v>
      </c>
      <c r="CF194" s="2">
        <f t="shared" si="293"/>
        <v>477</v>
      </c>
      <c r="CG194" s="2">
        <f t="shared" si="294"/>
        <v>421</v>
      </c>
      <c r="CH194" s="2">
        <f t="shared" si="295"/>
        <v>898</v>
      </c>
      <c r="CI194" s="2">
        <v>257720</v>
      </c>
      <c r="CJ194" s="2">
        <v>247048</v>
      </c>
      <c r="CK194" s="2">
        <v>504768</v>
      </c>
      <c r="CL194" s="122" t="s">
        <v>49</v>
      </c>
      <c r="CM194" s="221" t="s">
        <v>35</v>
      </c>
    </row>
    <row r="195" spans="4:91">
      <c r="D195" s="122" t="s">
        <v>49</v>
      </c>
      <c r="E195" s="20" t="s">
        <v>36</v>
      </c>
      <c r="BH195" s="122" t="s">
        <v>49</v>
      </c>
      <c r="BI195" s="20" t="s">
        <v>35</v>
      </c>
      <c r="BK195" s="2">
        <v>2427</v>
      </c>
      <c r="BL195" s="2">
        <v>2546</v>
      </c>
      <c r="BM195" s="2">
        <v>4973</v>
      </c>
      <c r="BN195" s="2">
        <v>1286</v>
      </c>
      <c r="BO195" s="2">
        <v>1295</v>
      </c>
      <c r="BP195" s="2">
        <v>2581</v>
      </c>
      <c r="BQ195" s="2">
        <v>756</v>
      </c>
      <c r="BR195" s="2">
        <v>644</v>
      </c>
      <c r="BS195" s="2">
        <v>1400</v>
      </c>
      <c r="BT195" s="2">
        <v>124</v>
      </c>
      <c r="BU195" s="2">
        <v>103</v>
      </c>
      <c r="BV195" s="2">
        <v>227</v>
      </c>
      <c r="BW195" s="2">
        <v>85</v>
      </c>
      <c r="BX195" s="2">
        <v>88</v>
      </c>
      <c r="BY195" s="2">
        <v>173</v>
      </c>
      <c r="BZ195" s="2">
        <v>61951</v>
      </c>
      <c r="CA195" s="2">
        <v>66062</v>
      </c>
      <c r="CB195" s="2">
        <v>128013</v>
      </c>
      <c r="CC195" s="2">
        <v>420298</v>
      </c>
      <c r="CD195" s="2">
        <v>415473</v>
      </c>
      <c r="CE195" s="2">
        <v>835771</v>
      </c>
      <c r="CF195" s="2">
        <f t="shared" si="293"/>
        <v>13882</v>
      </c>
      <c r="CG195" s="2">
        <f t="shared" si="294"/>
        <v>12818</v>
      </c>
      <c r="CH195" s="2">
        <f t="shared" si="295"/>
        <v>26700</v>
      </c>
      <c r="CI195" s="2">
        <v>500809</v>
      </c>
      <c r="CJ195" s="2">
        <v>499029</v>
      </c>
      <c r="CK195" s="2">
        <v>999838</v>
      </c>
      <c r="CL195" s="122" t="s">
        <v>49</v>
      </c>
      <c r="CM195" s="221" t="s">
        <v>36</v>
      </c>
    </row>
    <row r="196" spans="4:91">
      <c r="D196" s="122" t="s">
        <v>49</v>
      </c>
      <c r="E196" s="20" t="s">
        <v>37</v>
      </c>
      <c r="BH196" s="122" t="s">
        <v>49</v>
      </c>
      <c r="BI196" s="20" t="s">
        <v>36</v>
      </c>
      <c r="BK196" s="2">
        <v>3610</v>
      </c>
      <c r="BL196" s="2">
        <v>3527</v>
      </c>
      <c r="BM196" s="2">
        <v>7137</v>
      </c>
      <c r="BN196" s="2">
        <v>650</v>
      </c>
      <c r="BO196" s="2">
        <v>555</v>
      </c>
      <c r="BP196" s="2">
        <v>1205</v>
      </c>
      <c r="BQ196" s="2">
        <v>159</v>
      </c>
      <c r="BR196" s="2">
        <v>17</v>
      </c>
      <c r="BS196" s="2">
        <v>176</v>
      </c>
      <c r="BT196" s="2">
        <v>62</v>
      </c>
      <c r="BU196" s="2">
        <v>52</v>
      </c>
      <c r="BV196" s="2">
        <v>114</v>
      </c>
      <c r="BW196" s="2">
        <v>240</v>
      </c>
      <c r="BX196" s="2">
        <v>245</v>
      </c>
      <c r="BY196" s="2">
        <v>485</v>
      </c>
      <c r="BZ196" s="2">
        <v>59791</v>
      </c>
      <c r="CA196" s="2">
        <v>80847</v>
      </c>
      <c r="CB196" s="2">
        <v>140638</v>
      </c>
      <c r="CC196" s="2">
        <v>368015</v>
      </c>
      <c r="CD196" s="2">
        <v>352481</v>
      </c>
      <c r="CE196" s="2">
        <v>720496</v>
      </c>
      <c r="CF196" s="2">
        <f t="shared" si="293"/>
        <v>11576</v>
      </c>
      <c r="CG196" s="2">
        <f t="shared" si="294"/>
        <v>10511</v>
      </c>
      <c r="CH196" s="2">
        <f t="shared" si="295"/>
        <v>22087</v>
      </c>
      <c r="CI196" s="2">
        <v>444103</v>
      </c>
      <c r="CJ196" s="2">
        <v>448235</v>
      </c>
      <c r="CK196" s="2">
        <v>892338</v>
      </c>
      <c r="CL196" s="122" t="s">
        <v>49</v>
      </c>
      <c r="CM196" s="221" t="s">
        <v>37</v>
      </c>
    </row>
    <row r="197" spans="4:91">
      <c r="D197" s="122" t="s">
        <v>49</v>
      </c>
      <c r="E197" s="20" t="s">
        <v>38</v>
      </c>
      <c r="BH197" s="122" t="s">
        <v>49</v>
      </c>
      <c r="BI197" s="20" t="s">
        <v>37</v>
      </c>
      <c r="BK197" s="2">
        <v>2266</v>
      </c>
      <c r="BL197" s="2">
        <v>2294</v>
      </c>
      <c r="BM197" s="2">
        <v>4560</v>
      </c>
      <c r="BN197" s="2">
        <v>495</v>
      </c>
      <c r="BO197" s="2">
        <v>564</v>
      </c>
      <c r="BP197" s="2">
        <v>1059</v>
      </c>
      <c r="BQ197" s="2">
        <v>127</v>
      </c>
      <c r="BR197" s="2">
        <v>3</v>
      </c>
      <c r="BS197" s="2">
        <v>130</v>
      </c>
      <c r="BT197" s="2">
        <v>5</v>
      </c>
      <c r="BU197" s="2">
        <v>6</v>
      </c>
      <c r="BV197" s="2">
        <v>11</v>
      </c>
      <c r="BW197" s="2">
        <v>10</v>
      </c>
      <c r="BX197" s="2">
        <v>8</v>
      </c>
      <c r="BY197" s="2">
        <v>18</v>
      </c>
      <c r="BZ197" s="2">
        <v>16270</v>
      </c>
      <c r="CA197" s="2">
        <v>17332</v>
      </c>
      <c r="CB197" s="2">
        <v>33602</v>
      </c>
      <c r="CC197" s="2">
        <v>206427</v>
      </c>
      <c r="CD197" s="2">
        <v>216337</v>
      </c>
      <c r="CE197" s="2">
        <v>422764</v>
      </c>
      <c r="CF197" s="2">
        <f t="shared" si="293"/>
        <v>1717</v>
      </c>
      <c r="CG197" s="2">
        <f t="shared" si="294"/>
        <v>1535</v>
      </c>
      <c r="CH197" s="2">
        <f t="shared" si="295"/>
        <v>3252</v>
      </c>
      <c r="CI197" s="2">
        <v>227317</v>
      </c>
      <c r="CJ197" s="2">
        <v>238079</v>
      </c>
      <c r="CK197" s="2">
        <v>465396</v>
      </c>
      <c r="CL197" s="122" t="s">
        <v>49</v>
      </c>
      <c r="CM197" s="221" t="s">
        <v>38</v>
      </c>
    </row>
    <row r="198" spans="4:91">
      <c r="D198" s="122" t="s">
        <v>49</v>
      </c>
      <c r="E198" s="20" t="s">
        <v>39</v>
      </c>
      <c r="BH198" s="122" t="s">
        <v>49</v>
      </c>
      <c r="BI198" s="20" t="s">
        <v>38</v>
      </c>
      <c r="BK198" s="2">
        <v>1144</v>
      </c>
      <c r="BL198" s="2">
        <v>1252</v>
      </c>
      <c r="BM198" s="2">
        <v>2396</v>
      </c>
      <c r="BN198" s="2">
        <v>1101</v>
      </c>
      <c r="BO198" s="2">
        <v>1356</v>
      </c>
      <c r="BP198" s="2">
        <v>2457</v>
      </c>
      <c r="BQ198" s="2">
        <v>171</v>
      </c>
      <c r="BR198" s="2">
        <v>8</v>
      </c>
      <c r="BS198" s="2">
        <v>179</v>
      </c>
      <c r="BT198" s="2">
        <v>20</v>
      </c>
      <c r="BU198" s="2">
        <v>14</v>
      </c>
      <c r="BV198" s="2">
        <v>34</v>
      </c>
      <c r="BW198" s="2">
        <v>32</v>
      </c>
      <c r="BX198" s="2">
        <v>27</v>
      </c>
      <c r="BY198" s="2">
        <v>59</v>
      </c>
      <c r="BZ198" s="2">
        <v>52283</v>
      </c>
      <c r="CA198" s="2">
        <v>54027</v>
      </c>
      <c r="CB198" s="2">
        <v>106310</v>
      </c>
      <c r="CC198" s="2">
        <v>299067</v>
      </c>
      <c r="CD198" s="2">
        <v>301170</v>
      </c>
      <c r="CE198" s="2">
        <v>600237</v>
      </c>
      <c r="CF198" s="2">
        <f t="shared" si="293"/>
        <v>1552</v>
      </c>
      <c r="CG198" s="2">
        <f t="shared" si="294"/>
        <v>1493</v>
      </c>
      <c r="CH198" s="2">
        <f t="shared" si="295"/>
        <v>3045</v>
      </c>
      <c r="CI198" s="2">
        <v>355370</v>
      </c>
      <c r="CJ198" s="2">
        <v>359347</v>
      </c>
      <c r="CK198" s="2">
        <v>714717</v>
      </c>
      <c r="CL198" s="122" t="s">
        <v>49</v>
      </c>
      <c r="CM198" s="221" t="s">
        <v>39</v>
      </c>
    </row>
    <row r="199" spans="4:91">
      <c r="D199" s="122" t="s">
        <v>49</v>
      </c>
      <c r="E199" s="20" t="s">
        <v>40</v>
      </c>
      <c r="BH199" s="122" t="s">
        <v>49</v>
      </c>
      <c r="BI199" s="20" t="s">
        <v>39</v>
      </c>
      <c r="BK199" s="2">
        <v>1017</v>
      </c>
      <c r="BL199" s="2">
        <v>1092</v>
      </c>
      <c r="BM199" s="2">
        <v>2109</v>
      </c>
      <c r="BN199" s="2">
        <v>556</v>
      </c>
      <c r="BO199" s="2">
        <v>492</v>
      </c>
      <c r="BP199" s="2">
        <v>1048</v>
      </c>
      <c r="BQ199" s="2">
        <v>204</v>
      </c>
      <c r="BR199" s="2">
        <v>28</v>
      </c>
      <c r="BS199" s="2">
        <v>232</v>
      </c>
      <c r="BT199" s="2">
        <v>47</v>
      </c>
      <c r="BU199" s="2">
        <v>30</v>
      </c>
      <c r="BV199" s="2">
        <v>77</v>
      </c>
      <c r="BW199" s="2">
        <v>25</v>
      </c>
      <c r="BX199" s="2">
        <v>27</v>
      </c>
      <c r="BY199" s="2">
        <v>52</v>
      </c>
      <c r="BZ199" s="2">
        <v>13693</v>
      </c>
      <c r="CA199" s="2">
        <v>14204</v>
      </c>
      <c r="CB199" s="2">
        <v>27897</v>
      </c>
      <c r="CC199" s="2">
        <v>230918</v>
      </c>
      <c r="CD199" s="2">
        <v>245009</v>
      </c>
      <c r="CE199" s="2">
        <v>475927</v>
      </c>
      <c r="CF199" s="2">
        <f t="shared" si="293"/>
        <v>952</v>
      </c>
      <c r="CG199" s="2">
        <f t="shared" si="294"/>
        <v>971</v>
      </c>
      <c r="CH199" s="2">
        <f t="shared" si="295"/>
        <v>1923</v>
      </c>
      <c r="CI199" s="2">
        <v>247412</v>
      </c>
      <c r="CJ199" s="2">
        <v>261853</v>
      </c>
      <c r="CK199" s="2">
        <v>509265</v>
      </c>
      <c r="CL199" s="122" t="s">
        <v>49</v>
      </c>
      <c r="CM199" s="221" t="s">
        <v>40</v>
      </c>
    </row>
    <row r="200" spans="4:91">
      <c r="D200" s="122" t="s">
        <v>49</v>
      </c>
      <c r="E200" s="20" t="s">
        <v>27</v>
      </c>
      <c r="BH200" s="122" t="s">
        <v>49</v>
      </c>
      <c r="BI200" s="20" t="s">
        <v>40</v>
      </c>
      <c r="BK200" s="2">
        <v>2423</v>
      </c>
      <c r="BL200" s="2">
        <v>2691</v>
      </c>
      <c r="BM200" s="2">
        <v>5114</v>
      </c>
      <c r="BN200" s="2">
        <v>154</v>
      </c>
      <c r="BO200" s="2">
        <v>143</v>
      </c>
      <c r="BP200" s="2">
        <v>297</v>
      </c>
      <c r="BQ200" s="2">
        <v>503</v>
      </c>
      <c r="BR200" s="2">
        <v>413</v>
      </c>
      <c r="BS200" s="2">
        <v>916</v>
      </c>
      <c r="BT200" s="2">
        <v>55</v>
      </c>
      <c r="BU200" s="2">
        <v>38</v>
      </c>
      <c r="BV200" s="2">
        <v>93</v>
      </c>
      <c r="BW200" s="2">
        <v>69</v>
      </c>
      <c r="BX200" s="2">
        <v>71</v>
      </c>
      <c r="BY200" s="2">
        <v>140</v>
      </c>
      <c r="BZ200" s="2">
        <v>41420</v>
      </c>
      <c r="CA200" s="2">
        <v>43522</v>
      </c>
      <c r="CB200" s="2">
        <v>84942</v>
      </c>
      <c r="CC200" s="2">
        <v>278942</v>
      </c>
      <c r="CD200" s="2">
        <v>280720</v>
      </c>
      <c r="CE200" s="2">
        <v>559662</v>
      </c>
      <c r="CF200" s="2">
        <f t="shared" si="293"/>
        <v>1702</v>
      </c>
      <c r="CG200" s="2">
        <f t="shared" si="294"/>
        <v>1581</v>
      </c>
      <c r="CH200" s="2">
        <f t="shared" si="295"/>
        <v>3283</v>
      </c>
      <c r="CI200" s="2">
        <v>325268</v>
      </c>
      <c r="CJ200" s="2">
        <v>329179</v>
      </c>
      <c r="CK200" s="2">
        <v>654447</v>
      </c>
      <c r="CL200" s="122" t="s">
        <v>49</v>
      </c>
      <c r="CM200" s="221" t="s">
        <v>27</v>
      </c>
    </row>
    <row r="201" spans="4:91">
      <c r="E201" s="217" t="s">
        <v>50</v>
      </c>
      <c r="BH201" s="122" t="s">
        <v>49</v>
      </c>
      <c r="BI201" s="20" t="s">
        <v>27</v>
      </c>
      <c r="BK201" s="13">
        <f>SUM(BK191:BK200)</f>
        <v>23980</v>
      </c>
      <c r="BL201" s="13">
        <f t="shared" ref="BL201:CK201" si="296">SUM(BL191:BL200)</f>
        <v>24975</v>
      </c>
      <c r="BM201" s="13">
        <f t="shared" si="296"/>
        <v>48955</v>
      </c>
      <c r="BN201" s="13">
        <f t="shared" si="296"/>
        <v>7692</v>
      </c>
      <c r="BO201" s="13">
        <f t="shared" si="296"/>
        <v>7640</v>
      </c>
      <c r="BP201" s="13">
        <f t="shared" si="296"/>
        <v>15332</v>
      </c>
      <c r="BQ201" s="13">
        <f t="shared" si="296"/>
        <v>2776</v>
      </c>
      <c r="BR201" s="13">
        <f t="shared" si="296"/>
        <v>1244</v>
      </c>
      <c r="BS201" s="13">
        <f t="shared" si="296"/>
        <v>4020</v>
      </c>
      <c r="BT201" s="13">
        <f t="shared" si="296"/>
        <v>568</v>
      </c>
      <c r="BU201" s="13">
        <f t="shared" si="296"/>
        <v>367</v>
      </c>
      <c r="BV201" s="13">
        <f t="shared" si="296"/>
        <v>935</v>
      </c>
      <c r="BW201" s="13">
        <f t="shared" si="296"/>
        <v>703</v>
      </c>
      <c r="BX201" s="13">
        <f t="shared" si="296"/>
        <v>751</v>
      </c>
      <c r="BY201" s="13">
        <f t="shared" si="296"/>
        <v>1454</v>
      </c>
      <c r="BZ201" s="13">
        <f t="shared" si="296"/>
        <v>408307</v>
      </c>
      <c r="CA201" s="13">
        <f t="shared" si="296"/>
        <v>443943</v>
      </c>
      <c r="CB201" s="13">
        <f t="shared" si="296"/>
        <v>852250</v>
      </c>
      <c r="CC201" s="13">
        <f t="shared" si="296"/>
        <v>3114505</v>
      </c>
      <c r="CD201" s="13">
        <f t="shared" si="296"/>
        <v>3119718</v>
      </c>
      <c r="CE201" s="13">
        <f t="shared" si="296"/>
        <v>6234223</v>
      </c>
      <c r="CF201" s="13">
        <f t="shared" si="296"/>
        <v>44588</v>
      </c>
      <c r="CG201" s="13">
        <f t="shared" si="296"/>
        <v>41834</v>
      </c>
      <c r="CH201" s="13">
        <f t="shared" si="296"/>
        <v>86422</v>
      </c>
      <c r="CI201" s="13">
        <f t="shared" si="296"/>
        <v>3603119</v>
      </c>
      <c r="CJ201" s="13">
        <f t="shared" si="296"/>
        <v>3640472</v>
      </c>
      <c r="CK201" s="13">
        <f t="shared" si="296"/>
        <v>7243591</v>
      </c>
      <c r="CL201" s="219"/>
      <c r="CM201" s="220" t="s">
        <v>50</v>
      </c>
    </row>
    <row r="202" spans="4:91">
      <c r="BH202" s="123"/>
      <c r="BI202" s="217" t="s">
        <v>50</v>
      </c>
      <c r="CL202" s="219"/>
      <c r="CM202" s="25"/>
    </row>
    <row r="203" spans="4:91">
      <c r="E203" s="217" t="s">
        <v>327</v>
      </c>
      <c r="BH203" s="123"/>
      <c r="CL203" s="219"/>
      <c r="CM203" s="220" t="s">
        <v>327</v>
      </c>
    </row>
    <row r="204" spans="4:91">
      <c r="D204" s="122" t="s">
        <v>692</v>
      </c>
      <c r="E204" s="20" t="s">
        <v>312</v>
      </c>
      <c r="BH204" s="123"/>
      <c r="BI204" s="217" t="s">
        <v>327</v>
      </c>
      <c r="BK204" s="2">
        <v>9391</v>
      </c>
      <c r="BL204" s="2">
        <v>7820</v>
      </c>
      <c r="BM204" s="2">
        <v>17211</v>
      </c>
      <c r="BN204" s="2">
        <v>2851</v>
      </c>
      <c r="BO204" s="2">
        <v>2614</v>
      </c>
      <c r="BP204" s="2">
        <v>5465</v>
      </c>
      <c r="BQ204" s="2">
        <v>679</v>
      </c>
      <c r="BR204" s="2">
        <v>488</v>
      </c>
      <c r="BS204" s="2">
        <v>1167</v>
      </c>
      <c r="BT204" s="2">
        <v>652</v>
      </c>
      <c r="BU204" s="2">
        <v>458</v>
      </c>
      <c r="BV204" s="2">
        <v>1110</v>
      </c>
      <c r="BW204" s="2">
        <v>1660</v>
      </c>
      <c r="BX204" s="2">
        <v>1380</v>
      </c>
      <c r="BY204" s="2">
        <v>3040</v>
      </c>
      <c r="BZ204" s="2">
        <v>51697</v>
      </c>
      <c r="CA204" s="2">
        <v>46246</v>
      </c>
      <c r="CB204" s="2">
        <v>97943</v>
      </c>
      <c r="CC204" s="2">
        <v>371628</v>
      </c>
      <c r="CD204" s="2">
        <v>301891</v>
      </c>
      <c r="CE204" s="2">
        <v>673519</v>
      </c>
      <c r="CF204" s="2">
        <f t="shared" ref="CF204:CF214" si="297">CI204-CC204-BZ204-BW204-BT204-BQ204-BN204-BK204</f>
        <v>19507</v>
      </c>
      <c r="CG204" s="2">
        <f t="shared" ref="CG204:CG214" si="298">CJ204-CD204-CA204-BX204-BU204-BR204-BO204-BL204</f>
        <v>7754</v>
      </c>
      <c r="CH204" s="2">
        <f t="shared" ref="CH204:CH214" si="299">CK204-CE204-CB204-BY204-BV204-BS204-BP204-BM204</f>
        <v>27261</v>
      </c>
      <c r="CI204" s="2">
        <v>458065</v>
      </c>
      <c r="CJ204" s="2">
        <v>368651</v>
      </c>
      <c r="CK204" s="2">
        <v>826716</v>
      </c>
      <c r="CL204" s="122" t="s">
        <v>597</v>
      </c>
      <c r="CM204" s="221" t="s">
        <v>312</v>
      </c>
    </row>
    <row r="205" spans="4:91">
      <c r="D205" s="122" t="s">
        <v>692</v>
      </c>
      <c r="E205" s="20" t="s">
        <v>313</v>
      </c>
      <c r="BH205" s="122" t="s">
        <v>597</v>
      </c>
      <c r="BI205" s="20" t="s">
        <v>312</v>
      </c>
      <c r="BK205" s="2">
        <v>2481</v>
      </c>
      <c r="BL205" s="2">
        <v>2500</v>
      </c>
      <c r="BM205" s="2">
        <v>4981</v>
      </c>
      <c r="BN205" s="2">
        <v>1145</v>
      </c>
      <c r="BO205" s="2">
        <v>1083</v>
      </c>
      <c r="BP205" s="2">
        <v>2228</v>
      </c>
      <c r="BQ205" s="2">
        <v>80</v>
      </c>
      <c r="BR205" s="2">
        <v>60</v>
      </c>
      <c r="BS205" s="2">
        <v>140</v>
      </c>
      <c r="BT205" s="2">
        <v>290</v>
      </c>
      <c r="BU205" s="2">
        <v>231</v>
      </c>
      <c r="BV205" s="2">
        <v>521</v>
      </c>
      <c r="BW205" s="2">
        <v>320</v>
      </c>
      <c r="BX205" s="2">
        <v>282</v>
      </c>
      <c r="BY205" s="2">
        <v>602</v>
      </c>
      <c r="BZ205" s="2">
        <v>9944</v>
      </c>
      <c r="CA205" s="2">
        <v>8596</v>
      </c>
      <c r="CB205" s="2">
        <v>18540</v>
      </c>
      <c r="CC205" s="2">
        <v>266261</v>
      </c>
      <c r="CD205" s="2">
        <v>274334</v>
      </c>
      <c r="CE205" s="2">
        <v>540595</v>
      </c>
      <c r="CF205" s="2">
        <f t="shared" si="297"/>
        <v>2758</v>
      </c>
      <c r="CG205" s="2">
        <f t="shared" si="298"/>
        <v>789</v>
      </c>
      <c r="CH205" s="2">
        <f t="shared" si="299"/>
        <v>3547</v>
      </c>
      <c r="CI205" s="2">
        <v>283279</v>
      </c>
      <c r="CJ205" s="2">
        <v>287875</v>
      </c>
      <c r="CK205" s="2">
        <v>571154</v>
      </c>
      <c r="CL205" s="122" t="s">
        <v>597</v>
      </c>
      <c r="CM205" s="221" t="s">
        <v>313</v>
      </c>
    </row>
    <row r="206" spans="4:91">
      <c r="D206" s="122" t="s">
        <v>692</v>
      </c>
      <c r="E206" s="20" t="s">
        <v>586</v>
      </c>
      <c r="BH206" s="122" t="s">
        <v>597</v>
      </c>
      <c r="BI206" s="20" t="s">
        <v>313</v>
      </c>
      <c r="BK206" s="2">
        <v>15579</v>
      </c>
      <c r="BL206" s="2">
        <v>13650</v>
      </c>
      <c r="BM206" s="2">
        <v>29229</v>
      </c>
      <c r="BN206" s="2">
        <v>993</v>
      </c>
      <c r="BO206" s="2">
        <v>835</v>
      </c>
      <c r="BP206" s="2">
        <v>1828</v>
      </c>
      <c r="BQ206" s="2">
        <v>2167</v>
      </c>
      <c r="BR206" s="2">
        <v>1935</v>
      </c>
      <c r="BS206" s="2">
        <v>4102</v>
      </c>
      <c r="BT206" s="2">
        <v>1704</v>
      </c>
      <c r="BU206" s="2">
        <v>1540</v>
      </c>
      <c r="BV206" s="2">
        <v>3244</v>
      </c>
      <c r="BW206" s="2">
        <v>526</v>
      </c>
      <c r="BX206" s="2">
        <v>493</v>
      </c>
      <c r="BY206" s="2">
        <v>1019</v>
      </c>
      <c r="BZ206" s="2">
        <v>35487</v>
      </c>
      <c r="CA206" s="2">
        <v>32317</v>
      </c>
      <c r="CB206" s="2">
        <v>67804</v>
      </c>
      <c r="CC206" s="2">
        <v>413238</v>
      </c>
      <c r="CD206" s="2">
        <v>342644</v>
      </c>
      <c r="CE206" s="2">
        <v>755882</v>
      </c>
      <c r="CF206" s="2">
        <f t="shared" si="297"/>
        <v>10318</v>
      </c>
      <c r="CG206" s="2">
        <f t="shared" si="298"/>
        <v>4989</v>
      </c>
      <c r="CH206" s="2">
        <f t="shared" si="299"/>
        <v>15307</v>
      </c>
      <c r="CI206" s="2">
        <v>480012</v>
      </c>
      <c r="CJ206" s="2">
        <v>398403</v>
      </c>
      <c r="CK206" s="2">
        <v>878415</v>
      </c>
      <c r="CL206" s="122" t="s">
        <v>597</v>
      </c>
      <c r="CM206" s="221" t="s">
        <v>586</v>
      </c>
    </row>
    <row r="207" spans="4:91">
      <c r="D207" s="122" t="s">
        <v>692</v>
      </c>
      <c r="E207" s="20" t="s">
        <v>587</v>
      </c>
      <c r="BH207" s="122" t="s">
        <v>597</v>
      </c>
      <c r="BI207" s="20" t="s">
        <v>586</v>
      </c>
      <c r="BK207" s="2">
        <v>1150</v>
      </c>
      <c r="BL207" s="2">
        <v>939</v>
      </c>
      <c r="BM207" s="2">
        <v>2089</v>
      </c>
      <c r="BN207" s="2">
        <v>517</v>
      </c>
      <c r="BO207" s="2">
        <v>377</v>
      </c>
      <c r="BP207" s="2">
        <v>894</v>
      </c>
      <c r="BQ207" s="2">
        <v>733</v>
      </c>
      <c r="BR207" s="2">
        <v>599</v>
      </c>
      <c r="BS207" s="2">
        <v>1332</v>
      </c>
      <c r="BT207" s="2">
        <v>136</v>
      </c>
      <c r="BU207" s="2">
        <v>136</v>
      </c>
      <c r="BV207" s="2">
        <v>272</v>
      </c>
      <c r="BW207" s="2">
        <v>128</v>
      </c>
      <c r="BX207" s="2">
        <v>113</v>
      </c>
      <c r="BY207" s="2">
        <v>241</v>
      </c>
      <c r="BZ207" s="2">
        <v>9152</v>
      </c>
      <c r="CA207" s="2">
        <v>6719</v>
      </c>
      <c r="CB207" s="2">
        <v>15871</v>
      </c>
      <c r="CC207" s="2">
        <v>132460</v>
      </c>
      <c r="CD207" s="2">
        <v>111379</v>
      </c>
      <c r="CE207" s="2">
        <v>243839</v>
      </c>
      <c r="CF207" s="2">
        <f t="shared" si="297"/>
        <v>16295</v>
      </c>
      <c r="CG207" s="2">
        <f t="shared" si="298"/>
        <v>9821</v>
      </c>
      <c r="CH207" s="2">
        <f t="shared" si="299"/>
        <v>26116</v>
      </c>
      <c r="CI207" s="2">
        <v>160571</v>
      </c>
      <c r="CJ207" s="2">
        <v>130083</v>
      </c>
      <c r="CK207" s="2">
        <v>290654</v>
      </c>
      <c r="CL207" s="122" t="s">
        <v>597</v>
      </c>
      <c r="CM207" s="221" t="s">
        <v>587</v>
      </c>
    </row>
    <row r="208" spans="4:91">
      <c r="D208" s="122" t="s">
        <v>692</v>
      </c>
      <c r="E208" s="20" t="s">
        <v>588</v>
      </c>
      <c r="BH208" s="122" t="s">
        <v>597</v>
      </c>
      <c r="BI208" s="20" t="s">
        <v>587</v>
      </c>
      <c r="BK208" s="2">
        <v>3905</v>
      </c>
      <c r="BL208" s="2">
        <v>4280</v>
      </c>
      <c r="BM208" s="2">
        <v>8185</v>
      </c>
      <c r="BN208" s="2">
        <v>2996</v>
      </c>
      <c r="BO208" s="2">
        <v>3344</v>
      </c>
      <c r="BP208" s="2">
        <v>6340</v>
      </c>
      <c r="BQ208" s="2">
        <v>2268</v>
      </c>
      <c r="BR208" s="2">
        <v>2360</v>
      </c>
      <c r="BS208" s="2">
        <v>4628</v>
      </c>
      <c r="BT208" s="2">
        <v>1368</v>
      </c>
      <c r="BU208" s="2">
        <v>1213</v>
      </c>
      <c r="BV208" s="2">
        <v>2581</v>
      </c>
      <c r="BW208" s="2">
        <v>1391</v>
      </c>
      <c r="BX208" s="2">
        <v>1474</v>
      </c>
      <c r="BY208" s="2">
        <v>2865</v>
      </c>
      <c r="BZ208" s="2">
        <v>116991</v>
      </c>
      <c r="CA208" s="2">
        <v>113301</v>
      </c>
      <c r="CB208" s="2">
        <v>230292</v>
      </c>
      <c r="CC208" s="2">
        <v>438946</v>
      </c>
      <c r="CD208" s="2">
        <v>399845</v>
      </c>
      <c r="CE208" s="2">
        <v>838791</v>
      </c>
      <c r="CF208" s="2">
        <f t="shared" si="297"/>
        <v>405158</v>
      </c>
      <c r="CG208" s="2">
        <f t="shared" si="298"/>
        <v>420041</v>
      </c>
      <c r="CH208" s="2">
        <f t="shared" si="299"/>
        <v>825199</v>
      </c>
      <c r="CI208" s="2">
        <v>973023</v>
      </c>
      <c r="CJ208" s="2">
        <v>945858</v>
      </c>
      <c r="CK208" s="2">
        <v>1918881</v>
      </c>
      <c r="CL208" s="122" t="s">
        <v>597</v>
      </c>
      <c r="CM208" s="221" t="s">
        <v>588</v>
      </c>
    </row>
    <row r="209" spans="4:91">
      <c r="D209" s="122" t="s">
        <v>692</v>
      </c>
      <c r="E209" s="20" t="s">
        <v>589</v>
      </c>
      <c r="BH209" s="122" t="s">
        <v>597</v>
      </c>
      <c r="BI209" s="20" t="s">
        <v>588</v>
      </c>
      <c r="BK209" s="2">
        <v>30358</v>
      </c>
      <c r="BL209" s="2">
        <v>31123</v>
      </c>
      <c r="BM209" s="2">
        <v>61481</v>
      </c>
      <c r="BN209" s="2">
        <v>5728</v>
      </c>
      <c r="BO209" s="2">
        <v>5349</v>
      </c>
      <c r="BP209" s="2">
        <v>11077</v>
      </c>
      <c r="BQ209" s="2">
        <v>11842</v>
      </c>
      <c r="BR209" s="2">
        <v>11428</v>
      </c>
      <c r="BS209" s="2">
        <v>23270</v>
      </c>
      <c r="BT209" s="2">
        <v>1107</v>
      </c>
      <c r="BU209" s="2">
        <v>843</v>
      </c>
      <c r="BV209" s="2">
        <v>1950</v>
      </c>
      <c r="BW209" s="2">
        <v>1338</v>
      </c>
      <c r="BX209" s="2">
        <v>1119</v>
      </c>
      <c r="BY209" s="2">
        <v>2457</v>
      </c>
      <c r="BZ209" s="2">
        <v>18333</v>
      </c>
      <c r="CA209" s="2">
        <v>16317</v>
      </c>
      <c r="CB209" s="2">
        <v>34650</v>
      </c>
      <c r="CC209" s="2">
        <v>462261</v>
      </c>
      <c r="CD209" s="2">
        <v>435496</v>
      </c>
      <c r="CE209" s="2">
        <v>897757</v>
      </c>
      <c r="CF209" s="2">
        <f t="shared" si="297"/>
        <v>18537</v>
      </c>
      <c r="CG209" s="2">
        <f t="shared" si="298"/>
        <v>7062</v>
      </c>
      <c r="CH209" s="2">
        <f t="shared" si="299"/>
        <v>25599</v>
      </c>
      <c r="CI209" s="2">
        <v>549504</v>
      </c>
      <c r="CJ209" s="2">
        <v>508737</v>
      </c>
      <c r="CK209" s="2">
        <v>1058241</v>
      </c>
      <c r="CL209" s="122" t="s">
        <v>597</v>
      </c>
      <c r="CM209" s="221" t="s">
        <v>589</v>
      </c>
    </row>
    <row r="210" spans="4:91">
      <c r="D210" s="122" t="s">
        <v>692</v>
      </c>
      <c r="E210" s="20" t="s">
        <v>455</v>
      </c>
      <c r="BH210" s="122" t="s">
        <v>597</v>
      </c>
      <c r="BI210" s="20" t="s">
        <v>589</v>
      </c>
      <c r="BK210" s="2">
        <v>1279</v>
      </c>
      <c r="BL210" s="2">
        <v>1326</v>
      </c>
      <c r="BM210" s="2">
        <v>2605</v>
      </c>
      <c r="BN210" s="2">
        <v>1465</v>
      </c>
      <c r="BO210" s="2">
        <v>1669</v>
      </c>
      <c r="BP210" s="2">
        <v>3134</v>
      </c>
      <c r="BQ210" s="2">
        <v>1644</v>
      </c>
      <c r="BR210" s="2">
        <v>1821</v>
      </c>
      <c r="BS210" s="2">
        <v>3465</v>
      </c>
      <c r="BT210" s="2">
        <v>604</v>
      </c>
      <c r="BU210" s="2">
        <v>567</v>
      </c>
      <c r="BV210" s="2">
        <v>1171</v>
      </c>
      <c r="BW210" s="2">
        <v>580</v>
      </c>
      <c r="BX210" s="2">
        <v>493</v>
      </c>
      <c r="BY210" s="2">
        <v>1073</v>
      </c>
      <c r="BZ210" s="2">
        <v>22306</v>
      </c>
      <c r="CA210" s="2">
        <v>21528</v>
      </c>
      <c r="CB210" s="2">
        <v>43834</v>
      </c>
      <c r="CC210" s="2">
        <v>390846</v>
      </c>
      <c r="CD210" s="2">
        <v>380465</v>
      </c>
      <c r="CE210" s="2">
        <v>771311</v>
      </c>
      <c r="CF210" s="2">
        <f t="shared" si="297"/>
        <v>25855</v>
      </c>
      <c r="CG210" s="2">
        <f t="shared" si="298"/>
        <v>20853</v>
      </c>
      <c r="CH210" s="2">
        <f t="shared" si="299"/>
        <v>46708</v>
      </c>
      <c r="CI210" s="2">
        <v>444579</v>
      </c>
      <c r="CJ210" s="2">
        <v>428722</v>
      </c>
      <c r="CK210" s="2">
        <v>873301</v>
      </c>
      <c r="CL210" s="122" t="s">
        <v>597</v>
      </c>
      <c r="CM210" s="221" t="s">
        <v>455</v>
      </c>
    </row>
    <row r="211" spans="4:91">
      <c r="D211" s="122" t="s">
        <v>692</v>
      </c>
      <c r="E211" s="20" t="s">
        <v>594</v>
      </c>
      <c r="BH211" s="122" t="s">
        <v>597</v>
      </c>
      <c r="BI211" s="20" t="s">
        <v>455</v>
      </c>
      <c r="BK211" s="2">
        <v>2891</v>
      </c>
      <c r="BL211" s="2">
        <v>3280</v>
      </c>
      <c r="BM211" s="2">
        <v>6171</v>
      </c>
      <c r="BN211" s="2">
        <v>2449</v>
      </c>
      <c r="BO211" s="2">
        <v>2732</v>
      </c>
      <c r="BP211" s="2">
        <v>5181</v>
      </c>
      <c r="BQ211" s="2">
        <v>925</v>
      </c>
      <c r="BR211" s="2">
        <v>972</v>
      </c>
      <c r="BS211" s="2">
        <v>1897</v>
      </c>
      <c r="BT211" s="2">
        <v>879</v>
      </c>
      <c r="BU211" s="2">
        <v>725</v>
      </c>
      <c r="BV211" s="2">
        <v>1604</v>
      </c>
      <c r="BW211" s="2">
        <v>1054</v>
      </c>
      <c r="BX211" s="2">
        <v>1012</v>
      </c>
      <c r="BY211" s="2">
        <v>2066</v>
      </c>
      <c r="BZ211" s="2">
        <v>40584</v>
      </c>
      <c r="CA211" s="2">
        <v>37262</v>
      </c>
      <c r="CB211" s="2">
        <v>77846</v>
      </c>
      <c r="CC211" s="2">
        <v>299814</v>
      </c>
      <c r="CD211" s="2">
        <v>269361</v>
      </c>
      <c r="CE211" s="2">
        <v>569175</v>
      </c>
      <c r="CF211" s="2">
        <f t="shared" si="297"/>
        <v>136972</v>
      </c>
      <c r="CG211" s="2">
        <f t="shared" si="298"/>
        <v>133024</v>
      </c>
      <c r="CH211" s="2">
        <f t="shared" si="299"/>
        <v>269996</v>
      </c>
      <c r="CI211" s="2">
        <v>485568</v>
      </c>
      <c r="CJ211" s="2">
        <v>448368</v>
      </c>
      <c r="CK211" s="2">
        <v>933936</v>
      </c>
      <c r="CL211" s="122" t="s">
        <v>597</v>
      </c>
      <c r="CM211" s="221" t="s">
        <v>594</v>
      </c>
    </row>
    <row r="212" spans="4:91">
      <c r="D212" s="122" t="s">
        <v>692</v>
      </c>
      <c r="E212" s="20" t="s">
        <v>324</v>
      </c>
      <c r="BH212" s="122" t="s">
        <v>597</v>
      </c>
      <c r="BI212" s="20" t="s">
        <v>594</v>
      </c>
      <c r="BK212" s="2">
        <v>14757</v>
      </c>
      <c r="BL212" s="2">
        <v>14590</v>
      </c>
      <c r="BM212" s="2">
        <v>29347</v>
      </c>
      <c r="BN212" s="2">
        <v>7531</v>
      </c>
      <c r="BO212" s="2">
        <v>7511</v>
      </c>
      <c r="BP212" s="2">
        <v>15042</v>
      </c>
      <c r="BQ212" s="2">
        <v>5698</v>
      </c>
      <c r="BR212" s="2">
        <v>5165</v>
      </c>
      <c r="BS212" s="2">
        <v>10863</v>
      </c>
      <c r="BT212" s="2">
        <v>2715</v>
      </c>
      <c r="BU212" s="2">
        <v>2559</v>
      </c>
      <c r="BV212" s="2">
        <v>5274</v>
      </c>
      <c r="BW212" s="2">
        <v>2073</v>
      </c>
      <c r="BX212" s="2">
        <v>1874</v>
      </c>
      <c r="BY212" s="2">
        <v>3947</v>
      </c>
      <c r="BZ212" s="2">
        <v>53868</v>
      </c>
      <c r="CA212" s="2">
        <v>48553</v>
      </c>
      <c r="CB212" s="2">
        <v>102421</v>
      </c>
      <c r="CC212" s="2">
        <v>474383</v>
      </c>
      <c r="CD212" s="2">
        <v>389535</v>
      </c>
      <c r="CE212" s="2">
        <v>863918</v>
      </c>
      <c r="CF212" s="2">
        <f t="shared" si="297"/>
        <v>14422</v>
      </c>
      <c r="CG212" s="2">
        <f t="shared" si="298"/>
        <v>5798</v>
      </c>
      <c r="CH212" s="2">
        <f t="shared" si="299"/>
        <v>20220</v>
      </c>
      <c r="CI212" s="2">
        <v>575447</v>
      </c>
      <c r="CJ212" s="2">
        <v>475585</v>
      </c>
      <c r="CK212" s="2">
        <v>1051032</v>
      </c>
      <c r="CL212" s="122" t="s">
        <v>597</v>
      </c>
      <c r="CM212" s="221" t="s">
        <v>324</v>
      </c>
    </row>
    <row r="213" spans="4:91">
      <c r="D213" s="122" t="s">
        <v>692</v>
      </c>
      <c r="E213" s="20" t="s">
        <v>325</v>
      </c>
      <c r="BH213" s="122" t="s">
        <v>597</v>
      </c>
      <c r="BI213" s="20" t="s">
        <v>324</v>
      </c>
      <c r="BK213" s="2">
        <v>541</v>
      </c>
      <c r="BL213" s="2">
        <v>421</v>
      </c>
      <c r="BM213" s="2">
        <v>962</v>
      </c>
      <c r="BN213" s="2">
        <v>330</v>
      </c>
      <c r="BO213" s="2">
        <v>242</v>
      </c>
      <c r="BP213" s="2">
        <v>572</v>
      </c>
      <c r="BQ213" s="2">
        <v>103</v>
      </c>
      <c r="BR213" s="2">
        <v>59</v>
      </c>
      <c r="BS213" s="2">
        <v>162</v>
      </c>
      <c r="BT213" s="2">
        <v>223</v>
      </c>
      <c r="BU213" s="2">
        <v>151</v>
      </c>
      <c r="BV213" s="2">
        <v>374</v>
      </c>
      <c r="BW213" s="2">
        <v>126</v>
      </c>
      <c r="BX213" s="2">
        <v>105</v>
      </c>
      <c r="BY213" s="2">
        <v>231</v>
      </c>
      <c r="BZ213" s="2">
        <v>5597</v>
      </c>
      <c r="CA213" s="2">
        <v>4402</v>
      </c>
      <c r="CB213" s="2">
        <v>9999</v>
      </c>
      <c r="CC213" s="2">
        <v>21152</v>
      </c>
      <c r="CD213" s="2">
        <v>13155</v>
      </c>
      <c r="CE213" s="2">
        <v>34307</v>
      </c>
      <c r="CF213" s="2">
        <f t="shared" si="297"/>
        <v>6704</v>
      </c>
      <c r="CG213" s="2">
        <f t="shared" si="298"/>
        <v>4167</v>
      </c>
      <c r="CH213" s="2">
        <f t="shared" si="299"/>
        <v>10871</v>
      </c>
      <c r="CI213" s="2">
        <v>34776</v>
      </c>
      <c r="CJ213" s="2">
        <v>22702</v>
      </c>
      <c r="CK213" s="2">
        <v>57478</v>
      </c>
      <c r="CL213" s="122" t="s">
        <v>597</v>
      </c>
      <c r="CM213" s="221" t="s">
        <v>325</v>
      </c>
    </row>
    <row r="214" spans="4:91">
      <c r="D214" s="122" t="s">
        <v>692</v>
      </c>
      <c r="E214" s="20" t="s">
        <v>326</v>
      </c>
      <c r="BH214" s="122" t="s">
        <v>597</v>
      </c>
      <c r="BI214" s="20" t="s">
        <v>325</v>
      </c>
      <c r="BK214" s="2">
        <v>4529</v>
      </c>
      <c r="BL214" s="2">
        <v>4177</v>
      </c>
      <c r="BM214" s="2">
        <v>8706</v>
      </c>
      <c r="BN214" s="2">
        <v>1132</v>
      </c>
      <c r="BO214" s="2">
        <v>985</v>
      </c>
      <c r="BP214" s="2">
        <v>2117</v>
      </c>
      <c r="BQ214" s="2">
        <v>3422</v>
      </c>
      <c r="BR214" s="2">
        <v>3109</v>
      </c>
      <c r="BS214" s="2">
        <v>6531</v>
      </c>
      <c r="BT214" s="2">
        <v>887</v>
      </c>
      <c r="BU214" s="2">
        <v>771</v>
      </c>
      <c r="BV214" s="2">
        <v>1658</v>
      </c>
      <c r="BW214" s="2">
        <v>492</v>
      </c>
      <c r="BX214" s="2">
        <v>522</v>
      </c>
      <c r="BY214" s="2">
        <v>1014</v>
      </c>
      <c r="BZ214" s="2">
        <v>28143</v>
      </c>
      <c r="CA214" s="2">
        <v>26079</v>
      </c>
      <c r="CB214" s="2">
        <v>54222</v>
      </c>
      <c r="CC214" s="2">
        <v>391096</v>
      </c>
      <c r="CD214" s="2">
        <v>345984</v>
      </c>
      <c r="CE214" s="2">
        <v>737080</v>
      </c>
      <c r="CF214" s="2">
        <f t="shared" si="297"/>
        <v>12188</v>
      </c>
      <c r="CG214" s="2">
        <f t="shared" si="298"/>
        <v>6040</v>
      </c>
      <c r="CH214" s="2">
        <f t="shared" si="299"/>
        <v>18228</v>
      </c>
      <c r="CI214" s="2">
        <v>441889</v>
      </c>
      <c r="CJ214" s="2">
        <v>387667</v>
      </c>
      <c r="CK214" s="2">
        <v>829556</v>
      </c>
      <c r="CL214" s="122" t="s">
        <v>597</v>
      </c>
      <c r="CM214" s="221" t="s">
        <v>326</v>
      </c>
    </row>
    <row r="215" spans="4:91">
      <c r="E215" s="217" t="s">
        <v>382</v>
      </c>
      <c r="BH215" s="122" t="s">
        <v>597</v>
      </c>
      <c r="BI215" s="20" t="s">
        <v>326</v>
      </c>
      <c r="BK215" s="13">
        <f>SUM(BK204:BK214)</f>
        <v>86861</v>
      </c>
      <c r="BL215" s="13">
        <f t="shared" ref="BL215" si="300">SUM(BL204:BL214)</f>
        <v>84106</v>
      </c>
      <c r="BM215" s="13">
        <f t="shared" ref="BM215" si="301">SUM(BM204:BM214)</f>
        <v>170967</v>
      </c>
      <c r="BN215" s="13">
        <f t="shared" ref="BN215" si="302">SUM(BN204:BN214)</f>
        <v>27137</v>
      </c>
      <c r="BO215" s="13">
        <f t="shared" ref="BO215" si="303">SUM(BO204:BO214)</f>
        <v>26741</v>
      </c>
      <c r="BP215" s="13">
        <f t="shared" ref="BP215" si="304">SUM(BP204:BP214)</f>
        <v>53878</v>
      </c>
      <c r="BQ215" s="13">
        <f t="shared" ref="BQ215" si="305">SUM(BQ204:BQ214)</f>
        <v>29561</v>
      </c>
      <c r="BR215" s="13">
        <f t="shared" ref="BR215" si="306">SUM(BR204:BR214)</f>
        <v>27996</v>
      </c>
      <c r="BS215" s="13">
        <f t="shared" ref="BS215" si="307">SUM(BS204:BS214)</f>
        <v>57557</v>
      </c>
      <c r="BT215" s="13">
        <f t="shared" ref="BT215" si="308">SUM(BT204:BT214)</f>
        <v>10565</v>
      </c>
      <c r="BU215" s="13">
        <f t="shared" ref="BU215" si="309">SUM(BU204:BU214)</f>
        <v>9194</v>
      </c>
      <c r="BV215" s="13">
        <f t="shared" ref="BV215" si="310">SUM(BV204:BV214)</f>
        <v>19759</v>
      </c>
      <c r="BW215" s="13">
        <f t="shared" ref="BW215" si="311">SUM(BW204:BW214)</f>
        <v>9688</v>
      </c>
      <c r="BX215" s="13">
        <f t="shared" ref="BX215" si="312">SUM(BX204:BX214)</f>
        <v>8867</v>
      </c>
      <c r="BY215" s="13">
        <f t="shared" ref="BY215" si="313">SUM(BY204:BY214)</f>
        <v>18555</v>
      </c>
      <c r="BZ215" s="13">
        <f t="shared" ref="BZ215" si="314">SUM(BZ204:BZ214)</f>
        <v>392102</v>
      </c>
      <c r="CA215" s="13">
        <f t="shared" ref="CA215" si="315">SUM(CA204:CA214)</f>
        <v>361320</v>
      </c>
      <c r="CB215" s="13">
        <f t="shared" ref="CB215" si="316">SUM(CB204:CB214)</f>
        <v>753422</v>
      </c>
      <c r="CC215" s="13">
        <f t="shared" ref="CC215" si="317">SUM(CC204:CC214)</f>
        <v>3662085</v>
      </c>
      <c r="CD215" s="13">
        <f t="shared" ref="CD215" si="318">SUM(CD204:CD214)</f>
        <v>3264089</v>
      </c>
      <c r="CE215" s="13">
        <f t="shared" ref="CE215" si="319">SUM(CE204:CE214)</f>
        <v>6926174</v>
      </c>
      <c r="CF215" s="13">
        <f t="shared" ref="CF215" si="320">SUM(CF204:CF214)</f>
        <v>668714</v>
      </c>
      <c r="CG215" s="13">
        <f t="shared" ref="CG215" si="321">SUM(CG204:CG214)</f>
        <v>620338</v>
      </c>
      <c r="CH215" s="13">
        <f t="shared" ref="CH215" si="322">SUM(CH204:CH214)</f>
        <v>1289052</v>
      </c>
      <c r="CI215" s="13">
        <f t="shared" ref="CI215" si="323">SUM(CI204:CI214)</f>
        <v>4886713</v>
      </c>
      <c r="CJ215" s="13">
        <f t="shared" ref="CJ215" si="324">SUM(CJ204:CJ214)</f>
        <v>4402651</v>
      </c>
      <c r="CK215" s="13">
        <f t="shared" ref="CK215" si="325">SUM(CK204:CK214)</f>
        <v>9289364</v>
      </c>
      <c r="CL215" s="219"/>
      <c r="CM215" s="220" t="s">
        <v>382</v>
      </c>
    </row>
    <row r="216" spans="4:91">
      <c r="D216" s="122" t="s">
        <v>29</v>
      </c>
      <c r="E216" s="20" t="s">
        <v>312</v>
      </c>
      <c r="BH216" s="123"/>
      <c r="BI216" s="217" t="s">
        <v>382</v>
      </c>
      <c r="BK216" s="2">
        <v>2743</v>
      </c>
      <c r="BL216" s="2">
        <v>2400</v>
      </c>
      <c r="BM216" s="2">
        <v>5143</v>
      </c>
      <c r="BN216" s="2">
        <v>2037</v>
      </c>
      <c r="BO216" s="2">
        <v>1978</v>
      </c>
      <c r="BP216" s="2">
        <v>4015</v>
      </c>
      <c r="BQ216" s="2">
        <v>397</v>
      </c>
      <c r="BR216" s="2">
        <v>298</v>
      </c>
      <c r="BS216" s="2">
        <v>695</v>
      </c>
      <c r="BT216" s="2">
        <v>503</v>
      </c>
      <c r="BU216" s="2">
        <v>370</v>
      </c>
      <c r="BV216" s="2">
        <v>873</v>
      </c>
      <c r="BW216" s="2">
        <v>1604</v>
      </c>
      <c r="BX216" s="2">
        <v>1329</v>
      </c>
      <c r="BY216" s="2">
        <v>2933</v>
      </c>
      <c r="BZ216" s="2">
        <v>46617</v>
      </c>
      <c r="CA216" s="2">
        <v>42856</v>
      </c>
      <c r="CB216" s="2">
        <v>89473</v>
      </c>
      <c r="CC216" s="2">
        <v>32753</v>
      </c>
      <c r="CD216" s="2">
        <v>19797</v>
      </c>
      <c r="CE216" s="2">
        <v>52550</v>
      </c>
      <c r="CF216" s="2">
        <f t="shared" ref="CF216:CF226" si="326">CI216-CC216-BZ216-BW216-BT216-BQ216-BN216-BK216</f>
        <v>10860</v>
      </c>
      <c r="CG216" s="2">
        <f t="shared" ref="CG216:CG226" si="327">CJ216-CD216-CA216-BX216-BU216-BR216-BO216-BL216</f>
        <v>3453</v>
      </c>
      <c r="CH216" s="2">
        <f t="shared" ref="CH216:CH226" si="328">CK216-CE216-CB216-BY216-BV216-BS216-BP216-BM216</f>
        <v>14313</v>
      </c>
      <c r="CI216" s="2">
        <v>97514</v>
      </c>
      <c r="CJ216" s="2">
        <v>72481</v>
      </c>
      <c r="CK216" s="2">
        <v>169995</v>
      </c>
      <c r="CL216" s="122" t="s">
        <v>29</v>
      </c>
      <c r="CM216" s="221" t="s">
        <v>312</v>
      </c>
    </row>
    <row r="217" spans="4:91">
      <c r="D217" s="122" t="s">
        <v>29</v>
      </c>
      <c r="E217" s="20" t="s">
        <v>313</v>
      </c>
      <c r="BH217" s="122" t="s">
        <v>29</v>
      </c>
      <c r="BI217" s="20" t="s">
        <v>312</v>
      </c>
      <c r="BK217" s="2">
        <v>871</v>
      </c>
      <c r="BL217" s="2">
        <v>890</v>
      </c>
      <c r="BM217" s="2">
        <v>1761</v>
      </c>
      <c r="BN217" s="2">
        <v>623</v>
      </c>
      <c r="BO217" s="2">
        <v>533</v>
      </c>
      <c r="BP217" s="2">
        <v>1156</v>
      </c>
      <c r="BQ217" s="2">
        <v>49</v>
      </c>
      <c r="BR217" s="2">
        <v>43</v>
      </c>
      <c r="BS217" s="2">
        <v>92</v>
      </c>
      <c r="BT217" s="2">
        <v>156</v>
      </c>
      <c r="BU217" s="2">
        <v>127</v>
      </c>
      <c r="BV217" s="2">
        <v>283</v>
      </c>
      <c r="BW217" s="2">
        <v>305</v>
      </c>
      <c r="BX217" s="2">
        <v>267</v>
      </c>
      <c r="BY217" s="2">
        <v>572</v>
      </c>
      <c r="BZ217" s="2">
        <v>9117</v>
      </c>
      <c r="CA217" s="2">
        <v>8188</v>
      </c>
      <c r="CB217" s="2">
        <v>17305</v>
      </c>
      <c r="CC217" s="2">
        <v>13033</v>
      </c>
      <c r="CD217" s="2">
        <v>7916</v>
      </c>
      <c r="CE217" s="2">
        <v>20949</v>
      </c>
      <c r="CF217" s="2">
        <f t="shared" si="326"/>
        <v>1896</v>
      </c>
      <c r="CG217" s="2">
        <f t="shared" si="327"/>
        <v>593</v>
      </c>
      <c r="CH217" s="2">
        <f t="shared" si="328"/>
        <v>2489</v>
      </c>
      <c r="CI217" s="2">
        <v>26050</v>
      </c>
      <c r="CJ217" s="2">
        <v>18557</v>
      </c>
      <c r="CK217" s="2">
        <v>44607</v>
      </c>
      <c r="CL217" s="122" t="s">
        <v>29</v>
      </c>
      <c r="CM217" s="221" t="s">
        <v>313</v>
      </c>
    </row>
    <row r="218" spans="4:91">
      <c r="D218" s="122" t="s">
        <v>29</v>
      </c>
      <c r="E218" s="20" t="s">
        <v>586</v>
      </c>
      <c r="BH218" s="122" t="s">
        <v>29</v>
      </c>
      <c r="BI218" s="20" t="s">
        <v>313</v>
      </c>
      <c r="BK218" s="2">
        <v>2355</v>
      </c>
      <c r="BL218" s="2">
        <v>2169</v>
      </c>
      <c r="BM218" s="2">
        <v>4524</v>
      </c>
      <c r="BN218" s="2">
        <v>710</v>
      </c>
      <c r="BO218" s="2">
        <v>574</v>
      </c>
      <c r="BP218" s="2">
        <v>1284</v>
      </c>
      <c r="BQ218" s="2">
        <v>385</v>
      </c>
      <c r="BR218" s="2">
        <v>323</v>
      </c>
      <c r="BS218" s="2">
        <v>708</v>
      </c>
      <c r="BT218" s="2">
        <v>434</v>
      </c>
      <c r="BU218" s="2">
        <v>346</v>
      </c>
      <c r="BV218" s="2">
        <v>780</v>
      </c>
      <c r="BW218" s="2">
        <v>495</v>
      </c>
      <c r="BX218" s="2">
        <v>463</v>
      </c>
      <c r="BY218" s="2">
        <v>958</v>
      </c>
      <c r="BZ218" s="2">
        <v>31608</v>
      </c>
      <c r="CA218" s="2">
        <v>29819</v>
      </c>
      <c r="CB218" s="2">
        <v>61427</v>
      </c>
      <c r="CC218" s="2">
        <v>10109</v>
      </c>
      <c r="CD218" s="2">
        <v>5371</v>
      </c>
      <c r="CE218" s="2">
        <v>15480</v>
      </c>
      <c r="CF218" s="2">
        <f t="shared" si="326"/>
        <v>2679</v>
      </c>
      <c r="CG218" s="2">
        <f t="shared" si="327"/>
        <v>1419</v>
      </c>
      <c r="CH218" s="2">
        <f t="shared" si="328"/>
        <v>4098</v>
      </c>
      <c r="CI218" s="2">
        <v>48775</v>
      </c>
      <c r="CJ218" s="2">
        <v>40484</v>
      </c>
      <c r="CK218" s="2">
        <v>89259</v>
      </c>
      <c r="CL218" s="122" t="s">
        <v>29</v>
      </c>
      <c r="CM218" s="221" t="s">
        <v>586</v>
      </c>
    </row>
    <row r="219" spans="4:91">
      <c r="D219" s="122" t="s">
        <v>29</v>
      </c>
      <c r="E219" s="20" t="s">
        <v>587</v>
      </c>
      <c r="BH219" s="122" t="s">
        <v>29</v>
      </c>
      <c r="BI219" s="20" t="s">
        <v>586</v>
      </c>
      <c r="BK219" s="2">
        <v>578</v>
      </c>
      <c r="BL219" s="2">
        <v>407</v>
      </c>
      <c r="BM219" s="2">
        <v>985</v>
      </c>
      <c r="BN219" s="2">
        <v>372</v>
      </c>
      <c r="BO219" s="2">
        <v>287</v>
      </c>
      <c r="BP219" s="2">
        <v>659</v>
      </c>
      <c r="BQ219" s="2">
        <v>137</v>
      </c>
      <c r="BR219" s="2">
        <v>98</v>
      </c>
      <c r="BS219" s="2">
        <v>235</v>
      </c>
      <c r="BT219" s="2">
        <v>33</v>
      </c>
      <c r="BU219" s="2">
        <v>31</v>
      </c>
      <c r="BV219" s="2">
        <v>64</v>
      </c>
      <c r="BW219" s="2">
        <v>100</v>
      </c>
      <c r="BX219" s="2">
        <v>86</v>
      </c>
      <c r="BY219" s="2">
        <v>186</v>
      </c>
      <c r="BZ219" s="2">
        <v>7730</v>
      </c>
      <c r="CA219" s="2">
        <v>6043</v>
      </c>
      <c r="CB219" s="2">
        <v>13773</v>
      </c>
      <c r="CC219" s="2">
        <v>12259</v>
      </c>
      <c r="CD219" s="2">
        <v>2146</v>
      </c>
      <c r="CE219" s="2">
        <v>14405</v>
      </c>
      <c r="CF219" s="2">
        <f t="shared" si="326"/>
        <v>5181</v>
      </c>
      <c r="CG219" s="2">
        <f t="shared" si="327"/>
        <v>2350</v>
      </c>
      <c r="CH219" s="2">
        <f t="shared" si="328"/>
        <v>7531</v>
      </c>
      <c r="CI219" s="2">
        <v>26390</v>
      </c>
      <c r="CJ219" s="2">
        <v>11448</v>
      </c>
      <c r="CK219" s="2">
        <v>37838</v>
      </c>
      <c r="CL219" s="122" t="s">
        <v>29</v>
      </c>
      <c r="CM219" s="221" t="s">
        <v>587</v>
      </c>
    </row>
    <row r="220" spans="4:91">
      <c r="D220" s="122" t="s">
        <v>29</v>
      </c>
      <c r="E220" s="20" t="s">
        <v>588</v>
      </c>
      <c r="BH220" s="122" t="s">
        <v>29</v>
      </c>
      <c r="BI220" s="20" t="s">
        <v>587</v>
      </c>
      <c r="BK220" s="2">
        <v>1293</v>
      </c>
      <c r="BL220" s="2">
        <v>1516</v>
      </c>
      <c r="BM220" s="2">
        <v>2809</v>
      </c>
      <c r="BN220" s="2">
        <v>1795</v>
      </c>
      <c r="BO220" s="2">
        <v>1948</v>
      </c>
      <c r="BP220" s="2">
        <v>3743</v>
      </c>
      <c r="BQ220" s="2">
        <v>497</v>
      </c>
      <c r="BR220" s="2">
        <v>412</v>
      </c>
      <c r="BS220" s="2">
        <v>909</v>
      </c>
      <c r="BT220" s="2">
        <v>529</v>
      </c>
      <c r="BU220" s="2">
        <v>436</v>
      </c>
      <c r="BV220" s="2">
        <v>965</v>
      </c>
      <c r="BW220" s="2">
        <v>932</v>
      </c>
      <c r="BX220" s="2">
        <v>1004</v>
      </c>
      <c r="BY220" s="2">
        <v>1936</v>
      </c>
      <c r="BZ220" s="2">
        <v>48514</v>
      </c>
      <c r="CA220" s="2">
        <v>48292</v>
      </c>
      <c r="CB220" s="2">
        <v>96806</v>
      </c>
      <c r="CC220" s="2">
        <v>42296</v>
      </c>
      <c r="CD220" s="2">
        <v>37369</v>
      </c>
      <c r="CE220" s="2">
        <v>79665</v>
      </c>
      <c r="CF220" s="2">
        <f t="shared" si="326"/>
        <v>18018</v>
      </c>
      <c r="CG220" s="2">
        <f t="shared" si="327"/>
        <v>16357</v>
      </c>
      <c r="CH220" s="2">
        <f t="shared" si="328"/>
        <v>34375</v>
      </c>
      <c r="CI220" s="2">
        <v>113874</v>
      </c>
      <c r="CJ220" s="2">
        <v>107334</v>
      </c>
      <c r="CK220" s="2">
        <v>221208</v>
      </c>
      <c r="CL220" s="122" t="s">
        <v>29</v>
      </c>
      <c r="CM220" s="221" t="s">
        <v>588</v>
      </c>
    </row>
    <row r="221" spans="4:91">
      <c r="D221" s="122" t="s">
        <v>29</v>
      </c>
      <c r="E221" s="20" t="s">
        <v>589</v>
      </c>
      <c r="BH221" s="122" t="s">
        <v>29</v>
      </c>
      <c r="BI221" s="20" t="s">
        <v>588</v>
      </c>
      <c r="BK221" s="2">
        <v>5511</v>
      </c>
      <c r="BL221" s="2">
        <v>4348</v>
      </c>
      <c r="BM221" s="2">
        <v>9859</v>
      </c>
      <c r="BN221" s="2">
        <v>2349</v>
      </c>
      <c r="BO221" s="2">
        <v>1729</v>
      </c>
      <c r="BP221" s="2">
        <v>4078</v>
      </c>
      <c r="BQ221" s="2">
        <v>1453</v>
      </c>
      <c r="BR221" s="2">
        <v>710</v>
      </c>
      <c r="BS221" s="2">
        <v>2163</v>
      </c>
      <c r="BT221" s="2">
        <v>497</v>
      </c>
      <c r="BU221" s="2">
        <v>383</v>
      </c>
      <c r="BV221" s="2">
        <v>880</v>
      </c>
      <c r="BW221" s="2">
        <v>622</v>
      </c>
      <c r="BX221" s="2">
        <v>497</v>
      </c>
      <c r="BY221" s="2">
        <v>1119</v>
      </c>
      <c r="BZ221" s="2">
        <v>14075</v>
      </c>
      <c r="CA221" s="2">
        <v>12722</v>
      </c>
      <c r="CB221" s="2">
        <v>26797</v>
      </c>
      <c r="CC221" s="2">
        <v>28000</v>
      </c>
      <c r="CD221" s="2">
        <v>10519</v>
      </c>
      <c r="CE221" s="2">
        <v>38519</v>
      </c>
      <c r="CF221" s="2">
        <f t="shared" si="326"/>
        <v>10481</v>
      </c>
      <c r="CG221" s="2">
        <f t="shared" si="327"/>
        <v>3620</v>
      </c>
      <c r="CH221" s="2">
        <f t="shared" si="328"/>
        <v>14101</v>
      </c>
      <c r="CI221" s="2">
        <v>62988</v>
      </c>
      <c r="CJ221" s="2">
        <v>34528</v>
      </c>
      <c r="CK221" s="2">
        <v>97516</v>
      </c>
      <c r="CL221" s="122" t="s">
        <v>29</v>
      </c>
      <c r="CM221" s="221" t="s">
        <v>589</v>
      </c>
    </row>
    <row r="222" spans="4:91">
      <c r="D222" s="122" t="s">
        <v>29</v>
      </c>
      <c r="E222" s="20" t="s">
        <v>455</v>
      </c>
      <c r="BH222" s="122" t="s">
        <v>29</v>
      </c>
      <c r="BI222" s="20" t="s">
        <v>589</v>
      </c>
      <c r="BK222" s="2">
        <v>953</v>
      </c>
      <c r="BL222" s="2">
        <v>999</v>
      </c>
      <c r="BM222" s="2">
        <v>1952</v>
      </c>
      <c r="BN222" s="2">
        <v>1155</v>
      </c>
      <c r="BO222" s="2">
        <v>1310</v>
      </c>
      <c r="BP222" s="2">
        <v>2465</v>
      </c>
      <c r="BQ222" s="2">
        <v>724</v>
      </c>
      <c r="BR222" s="2">
        <v>779</v>
      </c>
      <c r="BS222" s="2">
        <v>1503</v>
      </c>
      <c r="BT222" s="2">
        <v>308</v>
      </c>
      <c r="BU222" s="2">
        <v>296</v>
      </c>
      <c r="BV222" s="2">
        <v>604</v>
      </c>
      <c r="BW222" s="2">
        <v>370</v>
      </c>
      <c r="BX222" s="2">
        <v>373</v>
      </c>
      <c r="BY222" s="2">
        <v>743</v>
      </c>
      <c r="BZ222" s="2">
        <v>13863</v>
      </c>
      <c r="CA222" s="2">
        <v>13812</v>
      </c>
      <c r="CB222" s="2">
        <v>27675</v>
      </c>
      <c r="CC222" s="2">
        <v>23480</v>
      </c>
      <c r="CD222" s="2">
        <v>22069</v>
      </c>
      <c r="CE222" s="2">
        <v>45549</v>
      </c>
      <c r="CF222" s="2">
        <f t="shared" si="326"/>
        <v>1334</v>
      </c>
      <c r="CG222" s="2">
        <f t="shared" si="327"/>
        <v>1200</v>
      </c>
      <c r="CH222" s="2">
        <f t="shared" si="328"/>
        <v>2534</v>
      </c>
      <c r="CI222" s="2">
        <v>42187</v>
      </c>
      <c r="CJ222" s="2">
        <v>40838</v>
      </c>
      <c r="CK222" s="2">
        <v>83025</v>
      </c>
      <c r="CL222" s="122" t="s">
        <v>29</v>
      </c>
      <c r="CM222" s="221" t="s">
        <v>455</v>
      </c>
    </row>
    <row r="223" spans="4:91">
      <c r="D223" s="122" t="s">
        <v>29</v>
      </c>
      <c r="E223" s="20" t="s">
        <v>594</v>
      </c>
      <c r="BH223" s="122" t="s">
        <v>29</v>
      </c>
      <c r="BI223" s="20" t="s">
        <v>455</v>
      </c>
      <c r="BK223" s="2">
        <v>2111</v>
      </c>
      <c r="BL223" s="2">
        <v>2378</v>
      </c>
      <c r="BM223" s="2">
        <v>4489</v>
      </c>
      <c r="BN223" s="2">
        <v>1788</v>
      </c>
      <c r="BO223" s="2">
        <v>2001</v>
      </c>
      <c r="BP223" s="2">
        <v>3789</v>
      </c>
      <c r="BQ223" s="2">
        <v>375</v>
      </c>
      <c r="BR223" s="2">
        <v>385</v>
      </c>
      <c r="BS223" s="2">
        <v>760</v>
      </c>
      <c r="BT223" s="2">
        <v>585</v>
      </c>
      <c r="BU223" s="2">
        <v>528</v>
      </c>
      <c r="BV223" s="2">
        <v>1113</v>
      </c>
      <c r="BW223" s="2">
        <v>955</v>
      </c>
      <c r="BX223" s="2">
        <v>943</v>
      </c>
      <c r="BY223" s="2">
        <v>1898</v>
      </c>
      <c r="BZ223" s="2">
        <v>27256</v>
      </c>
      <c r="CA223" s="2">
        <v>25960</v>
      </c>
      <c r="CB223" s="2">
        <v>53216</v>
      </c>
      <c r="CC223" s="2">
        <v>26214</v>
      </c>
      <c r="CD223" s="2">
        <v>15621</v>
      </c>
      <c r="CE223" s="2">
        <v>41835</v>
      </c>
      <c r="CF223" s="2">
        <f t="shared" si="326"/>
        <v>7290</v>
      </c>
      <c r="CG223" s="2">
        <f t="shared" si="327"/>
        <v>5658</v>
      </c>
      <c r="CH223" s="2">
        <f t="shared" si="328"/>
        <v>12948</v>
      </c>
      <c r="CI223" s="2">
        <v>66574</v>
      </c>
      <c r="CJ223" s="2">
        <v>53474</v>
      </c>
      <c r="CK223" s="2">
        <v>120048</v>
      </c>
      <c r="CL223" s="122" t="s">
        <v>29</v>
      </c>
      <c r="CM223" s="221" t="s">
        <v>594</v>
      </c>
    </row>
    <row r="224" spans="4:91">
      <c r="D224" s="122" t="s">
        <v>29</v>
      </c>
      <c r="E224" s="20" t="s">
        <v>324</v>
      </c>
      <c r="BH224" s="122" t="s">
        <v>29</v>
      </c>
      <c r="BI224" s="20" t="s">
        <v>594</v>
      </c>
      <c r="BK224" s="2">
        <v>8408</v>
      </c>
      <c r="BL224" s="2">
        <v>8257</v>
      </c>
      <c r="BM224" s="2">
        <v>16665</v>
      </c>
      <c r="BN224" s="2">
        <v>5924</v>
      </c>
      <c r="BO224" s="2">
        <v>6078</v>
      </c>
      <c r="BP224" s="2">
        <v>12002</v>
      </c>
      <c r="BQ224" s="2">
        <v>2212</v>
      </c>
      <c r="BR224" s="2">
        <v>1575</v>
      </c>
      <c r="BS224" s="2">
        <v>3787</v>
      </c>
      <c r="BT224" s="2">
        <v>2137</v>
      </c>
      <c r="BU224" s="2">
        <v>2068</v>
      </c>
      <c r="BV224" s="2">
        <v>4205</v>
      </c>
      <c r="BW224" s="2">
        <v>1919</v>
      </c>
      <c r="BX224" s="2">
        <v>1754</v>
      </c>
      <c r="BY224" s="2">
        <v>3673</v>
      </c>
      <c r="BZ224" s="2">
        <v>48500</v>
      </c>
      <c r="CA224" s="2">
        <v>45198</v>
      </c>
      <c r="CB224" s="2">
        <v>93698</v>
      </c>
      <c r="CC224" s="2">
        <v>54069</v>
      </c>
      <c r="CD224" s="2">
        <v>23858</v>
      </c>
      <c r="CE224" s="2">
        <v>77927</v>
      </c>
      <c r="CF224" s="2">
        <f t="shared" si="326"/>
        <v>9014</v>
      </c>
      <c r="CG224" s="2">
        <f t="shared" si="327"/>
        <v>3825</v>
      </c>
      <c r="CH224" s="2">
        <f t="shared" si="328"/>
        <v>12839</v>
      </c>
      <c r="CI224" s="2">
        <v>132183</v>
      </c>
      <c r="CJ224" s="2">
        <v>92613</v>
      </c>
      <c r="CK224" s="2">
        <v>224796</v>
      </c>
      <c r="CL224" s="122" t="s">
        <v>29</v>
      </c>
      <c r="CM224" s="221" t="s">
        <v>324</v>
      </c>
    </row>
    <row r="225" spans="4:91">
      <c r="D225" s="122" t="s">
        <v>29</v>
      </c>
      <c r="E225" s="20" t="s">
        <v>325</v>
      </c>
      <c r="BH225" s="122" t="s">
        <v>29</v>
      </c>
      <c r="BI225" s="20" t="s">
        <v>324</v>
      </c>
      <c r="BK225" s="2">
        <v>320</v>
      </c>
      <c r="BL225" s="2">
        <v>273</v>
      </c>
      <c r="BM225" s="2">
        <v>593</v>
      </c>
      <c r="BN225" s="2">
        <v>263</v>
      </c>
      <c r="BO225" s="2">
        <v>199</v>
      </c>
      <c r="BP225" s="2">
        <v>462</v>
      </c>
      <c r="BQ225" s="2">
        <v>35</v>
      </c>
      <c r="BR225" s="2">
        <v>20</v>
      </c>
      <c r="BS225" s="2">
        <v>55</v>
      </c>
      <c r="BT225" s="2">
        <v>134</v>
      </c>
      <c r="BU225" s="2">
        <v>93</v>
      </c>
      <c r="BV225" s="2">
        <v>227</v>
      </c>
      <c r="BW225" s="2">
        <v>103</v>
      </c>
      <c r="BX225" s="2">
        <v>86</v>
      </c>
      <c r="BY225" s="2">
        <v>189</v>
      </c>
      <c r="BZ225" s="2">
        <v>3888</v>
      </c>
      <c r="CA225" s="2">
        <v>3189</v>
      </c>
      <c r="CB225" s="2">
        <v>7077</v>
      </c>
      <c r="CC225" s="2">
        <v>5727</v>
      </c>
      <c r="CD225" s="2">
        <v>2926</v>
      </c>
      <c r="CE225" s="2">
        <v>8653</v>
      </c>
      <c r="CF225" s="2">
        <f t="shared" si="326"/>
        <v>1582</v>
      </c>
      <c r="CG225" s="2">
        <f t="shared" si="327"/>
        <v>803</v>
      </c>
      <c r="CH225" s="2">
        <f t="shared" si="328"/>
        <v>2385</v>
      </c>
      <c r="CI225" s="2">
        <v>12052</v>
      </c>
      <c r="CJ225" s="2">
        <v>7589</v>
      </c>
      <c r="CK225" s="2">
        <v>19641</v>
      </c>
      <c r="CL225" s="122" t="s">
        <v>29</v>
      </c>
      <c r="CM225" s="221" t="s">
        <v>325</v>
      </c>
    </row>
    <row r="226" spans="4:91">
      <c r="D226" s="122" t="s">
        <v>29</v>
      </c>
      <c r="E226" s="20" t="s">
        <v>326</v>
      </c>
      <c r="BH226" s="122" t="s">
        <v>29</v>
      </c>
      <c r="BI226" s="20" t="s">
        <v>325</v>
      </c>
      <c r="BK226" s="2">
        <v>1527</v>
      </c>
      <c r="BL226" s="2">
        <v>1314</v>
      </c>
      <c r="BM226" s="2">
        <v>2841</v>
      </c>
      <c r="BN226" s="2">
        <v>932</v>
      </c>
      <c r="BO226" s="2">
        <v>842</v>
      </c>
      <c r="BP226" s="2">
        <v>1774</v>
      </c>
      <c r="BQ226" s="2">
        <v>605</v>
      </c>
      <c r="BR226" s="2">
        <v>473</v>
      </c>
      <c r="BS226" s="2">
        <v>1078</v>
      </c>
      <c r="BT226" s="2">
        <v>272</v>
      </c>
      <c r="BU226" s="2">
        <v>189</v>
      </c>
      <c r="BV226" s="2">
        <v>461</v>
      </c>
      <c r="BW226" s="2">
        <v>393</v>
      </c>
      <c r="BX226" s="2">
        <v>412</v>
      </c>
      <c r="BY226" s="2">
        <v>805</v>
      </c>
      <c r="BZ226" s="2">
        <v>27156</v>
      </c>
      <c r="CA226" s="2">
        <v>25471</v>
      </c>
      <c r="CB226" s="2">
        <v>52627</v>
      </c>
      <c r="CC226" s="2">
        <v>18745</v>
      </c>
      <c r="CD226" s="2">
        <v>7827</v>
      </c>
      <c r="CE226" s="2">
        <v>26572</v>
      </c>
      <c r="CF226" s="2">
        <f t="shared" si="326"/>
        <v>4511</v>
      </c>
      <c r="CG226" s="2">
        <f t="shared" si="327"/>
        <v>1654</v>
      </c>
      <c r="CH226" s="2">
        <f t="shared" si="328"/>
        <v>6165</v>
      </c>
      <c r="CI226" s="2">
        <v>54141</v>
      </c>
      <c r="CJ226" s="2">
        <v>38182</v>
      </c>
      <c r="CK226" s="2">
        <v>92323</v>
      </c>
      <c r="CL226" s="122" t="s">
        <v>29</v>
      </c>
      <c r="CM226" s="221" t="s">
        <v>326</v>
      </c>
    </row>
    <row r="227" spans="4:91">
      <c r="E227" s="217" t="s">
        <v>381</v>
      </c>
      <c r="BH227" s="122" t="s">
        <v>29</v>
      </c>
      <c r="BI227" s="20" t="s">
        <v>326</v>
      </c>
      <c r="BK227" s="13">
        <f>SUM(BK216:BK226)</f>
        <v>26670</v>
      </c>
      <c r="BL227" s="13">
        <f t="shared" ref="BL227" si="329">SUM(BL216:BL226)</f>
        <v>24951</v>
      </c>
      <c r="BM227" s="13">
        <f t="shared" ref="BM227" si="330">SUM(BM216:BM226)</f>
        <v>51621</v>
      </c>
      <c r="BN227" s="13">
        <f t="shared" ref="BN227" si="331">SUM(BN216:BN226)</f>
        <v>17948</v>
      </c>
      <c r="BO227" s="13">
        <f t="shared" ref="BO227" si="332">SUM(BO216:BO226)</f>
        <v>17479</v>
      </c>
      <c r="BP227" s="13">
        <f t="shared" ref="BP227" si="333">SUM(BP216:BP226)</f>
        <v>35427</v>
      </c>
      <c r="BQ227" s="13">
        <f t="shared" ref="BQ227" si="334">SUM(BQ216:BQ226)</f>
        <v>6869</v>
      </c>
      <c r="BR227" s="13">
        <f t="shared" ref="BR227" si="335">SUM(BR216:BR226)</f>
        <v>5116</v>
      </c>
      <c r="BS227" s="13">
        <f t="shared" ref="BS227" si="336">SUM(BS216:BS226)</f>
        <v>11985</v>
      </c>
      <c r="BT227" s="13">
        <f t="shared" ref="BT227" si="337">SUM(BT216:BT226)</f>
        <v>5588</v>
      </c>
      <c r="BU227" s="13">
        <f t="shared" ref="BU227" si="338">SUM(BU216:BU226)</f>
        <v>4867</v>
      </c>
      <c r="BV227" s="13">
        <f t="shared" ref="BV227" si="339">SUM(BV216:BV226)</f>
        <v>10455</v>
      </c>
      <c r="BW227" s="13">
        <f t="shared" ref="BW227" si="340">SUM(BW216:BW226)</f>
        <v>7798</v>
      </c>
      <c r="BX227" s="13">
        <f t="shared" ref="BX227" si="341">SUM(BX216:BX226)</f>
        <v>7214</v>
      </c>
      <c r="BY227" s="13">
        <f t="shared" ref="BY227" si="342">SUM(BY216:BY226)</f>
        <v>15012</v>
      </c>
      <c r="BZ227" s="13">
        <f t="shared" ref="BZ227" si="343">SUM(BZ216:BZ226)</f>
        <v>278324</v>
      </c>
      <c r="CA227" s="13">
        <f t="shared" ref="CA227" si="344">SUM(CA216:CA226)</f>
        <v>261550</v>
      </c>
      <c r="CB227" s="13">
        <f t="shared" ref="CB227" si="345">SUM(CB216:CB226)</f>
        <v>539874</v>
      </c>
      <c r="CC227" s="13">
        <f t="shared" ref="CC227" si="346">SUM(CC216:CC226)</f>
        <v>266685</v>
      </c>
      <c r="CD227" s="13">
        <f t="shared" ref="CD227" si="347">SUM(CD216:CD226)</f>
        <v>155419</v>
      </c>
      <c r="CE227" s="13">
        <f t="shared" ref="CE227" si="348">SUM(CE216:CE226)</f>
        <v>422104</v>
      </c>
      <c r="CF227" s="13">
        <f t="shared" ref="CF227" si="349">SUM(CF216:CF226)</f>
        <v>72846</v>
      </c>
      <c r="CG227" s="13">
        <f t="shared" ref="CG227" si="350">SUM(CG216:CG226)</f>
        <v>40932</v>
      </c>
      <c r="CH227" s="13">
        <f t="shared" ref="CH227" si="351">SUM(CH216:CH226)</f>
        <v>113778</v>
      </c>
      <c r="CI227" s="13">
        <f t="shared" ref="CI227" si="352">SUM(CI216:CI226)</f>
        <v>682728</v>
      </c>
      <c r="CJ227" s="13">
        <f t="shared" ref="CJ227" si="353">SUM(CJ216:CJ226)</f>
        <v>517528</v>
      </c>
      <c r="CK227" s="13">
        <f t="shared" ref="CK227" si="354">SUM(CK216:CK226)</f>
        <v>1200256</v>
      </c>
      <c r="CL227" s="219"/>
      <c r="CM227" s="220" t="s">
        <v>381</v>
      </c>
    </row>
    <row r="228" spans="4:91">
      <c r="D228" s="122" t="s">
        <v>49</v>
      </c>
      <c r="E228" s="20" t="s">
        <v>312</v>
      </c>
      <c r="BH228" s="123"/>
      <c r="BI228" s="217" t="s">
        <v>381</v>
      </c>
      <c r="BK228" s="2">
        <v>6648</v>
      </c>
      <c r="BL228" s="2">
        <v>5420</v>
      </c>
      <c r="BM228" s="2">
        <v>12068</v>
      </c>
      <c r="BN228" s="2">
        <v>814</v>
      </c>
      <c r="BO228" s="2">
        <v>636</v>
      </c>
      <c r="BP228" s="2">
        <v>1450</v>
      </c>
      <c r="BQ228" s="2">
        <v>282</v>
      </c>
      <c r="BR228" s="2">
        <v>190</v>
      </c>
      <c r="BS228" s="2">
        <v>472</v>
      </c>
      <c r="BT228" s="2">
        <v>149</v>
      </c>
      <c r="BU228" s="2">
        <v>88</v>
      </c>
      <c r="BV228" s="2">
        <v>237</v>
      </c>
      <c r="BW228" s="2">
        <v>56</v>
      </c>
      <c r="BX228" s="2">
        <v>51</v>
      </c>
      <c r="BY228" s="2">
        <v>107</v>
      </c>
      <c r="BZ228" s="2">
        <v>5080</v>
      </c>
      <c r="CA228" s="2">
        <v>3390</v>
      </c>
      <c r="CB228" s="2">
        <v>8470</v>
      </c>
      <c r="CC228" s="2">
        <v>338875</v>
      </c>
      <c r="CD228" s="2">
        <v>282094</v>
      </c>
      <c r="CE228" s="2">
        <v>620969</v>
      </c>
      <c r="CF228" s="2">
        <f t="shared" ref="CF228:CF238" si="355">CI228-CC228-BZ228-BW228-BT228-BQ228-BN228-BK228</f>
        <v>8647</v>
      </c>
      <c r="CG228" s="2">
        <f t="shared" ref="CG228:CG238" si="356">CJ228-CD228-CA228-BX228-BU228-BR228-BO228-BL228</f>
        <v>4301</v>
      </c>
      <c r="CH228" s="2">
        <f t="shared" ref="CH228:CH238" si="357">CK228-CE228-CB228-BY228-BV228-BS228-BP228-BM228</f>
        <v>12948</v>
      </c>
      <c r="CI228" s="2">
        <v>360551</v>
      </c>
      <c r="CJ228" s="2">
        <v>296170</v>
      </c>
      <c r="CK228" s="2">
        <v>656721</v>
      </c>
      <c r="CL228" s="122" t="s">
        <v>49</v>
      </c>
      <c r="CM228" s="221" t="s">
        <v>312</v>
      </c>
    </row>
    <row r="229" spans="4:91">
      <c r="D229" s="122" t="s">
        <v>49</v>
      </c>
      <c r="E229" s="20" t="s">
        <v>313</v>
      </c>
      <c r="BH229" s="122" t="s">
        <v>49</v>
      </c>
      <c r="BI229" s="20" t="s">
        <v>312</v>
      </c>
      <c r="BK229" s="2">
        <v>1610</v>
      </c>
      <c r="BL229" s="2">
        <v>1610</v>
      </c>
      <c r="BM229" s="2">
        <v>3220</v>
      </c>
      <c r="BN229" s="2">
        <v>522</v>
      </c>
      <c r="BO229" s="2">
        <v>550</v>
      </c>
      <c r="BP229" s="2">
        <v>1072</v>
      </c>
      <c r="BQ229" s="2">
        <v>31</v>
      </c>
      <c r="BR229" s="2">
        <v>17</v>
      </c>
      <c r="BS229" s="2">
        <v>48</v>
      </c>
      <c r="BT229" s="2">
        <v>134</v>
      </c>
      <c r="BU229" s="2">
        <v>104</v>
      </c>
      <c r="BV229" s="2">
        <v>238</v>
      </c>
      <c r="BW229" s="2">
        <v>15</v>
      </c>
      <c r="BX229" s="2">
        <v>15</v>
      </c>
      <c r="BY229" s="2">
        <v>30</v>
      </c>
      <c r="BZ229" s="2">
        <v>827</v>
      </c>
      <c r="CA229" s="2">
        <v>408</v>
      </c>
      <c r="CB229" s="2">
        <v>1235</v>
      </c>
      <c r="CC229" s="2">
        <v>253228</v>
      </c>
      <c r="CD229" s="2">
        <v>266418</v>
      </c>
      <c r="CE229" s="2">
        <v>519646</v>
      </c>
      <c r="CF229" s="2">
        <f t="shared" si="355"/>
        <v>862</v>
      </c>
      <c r="CG229" s="2">
        <f t="shared" si="356"/>
        <v>196</v>
      </c>
      <c r="CH229" s="2">
        <f t="shared" si="357"/>
        <v>1058</v>
      </c>
      <c r="CI229" s="2">
        <v>257229</v>
      </c>
      <c r="CJ229" s="2">
        <v>269318</v>
      </c>
      <c r="CK229" s="2">
        <v>526547</v>
      </c>
      <c r="CL229" s="122" t="s">
        <v>49</v>
      </c>
      <c r="CM229" s="221" t="s">
        <v>313</v>
      </c>
    </row>
    <row r="230" spans="4:91">
      <c r="D230" s="122" t="s">
        <v>49</v>
      </c>
      <c r="E230" s="20" t="s">
        <v>586</v>
      </c>
      <c r="BH230" s="122" t="s">
        <v>49</v>
      </c>
      <c r="BI230" s="20" t="s">
        <v>313</v>
      </c>
      <c r="BK230" s="2">
        <v>13224</v>
      </c>
      <c r="BL230" s="2">
        <v>11481</v>
      </c>
      <c r="BM230" s="2">
        <v>24705</v>
      </c>
      <c r="BN230" s="2">
        <v>283</v>
      </c>
      <c r="BO230" s="2">
        <v>261</v>
      </c>
      <c r="BP230" s="2">
        <v>544</v>
      </c>
      <c r="BQ230" s="2">
        <v>1782</v>
      </c>
      <c r="BR230" s="2">
        <v>1612</v>
      </c>
      <c r="BS230" s="2">
        <v>3394</v>
      </c>
      <c r="BT230" s="2">
        <v>1270</v>
      </c>
      <c r="BU230" s="2">
        <v>1194</v>
      </c>
      <c r="BV230" s="2">
        <v>2464</v>
      </c>
      <c r="BW230" s="2">
        <v>31</v>
      </c>
      <c r="BX230" s="2">
        <v>30</v>
      </c>
      <c r="BY230" s="2">
        <v>61</v>
      </c>
      <c r="BZ230" s="2">
        <v>3879</v>
      </c>
      <c r="CA230" s="2">
        <v>2498</v>
      </c>
      <c r="CB230" s="2">
        <v>6377</v>
      </c>
      <c r="CC230" s="2">
        <v>403129</v>
      </c>
      <c r="CD230" s="2">
        <v>337273</v>
      </c>
      <c r="CE230" s="2">
        <v>740402</v>
      </c>
      <c r="CF230" s="2">
        <f t="shared" si="355"/>
        <v>7639</v>
      </c>
      <c r="CG230" s="2">
        <f t="shared" si="356"/>
        <v>3570</v>
      </c>
      <c r="CH230" s="2">
        <f t="shared" si="357"/>
        <v>11209</v>
      </c>
      <c r="CI230" s="2">
        <v>431237</v>
      </c>
      <c r="CJ230" s="2">
        <v>357919</v>
      </c>
      <c r="CK230" s="2">
        <v>789156</v>
      </c>
      <c r="CL230" s="122" t="s">
        <v>49</v>
      </c>
      <c r="CM230" s="221" t="s">
        <v>586</v>
      </c>
    </row>
    <row r="231" spans="4:91">
      <c r="D231" s="122" t="s">
        <v>49</v>
      </c>
      <c r="E231" s="20" t="s">
        <v>587</v>
      </c>
      <c r="BH231" s="122" t="s">
        <v>49</v>
      </c>
      <c r="BI231" s="20" t="s">
        <v>586</v>
      </c>
      <c r="BK231" s="2">
        <v>572</v>
      </c>
      <c r="BL231" s="2">
        <v>532</v>
      </c>
      <c r="BM231" s="2">
        <v>1104</v>
      </c>
      <c r="BN231" s="2">
        <v>145</v>
      </c>
      <c r="BO231" s="2">
        <v>90</v>
      </c>
      <c r="BP231" s="2">
        <v>235</v>
      </c>
      <c r="BQ231" s="2">
        <v>596</v>
      </c>
      <c r="BR231" s="2">
        <v>501</v>
      </c>
      <c r="BS231" s="2">
        <v>1097</v>
      </c>
      <c r="BT231" s="2">
        <v>103</v>
      </c>
      <c r="BU231" s="2">
        <v>105</v>
      </c>
      <c r="BV231" s="2">
        <v>208</v>
      </c>
      <c r="BW231" s="2">
        <v>28</v>
      </c>
      <c r="BX231" s="2">
        <v>27</v>
      </c>
      <c r="BY231" s="2">
        <v>55</v>
      </c>
      <c r="BZ231" s="2">
        <v>1422</v>
      </c>
      <c r="CA231" s="2">
        <v>676</v>
      </c>
      <c r="CB231" s="2">
        <v>2098</v>
      </c>
      <c r="CC231" s="2">
        <v>120201</v>
      </c>
      <c r="CD231" s="2">
        <v>109233</v>
      </c>
      <c r="CE231" s="2">
        <v>229434</v>
      </c>
      <c r="CF231" s="2">
        <f t="shared" si="355"/>
        <v>11114</v>
      </c>
      <c r="CG231" s="2">
        <f t="shared" si="356"/>
        <v>7471</v>
      </c>
      <c r="CH231" s="2">
        <f t="shared" si="357"/>
        <v>18585</v>
      </c>
      <c r="CI231" s="2">
        <v>134181</v>
      </c>
      <c r="CJ231" s="2">
        <v>118635</v>
      </c>
      <c r="CK231" s="2">
        <v>252816</v>
      </c>
      <c r="CL231" s="122" t="s">
        <v>49</v>
      </c>
      <c r="CM231" s="221" t="s">
        <v>587</v>
      </c>
    </row>
    <row r="232" spans="4:91">
      <c r="D232" s="122" t="s">
        <v>49</v>
      </c>
      <c r="E232" s="20" t="s">
        <v>588</v>
      </c>
      <c r="BH232" s="122" t="s">
        <v>49</v>
      </c>
      <c r="BI232" s="20" t="s">
        <v>587</v>
      </c>
      <c r="BK232" s="2">
        <v>2612</v>
      </c>
      <c r="BL232" s="2">
        <v>2764</v>
      </c>
      <c r="BM232" s="2">
        <v>5376</v>
      </c>
      <c r="BN232" s="2">
        <v>1201</v>
      </c>
      <c r="BO232" s="2">
        <v>1396</v>
      </c>
      <c r="BP232" s="2">
        <v>2597</v>
      </c>
      <c r="BQ232" s="2">
        <v>1771</v>
      </c>
      <c r="BR232" s="2">
        <v>1948</v>
      </c>
      <c r="BS232" s="2">
        <v>3719</v>
      </c>
      <c r="BT232" s="2">
        <v>839</v>
      </c>
      <c r="BU232" s="2">
        <v>777</v>
      </c>
      <c r="BV232" s="2">
        <v>1616</v>
      </c>
      <c r="BW232" s="2">
        <v>459</v>
      </c>
      <c r="BX232" s="2">
        <v>470</v>
      </c>
      <c r="BY232" s="2">
        <v>929</v>
      </c>
      <c r="BZ232" s="2">
        <v>68477</v>
      </c>
      <c r="CA232" s="2">
        <v>65009</v>
      </c>
      <c r="CB232" s="2">
        <v>133486</v>
      </c>
      <c r="CC232" s="2">
        <v>396650</v>
      </c>
      <c r="CD232" s="2">
        <v>362476</v>
      </c>
      <c r="CE232" s="2">
        <v>759126</v>
      </c>
      <c r="CF232" s="2">
        <f t="shared" si="355"/>
        <v>387140</v>
      </c>
      <c r="CG232" s="2">
        <f t="shared" si="356"/>
        <v>403684</v>
      </c>
      <c r="CH232" s="2">
        <f t="shared" si="357"/>
        <v>790824</v>
      </c>
      <c r="CI232" s="2">
        <v>859149</v>
      </c>
      <c r="CJ232" s="2">
        <v>838524</v>
      </c>
      <c r="CK232" s="2">
        <v>1697673</v>
      </c>
      <c r="CL232" s="122" t="s">
        <v>49</v>
      </c>
      <c r="CM232" s="221" t="s">
        <v>588</v>
      </c>
    </row>
    <row r="233" spans="4:91">
      <c r="D233" s="122" t="s">
        <v>49</v>
      </c>
      <c r="E233" s="20" t="s">
        <v>589</v>
      </c>
      <c r="BH233" s="122" t="s">
        <v>49</v>
      </c>
      <c r="BI233" s="20" t="s">
        <v>588</v>
      </c>
      <c r="BK233" s="2">
        <v>24847</v>
      </c>
      <c r="BL233" s="2">
        <v>26775</v>
      </c>
      <c r="BM233" s="2">
        <v>51622</v>
      </c>
      <c r="BN233" s="2">
        <v>3379</v>
      </c>
      <c r="BO233" s="2">
        <v>3620</v>
      </c>
      <c r="BP233" s="2">
        <v>6999</v>
      </c>
      <c r="BQ233" s="2">
        <v>10389</v>
      </c>
      <c r="BR233" s="2">
        <v>10718</v>
      </c>
      <c r="BS233" s="2">
        <v>21107</v>
      </c>
      <c r="BT233" s="2">
        <v>610</v>
      </c>
      <c r="BU233" s="2">
        <v>460</v>
      </c>
      <c r="BV233" s="2">
        <v>1070</v>
      </c>
      <c r="BW233" s="2">
        <v>716</v>
      </c>
      <c r="BX233" s="2">
        <v>622</v>
      </c>
      <c r="BY233" s="2">
        <v>1338</v>
      </c>
      <c r="BZ233" s="2">
        <v>4258</v>
      </c>
      <c r="CA233" s="2">
        <v>3595</v>
      </c>
      <c r="CB233" s="2">
        <v>7853</v>
      </c>
      <c r="CC233" s="2">
        <v>434261</v>
      </c>
      <c r="CD233" s="2">
        <v>424977</v>
      </c>
      <c r="CE233" s="2">
        <v>859238</v>
      </c>
      <c r="CF233" s="2">
        <f t="shared" si="355"/>
        <v>8056</v>
      </c>
      <c r="CG233" s="2">
        <f t="shared" si="356"/>
        <v>3442</v>
      </c>
      <c r="CH233" s="2">
        <f t="shared" si="357"/>
        <v>11498</v>
      </c>
      <c r="CI233" s="2">
        <v>486516</v>
      </c>
      <c r="CJ233" s="2">
        <v>474209</v>
      </c>
      <c r="CK233" s="2">
        <v>960725</v>
      </c>
      <c r="CL233" s="122" t="s">
        <v>49</v>
      </c>
      <c r="CM233" s="221" t="s">
        <v>589</v>
      </c>
    </row>
    <row r="234" spans="4:91">
      <c r="D234" s="122" t="s">
        <v>49</v>
      </c>
      <c r="E234" s="20" t="s">
        <v>455</v>
      </c>
      <c r="BH234" s="122" t="s">
        <v>49</v>
      </c>
      <c r="BI234" s="20" t="s">
        <v>589</v>
      </c>
      <c r="BK234" s="2">
        <v>326</v>
      </c>
      <c r="BL234" s="2">
        <v>327</v>
      </c>
      <c r="BM234" s="2">
        <v>653</v>
      </c>
      <c r="BN234" s="2">
        <v>310</v>
      </c>
      <c r="BO234" s="2">
        <v>359</v>
      </c>
      <c r="BP234" s="2">
        <v>669</v>
      </c>
      <c r="BQ234" s="2">
        <v>920</v>
      </c>
      <c r="BR234" s="2">
        <v>1042</v>
      </c>
      <c r="BS234" s="2">
        <v>1962</v>
      </c>
      <c r="BT234" s="2">
        <v>296</v>
      </c>
      <c r="BU234" s="2">
        <v>271</v>
      </c>
      <c r="BV234" s="2">
        <v>567</v>
      </c>
      <c r="BW234" s="2">
        <v>210</v>
      </c>
      <c r="BX234" s="2">
        <v>120</v>
      </c>
      <c r="BY234" s="2">
        <v>330</v>
      </c>
      <c r="BZ234" s="2">
        <v>8443</v>
      </c>
      <c r="CA234" s="2">
        <v>7716</v>
      </c>
      <c r="CB234" s="2">
        <v>16159</v>
      </c>
      <c r="CC234" s="2">
        <v>367366</v>
      </c>
      <c r="CD234" s="2">
        <v>358396</v>
      </c>
      <c r="CE234" s="2">
        <v>725762</v>
      </c>
      <c r="CF234" s="2">
        <f t="shared" si="355"/>
        <v>24521</v>
      </c>
      <c r="CG234" s="2">
        <f t="shared" si="356"/>
        <v>19653</v>
      </c>
      <c r="CH234" s="2">
        <f t="shared" si="357"/>
        <v>44174</v>
      </c>
      <c r="CI234" s="2">
        <v>402392</v>
      </c>
      <c r="CJ234" s="2">
        <v>387884</v>
      </c>
      <c r="CK234" s="2">
        <v>790276</v>
      </c>
      <c r="CL234" s="122" t="s">
        <v>49</v>
      </c>
      <c r="CM234" s="221" t="s">
        <v>455</v>
      </c>
    </row>
    <row r="235" spans="4:91">
      <c r="D235" s="122" t="s">
        <v>49</v>
      </c>
      <c r="E235" s="20" t="s">
        <v>594</v>
      </c>
      <c r="BH235" s="122" t="s">
        <v>49</v>
      </c>
      <c r="BI235" s="20" t="s">
        <v>455</v>
      </c>
      <c r="BK235" s="2">
        <v>780</v>
      </c>
      <c r="BL235" s="2">
        <v>902</v>
      </c>
      <c r="BM235" s="2">
        <v>1682</v>
      </c>
      <c r="BN235" s="2">
        <v>661</v>
      </c>
      <c r="BO235" s="2">
        <v>731</v>
      </c>
      <c r="BP235" s="2">
        <v>1392</v>
      </c>
      <c r="BQ235" s="2">
        <v>550</v>
      </c>
      <c r="BR235" s="2">
        <v>587</v>
      </c>
      <c r="BS235" s="2">
        <v>1137</v>
      </c>
      <c r="BT235" s="2">
        <v>294</v>
      </c>
      <c r="BU235" s="2">
        <v>197</v>
      </c>
      <c r="BV235" s="2">
        <v>491</v>
      </c>
      <c r="BW235" s="2">
        <v>99</v>
      </c>
      <c r="BX235" s="2">
        <v>69</v>
      </c>
      <c r="BY235" s="2">
        <v>168</v>
      </c>
      <c r="BZ235" s="2">
        <v>13328</v>
      </c>
      <c r="CA235" s="2">
        <v>11302</v>
      </c>
      <c r="CB235" s="2">
        <v>24630</v>
      </c>
      <c r="CC235" s="2">
        <v>273600</v>
      </c>
      <c r="CD235" s="2">
        <v>253740</v>
      </c>
      <c r="CE235" s="2">
        <v>527340</v>
      </c>
      <c r="CF235" s="2">
        <f t="shared" si="355"/>
        <v>129682</v>
      </c>
      <c r="CG235" s="2">
        <f t="shared" si="356"/>
        <v>127366</v>
      </c>
      <c r="CH235" s="2">
        <f t="shared" si="357"/>
        <v>257048</v>
      </c>
      <c r="CI235" s="2">
        <v>418994</v>
      </c>
      <c r="CJ235" s="2">
        <v>394894</v>
      </c>
      <c r="CK235" s="2">
        <v>813888</v>
      </c>
      <c r="CL235" s="122" t="s">
        <v>49</v>
      </c>
      <c r="CM235" s="221" t="s">
        <v>594</v>
      </c>
    </row>
    <row r="236" spans="4:91">
      <c r="D236" s="122" t="s">
        <v>49</v>
      </c>
      <c r="E236" s="20" t="s">
        <v>324</v>
      </c>
      <c r="BH236" s="122" t="s">
        <v>49</v>
      </c>
      <c r="BI236" s="20" t="s">
        <v>594</v>
      </c>
      <c r="BK236" s="2">
        <v>6349</v>
      </c>
      <c r="BL236" s="2">
        <v>6333</v>
      </c>
      <c r="BM236" s="2">
        <v>12682</v>
      </c>
      <c r="BN236" s="2">
        <v>1607</v>
      </c>
      <c r="BO236" s="2">
        <v>1433</v>
      </c>
      <c r="BP236" s="2">
        <v>3040</v>
      </c>
      <c r="BQ236" s="2">
        <v>3486</v>
      </c>
      <c r="BR236" s="2">
        <v>3590</v>
      </c>
      <c r="BS236" s="2">
        <v>7076</v>
      </c>
      <c r="BT236" s="2">
        <v>578</v>
      </c>
      <c r="BU236" s="2">
        <v>491</v>
      </c>
      <c r="BV236" s="2">
        <v>1069</v>
      </c>
      <c r="BW236" s="2">
        <v>154</v>
      </c>
      <c r="BX236" s="2">
        <v>120</v>
      </c>
      <c r="BY236" s="2">
        <v>274</v>
      </c>
      <c r="BZ236" s="2">
        <v>5368</v>
      </c>
      <c r="CA236" s="2">
        <v>3355</v>
      </c>
      <c r="CB236" s="2">
        <v>8723</v>
      </c>
      <c r="CC236" s="2">
        <v>420314</v>
      </c>
      <c r="CD236" s="2">
        <v>365677</v>
      </c>
      <c r="CE236" s="2">
        <v>785991</v>
      </c>
      <c r="CF236" s="2">
        <f t="shared" si="355"/>
        <v>5408</v>
      </c>
      <c r="CG236" s="2">
        <f t="shared" si="356"/>
        <v>1973</v>
      </c>
      <c r="CH236" s="2">
        <f t="shared" si="357"/>
        <v>7381</v>
      </c>
      <c r="CI236" s="2">
        <v>443264</v>
      </c>
      <c r="CJ236" s="2">
        <v>382972</v>
      </c>
      <c r="CK236" s="2">
        <v>826236</v>
      </c>
      <c r="CL236" s="122" t="s">
        <v>49</v>
      </c>
      <c r="CM236" s="221" t="s">
        <v>324</v>
      </c>
    </row>
    <row r="237" spans="4:91">
      <c r="D237" s="122" t="s">
        <v>49</v>
      </c>
      <c r="E237" s="20" t="s">
        <v>325</v>
      </c>
      <c r="BH237" s="122" t="s">
        <v>49</v>
      </c>
      <c r="BI237" s="20" t="s">
        <v>324</v>
      </c>
      <c r="BK237" s="2">
        <v>221</v>
      </c>
      <c r="BL237" s="2">
        <v>148</v>
      </c>
      <c r="BM237" s="2">
        <v>369</v>
      </c>
      <c r="BN237" s="2">
        <v>67</v>
      </c>
      <c r="BO237" s="2">
        <v>43</v>
      </c>
      <c r="BP237" s="2">
        <v>110</v>
      </c>
      <c r="BQ237" s="2">
        <v>68</v>
      </c>
      <c r="BR237" s="2">
        <v>39</v>
      </c>
      <c r="BS237" s="2">
        <v>107</v>
      </c>
      <c r="BT237" s="2">
        <v>89</v>
      </c>
      <c r="BU237" s="2">
        <v>58</v>
      </c>
      <c r="BV237" s="2">
        <v>147</v>
      </c>
      <c r="BW237" s="2">
        <v>23</v>
      </c>
      <c r="BX237" s="2">
        <v>19</v>
      </c>
      <c r="BY237" s="2">
        <v>42</v>
      </c>
      <c r="BZ237" s="2">
        <v>1709</v>
      </c>
      <c r="CA237" s="2">
        <v>1213</v>
      </c>
      <c r="CB237" s="2">
        <v>2922</v>
      </c>
      <c r="CC237" s="2">
        <v>15425</v>
      </c>
      <c r="CD237" s="2">
        <v>10229</v>
      </c>
      <c r="CE237" s="2">
        <v>25654</v>
      </c>
      <c r="CF237" s="2">
        <f t="shared" si="355"/>
        <v>5122</v>
      </c>
      <c r="CG237" s="2">
        <f t="shared" si="356"/>
        <v>3364</v>
      </c>
      <c r="CH237" s="2">
        <f t="shared" si="357"/>
        <v>8486</v>
      </c>
      <c r="CI237" s="2">
        <v>22724</v>
      </c>
      <c r="CJ237" s="2">
        <v>15113</v>
      </c>
      <c r="CK237" s="2">
        <v>37837</v>
      </c>
      <c r="CL237" s="122" t="s">
        <v>49</v>
      </c>
      <c r="CM237" s="221" t="s">
        <v>325</v>
      </c>
    </row>
    <row r="238" spans="4:91">
      <c r="D238" s="122" t="s">
        <v>49</v>
      </c>
      <c r="E238" s="20" t="s">
        <v>326</v>
      </c>
      <c r="BH238" s="122" t="s">
        <v>49</v>
      </c>
      <c r="BI238" s="20" t="s">
        <v>325</v>
      </c>
      <c r="BK238" s="2">
        <v>3002</v>
      </c>
      <c r="BL238" s="2">
        <v>2863</v>
      </c>
      <c r="BM238" s="2">
        <v>5865</v>
      </c>
      <c r="BN238" s="2">
        <v>200</v>
      </c>
      <c r="BO238" s="2">
        <v>143</v>
      </c>
      <c r="BP238" s="2">
        <v>343</v>
      </c>
      <c r="BQ238" s="2">
        <v>2817</v>
      </c>
      <c r="BR238" s="2">
        <v>2636</v>
      </c>
      <c r="BS238" s="2">
        <v>5453</v>
      </c>
      <c r="BT238" s="2">
        <v>615</v>
      </c>
      <c r="BU238" s="2">
        <v>582</v>
      </c>
      <c r="BV238" s="2">
        <v>1197</v>
      </c>
      <c r="BW238" s="2">
        <v>99</v>
      </c>
      <c r="BX238" s="2">
        <v>110</v>
      </c>
      <c r="BY238" s="2">
        <v>209</v>
      </c>
      <c r="BZ238" s="2">
        <v>987</v>
      </c>
      <c r="CA238" s="2">
        <v>608</v>
      </c>
      <c r="CB238" s="2">
        <v>1595</v>
      </c>
      <c r="CC238" s="2">
        <v>372351</v>
      </c>
      <c r="CD238" s="2">
        <v>338157</v>
      </c>
      <c r="CE238" s="2">
        <v>710508</v>
      </c>
      <c r="CF238" s="2">
        <f t="shared" si="355"/>
        <v>7677</v>
      </c>
      <c r="CG238" s="2">
        <f t="shared" si="356"/>
        <v>4386</v>
      </c>
      <c r="CH238" s="2">
        <f t="shared" si="357"/>
        <v>12063</v>
      </c>
      <c r="CI238" s="2">
        <v>387748</v>
      </c>
      <c r="CJ238" s="2">
        <v>349485</v>
      </c>
      <c r="CK238" s="2">
        <v>737233</v>
      </c>
      <c r="CL238" s="122" t="s">
        <v>49</v>
      </c>
      <c r="CM238" s="221" t="s">
        <v>326</v>
      </c>
    </row>
    <row r="239" spans="4:91">
      <c r="E239" s="217" t="s">
        <v>380</v>
      </c>
      <c r="BH239" s="122" t="s">
        <v>49</v>
      </c>
      <c r="BI239" s="20" t="s">
        <v>326</v>
      </c>
      <c r="BK239" s="13">
        <f>SUM(BK228:BK238)</f>
        <v>60191</v>
      </c>
      <c r="BL239" s="13">
        <f t="shared" ref="BL239:CK239" si="358">SUM(BL228:BL238)</f>
        <v>59155</v>
      </c>
      <c r="BM239" s="13">
        <f t="shared" si="358"/>
        <v>119346</v>
      </c>
      <c r="BN239" s="13">
        <f t="shared" si="358"/>
        <v>9189</v>
      </c>
      <c r="BO239" s="13">
        <f t="shared" si="358"/>
        <v>9262</v>
      </c>
      <c r="BP239" s="13">
        <f t="shared" si="358"/>
        <v>18451</v>
      </c>
      <c r="BQ239" s="13">
        <f t="shared" si="358"/>
        <v>22692</v>
      </c>
      <c r="BR239" s="13">
        <f t="shared" si="358"/>
        <v>22880</v>
      </c>
      <c r="BS239" s="13">
        <f t="shared" si="358"/>
        <v>45572</v>
      </c>
      <c r="BT239" s="13">
        <f t="shared" si="358"/>
        <v>4977</v>
      </c>
      <c r="BU239" s="13">
        <f t="shared" si="358"/>
        <v>4327</v>
      </c>
      <c r="BV239" s="13">
        <f t="shared" si="358"/>
        <v>9304</v>
      </c>
      <c r="BW239" s="13">
        <f t="shared" si="358"/>
        <v>1890</v>
      </c>
      <c r="BX239" s="13">
        <f t="shared" si="358"/>
        <v>1653</v>
      </c>
      <c r="BY239" s="13">
        <f t="shared" si="358"/>
        <v>3543</v>
      </c>
      <c r="BZ239" s="13">
        <f t="shared" si="358"/>
        <v>113778</v>
      </c>
      <c r="CA239" s="13">
        <f t="shared" si="358"/>
        <v>99770</v>
      </c>
      <c r="CB239" s="13">
        <f t="shared" si="358"/>
        <v>213548</v>
      </c>
      <c r="CC239" s="13">
        <f t="shared" si="358"/>
        <v>3395400</v>
      </c>
      <c r="CD239" s="13">
        <f t="shared" si="358"/>
        <v>3108670</v>
      </c>
      <c r="CE239" s="13">
        <f t="shared" si="358"/>
        <v>6504070</v>
      </c>
      <c r="CF239" s="13">
        <f t="shared" si="358"/>
        <v>595868</v>
      </c>
      <c r="CG239" s="13">
        <f t="shared" si="358"/>
        <v>579406</v>
      </c>
      <c r="CH239" s="13">
        <f t="shared" si="358"/>
        <v>1175274</v>
      </c>
      <c r="CI239" s="13">
        <f t="shared" si="358"/>
        <v>4203985</v>
      </c>
      <c r="CJ239" s="13">
        <f t="shared" si="358"/>
        <v>3885123</v>
      </c>
      <c r="CK239" s="13">
        <f t="shared" si="358"/>
        <v>8089108</v>
      </c>
      <c r="CL239" s="219"/>
      <c r="CM239" s="220" t="s">
        <v>380</v>
      </c>
    </row>
    <row r="240" spans="4:91">
      <c r="BH240" s="123"/>
      <c r="BI240" s="217" t="s">
        <v>380</v>
      </c>
      <c r="CL240" s="219"/>
      <c r="CM240" s="25"/>
    </row>
    <row r="241" spans="4:91">
      <c r="E241" s="217" t="s">
        <v>383</v>
      </c>
      <c r="BH241" s="123"/>
      <c r="CL241" s="219"/>
      <c r="CM241" s="220" t="s">
        <v>383</v>
      </c>
    </row>
    <row r="242" spans="4:91">
      <c r="D242" s="122" t="s">
        <v>692</v>
      </c>
      <c r="E242" s="20" t="s">
        <v>384</v>
      </c>
      <c r="BH242" s="123"/>
      <c r="BI242" s="217" t="s">
        <v>383</v>
      </c>
      <c r="BK242" s="2">
        <v>397</v>
      </c>
      <c r="BL242" s="2">
        <v>325</v>
      </c>
      <c r="BM242" s="2">
        <v>722</v>
      </c>
      <c r="BN242" s="2">
        <v>586</v>
      </c>
      <c r="BO242" s="2">
        <v>554</v>
      </c>
      <c r="BP242" s="2">
        <v>1140</v>
      </c>
      <c r="BQ242" s="2">
        <v>302</v>
      </c>
      <c r="BR242" s="2">
        <v>259</v>
      </c>
      <c r="BS242" s="2">
        <v>561</v>
      </c>
      <c r="BT242" s="2">
        <v>220</v>
      </c>
      <c r="BU242" s="2">
        <v>164</v>
      </c>
      <c r="BV242" s="2">
        <v>384</v>
      </c>
      <c r="BW242" s="2">
        <v>499</v>
      </c>
      <c r="BX242" s="2">
        <v>466</v>
      </c>
      <c r="BY242" s="2">
        <v>965</v>
      </c>
      <c r="BZ242" s="2">
        <v>9063</v>
      </c>
      <c r="CA242" s="2">
        <v>8012</v>
      </c>
      <c r="CB242" s="2">
        <v>17075</v>
      </c>
      <c r="CC242" s="2">
        <v>36030</v>
      </c>
      <c r="CD242" s="2">
        <v>27574</v>
      </c>
      <c r="CE242" s="2">
        <v>63604</v>
      </c>
      <c r="CF242" s="2">
        <f t="shared" ref="CF242:CF250" si="359">CI242-CC242-BZ242-BW242-BT242-BQ242-BN242-BK242</f>
        <v>21172</v>
      </c>
      <c r="CG242" s="2">
        <f t="shared" ref="CG242:CG250" si="360">CJ242-CD242-CA242-BX242-BU242-BR242-BO242-BL242</f>
        <v>14683</v>
      </c>
      <c r="CH242" s="2">
        <f t="shared" ref="CH242:CH250" si="361">CK242-CE242-CB242-BY242-BV242-BS242-BP242-BM242</f>
        <v>35855</v>
      </c>
      <c r="CI242" s="2">
        <v>68269</v>
      </c>
      <c r="CJ242" s="2">
        <v>52037</v>
      </c>
      <c r="CK242" s="2">
        <v>120306</v>
      </c>
      <c r="CL242" s="122" t="s">
        <v>597</v>
      </c>
      <c r="CM242" s="221" t="s">
        <v>384</v>
      </c>
    </row>
    <row r="243" spans="4:91">
      <c r="D243" s="122" t="s">
        <v>692</v>
      </c>
      <c r="E243" s="20" t="s">
        <v>385</v>
      </c>
      <c r="BH243" s="122" t="s">
        <v>597</v>
      </c>
      <c r="BI243" s="20" t="s">
        <v>384</v>
      </c>
      <c r="BK243" s="2">
        <v>1011</v>
      </c>
      <c r="BL243" s="2">
        <v>1068</v>
      </c>
      <c r="BM243" s="2">
        <v>2079</v>
      </c>
      <c r="BN243" s="2">
        <v>1544</v>
      </c>
      <c r="BO243" s="2">
        <v>1575</v>
      </c>
      <c r="BP243" s="2">
        <v>3119</v>
      </c>
      <c r="BQ243" s="2">
        <v>959</v>
      </c>
      <c r="BR243" s="2">
        <v>1139</v>
      </c>
      <c r="BS243" s="2">
        <v>2098</v>
      </c>
      <c r="BT243" s="2">
        <v>481</v>
      </c>
      <c r="BU243" s="2">
        <v>440</v>
      </c>
      <c r="BV243" s="2">
        <v>921</v>
      </c>
      <c r="BW243" s="2">
        <v>460</v>
      </c>
      <c r="BX243" s="2">
        <v>515</v>
      </c>
      <c r="BY243" s="2">
        <v>975</v>
      </c>
      <c r="BZ243" s="2">
        <v>20800</v>
      </c>
      <c r="CA243" s="2">
        <v>20339</v>
      </c>
      <c r="CB243" s="2">
        <v>41139</v>
      </c>
      <c r="CC243" s="2">
        <v>215827</v>
      </c>
      <c r="CD243" s="2">
        <v>216374</v>
      </c>
      <c r="CE243" s="2">
        <v>432201</v>
      </c>
      <c r="CF243" s="2">
        <f t="shared" si="359"/>
        <v>57886</v>
      </c>
      <c r="CG243" s="2">
        <f t="shared" si="360"/>
        <v>29743</v>
      </c>
      <c r="CH243" s="2">
        <f t="shared" si="361"/>
        <v>87629</v>
      </c>
      <c r="CI243" s="2">
        <v>298968</v>
      </c>
      <c r="CJ243" s="2">
        <v>271193</v>
      </c>
      <c r="CK243" s="2">
        <v>570161</v>
      </c>
      <c r="CL243" s="122" t="s">
        <v>597</v>
      </c>
      <c r="CM243" s="221" t="s">
        <v>385</v>
      </c>
    </row>
    <row r="244" spans="4:91">
      <c r="D244" s="122" t="s">
        <v>692</v>
      </c>
      <c r="E244" s="20" t="s">
        <v>519</v>
      </c>
      <c r="BH244" s="122" t="s">
        <v>597</v>
      </c>
      <c r="BI244" s="20" t="s">
        <v>385</v>
      </c>
      <c r="BK244" s="2">
        <v>1077</v>
      </c>
      <c r="BL244" s="2">
        <v>940</v>
      </c>
      <c r="BM244" s="2">
        <v>2017</v>
      </c>
      <c r="BN244" s="2">
        <v>2214</v>
      </c>
      <c r="BO244" s="2">
        <v>2313</v>
      </c>
      <c r="BP244" s="2">
        <v>4527</v>
      </c>
      <c r="BQ244" s="2">
        <v>1051</v>
      </c>
      <c r="BR244" s="2">
        <v>1210</v>
      </c>
      <c r="BS244" s="2">
        <v>2261</v>
      </c>
      <c r="BT244" s="2">
        <v>787</v>
      </c>
      <c r="BU244" s="2">
        <v>731</v>
      </c>
      <c r="BV244" s="2">
        <v>1518</v>
      </c>
      <c r="BW244" s="2">
        <v>666</v>
      </c>
      <c r="BX244" s="2">
        <v>619</v>
      </c>
      <c r="BY244" s="2">
        <v>1285</v>
      </c>
      <c r="BZ244" s="2">
        <v>13418</v>
      </c>
      <c r="CA244" s="2">
        <v>12526</v>
      </c>
      <c r="CB244" s="2">
        <v>25944</v>
      </c>
      <c r="CC244" s="2">
        <v>121348</v>
      </c>
      <c r="CD244" s="2">
        <v>117663</v>
      </c>
      <c r="CE244" s="2">
        <v>239011</v>
      </c>
      <c r="CF244" s="2">
        <f t="shared" si="359"/>
        <v>201982</v>
      </c>
      <c r="CG244" s="2">
        <f t="shared" si="360"/>
        <v>193492</v>
      </c>
      <c r="CH244" s="2">
        <f t="shared" si="361"/>
        <v>395474</v>
      </c>
      <c r="CI244" s="2">
        <v>342543</v>
      </c>
      <c r="CJ244" s="2">
        <v>329494</v>
      </c>
      <c r="CK244" s="2">
        <v>672037</v>
      </c>
      <c r="CL244" s="122" t="s">
        <v>597</v>
      </c>
      <c r="CM244" s="221" t="s">
        <v>519</v>
      </c>
    </row>
    <row r="245" spans="4:91">
      <c r="D245" s="122" t="s">
        <v>692</v>
      </c>
      <c r="E245" s="20" t="s">
        <v>520</v>
      </c>
      <c r="BH245" s="122" t="s">
        <v>597</v>
      </c>
      <c r="BI245" s="20" t="s">
        <v>519</v>
      </c>
      <c r="BK245" s="2">
        <v>1442</v>
      </c>
      <c r="BL245" s="2">
        <v>1335</v>
      </c>
      <c r="BM245" s="2">
        <v>2777</v>
      </c>
      <c r="BN245" s="2">
        <v>2523</v>
      </c>
      <c r="BO245" s="2">
        <v>2694</v>
      </c>
      <c r="BP245" s="2">
        <v>5217</v>
      </c>
      <c r="BQ245" s="2">
        <v>1235</v>
      </c>
      <c r="BR245" s="2">
        <v>1312</v>
      </c>
      <c r="BS245" s="2">
        <v>2547</v>
      </c>
      <c r="BT245" s="2">
        <v>595</v>
      </c>
      <c r="BU245" s="2">
        <v>562</v>
      </c>
      <c r="BV245" s="2">
        <v>1157</v>
      </c>
      <c r="BW245" s="2">
        <v>700</v>
      </c>
      <c r="BX245" s="2">
        <v>750</v>
      </c>
      <c r="BY245" s="2">
        <v>1450</v>
      </c>
      <c r="BZ245" s="2">
        <v>18571</v>
      </c>
      <c r="CA245" s="2">
        <v>18842</v>
      </c>
      <c r="CB245" s="2">
        <v>37413</v>
      </c>
      <c r="CC245" s="2">
        <v>155602</v>
      </c>
      <c r="CD245" s="2">
        <v>153024</v>
      </c>
      <c r="CE245" s="2">
        <v>308626</v>
      </c>
      <c r="CF245" s="2">
        <f t="shared" si="359"/>
        <v>93411</v>
      </c>
      <c r="CG245" s="2">
        <f t="shared" si="360"/>
        <v>61669</v>
      </c>
      <c r="CH245" s="2">
        <f t="shared" si="361"/>
        <v>155080</v>
      </c>
      <c r="CI245" s="2">
        <v>274079</v>
      </c>
      <c r="CJ245" s="2">
        <v>240188</v>
      </c>
      <c r="CK245" s="2">
        <v>514267</v>
      </c>
      <c r="CL245" s="122" t="s">
        <v>597</v>
      </c>
      <c r="CM245" s="221" t="s">
        <v>520</v>
      </c>
    </row>
    <row r="246" spans="4:91">
      <c r="D246" s="122" t="s">
        <v>692</v>
      </c>
      <c r="E246" s="20" t="s">
        <v>521</v>
      </c>
      <c r="BH246" s="122" t="s">
        <v>597</v>
      </c>
      <c r="BI246" s="20" t="s">
        <v>520</v>
      </c>
      <c r="BK246" s="2">
        <v>1639</v>
      </c>
      <c r="BL246" s="2">
        <v>1159</v>
      </c>
      <c r="BM246" s="2">
        <v>2798</v>
      </c>
      <c r="BN246" s="2">
        <v>1617</v>
      </c>
      <c r="BO246" s="2">
        <v>1309</v>
      </c>
      <c r="BP246" s="2">
        <v>2926</v>
      </c>
      <c r="BQ246" s="2">
        <v>377</v>
      </c>
      <c r="BR246" s="2">
        <v>358</v>
      </c>
      <c r="BS246" s="2">
        <v>735</v>
      </c>
      <c r="BT246" s="2">
        <v>332</v>
      </c>
      <c r="BU246" s="2">
        <v>210</v>
      </c>
      <c r="BV246" s="2">
        <v>542</v>
      </c>
      <c r="BW246" s="2">
        <v>270</v>
      </c>
      <c r="BX246" s="2">
        <v>251</v>
      </c>
      <c r="BY246" s="2">
        <v>521</v>
      </c>
      <c r="BZ246" s="2">
        <v>7620</v>
      </c>
      <c r="CA246" s="2">
        <v>3605</v>
      </c>
      <c r="CB246" s="2">
        <v>11225</v>
      </c>
      <c r="CC246" s="2">
        <v>61361</v>
      </c>
      <c r="CD246" s="2">
        <v>25875</v>
      </c>
      <c r="CE246" s="2">
        <v>87236</v>
      </c>
      <c r="CF246" s="2">
        <f t="shared" si="359"/>
        <v>78845</v>
      </c>
      <c r="CG246" s="2">
        <f t="shared" si="360"/>
        <v>38508</v>
      </c>
      <c r="CH246" s="2">
        <f t="shared" si="361"/>
        <v>117353</v>
      </c>
      <c r="CI246" s="2">
        <v>152061</v>
      </c>
      <c r="CJ246" s="2">
        <v>71275</v>
      </c>
      <c r="CK246" s="2">
        <v>223336</v>
      </c>
      <c r="CL246" s="122" t="s">
        <v>597</v>
      </c>
      <c r="CM246" s="221" t="s">
        <v>521</v>
      </c>
    </row>
    <row r="247" spans="4:91">
      <c r="D247" s="122" t="s">
        <v>692</v>
      </c>
      <c r="E247" s="20" t="s">
        <v>522</v>
      </c>
      <c r="BH247" s="122" t="s">
        <v>597</v>
      </c>
      <c r="BI247" s="20" t="s">
        <v>521</v>
      </c>
      <c r="BK247" s="2">
        <v>65</v>
      </c>
      <c r="BL247" s="2">
        <v>57</v>
      </c>
      <c r="BM247" s="2">
        <v>122</v>
      </c>
      <c r="BN247" s="2">
        <v>83</v>
      </c>
      <c r="BO247" s="2">
        <v>75</v>
      </c>
      <c r="BP247" s="2">
        <v>158</v>
      </c>
      <c r="BQ247" s="2">
        <v>28</v>
      </c>
      <c r="BR247" s="2">
        <v>33</v>
      </c>
      <c r="BS247" s="2">
        <v>61</v>
      </c>
      <c r="BT247" s="2">
        <v>12</v>
      </c>
      <c r="BU247" s="2">
        <v>8</v>
      </c>
      <c r="BV247" s="2">
        <v>20</v>
      </c>
      <c r="BW247" s="2">
        <v>1</v>
      </c>
      <c r="BX247" s="2">
        <v>1</v>
      </c>
      <c r="BY247" s="2">
        <v>2</v>
      </c>
      <c r="BZ247" s="2">
        <v>192</v>
      </c>
      <c r="CA247" s="2">
        <v>165</v>
      </c>
      <c r="CB247" s="2">
        <v>357</v>
      </c>
      <c r="CC247" s="2">
        <v>5832</v>
      </c>
      <c r="CD247" s="2">
        <v>3628</v>
      </c>
      <c r="CE247" s="2">
        <v>9460</v>
      </c>
      <c r="CF247" s="2">
        <f t="shared" si="359"/>
        <v>14259</v>
      </c>
      <c r="CG247" s="2">
        <f t="shared" si="360"/>
        <v>3674</v>
      </c>
      <c r="CH247" s="2">
        <f t="shared" si="361"/>
        <v>17933</v>
      </c>
      <c r="CI247" s="2">
        <v>20472</v>
      </c>
      <c r="CJ247" s="2">
        <v>7641</v>
      </c>
      <c r="CK247" s="2">
        <v>28113</v>
      </c>
      <c r="CL247" s="122" t="s">
        <v>597</v>
      </c>
      <c r="CM247" s="221" t="s">
        <v>522</v>
      </c>
    </row>
    <row r="248" spans="4:91">
      <c r="D248" s="122" t="s">
        <v>692</v>
      </c>
      <c r="E248" s="20" t="s">
        <v>149</v>
      </c>
      <c r="BH248" s="122" t="s">
        <v>597</v>
      </c>
      <c r="BI248" s="20" t="s">
        <v>522</v>
      </c>
      <c r="BK248" s="2">
        <v>956</v>
      </c>
      <c r="BL248" s="2">
        <v>1046</v>
      </c>
      <c r="BM248" s="2">
        <v>2002</v>
      </c>
      <c r="BN248" s="2">
        <v>2125</v>
      </c>
      <c r="BO248" s="2">
        <v>2529</v>
      </c>
      <c r="BP248" s="2">
        <v>4654</v>
      </c>
      <c r="BQ248" s="2">
        <v>2364</v>
      </c>
      <c r="BR248" s="2">
        <v>2783</v>
      </c>
      <c r="BS248" s="2">
        <v>5147</v>
      </c>
      <c r="BT248" s="2">
        <v>586</v>
      </c>
      <c r="BU248" s="2">
        <v>613</v>
      </c>
      <c r="BV248" s="2">
        <v>1199</v>
      </c>
      <c r="BW248" s="2">
        <v>620</v>
      </c>
      <c r="BX248" s="2">
        <v>732</v>
      </c>
      <c r="BY248" s="2">
        <v>1352</v>
      </c>
      <c r="BZ248" s="2">
        <v>23556</v>
      </c>
      <c r="CA248" s="2">
        <v>22909</v>
      </c>
      <c r="CB248" s="2">
        <v>46465</v>
      </c>
      <c r="CC248" s="2">
        <v>630167</v>
      </c>
      <c r="CD248" s="2">
        <v>654313</v>
      </c>
      <c r="CE248" s="2">
        <v>1284480</v>
      </c>
      <c r="CF248" s="2">
        <f t="shared" si="359"/>
        <v>46124</v>
      </c>
      <c r="CG248" s="2">
        <f t="shared" si="360"/>
        <v>41620</v>
      </c>
      <c r="CH248" s="2">
        <f t="shared" si="361"/>
        <v>87744</v>
      </c>
      <c r="CI248" s="2">
        <v>706498</v>
      </c>
      <c r="CJ248" s="2">
        <v>726545</v>
      </c>
      <c r="CK248" s="2">
        <v>1433043</v>
      </c>
      <c r="CL248" s="122" t="s">
        <v>597</v>
      </c>
      <c r="CM248" s="221" t="s">
        <v>149</v>
      </c>
    </row>
    <row r="249" spans="4:91">
      <c r="D249" s="122" t="s">
        <v>692</v>
      </c>
      <c r="E249" s="20" t="s">
        <v>388</v>
      </c>
      <c r="BH249" s="122" t="s">
        <v>597</v>
      </c>
      <c r="BI249" s="20" t="s">
        <v>149</v>
      </c>
      <c r="BK249" s="2">
        <v>1834</v>
      </c>
      <c r="BL249" s="2">
        <v>1843</v>
      </c>
      <c r="BM249" s="2">
        <v>3677</v>
      </c>
      <c r="BN249" s="2">
        <v>3223</v>
      </c>
      <c r="BO249" s="2">
        <v>3469</v>
      </c>
      <c r="BP249" s="2">
        <v>6692</v>
      </c>
      <c r="BQ249" s="2">
        <v>2665</v>
      </c>
      <c r="BR249" s="2">
        <v>2687</v>
      </c>
      <c r="BS249" s="2">
        <v>5352</v>
      </c>
      <c r="BT249" s="2">
        <v>1614</v>
      </c>
      <c r="BU249" s="2">
        <v>1491</v>
      </c>
      <c r="BV249" s="2">
        <v>3105</v>
      </c>
      <c r="BW249" s="2">
        <v>1049</v>
      </c>
      <c r="BX249" s="2">
        <v>1183</v>
      </c>
      <c r="BY249" s="2">
        <v>2232</v>
      </c>
      <c r="BZ249" s="2">
        <v>69752</v>
      </c>
      <c r="CA249" s="2">
        <v>69251</v>
      </c>
      <c r="CB249" s="2">
        <v>139003</v>
      </c>
      <c r="CC249" s="2">
        <v>813588</v>
      </c>
      <c r="CD249" s="2">
        <v>822278</v>
      </c>
      <c r="CE249" s="2">
        <v>1635866</v>
      </c>
      <c r="CF249" s="2">
        <f t="shared" si="359"/>
        <v>68207</v>
      </c>
      <c r="CG249" s="2">
        <f t="shared" si="360"/>
        <v>63545</v>
      </c>
      <c r="CH249" s="2">
        <f t="shared" si="361"/>
        <v>131752</v>
      </c>
      <c r="CI249" s="2">
        <v>961932</v>
      </c>
      <c r="CJ249" s="2">
        <v>965747</v>
      </c>
      <c r="CK249" s="2">
        <v>1927679</v>
      </c>
      <c r="CL249" s="122" t="s">
        <v>597</v>
      </c>
      <c r="CM249" s="221" t="s">
        <v>388</v>
      </c>
    </row>
    <row r="250" spans="4:91">
      <c r="D250" s="122" t="s">
        <v>692</v>
      </c>
      <c r="E250" s="20" t="s">
        <v>389</v>
      </c>
      <c r="BH250" s="122" t="s">
        <v>597</v>
      </c>
      <c r="BI250" s="20" t="s">
        <v>388</v>
      </c>
      <c r="BK250" s="2">
        <v>131</v>
      </c>
      <c r="BL250" s="2">
        <v>101</v>
      </c>
      <c r="BM250" s="2">
        <v>232</v>
      </c>
      <c r="BN250" s="2">
        <v>478</v>
      </c>
      <c r="BO250" s="2">
        <v>428</v>
      </c>
      <c r="BP250" s="2">
        <v>906</v>
      </c>
      <c r="BQ250" s="2">
        <v>463</v>
      </c>
      <c r="BR250" s="2">
        <v>444</v>
      </c>
      <c r="BS250" s="2">
        <v>907</v>
      </c>
      <c r="BT250" s="2">
        <v>97</v>
      </c>
      <c r="BU250" s="2">
        <v>83</v>
      </c>
      <c r="BV250" s="2">
        <v>180</v>
      </c>
      <c r="BW250" s="2">
        <v>85</v>
      </c>
      <c r="BX250" s="2">
        <v>97</v>
      </c>
      <c r="BY250" s="2">
        <v>182</v>
      </c>
      <c r="BZ250" s="2">
        <v>2950</v>
      </c>
      <c r="CA250" s="2">
        <v>2184</v>
      </c>
      <c r="CB250" s="2">
        <v>5134</v>
      </c>
      <c r="CC250" s="2">
        <v>12518</v>
      </c>
      <c r="CD250" s="2">
        <v>8240</v>
      </c>
      <c r="CE250" s="2">
        <v>20758</v>
      </c>
      <c r="CF250" s="2">
        <f t="shared" si="359"/>
        <v>122875</v>
      </c>
      <c r="CG250" s="2">
        <f t="shared" si="360"/>
        <v>118706</v>
      </c>
      <c r="CH250" s="2">
        <f t="shared" si="361"/>
        <v>241581</v>
      </c>
      <c r="CI250" s="2">
        <v>139597</v>
      </c>
      <c r="CJ250" s="2">
        <v>130283</v>
      </c>
      <c r="CK250" s="2">
        <v>269880</v>
      </c>
      <c r="CL250" s="122" t="s">
        <v>597</v>
      </c>
      <c r="CM250" s="221" t="s">
        <v>389</v>
      </c>
    </row>
    <row r="251" spans="4:91">
      <c r="E251" s="217" t="s">
        <v>390</v>
      </c>
      <c r="BH251" s="122" t="s">
        <v>597</v>
      </c>
      <c r="BI251" s="20" t="s">
        <v>389</v>
      </c>
      <c r="BK251" s="13">
        <f>SUM(BK242:BK250)</f>
        <v>8552</v>
      </c>
      <c r="BL251" s="13">
        <f t="shared" ref="BL251" si="362">SUM(BL242:BL250)</f>
        <v>7874</v>
      </c>
      <c r="BM251" s="13">
        <f t="shared" ref="BM251" si="363">SUM(BM242:BM250)</f>
        <v>16426</v>
      </c>
      <c r="BN251" s="13">
        <f t="shared" ref="BN251" si="364">SUM(BN242:BN250)</f>
        <v>14393</v>
      </c>
      <c r="BO251" s="13">
        <f t="shared" ref="BO251" si="365">SUM(BO242:BO250)</f>
        <v>14946</v>
      </c>
      <c r="BP251" s="13">
        <f t="shared" ref="BP251" si="366">SUM(BP242:BP250)</f>
        <v>29339</v>
      </c>
      <c r="BQ251" s="13">
        <f t="shared" ref="BQ251" si="367">SUM(BQ242:BQ250)</f>
        <v>9444</v>
      </c>
      <c r="BR251" s="13">
        <f t="shared" ref="BR251" si="368">SUM(BR242:BR250)</f>
        <v>10225</v>
      </c>
      <c r="BS251" s="13">
        <f t="shared" ref="BS251" si="369">SUM(BS242:BS250)</f>
        <v>19669</v>
      </c>
      <c r="BT251" s="13">
        <f t="shared" ref="BT251" si="370">SUM(BT242:BT250)</f>
        <v>4724</v>
      </c>
      <c r="BU251" s="13">
        <f t="shared" ref="BU251" si="371">SUM(BU242:BU250)</f>
        <v>4302</v>
      </c>
      <c r="BV251" s="13">
        <f t="shared" ref="BV251" si="372">SUM(BV242:BV250)</f>
        <v>9026</v>
      </c>
      <c r="BW251" s="13">
        <f t="shared" ref="BW251" si="373">SUM(BW242:BW250)</f>
        <v>4350</v>
      </c>
      <c r="BX251" s="13">
        <f t="shared" ref="BX251" si="374">SUM(BX242:BX250)</f>
        <v>4614</v>
      </c>
      <c r="BY251" s="13">
        <f t="shared" ref="BY251" si="375">SUM(BY242:BY250)</f>
        <v>8964</v>
      </c>
      <c r="BZ251" s="13">
        <f t="shared" ref="BZ251" si="376">SUM(BZ242:BZ250)</f>
        <v>165922</v>
      </c>
      <c r="CA251" s="13">
        <f t="shared" ref="CA251" si="377">SUM(CA242:CA250)</f>
        <v>157833</v>
      </c>
      <c r="CB251" s="13">
        <f t="shared" ref="CB251" si="378">SUM(CB242:CB250)</f>
        <v>323755</v>
      </c>
      <c r="CC251" s="13">
        <f t="shared" ref="CC251" si="379">SUM(CC242:CC250)</f>
        <v>2052273</v>
      </c>
      <c r="CD251" s="13">
        <f t="shared" ref="CD251" si="380">SUM(CD242:CD250)</f>
        <v>2028969</v>
      </c>
      <c r="CE251" s="13">
        <f t="shared" ref="CE251" si="381">SUM(CE242:CE250)</f>
        <v>4081242</v>
      </c>
      <c r="CF251" s="13">
        <f t="shared" ref="CF251" si="382">SUM(CF242:CF250)</f>
        <v>704761</v>
      </c>
      <c r="CG251" s="13">
        <f t="shared" ref="CG251" si="383">SUM(CG242:CG250)</f>
        <v>565640</v>
      </c>
      <c r="CH251" s="13">
        <f t="shared" ref="CH251" si="384">SUM(CH242:CH250)</f>
        <v>1270401</v>
      </c>
      <c r="CI251" s="13">
        <f t="shared" ref="CI251" si="385">SUM(CI242:CI250)</f>
        <v>2964419</v>
      </c>
      <c r="CJ251" s="13">
        <f t="shared" ref="CJ251" si="386">SUM(CJ242:CJ250)</f>
        <v>2794403</v>
      </c>
      <c r="CK251" s="13">
        <f t="shared" ref="CK251" si="387">SUM(CK242:CK250)</f>
        <v>5758822</v>
      </c>
      <c r="CL251" s="219"/>
      <c r="CM251" s="220" t="s">
        <v>390</v>
      </c>
    </row>
    <row r="252" spans="4:91">
      <c r="D252" s="122" t="s">
        <v>29</v>
      </c>
      <c r="E252" s="20" t="s">
        <v>384</v>
      </c>
      <c r="BH252" s="123"/>
      <c r="BI252" s="217" t="s">
        <v>390</v>
      </c>
      <c r="BK252" s="2">
        <v>319</v>
      </c>
      <c r="BL252" s="2">
        <v>281</v>
      </c>
      <c r="BM252" s="2">
        <v>600</v>
      </c>
      <c r="BN252" s="2">
        <v>416</v>
      </c>
      <c r="BO252" s="2">
        <v>425</v>
      </c>
      <c r="BP252" s="2">
        <v>841</v>
      </c>
      <c r="BQ252" s="2">
        <v>141</v>
      </c>
      <c r="BR252" s="2">
        <v>104</v>
      </c>
      <c r="BS252" s="2">
        <v>245</v>
      </c>
      <c r="BT252" s="2">
        <v>151</v>
      </c>
      <c r="BU252" s="2">
        <v>113</v>
      </c>
      <c r="BV252" s="2">
        <v>264</v>
      </c>
      <c r="BW252" s="2">
        <v>424</v>
      </c>
      <c r="BX252" s="2">
        <v>396</v>
      </c>
      <c r="BY252" s="2">
        <v>820</v>
      </c>
      <c r="BZ252" s="2">
        <v>6484</v>
      </c>
      <c r="CA252" s="2">
        <v>6328</v>
      </c>
      <c r="CB252" s="2">
        <v>12812</v>
      </c>
      <c r="CC252" s="2">
        <v>7898</v>
      </c>
      <c r="CD252" s="2">
        <v>4804</v>
      </c>
      <c r="CE252" s="2">
        <v>12702</v>
      </c>
      <c r="CF252" s="2">
        <f t="shared" ref="CF252:CF260" si="388">CI252-CC252-BZ252-BW252-BT252-BQ252-BN252-BK252</f>
        <v>4018</v>
      </c>
      <c r="CG252" s="2">
        <f t="shared" ref="CG252:CG260" si="389">CJ252-CD252-CA252-BX252-BU252-BR252-BO252-BL252</f>
        <v>532</v>
      </c>
      <c r="CH252" s="2">
        <f t="shared" ref="CH252:CH260" si="390">CK252-CE252-CB252-BY252-BV252-BS252-BP252-BM252</f>
        <v>4550</v>
      </c>
      <c r="CI252" s="2">
        <v>19851</v>
      </c>
      <c r="CJ252" s="2">
        <v>12983</v>
      </c>
      <c r="CK252" s="2">
        <v>32834</v>
      </c>
      <c r="CL252" s="122" t="s">
        <v>29</v>
      </c>
      <c r="CM252" s="221" t="s">
        <v>384</v>
      </c>
    </row>
    <row r="253" spans="4:91">
      <c r="D253" s="122" t="s">
        <v>29</v>
      </c>
      <c r="E253" s="20" t="s">
        <v>385</v>
      </c>
      <c r="BH253" s="122" t="s">
        <v>29</v>
      </c>
      <c r="BI253" s="20" t="s">
        <v>384</v>
      </c>
      <c r="BK253" s="2">
        <v>578</v>
      </c>
      <c r="BL253" s="2">
        <v>670</v>
      </c>
      <c r="BM253" s="2">
        <v>1248</v>
      </c>
      <c r="BN253" s="2">
        <v>1249</v>
      </c>
      <c r="BO253" s="2">
        <v>1295</v>
      </c>
      <c r="BP253" s="2">
        <v>2544</v>
      </c>
      <c r="BQ253" s="2">
        <v>300</v>
      </c>
      <c r="BR253" s="2">
        <v>344</v>
      </c>
      <c r="BS253" s="2">
        <v>644</v>
      </c>
      <c r="BT253" s="2">
        <v>254</v>
      </c>
      <c r="BU253" s="2">
        <v>239</v>
      </c>
      <c r="BV253" s="2">
        <v>493</v>
      </c>
      <c r="BW253" s="2">
        <v>352</v>
      </c>
      <c r="BX253" s="2">
        <v>398</v>
      </c>
      <c r="BY253" s="2">
        <v>750</v>
      </c>
      <c r="BZ253" s="2">
        <v>13385</v>
      </c>
      <c r="CA253" s="2">
        <v>13903</v>
      </c>
      <c r="CB253" s="2">
        <v>27288</v>
      </c>
      <c r="CC253" s="2">
        <v>13619</v>
      </c>
      <c r="CD253" s="2">
        <v>11042</v>
      </c>
      <c r="CE253" s="2">
        <v>24661</v>
      </c>
      <c r="CF253" s="2">
        <f t="shared" si="388"/>
        <v>4037</v>
      </c>
      <c r="CG253" s="2">
        <f t="shared" si="389"/>
        <v>1219</v>
      </c>
      <c r="CH253" s="2">
        <f t="shared" si="390"/>
        <v>5256</v>
      </c>
      <c r="CI253" s="2">
        <v>33774</v>
      </c>
      <c r="CJ253" s="2">
        <v>29110</v>
      </c>
      <c r="CK253" s="2">
        <v>62884</v>
      </c>
      <c r="CL253" s="122" t="s">
        <v>29</v>
      </c>
      <c r="CM253" s="221" t="s">
        <v>385</v>
      </c>
    </row>
    <row r="254" spans="4:91">
      <c r="D254" s="122" t="s">
        <v>29</v>
      </c>
      <c r="E254" s="20" t="s">
        <v>519</v>
      </c>
      <c r="BH254" s="122" t="s">
        <v>29</v>
      </c>
      <c r="BI254" s="20" t="s">
        <v>385</v>
      </c>
      <c r="BK254" s="2">
        <v>413</v>
      </c>
      <c r="BL254" s="2">
        <v>408</v>
      </c>
      <c r="BM254" s="2">
        <v>821</v>
      </c>
      <c r="BN254" s="2">
        <v>1341</v>
      </c>
      <c r="BO254" s="2">
        <v>1478</v>
      </c>
      <c r="BP254" s="2">
        <v>2819</v>
      </c>
      <c r="BQ254" s="2">
        <v>285</v>
      </c>
      <c r="BR254" s="2">
        <v>286</v>
      </c>
      <c r="BS254" s="2">
        <v>571</v>
      </c>
      <c r="BT254" s="2">
        <v>265</v>
      </c>
      <c r="BU254" s="2">
        <v>240</v>
      </c>
      <c r="BV254" s="2">
        <v>505</v>
      </c>
      <c r="BW254" s="2">
        <v>467</v>
      </c>
      <c r="BX254" s="2">
        <v>418</v>
      </c>
      <c r="BY254" s="2">
        <v>885</v>
      </c>
      <c r="BZ254" s="2">
        <v>7756</v>
      </c>
      <c r="CA254" s="2">
        <v>7942</v>
      </c>
      <c r="CB254" s="2">
        <v>15698</v>
      </c>
      <c r="CC254" s="2">
        <v>7082</v>
      </c>
      <c r="CD254" s="2">
        <v>4883</v>
      </c>
      <c r="CE254" s="2">
        <v>11965</v>
      </c>
      <c r="CF254" s="2">
        <f t="shared" si="388"/>
        <v>6378</v>
      </c>
      <c r="CG254" s="2">
        <f t="shared" si="389"/>
        <v>3136</v>
      </c>
      <c r="CH254" s="2">
        <f t="shared" si="390"/>
        <v>9514</v>
      </c>
      <c r="CI254" s="2">
        <v>23987</v>
      </c>
      <c r="CJ254" s="2">
        <v>18791</v>
      </c>
      <c r="CK254" s="2">
        <v>42778</v>
      </c>
      <c r="CL254" s="122" t="s">
        <v>29</v>
      </c>
      <c r="CM254" s="221" t="s">
        <v>519</v>
      </c>
    </row>
    <row r="255" spans="4:91">
      <c r="D255" s="122" t="s">
        <v>29</v>
      </c>
      <c r="E255" s="20" t="s">
        <v>520</v>
      </c>
      <c r="BH255" s="122" t="s">
        <v>29</v>
      </c>
      <c r="BI255" s="20" t="s">
        <v>519</v>
      </c>
      <c r="BK255" s="2">
        <v>893</v>
      </c>
      <c r="BL255" s="2">
        <v>911</v>
      </c>
      <c r="BM255" s="2">
        <v>1804</v>
      </c>
      <c r="BN255" s="2">
        <v>1938</v>
      </c>
      <c r="BO255" s="2">
        <v>2194</v>
      </c>
      <c r="BP255" s="2">
        <v>4132</v>
      </c>
      <c r="BQ255" s="2">
        <v>495</v>
      </c>
      <c r="BR255" s="2">
        <v>443</v>
      </c>
      <c r="BS255" s="2">
        <v>938</v>
      </c>
      <c r="BT255" s="2">
        <v>327</v>
      </c>
      <c r="BU255" s="2">
        <v>316</v>
      </c>
      <c r="BV255" s="2">
        <v>643</v>
      </c>
      <c r="BW255" s="2">
        <v>558</v>
      </c>
      <c r="BX255" s="2">
        <v>605</v>
      </c>
      <c r="BY255" s="2">
        <v>1163</v>
      </c>
      <c r="BZ255" s="2">
        <v>12554</v>
      </c>
      <c r="CA255" s="2">
        <v>13709</v>
      </c>
      <c r="CB255" s="2">
        <v>26263</v>
      </c>
      <c r="CC255" s="2">
        <v>11801</v>
      </c>
      <c r="CD255" s="2">
        <v>9318</v>
      </c>
      <c r="CE255" s="2">
        <v>21119</v>
      </c>
      <c r="CF255" s="2">
        <f t="shared" si="388"/>
        <v>4518</v>
      </c>
      <c r="CG255" s="2">
        <f t="shared" si="389"/>
        <v>2215</v>
      </c>
      <c r="CH255" s="2">
        <f t="shared" si="390"/>
        <v>6733</v>
      </c>
      <c r="CI255" s="2">
        <v>33084</v>
      </c>
      <c r="CJ255" s="2">
        <v>29711</v>
      </c>
      <c r="CK255" s="2">
        <v>62795</v>
      </c>
      <c r="CL255" s="122" t="s">
        <v>29</v>
      </c>
      <c r="CM255" s="221" t="s">
        <v>520</v>
      </c>
    </row>
    <row r="256" spans="4:91">
      <c r="D256" s="122" t="s">
        <v>29</v>
      </c>
      <c r="E256" s="20" t="s">
        <v>521</v>
      </c>
      <c r="BH256" s="122" t="s">
        <v>29</v>
      </c>
      <c r="BI256" s="20" t="s">
        <v>520</v>
      </c>
      <c r="BK256" s="2">
        <v>1057</v>
      </c>
      <c r="BL256" s="2">
        <v>802</v>
      </c>
      <c r="BM256" s="2">
        <v>1859</v>
      </c>
      <c r="BN256" s="2">
        <v>1078</v>
      </c>
      <c r="BO256" s="2">
        <v>930</v>
      </c>
      <c r="BP256" s="2">
        <v>2008</v>
      </c>
      <c r="BQ256" s="2">
        <v>118</v>
      </c>
      <c r="BR256" s="2">
        <v>113</v>
      </c>
      <c r="BS256" s="2">
        <v>231</v>
      </c>
      <c r="BT256" s="2">
        <v>183</v>
      </c>
      <c r="BU256" s="2">
        <v>109</v>
      </c>
      <c r="BV256" s="2">
        <v>292</v>
      </c>
      <c r="BW256" s="2">
        <v>203</v>
      </c>
      <c r="BX256" s="2">
        <v>192</v>
      </c>
      <c r="BY256" s="2">
        <v>395</v>
      </c>
      <c r="BZ256" s="2">
        <v>4130</v>
      </c>
      <c r="CA256" s="2">
        <v>2455</v>
      </c>
      <c r="CB256" s="2">
        <v>6585</v>
      </c>
      <c r="CC256" s="2">
        <v>15744</v>
      </c>
      <c r="CD256" s="2">
        <v>2990</v>
      </c>
      <c r="CE256" s="2">
        <v>18734</v>
      </c>
      <c r="CF256" s="2">
        <f t="shared" si="388"/>
        <v>18961</v>
      </c>
      <c r="CG256" s="2">
        <f t="shared" si="389"/>
        <v>2352</v>
      </c>
      <c r="CH256" s="2">
        <f t="shared" si="390"/>
        <v>21313</v>
      </c>
      <c r="CI256" s="2">
        <v>41474</v>
      </c>
      <c r="CJ256" s="2">
        <v>9943</v>
      </c>
      <c r="CK256" s="2">
        <v>51417</v>
      </c>
      <c r="CL256" s="122" t="s">
        <v>29</v>
      </c>
      <c r="CM256" s="221" t="s">
        <v>521</v>
      </c>
    </row>
    <row r="257" spans="4:91">
      <c r="D257" s="122" t="s">
        <v>29</v>
      </c>
      <c r="E257" s="20" t="s">
        <v>522</v>
      </c>
      <c r="BH257" s="122" t="s">
        <v>29</v>
      </c>
      <c r="BI257" s="20" t="s">
        <v>521</v>
      </c>
      <c r="BK257" s="2">
        <v>43</v>
      </c>
      <c r="BL257" s="2">
        <v>38</v>
      </c>
      <c r="BM257" s="2">
        <v>81</v>
      </c>
      <c r="BN257" s="2">
        <v>36</v>
      </c>
      <c r="BO257" s="2">
        <v>39</v>
      </c>
      <c r="BP257" s="2">
        <v>75</v>
      </c>
      <c r="BQ257" s="2">
        <v>6</v>
      </c>
      <c r="BR257" s="2">
        <v>5</v>
      </c>
      <c r="BS257" s="2">
        <v>11</v>
      </c>
      <c r="BT257" s="2">
        <v>6</v>
      </c>
      <c r="BU257" s="2">
        <v>1</v>
      </c>
      <c r="BV257" s="2">
        <v>7</v>
      </c>
      <c r="BW257" s="2">
        <v>0</v>
      </c>
      <c r="BX257" s="2">
        <v>0</v>
      </c>
      <c r="BY257" s="2">
        <v>0</v>
      </c>
      <c r="BZ257" s="2">
        <v>112</v>
      </c>
      <c r="CA257" s="2">
        <v>75</v>
      </c>
      <c r="CB257" s="2">
        <v>187</v>
      </c>
      <c r="CC257" s="2">
        <v>2058</v>
      </c>
      <c r="CD257" s="2">
        <v>942</v>
      </c>
      <c r="CE257" s="2">
        <v>3000</v>
      </c>
      <c r="CF257" s="2">
        <f t="shared" si="388"/>
        <v>4798</v>
      </c>
      <c r="CG257" s="2">
        <f t="shared" si="389"/>
        <v>436</v>
      </c>
      <c r="CH257" s="2">
        <f t="shared" si="390"/>
        <v>5234</v>
      </c>
      <c r="CI257" s="2">
        <v>7059</v>
      </c>
      <c r="CJ257" s="2">
        <v>1536</v>
      </c>
      <c r="CK257" s="2">
        <v>8595</v>
      </c>
      <c r="CL257" s="122" t="s">
        <v>29</v>
      </c>
      <c r="CM257" s="221" t="s">
        <v>522</v>
      </c>
    </row>
    <row r="258" spans="4:91">
      <c r="D258" s="122" t="s">
        <v>29</v>
      </c>
      <c r="E258" s="20" t="s">
        <v>149</v>
      </c>
      <c r="BH258" s="122" t="s">
        <v>29</v>
      </c>
      <c r="BI258" s="20" t="s">
        <v>522</v>
      </c>
      <c r="BK258" s="2">
        <v>619</v>
      </c>
      <c r="BL258" s="2">
        <v>699</v>
      </c>
      <c r="BM258" s="2">
        <v>1318</v>
      </c>
      <c r="BN258" s="2">
        <v>1777</v>
      </c>
      <c r="BO258" s="2">
        <v>2090</v>
      </c>
      <c r="BP258" s="2">
        <v>3867</v>
      </c>
      <c r="BQ258" s="2">
        <v>711</v>
      </c>
      <c r="BR258" s="2">
        <v>697</v>
      </c>
      <c r="BS258" s="2">
        <v>1408</v>
      </c>
      <c r="BT258" s="2">
        <v>305</v>
      </c>
      <c r="BU258" s="2">
        <v>257</v>
      </c>
      <c r="BV258" s="2">
        <v>562</v>
      </c>
      <c r="BW258" s="2">
        <v>488</v>
      </c>
      <c r="BX258" s="2">
        <v>604</v>
      </c>
      <c r="BY258" s="2">
        <v>1092</v>
      </c>
      <c r="BZ258" s="2">
        <v>17029</v>
      </c>
      <c r="CA258" s="2">
        <v>17700</v>
      </c>
      <c r="CB258" s="2">
        <v>34729</v>
      </c>
      <c r="CC258" s="2">
        <v>22040</v>
      </c>
      <c r="CD258" s="2">
        <v>19252</v>
      </c>
      <c r="CE258" s="2">
        <v>41292</v>
      </c>
      <c r="CF258" s="2">
        <f t="shared" si="388"/>
        <v>2026</v>
      </c>
      <c r="CG258" s="2">
        <f t="shared" si="389"/>
        <v>1057</v>
      </c>
      <c r="CH258" s="2">
        <f t="shared" si="390"/>
        <v>3083</v>
      </c>
      <c r="CI258" s="2">
        <v>44995</v>
      </c>
      <c r="CJ258" s="2">
        <v>42356</v>
      </c>
      <c r="CK258" s="2">
        <v>87351</v>
      </c>
      <c r="CL258" s="122" t="s">
        <v>29</v>
      </c>
      <c r="CM258" s="221" t="s">
        <v>149</v>
      </c>
    </row>
    <row r="259" spans="4:91">
      <c r="D259" s="122" t="s">
        <v>29</v>
      </c>
      <c r="E259" s="20" t="s">
        <v>388</v>
      </c>
      <c r="BH259" s="122" t="s">
        <v>29</v>
      </c>
      <c r="BI259" s="20" t="s">
        <v>149</v>
      </c>
      <c r="BK259" s="2">
        <v>1105</v>
      </c>
      <c r="BL259" s="2">
        <v>1152</v>
      </c>
      <c r="BM259" s="2">
        <v>2257</v>
      </c>
      <c r="BN259" s="2">
        <v>2336</v>
      </c>
      <c r="BO259" s="2">
        <v>2533</v>
      </c>
      <c r="BP259" s="2">
        <v>4869</v>
      </c>
      <c r="BQ259" s="2">
        <v>968</v>
      </c>
      <c r="BR259" s="2">
        <v>665</v>
      </c>
      <c r="BS259" s="2">
        <v>1633</v>
      </c>
      <c r="BT259" s="2">
        <v>832</v>
      </c>
      <c r="BU259" s="2">
        <v>701</v>
      </c>
      <c r="BV259" s="2">
        <v>1533</v>
      </c>
      <c r="BW259" s="2">
        <v>786</v>
      </c>
      <c r="BX259" s="2">
        <v>853</v>
      </c>
      <c r="BY259" s="2">
        <v>1639</v>
      </c>
      <c r="BZ259" s="2">
        <v>35564</v>
      </c>
      <c r="CA259" s="2">
        <v>37271</v>
      </c>
      <c r="CB259" s="2">
        <v>72835</v>
      </c>
      <c r="CC259" s="2">
        <v>22252</v>
      </c>
      <c r="CD259" s="2">
        <v>18378</v>
      </c>
      <c r="CE259" s="2">
        <v>40630</v>
      </c>
      <c r="CF259" s="2">
        <f t="shared" si="388"/>
        <v>1419</v>
      </c>
      <c r="CG259" s="2">
        <f t="shared" si="389"/>
        <v>1116</v>
      </c>
      <c r="CH259" s="2">
        <f t="shared" si="390"/>
        <v>2535</v>
      </c>
      <c r="CI259" s="2">
        <v>65262</v>
      </c>
      <c r="CJ259" s="2">
        <v>62669</v>
      </c>
      <c r="CK259" s="2">
        <v>127931</v>
      </c>
      <c r="CL259" s="122" t="s">
        <v>29</v>
      </c>
      <c r="CM259" s="221" t="s">
        <v>388</v>
      </c>
    </row>
    <row r="260" spans="4:91">
      <c r="D260" s="122" t="s">
        <v>29</v>
      </c>
      <c r="E260" s="20" t="s">
        <v>389</v>
      </c>
      <c r="BH260" s="122" t="s">
        <v>29</v>
      </c>
      <c r="BI260" s="20" t="s">
        <v>388</v>
      </c>
      <c r="BK260" s="2">
        <v>50</v>
      </c>
      <c r="BL260" s="2">
        <v>56</v>
      </c>
      <c r="BM260" s="2">
        <v>106</v>
      </c>
      <c r="BN260" s="2">
        <v>322</v>
      </c>
      <c r="BO260" s="2">
        <v>310</v>
      </c>
      <c r="BP260" s="2">
        <v>632</v>
      </c>
      <c r="BQ260" s="2">
        <v>174</v>
      </c>
      <c r="BR260" s="2">
        <v>149</v>
      </c>
      <c r="BS260" s="2">
        <v>323</v>
      </c>
      <c r="BT260" s="2">
        <v>31</v>
      </c>
      <c r="BU260" s="2">
        <v>37</v>
      </c>
      <c r="BV260" s="2">
        <v>68</v>
      </c>
      <c r="BW260" s="2">
        <v>40</v>
      </c>
      <c r="BX260" s="2">
        <v>62</v>
      </c>
      <c r="BY260" s="2">
        <v>102</v>
      </c>
      <c r="BZ260" s="2">
        <v>609</v>
      </c>
      <c r="CA260" s="2">
        <v>592</v>
      </c>
      <c r="CB260" s="2">
        <v>1201</v>
      </c>
      <c r="CC260" s="2">
        <v>834</v>
      </c>
      <c r="CD260" s="2">
        <v>750</v>
      </c>
      <c r="CE260" s="2">
        <v>1584</v>
      </c>
      <c r="CF260" s="2">
        <f t="shared" si="388"/>
        <v>2811</v>
      </c>
      <c r="CG260" s="2">
        <f t="shared" si="389"/>
        <v>2355</v>
      </c>
      <c r="CH260" s="2">
        <f t="shared" si="390"/>
        <v>5166</v>
      </c>
      <c r="CI260" s="2">
        <v>4871</v>
      </c>
      <c r="CJ260" s="2">
        <v>4311</v>
      </c>
      <c r="CK260" s="2">
        <v>9182</v>
      </c>
      <c r="CL260" s="122" t="s">
        <v>29</v>
      </c>
      <c r="CM260" s="221" t="s">
        <v>389</v>
      </c>
    </row>
    <row r="261" spans="4:91">
      <c r="E261" s="217" t="s">
        <v>391</v>
      </c>
      <c r="BH261" s="122" t="s">
        <v>29</v>
      </c>
      <c r="BI261" s="20" t="s">
        <v>389</v>
      </c>
      <c r="BK261" s="13">
        <f>SUM(BK252:BK260)</f>
        <v>5077</v>
      </c>
      <c r="BL261" s="13">
        <f t="shared" ref="BL261" si="391">SUM(BL252:BL260)</f>
        <v>5017</v>
      </c>
      <c r="BM261" s="13">
        <f t="shared" ref="BM261" si="392">SUM(BM252:BM260)</f>
        <v>10094</v>
      </c>
      <c r="BN261" s="13">
        <f t="shared" ref="BN261" si="393">SUM(BN252:BN260)</f>
        <v>10493</v>
      </c>
      <c r="BO261" s="13">
        <f t="shared" ref="BO261" si="394">SUM(BO252:BO260)</f>
        <v>11294</v>
      </c>
      <c r="BP261" s="13">
        <f t="shared" ref="BP261" si="395">SUM(BP252:BP260)</f>
        <v>21787</v>
      </c>
      <c r="BQ261" s="13">
        <f t="shared" ref="BQ261" si="396">SUM(BQ252:BQ260)</f>
        <v>3198</v>
      </c>
      <c r="BR261" s="13">
        <f t="shared" ref="BR261" si="397">SUM(BR252:BR260)</f>
        <v>2806</v>
      </c>
      <c r="BS261" s="13">
        <f t="shared" ref="BS261" si="398">SUM(BS252:BS260)</f>
        <v>6004</v>
      </c>
      <c r="BT261" s="13">
        <f t="shared" ref="BT261" si="399">SUM(BT252:BT260)</f>
        <v>2354</v>
      </c>
      <c r="BU261" s="13">
        <f t="shared" ref="BU261" si="400">SUM(BU252:BU260)</f>
        <v>2013</v>
      </c>
      <c r="BV261" s="13">
        <f t="shared" ref="BV261" si="401">SUM(BV252:BV260)</f>
        <v>4367</v>
      </c>
      <c r="BW261" s="13">
        <f t="shared" ref="BW261" si="402">SUM(BW252:BW260)</f>
        <v>3318</v>
      </c>
      <c r="BX261" s="13">
        <f t="shared" ref="BX261" si="403">SUM(BX252:BX260)</f>
        <v>3528</v>
      </c>
      <c r="BY261" s="13">
        <f t="shared" ref="BY261" si="404">SUM(BY252:BY260)</f>
        <v>6846</v>
      </c>
      <c r="BZ261" s="13">
        <f t="shared" ref="BZ261" si="405">SUM(BZ252:BZ260)</f>
        <v>97623</v>
      </c>
      <c r="CA261" s="13">
        <f t="shared" ref="CA261" si="406">SUM(CA252:CA260)</f>
        <v>99975</v>
      </c>
      <c r="CB261" s="13">
        <f t="shared" ref="CB261" si="407">SUM(CB252:CB260)</f>
        <v>197598</v>
      </c>
      <c r="CC261" s="13">
        <f t="shared" ref="CC261" si="408">SUM(CC252:CC260)</f>
        <v>103328</v>
      </c>
      <c r="CD261" s="13">
        <f t="shared" ref="CD261" si="409">SUM(CD252:CD260)</f>
        <v>72359</v>
      </c>
      <c r="CE261" s="13">
        <f t="shared" ref="CE261" si="410">SUM(CE252:CE260)</f>
        <v>175687</v>
      </c>
      <c r="CF261" s="13">
        <f t="shared" ref="CF261" si="411">SUM(CF252:CF260)</f>
        <v>48966</v>
      </c>
      <c r="CG261" s="13">
        <f t="shared" ref="CG261" si="412">SUM(CG252:CG260)</f>
        <v>14418</v>
      </c>
      <c r="CH261" s="13">
        <f t="shared" ref="CH261" si="413">SUM(CH252:CH260)</f>
        <v>63384</v>
      </c>
      <c r="CI261" s="13">
        <f t="shared" ref="CI261" si="414">SUM(CI252:CI260)</f>
        <v>274357</v>
      </c>
      <c r="CJ261" s="13">
        <f t="shared" ref="CJ261" si="415">SUM(CJ252:CJ260)</f>
        <v>211410</v>
      </c>
      <c r="CK261" s="13">
        <f t="shared" ref="CK261" si="416">SUM(CK252:CK260)</f>
        <v>485767</v>
      </c>
      <c r="CL261" s="219"/>
      <c r="CM261" s="220" t="s">
        <v>391</v>
      </c>
    </row>
    <row r="262" spans="4:91">
      <c r="D262" s="122" t="s">
        <v>49</v>
      </c>
      <c r="E262" s="20" t="s">
        <v>384</v>
      </c>
      <c r="BH262" s="123"/>
      <c r="BI262" s="217" t="s">
        <v>391</v>
      </c>
      <c r="BK262" s="2">
        <v>78</v>
      </c>
      <c r="BL262" s="2">
        <v>44</v>
      </c>
      <c r="BM262" s="2">
        <v>122</v>
      </c>
      <c r="BN262" s="2">
        <v>170</v>
      </c>
      <c r="BO262" s="2">
        <v>129</v>
      </c>
      <c r="BP262" s="2">
        <v>299</v>
      </c>
      <c r="BQ262" s="2">
        <v>161</v>
      </c>
      <c r="BR262" s="2">
        <v>155</v>
      </c>
      <c r="BS262" s="2">
        <v>316</v>
      </c>
      <c r="BT262" s="2">
        <v>69</v>
      </c>
      <c r="BU262" s="2">
        <v>51</v>
      </c>
      <c r="BV262" s="2">
        <v>120</v>
      </c>
      <c r="BW262" s="2">
        <v>75</v>
      </c>
      <c r="BX262" s="2">
        <v>70</v>
      </c>
      <c r="BY262" s="2">
        <v>145</v>
      </c>
      <c r="BZ262" s="2">
        <v>2579</v>
      </c>
      <c r="CA262" s="2">
        <v>1684</v>
      </c>
      <c r="CB262" s="2">
        <v>4263</v>
      </c>
      <c r="CC262" s="2">
        <v>28132</v>
      </c>
      <c r="CD262" s="2">
        <v>22770</v>
      </c>
      <c r="CE262" s="2">
        <v>50902</v>
      </c>
      <c r="CF262" s="2">
        <f t="shared" ref="CF262:CF270" si="417">CI262-CC262-BZ262-BW262-BT262-BQ262-BN262-BK262</f>
        <v>17154</v>
      </c>
      <c r="CG262" s="2">
        <f t="shared" ref="CG262:CG270" si="418">CJ262-CD262-CA262-BX262-BU262-BR262-BO262-BL262</f>
        <v>14151</v>
      </c>
      <c r="CH262" s="2">
        <f t="shared" ref="CH262:CH270" si="419">CK262-CE262-CB262-BY262-BV262-BS262-BP262-BM262</f>
        <v>31305</v>
      </c>
      <c r="CI262" s="2">
        <v>48418</v>
      </c>
      <c r="CJ262" s="2">
        <v>39054</v>
      </c>
      <c r="CK262" s="2">
        <v>87472</v>
      </c>
      <c r="CL262" s="122" t="s">
        <v>49</v>
      </c>
      <c r="CM262" s="221" t="s">
        <v>384</v>
      </c>
    </row>
    <row r="263" spans="4:91">
      <c r="D263" s="122" t="s">
        <v>49</v>
      </c>
      <c r="E263" s="20" t="s">
        <v>385</v>
      </c>
      <c r="BH263" s="122" t="s">
        <v>49</v>
      </c>
      <c r="BI263" s="20" t="s">
        <v>384</v>
      </c>
      <c r="BK263" s="2">
        <v>433</v>
      </c>
      <c r="BL263" s="2">
        <v>398</v>
      </c>
      <c r="BM263" s="2">
        <v>831</v>
      </c>
      <c r="BN263" s="2">
        <v>295</v>
      </c>
      <c r="BO263" s="2">
        <v>280</v>
      </c>
      <c r="BP263" s="2">
        <v>575</v>
      </c>
      <c r="BQ263" s="2">
        <v>659</v>
      </c>
      <c r="BR263" s="2">
        <v>795</v>
      </c>
      <c r="BS263" s="2">
        <v>1454</v>
      </c>
      <c r="BT263" s="2">
        <v>227</v>
      </c>
      <c r="BU263" s="2">
        <v>201</v>
      </c>
      <c r="BV263" s="2">
        <v>428</v>
      </c>
      <c r="BW263" s="2">
        <v>108</v>
      </c>
      <c r="BX263" s="2">
        <v>117</v>
      </c>
      <c r="BY263" s="2">
        <v>225</v>
      </c>
      <c r="BZ263" s="2">
        <v>7415</v>
      </c>
      <c r="CA263" s="2">
        <v>6436</v>
      </c>
      <c r="CB263" s="2">
        <v>13851</v>
      </c>
      <c r="CC263" s="2">
        <v>202208</v>
      </c>
      <c r="CD263" s="2">
        <v>205332</v>
      </c>
      <c r="CE263" s="2">
        <v>407540</v>
      </c>
      <c r="CF263" s="2">
        <f t="shared" si="417"/>
        <v>53849</v>
      </c>
      <c r="CG263" s="2">
        <f t="shared" si="418"/>
        <v>28524</v>
      </c>
      <c r="CH263" s="2">
        <f t="shared" si="419"/>
        <v>82373</v>
      </c>
      <c r="CI263" s="2">
        <v>265194</v>
      </c>
      <c r="CJ263" s="2">
        <v>242083</v>
      </c>
      <c r="CK263" s="2">
        <v>507277</v>
      </c>
      <c r="CL263" s="122" t="s">
        <v>49</v>
      </c>
      <c r="CM263" s="221" t="s">
        <v>385</v>
      </c>
    </row>
    <row r="264" spans="4:91">
      <c r="D264" s="122" t="s">
        <v>49</v>
      </c>
      <c r="E264" s="20" t="s">
        <v>519</v>
      </c>
      <c r="BH264" s="122" t="s">
        <v>49</v>
      </c>
      <c r="BI264" s="20" t="s">
        <v>385</v>
      </c>
      <c r="BK264" s="2">
        <v>664</v>
      </c>
      <c r="BL264" s="2">
        <v>532</v>
      </c>
      <c r="BM264" s="2">
        <v>1196</v>
      </c>
      <c r="BN264" s="2">
        <v>873</v>
      </c>
      <c r="BO264" s="2">
        <v>835</v>
      </c>
      <c r="BP264" s="2">
        <v>1708</v>
      </c>
      <c r="BQ264" s="2">
        <v>766</v>
      </c>
      <c r="BR264" s="2">
        <v>924</v>
      </c>
      <c r="BS264" s="2">
        <v>1690</v>
      </c>
      <c r="BT264" s="2">
        <v>522</v>
      </c>
      <c r="BU264" s="2">
        <v>491</v>
      </c>
      <c r="BV264" s="2">
        <v>1013</v>
      </c>
      <c r="BW264" s="2">
        <v>199</v>
      </c>
      <c r="BX264" s="2">
        <v>201</v>
      </c>
      <c r="BY264" s="2">
        <v>400</v>
      </c>
      <c r="BZ264" s="2">
        <v>5662</v>
      </c>
      <c r="CA264" s="2">
        <v>4584</v>
      </c>
      <c r="CB264" s="2">
        <v>10246</v>
      </c>
      <c r="CC264" s="2">
        <v>114266</v>
      </c>
      <c r="CD264" s="2">
        <v>112780</v>
      </c>
      <c r="CE264" s="2">
        <v>227046</v>
      </c>
      <c r="CF264" s="2">
        <f t="shared" si="417"/>
        <v>195604</v>
      </c>
      <c r="CG264" s="2">
        <f t="shared" si="418"/>
        <v>190356</v>
      </c>
      <c r="CH264" s="2">
        <f t="shared" si="419"/>
        <v>385960</v>
      </c>
      <c r="CI264" s="2">
        <v>318556</v>
      </c>
      <c r="CJ264" s="2">
        <v>310703</v>
      </c>
      <c r="CK264" s="2">
        <v>629259</v>
      </c>
      <c r="CL264" s="122" t="s">
        <v>49</v>
      </c>
      <c r="CM264" s="221" t="s">
        <v>519</v>
      </c>
    </row>
    <row r="265" spans="4:91">
      <c r="D265" s="122" t="s">
        <v>49</v>
      </c>
      <c r="E265" s="20" t="s">
        <v>520</v>
      </c>
      <c r="BH265" s="122" t="s">
        <v>49</v>
      </c>
      <c r="BI265" s="20" t="s">
        <v>519</v>
      </c>
      <c r="BK265" s="2">
        <v>549</v>
      </c>
      <c r="BL265" s="2">
        <v>424</v>
      </c>
      <c r="BM265" s="2">
        <v>973</v>
      </c>
      <c r="BN265" s="2">
        <v>585</v>
      </c>
      <c r="BO265" s="2">
        <v>500</v>
      </c>
      <c r="BP265" s="2">
        <v>1085</v>
      </c>
      <c r="BQ265" s="2">
        <v>740</v>
      </c>
      <c r="BR265" s="2">
        <v>869</v>
      </c>
      <c r="BS265" s="2">
        <v>1609</v>
      </c>
      <c r="BT265" s="2">
        <v>268</v>
      </c>
      <c r="BU265" s="2">
        <v>246</v>
      </c>
      <c r="BV265" s="2">
        <v>514</v>
      </c>
      <c r="BW265" s="2">
        <v>142</v>
      </c>
      <c r="BX265" s="2">
        <v>145</v>
      </c>
      <c r="BY265" s="2">
        <v>287</v>
      </c>
      <c r="BZ265" s="2">
        <v>6017</v>
      </c>
      <c r="CA265" s="2">
        <v>5133</v>
      </c>
      <c r="CB265" s="2">
        <v>11150</v>
      </c>
      <c r="CC265" s="2">
        <v>143801</v>
      </c>
      <c r="CD265" s="2">
        <v>143706</v>
      </c>
      <c r="CE265" s="2">
        <v>287507</v>
      </c>
      <c r="CF265" s="2">
        <f t="shared" si="417"/>
        <v>88893</v>
      </c>
      <c r="CG265" s="2">
        <f t="shared" si="418"/>
        <v>59454</v>
      </c>
      <c r="CH265" s="2">
        <f t="shared" si="419"/>
        <v>148347</v>
      </c>
      <c r="CI265" s="2">
        <v>240995</v>
      </c>
      <c r="CJ265" s="2">
        <v>210477</v>
      </c>
      <c r="CK265" s="2">
        <v>451472</v>
      </c>
      <c r="CL265" s="122" t="s">
        <v>49</v>
      </c>
      <c r="CM265" s="221" t="s">
        <v>520</v>
      </c>
    </row>
    <row r="266" spans="4:91">
      <c r="D266" s="122" t="s">
        <v>49</v>
      </c>
      <c r="E266" s="20" t="s">
        <v>521</v>
      </c>
      <c r="BH266" s="122" t="s">
        <v>49</v>
      </c>
      <c r="BI266" s="20" t="s">
        <v>520</v>
      </c>
      <c r="BK266" s="2">
        <v>582</v>
      </c>
      <c r="BL266" s="2">
        <v>357</v>
      </c>
      <c r="BM266" s="2">
        <v>939</v>
      </c>
      <c r="BN266" s="2">
        <v>539</v>
      </c>
      <c r="BO266" s="2">
        <v>379</v>
      </c>
      <c r="BP266" s="2">
        <v>918</v>
      </c>
      <c r="BQ266" s="2">
        <v>259</v>
      </c>
      <c r="BR266" s="2">
        <v>245</v>
      </c>
      <c r="BS266" s="2">
        <v>504</v>
      </c>
      <c r="BT266" s="2">
        <v>149</v>
      </c>
      <c r="BU266" s="2">
        <v>101</v>
      </c>
      <c r="BV266" s="2">
        <v>250</v>
      </c>
      <c r="BW266" s="2">
        <v>67</v>
      </c>
      <c r="BX266" s="2">
        <v>59</v>
      </c>
      <c r="BY266" s="2">
        <v>126</v>
      </c>
      <c r="BZ266" s="2">
        <v>3490</v>
      </c>
      <c r="CA266" s="2">
        <v>1150</v>
      </c>
      <c r="CB266" s="2">
        <v>4640</v>
      </c>
      <c r="CC266" s="2">
        <v>45617</v>
      </c>
      <c r="CD266" s="2">
        <v>22885</v>
      </c>
      <c r="CE266" s="2">
        <v>68502</v>
      </c>
      <c r="CF266" s="2">
        <f t="shared" si="417"/>
        <v>59884</v>
      </c>
      <c r="CG266" s="2">
        <f t="shared" si="418"/>
        <v>36156</v>
      </c>
      <c r="CH266" s="2">
        <f t="shared" si="419"/>
        <v>96040</v>
      </c>
      <c r="CI266" s="2">
        <v>110587</v>
      </c>
      <c r="CJ266" s="2">
        <v>61332</v>
      </c>
      <c r="CK266" s="2">
        <v>171919</v>
      </c>
      <c r="CL266" s="122" t="s">
        <v>49</v>
      </c>
      <c r="CM266" s="221" t="s">
        <v>521</v>
      </c>
    </row>
    <row r="267" spans="4:91">
      <c r="D267" s="122" t="s">
        <v>49</v>
      </c>
      <c r="E267" s="20" t="s">
        <v>522</v>
      </c>
      <c r="BH267" s="122" t="s">
        <v>49</v>
      </c>
      <c r="BI267" s="20" t="s">
        <v>521</v>
      </c>
      <c r="BK267" s="2">
        <v>22</v>
      </c>
      <c r="BL267" s="2">
        <v>19</v>
      </c>
      <c r="BM267" s="2">
        <v>41</v>
      </c>
      <c r="BN267" s="2">
        <v>47</v>
      </c>
      <c r="BO267" s="2">
        <v>36</v>
      </c>
      <c r="BP267" s="2">
        <v>83</v>
      </c>
      <c r="BQ267" s="2">
        <v>22</v>
      </c>
      <c r="BR267" s="2">
        <v>28</v>
      </c>
      <c r="BS267" s="2">
        <v>50</v>
      </c>
      <c r="BT267" s="2">
        <v>6</v>
      </c>
      <c r="BU267" s="2">
        <v>7</v>
      </c>
      <c r="BV267" s="2">
        <v>13</v>
      </c>
      <c r="BW267" s="2">
        <v>1</v>
      </c>
      <c r="BX267" s="2">
        <v>1</v>
      </c>
      <c r="BY267" s="2">
        <v>2</v>
      </c>
      <c r="BZ267" s="2">
        <v>80</v>
      </c>
      <c r="CA267" s="2">
        <v>90</v>
      </c>
      <c r="CB267" s="2">
        <v>170</v>
      </c>
      <c r="CC267" s="2">
        <v>3774</v>
      </c>
      <c r="CD267" s="2">
        <v>2686</v>
      </c>
      <c r="CE267" s="2">
        <v>6460</v>
      </c>
      <c r="CF267" s="2">
        <f t="shared" si="417"/>
        <v>9461</v>
      </c>
      <c r="CG267" s="2">
        <f t="shared" si="418"/>
        <v>3238</v>
      </c>
      <c r="CH267" s="2">
        <f t="shared" si="419"/>
        <v>12699</v>
      </c>
      <c r="CI267" s="2">
        <v>13413</v>
      </c>
      <c r="CJ267" s="2">
        <v>6105</v>
      </c>
      <c r="CK267" s="2">
        <v>19518</v>
      </c>
      <c r="CL267" s="122" t="s">
        <v>49</v>
      </c>
      <c r="CM267" s="221" t="s">
        <v>522</v>
      </c>
    </row>
    <row r="268" spans="4:91">
      <c r="D268" s="122" t="s">
        <v>49</v>
      </c>
      <c r="E268" s="20" t="s">
        <v>149</v>
      </c>
      <c r="BH268" s="122" t="s">
        <v>49</v>
      </c>
      <c r="BI268" s="20" t="s">
        <v>522</v>
      </c>
      <c r="BK268" s="2">
        <v>337</v>
      </c>
      <c r="BL268" s="2">
        <v>347</v>
      </c>
      <c r="BM268" s="2">
        <v>684</v>
      </c>
      <c r="BN268" s="2">
        <v>348</v>
      </c>
      <c r="BO268" s="2">
        <v>439</v>
      </c>
      <c r="BP268" s="2">
        <v>787</v>
      </c>
      <c r="BQ268" s="2">
        <v>1653</v>
      </c>
      <c r="BR268" s="2">
        <v>2086</v>
      </c>
      <c r="BS268" s="2">
        <v>3739</v>
      </c>
      <c r="BT268" s="2">
        <v>281</v>
      </c>
      <c r="BU268" s="2">
        <v>356</v>
      </c>
      <c r="BV268" s="2">
        <v>637</v>
      </c>
      <c r="BW268" s="2">
        <v>132</v>
      </c>
      <c r="BX268" s="2">
        <v>128</v>
      </c>
      <c r="BY268" s="2">
        <v>260</v>
      </c>
      <c r="BZ268" s="2">
        <v>6527</v>
      </c>
      <c r="CA268" s="2">
        <v>5209</v>
      </c>
      <c r="CB268" s="2">
        <v>11736</v>
      </c>
      <c r="CC268" s="2">
        <v>608127</v>
      </c>
      <c r="CD268" s="2">
        <v>635061</v>
      </c>
      <c r="CE268" s="2">
        <v>1243188</v>
      </c>
      <c r="CF268" s="2">
        <f t="shared" si="417"/>
        <v>44098</v>
      </c>
      <c r="CG268" s="2">
        <f t="shared" si="418"/>
        <v>40563</v>
      </c>
      <c r="CH268" s="2">
        <f t="shared" si="419"/>
        <v>84661</v>
      </c>
      <c r="CI268" s="2">
        <v>661503</v>
      </c>
      <c r="CJ268" s="2">
        <v>684189</v>
      </c>
      <c r="CK268" s="2">
        <v>1345692</v>
      </c>
      <c r="CL268" s="122" t="s">
        <v>49</v>
      </c>
      <c r="CM268" s="221" t="s">
        <v>149</v>
      </c>
    </row>
    <row r="269" spans="4:91">
      <c r="D269" s="122" t="s">
        <v>49</v>
      </c>
      <c r="E269" s="20" t="s">
        <v>388</v>
      </c>
      <c r="BH269" s="122" t="s">
        <v>49</v>
      </c>
      <c r="BI269" s="20" t="s">
        <v>149</v>
      </c>
      <c r="BK269" s="2">
        <v>729</v>
      </c>
      <c r="BL269" s="2">
        <v>691</v>
      </c>
      <c r="BM269" s="2">
        <v>1420</v>
      </c>
      <c r="BN269" s="2">
        <v>887</v>
      </c>
      <c r="BO269" s="2">
        <v>936</v>
      </c>
      <c r="BP269" s="2">
        <v>1823</v>
      </c>
      <c r="BQ269" s="2">
        <v>1697</v>
      </c>
      <c r="BR269" s="2">
        <v>2022</v>
      </c>
      <c r="BS269" s="2">
        <v>3719</v>
      </c>
      <c r="BT269" s="2">
        <v>782</v>
      </c>
      <c r="BU269" s="2">
        <v>790</v>
      </c>
      <c r="BV269" s="2">
        <v>1572</v>
      </c>
      <c r="BW269" s="2">
        <v>263</v>
      </c>
      <c r="BX269" s="2">
        <v>330</v>
      </c>
      <c r="BY269" s="2">
        <v>593</v>
      </c>
      <c r="BZ269" s="2">
        <v>34188</v>
      </c>
      <c r="CA269" s="2">
        <v>31980</v>
      </c>
      <c r="CB269" s="2">
        <v>66168</v>
      </c>
      <c r="CC269" s="2">
        <v>791336</v>
      </c>
      <c r="CD269" s="2">
        <v>803900</v>
      </c>
      <c r="CE269" s="2">
        <v>1595236</v>
      </c>
      <c r="CF269" s="2">
        <f t="shared" si="417"/>
        <v>66788</v>
      </c>
      <c r="CG269" s="2">
        <f t="shared" si="418"/>
        <v>62429</v>
      </c>
      <c r="CH269" s="2">
        <f t="shared" si="419"/>
        <v>129217</v>
      </c>
      <c r="CI269" s="2">
        <v>896670</v>
      </c>
      <c r="CJ269" s="2">
        <v>903078</v>
      </c>
      <c r="CK269" s="2">
        <v>1799748</v>
      </c>
      <c r="CL269" s="122" t="s">
        <v>49</v>
      </c>
      <c r="CM269" s="221" t="s">
        <v>388</v>
      </c>
    </row>
    <row r="270" spans="4:91">
      <c r="D270" s="122" t="s">
        <v>49</v>
      </c>
      <c r="E270" s="20" t="s">
        <v>389</v>
      </c>
      <c r="BH270" s="122" t="s">
        <v>49</v>
      </c>
      <c r="BI270" s="20" t="s">
        <v>388</v>
      </c>
      <c r="BK270" s="2">
        <v>81</v>
      </c>
      <c r="BL270" s="2">
        <v>45</v>
      </c>
      <c r="BM270" s="2">
        <v>126</v>
      </c>
      <c r="BN270" s="2">
        <v>156</v>
      </c>
      <c r="BO270" s="2">
        <v>118</v>
      </c>
      <c r="BP270" s="2">
        <v>274</v>
      </c>
      <c r="BQ270" s="2">
        <v>289</v>
      </c>
      <c r="BR270" s="2">
        <v>295</v>
      </c>
      <c r="BS270" s="2">
        <v>584</v>
      </c>
      <c r="BT270" s="2">
        <v>66</v>
      </c>
      <c r="BU270" s="2">
        <v>46</v>
      </c>
      <c r="BV270" s="2">
        <v>112</v>
      </c>
      <c r="BW270" s="2">
        <v>45</v>
      </c>
      <c r="BX270" s="2">
        <v>35</v>
      </c>
      <c r="BY270" s="2">
        <v>80</v>
      </c>
      <c r="BZ270" s="2">
        <v>2341</v>
      </c>
      <c r="CA270" s="2">
        <v>1592</v>
      </c>
      <c r="CB270" s="2">
        <v>3933</v>
      </c>
      <c r="CC270" s="2">
        <v>11684</v>
      </c>
      <c r="CD270" s="2">
        <v>7490</v>
      </c>
      <c r="CE270" s="2">
        <v>19174</v>
      </c>
      <c r="CF270" s="2">
        <f t="shared" si="417"/>
        <v>120064</v>
      </c>
      <c r="CG270" s="2">
        <f t="shared" si="418"/>
        <v>116351</v>
      </c>
      <c r="CH270" s="2">
        <f t="shared" si="419"/>
        <v>236415</v>
      </c>
      <c r="CI270" s="2">
        <v>134726</v>
      </c>
      <c r="CJ270" s="2">
        <v>125972</v>
      </c>
      <c r="CK270" s="2">
        <v>260698</v>
      </c>
      <c r="CL270" s="122" t="s">
        <v>49</v>
      </c>
      <c r="CM270" s="221" t="s">
        <v>389</v>
      </c>
    </row>
    <row r="271" spans="4:91">
      <c r="D271" s="122"/>
      <c r="E271" s="217" t="s">
        <v>392</v>
      </c>
      <c r="BH271" s="122" t="s">
        <v>49</v>
      </c>
      <c r="BI271" s="20" t="s">
        <v>389</v>
      </c>
      <c r="BK271" s="13">
        <f>SUM(BK262:BK270)</f>
        <v>3475</v>
      </c>
      <c r="BL271" s="13">
        <f t="shared" ref="BL271:CK271" si="420">SUM(BL262:BL270)</f>
        <v>2857</v>
      </c>
      <c r="BM271" s="13">
        <f t="shared" si="420"/>
        <v>6332</v>
      </c>
      <c r="BN271" s="13">
        <f t="shared" si="420"/>
        <v>3900</v>
      </c>
      <c r="BO271" s="13">
        <f t="shared" si="420"/>
        <v>3652</v>
      </c>
      <c r="BP271" s="13">
        <f t="shared" si="420"/>
        <v>7552</v>
      </c>
      <c r="BQ271" s="13">
        <f t="shared" si="420"/>
        <v>6246</v>
      </c>
      <c r="BR271" s="13">
        <f t="shared" si="420"/>
        <v>7419</v>
      </c>
      <c r="BS271" s="13">
        <f t="shared" si="420"/>
        <v>13665</v>
      </c>
      <c r="BT271" s="13">
        <f t="shared" si="420"/>
        <v>2370</v>
      </c>
      <c r="BU271" s="13">
        <f t="shared" si="420"/>
        <v>2289</v>
      </c>
      <c r="BV271" s="13">
        <f t="shared" si="420"/>
        <v>4659</v>
      </c>
      <c r="BW271" s="13">
        <f t="shared" si="420"/>
        <v>1032</v>
      </c>
      <c r="BX271" s="13">
        <f t="shared" si="420"/>
        <v>1086</v>
      </c>
      <c r="BY271" s="13">
        <f t="shared" si="420"/>
        <v>2118</v>
      </c>
      <c r="BZ271" s="13">
        <f t="shared" si="420"/>
        <v>68299</v>
      </c>
      <c r="CA271" s="13">
        <f t="shared" si="420"/>
        <v>57858</v>
      </c>
      <c r="CB271" s="13">
        <f t="shared" si="420"/>
        <v>126157</v>
      </c>
      <c r="CC271" s="13">
        <f t="shared" si="420"/>
        <v>1948945</v>
      </c>
      <c r="CD271" s="13">
        <f t="shared" si="420"/>
        <v>1956610</v>
      </c>
      <c r="CE271" s="13">
        <f t="shared" si="420"/>
        <v>3905555</v>
      </c>
      <c r="CF271" s="13">
        <f t="shared" si="420"/>
        <v>655795</v>
      </c>
      <c r="CG271" s="13">
        <f t="shared" si="420"/>
        <v>551222</v>
      </c>
      <c r="CH271" s="13">
        <f t="shared" si="420"/>
        <v>1207017</v>
      </c>
      <c r="CI271" s="13">
        <f t="shared" si="420"/>
        <v>2690062</v>
      </c>
      <c r="CJ271" s="13">
        <f t="shared" si="420"/>
        <v>2582993</v>
      </c>
      <c r="CK271" s="13">
        <f t="shared" si="420"/>
        <v>5273055</v>
      </c>
      <c r="CL271" s="122"/>
      <c r="CM271" s="220" t="s">
        <v>392</v>
      </c>
    </row>
    <row r="272" spans="4:91">
      <c r="D272" s="122"/>
      <c r="BH272" s="122"/>
      <c r="BI272" s="217" t="s">
        <v>392</v>
      </c>
      <c r="CL272" s="122"/>
      <c r="CM272" s="25"/>
    </row>
    <row r="273" spans="4:91">
      <c r="E273" s="217" t="s">
        <v>339</v>
      </c>
      <c r="BH273" s="122"/>
      <c r="CL273" s="219"/>
      <c r="CM273" s="220" t="s">
        <v>339</v>
      </c>
    </row>
    <row r="274" spans="4:91">
      <c r="D274" s="122" t="s">
        <v>692</v>
      </c>
      <c r="E274" s="20" t="s">
        <v>340</v>
      </c>
      <c r="BH274" s="123"/>
      <c r="BI274" s="217" t="s">
        <v>339</v>
      </c>
      <c r="BK274" s="2">
        <v>1406</v>
      </c>
      <c r="BL274" s="2">
        <v>1528</v>
      </c>
      <c r="BM274" s="2">
        <v>2934</v>
      </c>
      <c r="BN274" s="2">
        <v>1908</v>
      </c>
      <c r="BO274" s="2">
        <v>2149</v>
      </c>
      <c r="BP274" s="2">
        <v>4057</v>
      </c>
      <c r="BQ274" s="2">
        <v>422</v>
      </c>
      <c r="BR274" s="2">
        <v>410</v>
      </c>
      <c r="BS274" s="2">
        <v>832</v>
      </c>
      <c r="BT274" s="2">
        <v>246</v>
      </c>
      <c r="BU274" s="2">
        <v>256</v>
      </c>
      <c r="BV274" s="2">
        <v>502</v>
      </c>
      <c r="BW274" s="2">
        <v>515</v>
      </c>
      <c r="BX274" s="2">
        <v>592</v>
      </c>
      <c r="BY274" s="2">
        <v>1107</v>
      </c>
      <c r="BZ274" s="2">
        <v>15907</v>
      </c>
      <c r="CA274" s="2">
        <v>16168</v>
      </c>
      <c r="CB274" s="2">
        <v>32075</v>
      </c>
      <c r="CC274" s="2">
        <v>73005</v>
      </c>
      <c r="CD274" s="2">
        <v>64384</v>
      </c>
      <c r="CE274" s="2">
        <v>137389</v>
      </c>
      <c r="CF274" s="2">
        <f t="shared" ref="CF274:CF282" si="421">CI274-CC274-BZ274-BW274-BT274-BQ274-BN274-BK274</f>
        <v>261553</v>
      </c>
      <c r="CG274" s="2">
        <f t="shared" ref="CG274:CG282" si="422">CJ274-CD274-CA274-BX274-BU274-BR274-BO274-BL274</f>
        <v>242159</v>
      </c>
      <c r="CH274" s="2">
        <f t="shared" ref="CH274:CH282" si="423">CK274-CE274-CB274-BY274-BV274-BS274-BP274-BM274</f>
        <v>503712</v>
      </c>
      <c r="CI274" s="2">
        <v>354962</v>
      </c>
      <c r="CJ274" s="2">
        <v>327646</v>
      </c>
      <c r="CK274" s="2">
        <v>682608</v>
      </c>
      <c r="CL274" s="122" t="s">
        <v>597</v>
      </c>
      <c r="CM274" s="221" t="s">
        <v>340</v>
      </c>
    </row>
    <row r="275" spans="4:91">
      <c r="D275" s="122" t="s">
        <v>692</v>
      </c>
      <c r="E275" s="20" t="s">
        <v>610</v>
      </c>
      <c r="BH275" s="122" t="s">
        <v>597</v>
      </c>
      <c r="BI275" s="20" t="s">
        <v>340</v>
      </c>
      <c r="BK275" s="2">
        <v>1048</v>
      </c>
      <c r="BL275" s="2">
        <v>770</v>
      </c>
      <c r="BM275" s="2">
        <v>1818</v>
      </c>
      <c r="BN275" s="2">
        <v>1004</v>
      </c>
      <c r="BO275" s="2">
        <v>708</v>
      </c>
      <c r="BP275" s="2">
        <v>1712</v>
      </c>
      <c r="BQ275" s="2">
        <v>128</v>
      </c>
      <c r="BR275" s="2">
        <v>66</v>
      </c>
      <c r="BS275" s="2">
        <v>194</v>
      </c>
      <c r="BT275" s="2">
        <v>403</v>
      </c>
      <c r="BU275" s="2">
        <v>257</v>
      </c>
      <c r="BV275" s="2">
        <v>660</v>
      </c>
      <c r="BW275" s="2">
        <v>176</v>
      </c>
      <c r="BX275" s="2">
        <v>101</v>
      </c>
      <c r="BY275" s="2">
        <v>277</v>
      </c>
      <c r="BZ275" s="2">
        <v>5146</v>
      </c>
      <c r="CA275" s="2">
        <v>2667</v>
      </c>
      <c r="CB275" s="2">
        <v>7813</v>
      </c>
      <c r="CC275" s="2">
        <v>26455</v>
      </c>
      <c r="CD275" s="2">
        <v>9751</v>
      </c>
      <c r="CE275" s="2">
        <v>36206</v>
      </c>
      <c r="CF275" s="2">
        <f t="shared" si="421"/>
        <v>178278</v>
      </c>
      <c r="CG275" s="2">
        <f t="shared" si="422"/>
        <v>155529</v>
      </c>
      <c r="CH275" s="2">
        <f t="shared" si="423"/>
        <v>333807</v>
      </c>
      <c r="CI275" s="2">
        <v>212638</v>
      </c>
      <c r="CJ275" s="2">
        <v>169849</v>
      </c>
      <c r="CK275" s="2">
        <v>382487</v>
      </c>
      <c r="CL275" s="122" t="s">
        <v>597</v>
      </c>
      <c r="CM275" s="221" t="s">
        <v>610</v>
      </c>
    </row>
    <row r="276" spans="4:91">
      <c r="D276" s="122" t="s">
        <v>692</v>
      </c>
      <c r="E276" s="20" t="s">
        <v>611</v>
      </c>
      <c r="BH276" s="122" t="s">
        <v>597</v>
      </c>
      <c r="BI276" s="20" t="s">
        <v>610</v>
      </c>
      <c r="BK276" s="2">
        <v>507</v>
      </c>
      <c r="BL276" s="2">
        <v>491</v>
      </c>
      <c r="BM276" s="2">
        <v>998</v>
      </c>
      <c r="BN276" s="2">
        <v>450</v>
      </c>
      <c r="BO276" s="2">
        <v>438</v>
      </c>
      <c r="BP276" s="2">
        <v>888</v>
      </c>
      <c r="BQ276" s="2">
        <v>34</v>
      </c>
      <c r="BR276" s="2">
        <v>21</v>
      </c>
      <c r="BS276" s="2">
        <v>55</v>
      </c>
      <c r="BT276" s="2">
        <v>110</v>
      </c>
      <c r="BU276" s="2">
        <v>67</v>
      </c>
      <c r="BV276" s="2">
        <v>177</v>
      </c>
      <c r="BW276" s="2">
        <v>89</v>
      </c>
      <c r="BX276" s="2">
        <v>73</v>
      </c>
      <c r="BY276" s="2">
        <v>162</v>
      </c>
      <c r="BZ276" s="2">
        <v>3623</v>
      </c>
      <c r="CA276" s="2">
        <v>2568</v>
      </c>
      <c r="CB276" s="2">
        <v>6191</v>
      </c>
      <c r="CC276" s="2">
        <v>9328</v>
      </c>
      <c r="CD276" s="2">
        <v>3286</v>
      </c>
      <c r="CE276" s="2">
        <v>12614</v>
      </c>
      <c r="CF276" s="2">
        <f t="shared" si="421"/>
        <v>458302</v>
      </c>
      <c r="CG276" s="2">
        <f t="shared" si="422"/>
        <v>380634</v>
      </c>
      <c r="CH276" s="2">
        <f t="shared" si="423"/>
        <v>838936</v>
      </c>
      <c r="CI276" s="2">
        <v>472443</v>
      </c>
      <c r="CJ276" s="2">
        <v>387578</v>
      </c>
      <c r="CK276" s="2">
        <v>860021</v>
      </c>
      <c r="CL276" s="122" t="s">
        <v>597</v>
      </c>
      <c r="CM276" s="221" t="s">
        <v>611</v>
      </c>
    </row>
    <row r="277" spans="4:91">
      <c r="D277" s="122" t="s">
        <v>692</v>
      </c>
      <c r="E277" s="20" t="s">
        <v>612</v>
      </c>
      <c r="BH277" s="122" t="s">
        <v>597</v>
      </c>
      <c r="BI277" s="20" t="s">
        <v>611</v>
      </c>
      <c r="BK277" s="2">
        <v>432</v>
      </c>
      <c r="BL277" s="2">
        <v>468</v>
      </c>
      <c r="BM277" s="2">
        <v>900</v>
      </c>
      <c r="BN277" s="2">
        <v>747</v>
      </c>
      <c r="BO277" s="2">
        <v>856</v>
      </c>
      <c r="BP277" s="2">
        <v>1603</v>
      </c>
      <c r="BQ277" s="2">
        <v>132</v>
      </c>
      <c r="BR277" s="2">
        <v>173</v>
      </c>
      <c r="BS277" s="2">
        <v>305</v>
      </c>
      <c r="BT277" s="2">
        <v>160</v>
      </c>
      <c r="BU277" s="2">
        <v>156</v>
      </c>
      <c r="BV277" s="2">
        <v>316</v>
      </c>
      <c r="BW277" s="2">
        <v>480</v>
      </c>
      <c r="BX277" s="2">
        <v>553</v>
      </c>
      <c r="BY277" s="2">
        <v>1033</v>
      </c>
      <c r="BZ277" s="2">
        <v>11895</v>
      </c>
      <c r="CA277" s="2">
        <v>12148</v>
      </c>
      <c r="CB277" s="2">
        <v>24043</v>
      </c>
      <c r="CC277" s="2">
        <v>11859</v>
      </c>
      <c r="CD277" s="2">
        <v>9833</v>
      </c>
      <c r="CE277" s="2">
        <v>21692</v>
      </c>
      <c r="CF277" s="2">
        <f t="shared" si="421"/>
        <v>339283</v>
      </c>
      <c r="CG277" s="2">
        <f t="shared" si="422"/>
        <v>295415</v>
      </c>
      <c r="CH277" s="2">
        <f t="shared" si="423"/>
        <v>634698</v>
      </c>
      <c r="CI277" s="2">
        <v>364988</v>
      </c>
      <c r="CJ277" s="2">
        <v>319602</v>
      </c>
      <c r="CK277" s="2">
        <v>684590</v>
      </c>
      <c r="CL277" s="122" t="s">
        <v>597</v>
      </c>
      <c r="CM277" s="221" t="s">
        <v>612</v>
      </c>
    </row>
    <row r="278" spans="4:91">
      <c r="D278" s="122" t="s">
        <v>692</v>
      </c>
      <c r="E278" s="20" t="s">
        <v>128</v>
      </c>
      <c r="BH278" s="122" t="s">
        <v>597</v>
      </c>
      <c r="BI278" s="20" t="s">
        <v>612</v>
      </c>
      <c r="BK278" s="2">
        <v>546</v>
      </c>
      <c r="BL278" s="2">
        <v>659</v>
      </c>
      <c r="BM278" s="2">
        <v>1205</v>
      </c>
      <c r="BN278" s="2">
        <v>877</v>
      </c>
      <c r="BO278" s="2">
        <v>901</v>
      </c>
      <c r="BP278" s="2">
        <v>1778</v>
      </c>
      <c r="BQ278" s="2">
        <v>185</v>
      </c>
      <c r="BR278" s="2">
        <v>175</v>
      </c>
      <c r="BS278" s="2">
        <v>360</v>
      </c>
      <c r="BT278" s="2">
        <v>111</v>
      </c>
      <c r="BU278" s="2">
        <v>108</v>
      </c>
      <c r="BV278" s="2">
        <v>219</v>
      </c>
      <c r="BW278" s="2">
        <v>383</v>
      </c>
      <c r="BX278" s="2">
        <v>366</v>
      </c>
      <c r="BY278" s="2">
        <v>749</v>
      </c>
      <c r="BZ278" s="2">
        <v>15250</v>
      </c>
      <c r="CA278" s="2">
        <v>14329</v>
      </c>
      <c r="CB278" s="2">
        <v>29579</v>
      </c>
      <c r="CC278" s="2">
        <v>32734</v>
      </c>
      <c r="CD278" s="2">
        <v>28540</v>
      </c>
      <c r="CE278" s="2">
        <v>61274</v>
      </c>
      <c r="CF278" s="2">
        <f t="shared" si="421"/>
        <v>479129</v>
      </c>
      <c r="CG278" s="2">
        <f t="shared" si="422"/>
        <v>413570</v>
      </c>
      <c r="CH278" s="2">
        <f t="shared" si="423"/>
        <v>892699</v>
      </c>
      <c r="CI278" s="2">
        <v>529215</v>
      </c>
      <c r="CJ278" s="2">
        <v>458648</v>
      </c>
      <c r="CK278" s="2">
        <v>987863</v>
      </c>
      <c r="CL278" s="122" t="s">
        <v>597</v>
      </c>
      <c r="CM278" s="221" t="s">
        <v>128</v>
      </c>
    </row>
    <row r="279" spans="4:91">
      <c r="D279" s="122" t="s">
        <v>692</v>
      </c>
      <c r="E279" s="20" t="s">
        <v>212</v>
      </c>
      <c r="BH279" s="122" t="s">
        <v>597</v>
      </c>
      <c r="BI279" s="20" t="s">
        <v>128</v>
      </c>
      <c r="BK279" s="2">
        <v>1065</v>
      </c>
      <c r="BL279" s="2">
        <v>1113</v>
      </c>
      <c r="BM279" s="2">
        <v>2178</v>
      </c>
      <c r="BN279" s="2">
        <v>1488</v>
      </c>
      <c r="BO279" s="2">
        <v>1432</v>
      </c>
      <c r="BP279" s="2">
        <v>2920</v>
      </c>
      <c r="BQ279" s="2">
        <v>94</v>
      </c>
      <c r="BR279" s="2">
        <v>100</v>
      </c>
      <c r="BS279" s="2">
        <v>194</v>
      </c>
      <c r="BT279" s="2">
        <v>164</v>
      </c>
      <c r="BU279" s="2">
        <v>135</v>
      </c>
      <c r="BV279" s="2">
        <v>299</v>
      </c>
      <c r="BW279" s="2">
        <v>338</v>
      </c>
      <c r="BX279" s="2">
        <v>323</v>
      </c>
      <c r="BY279" s="2">
        <v>661</v>
      </c>
      <c r="BZ279" s="2">
        <v>8727</v>
      </c>
      <c r="CA279" s="2">
        <v>6645</v>
      </c>
      <c r="CB279" s="2">
        <v>15372</v>
      </c>
      <c r="CC279" s="2">
        <v>20985</v>
      </c>
      <c r="CD279" s="2">
        <v>11576</v>
      </c>
      <c r="CE279" s="2">
        <v>32561</v>
      </c>
      <c r="CF279" s="2">
        <f t="shared" si="421"/>
        <v>770550</v>
      </c>
      <c r="CG279" s="2">
        <f t="shared" si="422"/>
        <v>653663</v>
      </c>
      <c r="CH279" s="2">
        <f t="shared" si="423"/>
        <v>1424213</v>
      </c>
      <c r="CI279" s="2">
        <v>803411</v>
      </c>
      <c r="CJ279" s="2">
        <v>674987</v>
      </c>
      <c r="CK279" s="2">
        <v>1478398</v>
      </c>
      <c r="CL279" s="122" t="s">
        <v>597</v>
      </c>
      <c r="CM279" s="221" t="s">
        <v>212</v>
      </c>
    </row>
    <row r="280" spans="4:91">
      <c r="D280" s="122" t="s">
        <v>692</v>
      </c>
      <c r="E280" s="20" t="s">
        <v>206</v>
      </c>
      <c r="BH280" s="122" t="s">
        <v>597</v>
      </c>
      <c r="BI280" s="20" t="s">
        <v>212</v>
      </c>
      <c r="BK280" s="2">
        <v>124</v>
      </c>
      <c r="BL280" s="2">
        <v>138</v>
      </c>
      <c r="BM280" s="2">
        <v>262</v>
      </c>
      <c r="BN280" s="2">
        <v>131</v>
      </c>
      <c r="BO280" s="2">
        <v>103</v>
      </c>
      <c r="BP280" s="2">
        <v>234</v>
      </c>
      <c r="BQ280" s="2">
        <v>51</v>
      </c>
      <c r="BR280" s="2">
        <v>57</v>
      </c>
      <c r="BS280" s="2">
        <v>108</v>
      </c>
      <c r="BT280" s="2">
        <v>68</v>
      </c>
      <c r="BU280" s="2">
        <v>65</v>
      </c>
      <c r="BV280" s="2">
        <v>133</v>
      </c>
      <c r="BW280" s="2">
        <v>37</v>
      </c>
      <c r="BX280" s="2">
        <v>28</v>
      </c>
      <c r="BY280" s="2">
        <v>65</v>
      </c>
      <c r="BZ280" s="2">
        <v>11015</v>
      </c>
      <c r="CA280" s="2">
        <v>10769</v>
      </c>
      <c r="CB280" s="2">
        <v>21784</v>
      </c>
      <c r="CC280" s="2">
        <v>10376</v>
      </c>
      <c r="CD280" s="2">
        <v>8920</v>
      </c>
      <c r="CE280" s="2">
        <v>19296</v>
      </c>
      <c r="CF280" s="2">
        <f t="shared" si="421"/>
        <v>216201</v>
      </c>
      <c r="CG280" s="2">
        <f t="shared" si="422"/>
        <v>195333</v>
      </c>
      <c r="CH280" s="2">
        <f t="shared" si="423"/>
        <v>411534</v>
      </c>
      <c r="CI280" s="2">
        <v>238003</v>
      </c>
      <c r="CJ280" s="2">
        <v>215413</v>
      </c>
      <c r="CK280" s="2">
        <v>453416</v>
      </c>
      <c r="CL280" s="122" t="s">
        <v>597</v>
      </c>
      <c r="CM280" s="221" t="s">
        <v>206</v>
      </c>
    </row>
    <row r="281" spans="4:91">
      <c r="D281" s="122" t="s">
        <v>692</v>
      </c>
      <c r="E281" s="20" t="s">
        <v>207</v>
      </c>
      <c r="BH281" s="122" t="s">
        <v>597</v>
      </c>
      <c r="BI281" s="20" t="s">
        <v>206</v>
      </c>
      <c r="BK281" s="2">
        <v>364</v>
      </c>
      <c r="BL281" s="2">
        <v>435</v>
      </c>
      <c r="BM281" s="2">
        <v>799</v>
      </c>
      <c r="BN281" s="2">
        <v>592</v>
      </c>
      <c r="BO281" s="2">
        <v>630</v>
      </c>
      <c r="BP281" s="2">
        <v>1222</v>
      </c>
      <c r="BQ281" s="2">
        <v>409</v>
      </c>
      <c r="BR281" s="2">
        <v>451</v>
      </c>
      <c r="BS281" s="2">
        <v>860</v>
      </c>
      <c r="BT281" s="2">
        <v>147</v>
      </c>
      <c r="BU281" s="2">
        <v>127</v>
      </c>
      <c r="BV281" s="2">
        <v>274</v>
      </c>
      <c r="BW281" s="2">
        <v>147</v>
      </c>
      <c r="BX281" s="2">
        <v>157</v>
      </c>
      <c r="BY281" s="2">
        <v>304</v>
      </c>
      <c r="BZ281" s="2">
        <v>5170</v>
      </c>
      <c r="CA281" s="2">
        <v>4989</v>
      </c>
      <c r="CB281" s="2">
        <v>10159</v>
      </c>
      <c r="CC281" s="2">
        <v>30697</v>
      </c>
      <c r="CD281" s="2">
        <v>26187</v>
      </c>
      <c r="CE281" s="2">
        <v>56884</v>
      </c>
      <c r="CF281" s="2">
        <f t="shared" si="421"/>
        <v>298446</v>
      </c>
      <c r="CG281" s="2">
        <f t="shared" si="422"/>
        <v>276173</v>
      </c>
      <c r="CH281" s="2">
        <f t="shared" si="423"/>
        <v>574619</v>
      </c>
      <c r="CI281" s="2">
        <v>335972</v>
      </c>
      <c r="CJ281" s="2">
        <v>309149</v>
      </c>
      <c r="CK281" s="2">
        <v>645121</v>
      </c>
      <c r="CL281" s="122" t="s">
        <v>597</v>
      </c>
      <c r="CM281" s="221" t="s">
        <v>207</v>
      </c>
    </row>
    <row r="282" spans="4:91">
      <c r="D282" s="122" t="s">
        <v>692</v>
      </c>
      <c r="E282" s="20" t="s">
        <v>460</v>
      </c>
      <c r="BH282" s="122" t="s">
        <v>597</v>
      </c>
      <c r="BI282" s="20" t="s">
        <v>207</v>
      </c>
      <c r="BK282" s="2">
        <v>452</v>
      </c>
      <c r="BL282" s="2">
        <v>421</v>
      </c>
      <c r="BM282" s="2">
        <v>873</v>
      </c>
      <c r="BN282" s="2">
        <v>503</v>
      </c>
      <c r="BO282" s="2">
        <v>440</v>
      </c>
      <c r="BP282" s="2">
        <v>943</v>
      </c>
      <c r="BQ282" s="2">
        <v>28</v>
      </c>
      <c r="BR282" s="2">
        <v>22</v>
      </c>
      <c r="BS282" s="2">
        <v>50</v>
      </c>
      <c r="BT282" s="2">
        <v>90</v>
      </c>
      <c r="BU282" s="2">
        <v>60</v>
      </c>
      <c r="BV282" s="2">
        <v>150</v>
      </c>
      <c r="BW282" s="2">
        <v>64</v>
      </c>
      <c r="BX282" s="2">
        <v>57</v>
      </c>
      <c r="BY282" s="2">
        <v>121</v>
      </c>
      <c r="BZ282" s="2">
        <v>2638</v>
      </c>
      <c r="CA282" s="2">
        <v>1626</v>
      </c>
      <c r="CB282" s="2">
        <v>4264</v>
      </c>
      <c r="CC282" s="2">
        <v>6701</v>
      </c>
      <c r="CD282" s="2">
        <v>1159</v>
      </c>
      <c r="CE282" s="2">
        <v>7860</v>
      </c>
      <c r="CF282" s="2">
        <f t="shared" si="421"/>
        <v>842443</v>
      </c>
      <c r="CG282" s="2">
        <f t="shared" si="422"/>
        <v>715510</v>
      </c>
      <c r="CH282" s="2">
        <f t="shared" si="423"/>
        <v>1557953</v>
      </c>
      <c r="CI282" s="2">
        <v>852919</v>
      </c>
      <c r="CJ282" s="2">
        <v>719295</v>
      </c>
      <c r="CK282" s="2">
        <v>1572214</v>
      </c>
      <c r="CL282" s="122" t="s">
        <v>597</v>
      </c>
      <c r="CM282" s="221" t="s">
        <v>460</v>
      </c>
    </row>
    <row r="283" spans="4:91">
      <c r="E283" s="217" t="s">
        <v>461</v>
      </c>
      <c r="BH283" s="122" t="s">
        <v>597</v>
      </c>
      <c r="BI283" s="20" t="s">
        <v>460</v>
      </c>
      <c r="BK283" s="13">
        <f>SUM(BK274:BK282)</f>
        <v>5944</v>
      </c>
      <c r="BL283" s="13">
        <f t="shared" ref="BL283" si="424">SUM(BL274:BL282)</f>
        <v>6023</v>
      </c>
      <c r="BM283" s="13">
        <f t="shared" ref="BM283" si="425">SUM(BM274:BM282)</f>
        <v>11967</v>
      </c>
      <c r="BN283" s="13">
        <f t="shared" ref="BN283" si="426">SUM(BN274:BN282)</f>
        <v>7700</v>
      </c>
      <c r="BO283" s="13">
        <f t="shared" ref="BO283" si="427">SUM(BO274:BO282)</f>
        <v>7657</v>
      </c>
      <c r="BP283" s="13">
        <f t="shared" ref="BP283" si="428">SUM(BP274:BP282)</f>
        <v>15357</v>
      </c>
      <c r="BQ283" s="13">
        <f t="shared" ref="BQ283" si="429">SUM(BQ274:BQ282)</f>
        <v>1483</v>
      </c>
      <c r="BR283" s="13">
        <f t="shared" ref="BR283" si="430">SUM(BR274:BR282)</f>
        <v>1475</v>
      </c>
      <c r="BS283" s="13">
        <f t="shared" ref="BS283" si="431">SUM(BS274:BS282)</f>
        <v>2958</v>
      </c>
      <c r="BT283" s="13">
        <f t="shared" ref="BT283" si="432">SUM(BT274:BT282)</f>
        <v>1499</v>
      </c>
      <c r="BU283" s="13">
        <f t="shared" ref="BU283" si="433">SUM(BU274:BU282)</f>
        <v>1231</v>
      </c>
      <c r="BV283" s="13">
        <f t="shared" ref="BV283" si="434">SUM(BV274:BV282)</f>
        <v>2730</v>
      </c>
      <c r="BW283" s="13">
        <f t="shared" ref="BW283" si="435">SUM(BW274:BW282)</f>
        <v>2229</v>
      </c>
      <c r="BX283" s="13">
        <f t="shared" ref="BX283" si="436">SUM(BX274:BX282)</f>
        <v>2250</v>
      </c>
      <c r="BY283" s="13">
        <f t="shared" ref="BY283" si="437">SUM(BY274:BY282)</f>
        <v>4479</v>
      </c>
      <c r="BZ283" s="13">
        <f t="shared" ref="BZ283" si="438">SUM(BZ274:BZ282)</f>
        <v>79371</v>
      </c>
      <c r="CA283" s="13">
        <f t="shared" ref="CA283" si="439">SUM(CA274:CA282)</f>
        <v>71909</v>
      </c>
      <c r="CB283" s="13">
        <f t="shared" ref="CB283" si="440">SUM(CB274:CB282)</f>
        <v>151280</v>
      </c>
      <c r="CC283" s="13">
        <f t="shared" ref="CC283" si="441">SUM(CC274:CC282)</f>
        <v>222140</v>
      </c>
      <c r="CD283" s="13">
        <f t="shared" ref="CD283" si="442">SUM(CD274:CD282)</f>
        <v>163636</v>
      </c>
      <c r="CE283" s="13">
        <f t="shared" ref="CE283" si="443">SUM(CE274:CE282)</f>
        <v>385776</v>
      </c>
      <c r="CF283" s="13">
        <f t="shared" ref="CF283" si="444">SUM(CF274:CF282)</f>
        <v>3844185</v>
      </c>
      <c r="CG283" s="13">
        <f t="shared" ref="CG283" si="445">SUM(CG274:CG282)</f>
        <v>3327986</v>
      </c>
      <c r="CH283" s="13">
        <f t="shared" ref="CH283" si="446">SUM(CH274:CH282)</f>
        <v>7172171</v>
      </c>
      <c r="CI283" s="13">
        <f t="shared" ref="CI283" si="447">SUM(CI274:CI282)</f>
        <v>4164551</v>
      </c>
      <c r="CJ283" s="13">
        <f t="shared" ref="CJ283" si="448">SUM(CJ274:CJ282)</f>
        <v>3582167</v>
      </c>
      <c r="CK283" s="13">
        <f t="shared" ref="CK283" si="449">SUM(CK274:CK282)</f>
        <v>7746718</v>
      </c>
      <c r="CL283" s="219"/>
      <c r="CM283" s="220" t="s">
        <v>461</v>
      </c>
    </row>
    <row r="284" spans="4:91">
      <c r="D284" s="122" t="s">
        <v>29</v>
      </c>
      <c r="E284" s="20" t="s">
        <v>340</v>
      </c>
      <c r="BH284" s="123"/>
      <c r="BI284" s="217" t="s">
        <v>461</v>
      </c>
      <c r="BK284" s="2">
        <v>1074</v>
      </c>
      <c r="BL284" s="2">
        <v>1166</v>
      </c>
      <c r="BM284" s="2">
        <v>2240</v>
      </c>
      <c r="BN284" s="2">
        <v>1804</v>
      </c>
      <c r="BO284" s="2">
        <v>2035</v>
      </c>
      <c r="BP284" s="2">
        <v>3839</v>
      </c>
      <c r="BQ284" s="2">
        <v>260</v>
      </c>
      <c r="BR284" s="2">
        <v>220</v>
      </c>
      <c r="BS284" s="2">
        <v>480</v>
      </c>
      <c r="BT284" s="2">
        <v>210</v>
      </c>
      <c r="BU284" s="2">
        <v>219</v>
      </c>
      <c r="BV284" s="2">
        <v>429</v>
      </c>
      <c r="BW284" s="2">
        <v>504</v>
      </c>
      <c r="BX284" s="2">
        <v>582</v>
      </c>
      <c r="BY284" s="2">
        <v>1086</v>
      </c>
      <c r="BZ284" s="2">
        <v>13801</v>
      </c>
      <c r="CA284" s="2">
        <v>14278</v>
      </c>
      <c r="CB284" s="2">
        <v>28079</v>
      </c>
      <c r="CC284" s="2">
        <v>12728</v>
      </c>
      <c r="CD284" s="2">
        <v>9017</v>
      </c>
      <c r="CE284" s="2">
        <v>21745</v>
      </c>
      <c r="CF284" s="2">
        <f t="shared" ref="CF284:CF292" si="450">CI284-CC284-BZ284-BW284-BT284-BQ284-BN284-BK284</f>
        <v>9002</v>
      </c>
      <c r="CG284" s="2">
        <f t="shared" ref="CG284:CG292" si="451">CJ284-CD284-CA284-BX284-BU284-BR284-BO284-BL284</f>
        <v>7852</v>
      </c>
      <c r="CH284" s="2">
        <f t="shared" ref="CH284:CH292" si="452">CK284-CE284-CB284-BY284-BV284-BS284-BP284-BM284</f>
        <v>16854</v>
      </c>
      <c r="CI284" s="2">
        <v>39383</v>
      </c>
      <c r="CJ284" s="2">
        <v>35369</v>
      </c>
      <c r="CK284" s="2">
        <v>74752</v>
      </c>
      <c r="CL284" s="122" t="s">
        <v>29</v>
      </c>
      <c r="CM284" s="221" t="s">
        <v>340</v>
      </c>
    </row>
    <row r="285" spans="4:91">
      <c r="D285" s="122" t="s">
        <v>29</v>
      </c>
      <c r="E285" s="20" t="s">
        <v>610</v>
      </c>
      <c r="BH285" s="122" t="s">
        <v>29</v>
      </c>
      <c r="BI285" s="20" t="s">
        <v>340</v>
      </c>
      <c r="BK285" s="2">
        <v>874</v>
      </c>
      <c r="BL285" s="2">
        <v>681</v>
      </c>
      <c r="BM285" s="2">
        <v>1555</v>
      </c>
      <c r="BN285" s="2">
        <v>860</v>
      </c>
      <c r="BO285" s="2">
        <v>627</v>
      </c>
      <c r="BP285" s="2">
        <v>1487</v>
      </c>
      <c r="BQ285" s="2">
        <v>92</v>
      </c>
      <c r="BR285" s="2">
        <v>45</v>
      </c>
      <c r="BS285" s="2">
        <v>137</v>
      </c>
      <c r="BT285" s="2">
        <v>325</v>
      </c>
      <c r="BU285" s="2">
        <v>218</v>
      </c>
      <c r="BV285" s="2">
        <v>543</v>
      </c>
      <c r="BW285" s="2">
        <v>165</v>
      </c>
      <c r="BX285" s="2">
        <v>99</v>
      </c>
      <c r="BY285" s="2">
        <v>264</v>
      </c>
      <c r="BZ285" s="2">
        <v>3949</v>
      </c>
      <c r="CA285" s="2">
        <v>2204</v>
      </c>
      <c r="CB285" s="2">
        <v>6153</v>
      </c>
      <c r="CC285" s="2">
        <v>16632</v>
      </c>
      <c r="CD285" s="2">
        <v>4946</v>
      </c>
      <c r="CE285" s="2">
        <v>21578</v>
      </c>
      <c r="CF285" s="2">
        <f t="shared" si="450"/>
        <v>8408</v>
      </c>
      <c r="CG285" s="2">
        <f t="shared" si="451"/>
        <v>1752</v>
      </c>
      <c r="CH285" s="2">
        <f t="shared" si="452"/>
        <v>10160</v>
      </c>
      <c r="CI285" s="2">
        <v>31305</v>
      </c>
      <c r="CJ285" s="2">
        <v>10572</v>
      </c>
      <c r="CK285" s="2">
        <v>41877</v>
      </c>
      <c r="CL285" s="122" t="s">
        <v>29</v>
      </c>
      <c r="CM285" s="221" t="s">
        <v>610</v>
      </c>
    </row>
    <row r="286" spans="4:91">
      <c r="D286" s="122" t="s">
        <v>29</v>
      </c>
      <c r="E286" s="20" t="s">
        <v>611</v>
      </c>
      <c r="BH286" s="122" t="s">
        <v>29</v>
      </c>
      <c r="BI286" s="20" t="s">
        <v>610</v>
      </c>
      <c r="BK286" s="2">
        <v>460</v>
      </c>
      <c r="BL286" s="2">
        <v>475</v>
      </c>
      <c r="BM286" s="2">
        <v>935</v>
      </c>
      <c r="BN286" s="2">
        <v>423</v>
      </c>
      <c r="BO286" s="2">
        <v>410</v>
      </c>
      <c r="BP286" s="2">
        <v>833</v>
      </c>
      <c r="BQ286" s="2">
        <v>25</v>
      </c>
      <c r="BR286" s="2">
        <v>19</v>
      </c>
      <c r="BS286" s="2">
        <v>44</v>
      </c>
      <c r="BT286" s="2">
        <v>99</v>
      </c>
      <c r="BU286" s="2">
        <v>63</v>
      </c>
      <c r="BV286" s="2">
        <v>162</v>
      </c>
      <c r="BW286" s="2">
        <v>77</v>
      </c>
      <c r="BX286" s="2">
        <v>66</v>
      </c>
      <c r="BY286" s="2">
        <v>143</v>
      </c>
      <c r="BZ286" s="2">
        <v>3310</v>
      </c>
      <c r="CA286" s="2">
        <v>2391</v>
      </c>
      <c r="CB286" s="2">
        <v>5701</v>
      </c>
      <c r="CC286" s="2">
        <v>7270</v>
      </c>
      <c r="CD286" s="2">
        <v>2409</v>
      </c>
      <c r="CE286" s="2">
        <v>9679</v>
      </c>
      <c r="CF286" s="2">
        <f t="shared" si="450"/>
        <v>63625</v>
      </c>
      <c r="CG286" s="2">
        <f t="shared" si="451"/>
        <v>54191</v>
      </c>
      <c r="CH286" s="2">
        <f t="shared" si="452"/>
        <v>117816</v>
      </c>
      <c r="CI286" s="2">
        <v>75289</v>
      </c>
      <c r="CJ286" s="2">
        <v>60024</v>
      </c>
      <c r="CK286" s="2">
        <v>135313</v>
      </c>
      <c r="CL286" s="122" t="s">
        <v>29</v>
      </c>
      <c r="CM286" s="221" t="s">
        <v>611</v>
      </c>
    </row>
    <row r="287" spans="4:91">
      <c r="D287" s="122" t="s">
        <v>29</v>
      </c>
      <c r="E287" s="20" t="s">
        <v>612</v>
      </c>
      <c r="BH287" s="122" t="s">
        <v>29</v>
      </c>
      <c r="BI287" s="20" t="s">
        <v>611</v>
      </c>
      <c r="BK287" s="2">
        <v>331</v>
      </c>
      <c r="BL287" s="2">
        <v>341</v>
      </c>
      <c r="BM287" s="2">
        <v>672</v>
      </c>
      <c r="BN287" s="2">
        <v>633</v>
      </c>
      <c r="BO287" s="2">
        <v>724</v>
      </c>
      <c r="BP287" s="2">
        <v>1357</v>
      </c>
      <c r="BQ287" s="2">
        <v>77</v>
      </c>
      <c r="BR287" s="2">
        <v>105</v>
      </c>
      <c r="BS287" s="2">
        <v>182</v>
      </c>
      <c r="BT287" s="2">
        <v>122</v>
      </c>
      <c r="BU287" s="2">
        <v>126</v>
      </c>
      <c r="BV287" s="2">
        <v>248</v>
      </c>
      <c r="BW287" s="2">
        <v>419</v>
      </c>
      <c r="BX287" s="2">
        <v>502</v>
      </c>
      <c r="BY287" s="2">
        <v>921</v>
      </c>
      <c r="BZ287" s="2">
        <v>9366</v>
      </c>
      <c r="CA287" s="2">
        <v>10002</v>
      </c>
      <c r="CB287" s="2">
        <v>19368</v>
      </c>
      <c r="CC287" s="2">
        <v>5771</v>
      </c>
      <c r="CD287" s="2">
        <v>4141</v>
      </c>
      <c r="CE287" s="2">
        <v>9912</v>
      </c>
      <c r="CF287" s="2">
        <f t="shared" si="450"/>
        <v>12904</v>
      </c>
      <c r="CG287" s="2">
        <f t="shared" si="451"/>
        <v>8924</v>
      </c>
      <c r="CH287" s="2">
        <f t="shared" si="452"/>
        <v>21828</v>
      </c>
      <c r="CI287" s="2">
        <v>29623</v>
      </c>
      <c r="CJ287" s="2">
        <v>24865</v>
      </c>
      <c r="CK287" s="2">
        <v>54488</v>
      </c>
      <c r="CL287" s="122" t="s">
        <v>29</v>
      </c>
      <c r="CM287" s="221" t="s">
        <v>612</v>
      </c>
    </row>
    <row r="288" spans="4:91">
      <c r="D288" s="122" t="s">
        <v>29</v>
      </c>
      <c r="E288" s="20" t="s">
        <v>128</v>
      </c>
      <c r="BH288" s="122" t="s">
        <v>29</v>
      </c>
      <c r="BI288" s="20" t="s">
        <v>612</v>
      </c>
      <c r="BK288" s="2">
        <v>374</v>
      </c>
      <c r="BL288" s="2">
        <v>464</v>
      </c>
      <c r="BM288" s="2">
        <v>838</v>
      </c>
      <c r="BN288" s="2">
        <v>590</v>
      </c>
      <c r="BO288" s="2">
        <v>596</v>
      </c>
      <c r="BP288" s="2">
        <v>1186</v>
      </c>
      <c r="BQ288" s="2">
        <v>72</v>
      </c>
      <c r="BR288" s="2">
        <v>77</v>
      </c>
      <c r="BS288" s="2">
        <v>149</v>
      </c>
      <c r="BT288" s="2">
        <v>87</v>
      </c>
      <c r="BU288" s="2">
        <v>84</v>
      </c>
      <c r="BV288" s="2">
        <v>171</v>
      </c>
      <c r="BW288" s="2">
        <v>271</v>
      </c>
      <c r="BX288" s="2">
        <v>282</v>
      </c>
      <c r="BY288" s="2">
        <v>553</v>
      </c>
      <c r="BZ288" s="2">
        <v>10881</v>
      </c>
      <c r="CA288" s="2">
        <v>10562</v>
      </c>
      <c r="CB288" s="2">
        <v>21443</v>
      </c>
      <c r="CC288" s="2">
        <v>6396</v>
      </c>
      <c r="CD288" s="2">
        <v>4009</v>
      </c>
      <c r="CE288" s="2">
        <v>10405</v>
      </c>
      <c r="CF288" s="2">
        <f t="shared" si="450"/>
        <v>16620</v>
      </c>
      <c r="CG288" s="2">
        <f t="shared" si="451"/>
        <v>11609</v>
      </c>
      <c r="CH288" s="2">
        <f t="shared" si="452"/>
        <v>28229</v>
      </c>
      <c r="CI288" s="2">
        <v>35291</v>
      </c>
      <c r="CJ288" s="2">
        <v>27683</v>
      </c>
      <c r="CK288" s="2">
        <v>62974</v>
      </c>
      <c r="CL288" s="122" t="s">
        <v>29</v>
      </c>
      <c r="CM288" s="221" t="s">
        <v>128</v>
      </c>
    </row>
    <row r="289" spans="4:91">
      <c r="D289" s="122" t="s">
        <v>29</v>
      </c>
      <c r="E289" s="20" t="s">
        <v>212</v>
      </c>
      <c r="BH289" s="122" t="s">
        <v>29</v>
      </c>
      <c r="BI289" s="20" t="s">
        <v>128</v>
      </c>
      <c r="BK289" s="2">
        <v>1035</v>
      </c>
      <c r="BL289" s="2">
        <v>1082</v>
      </c>
      <c r="BM289" s="2">
        <v>2117</v>
      </c>
      <c r="BN289" s="2">
        <v>1440</v>
      </c>
      <c r="BO289" s="2">
        <v>1394</v>
      </c>
      <c r="BP289" s="2">
        <v>2834</v>
      </c>
      <c r="BQ289" s="2">
        <v>66</v>
      </c>
      <c r="BR289" s="2">
        <v>78</v>
      </c>
      <c r="BS289" s="2">
        <v>144</v>
      </c>
      <c r="BT289" s="2">
        <v>155</v>
      </c>
      <c r="BU289" s="2">
        <v>128</v>
      </c>
      <c r="BV289" s="2">
        <v>283</v>
      </c>
      <c r="BW289" s="2">
        <v>323</v>
      </c>
      <c r="BX289" s="2">
        <v>316</v>
      </c>
      <c r="BY289" s="2">
        <v>639</v>
      </c>
      <c r="BZ289" s="2">
        <v>7518</v>
      </c>
      <c r="CA289" s="2">
        <v>5592</v>
      </c>
      <c r="CB289" s="2">
        <v>13110</v>
      </c>
      <c r="CC289" s="2">
        <v>11811</v>
      </c>
      <c r="CD289" s="2">
        <v>2902</v>
      </c>
      <c r="CE289" s="2">
        <v>14713</v>
      </c>
      <c r="CF289" s="2">
        <f t="shared" si="450"/>
        <v>94911</v>
      </c>
      <c r="CG289" s="2">
        <f t="shared" si="451"/>
        <v>76845</v>
      </c>
      <c r="CH289" s="2">
        <f t="shared" si="452"/>
        <v>171756</v>
      </c>
      <c r="CI289" s="2">
        <v>117259</v>
      </c>
      <c r="CJ289" s="2">
        <v>88337</v>
      </c>
      <c r="CK289" s="2">
        <v>205596</v>
      </c>
      <c r="CL289" s="122" t="s">
        <v>29</v>
      </c>
      <c r="CM289" s="221" t="s">
        <v>212</v>
      </c>
    </row>
    <row r="290" spans="4:91">
      <c r="D290" s="122" t="s">
        <v>29</v>
      </c>
      <c r="E290" s="20" t="s">
        <v>206</v>
      </c>
      <c r="BH290" s="122" t="s">
        <v>29</v>
      </c>
      <c r="BI290" s="20" t="s">
        <v>212</v>
      </c>
      <c r="BK290" s="2">
        <v>60</v>
      </c>
      <c r="BL290" s="2">
        <v>90</v>
      </c>
      <c r="BM290" s="2">
        <v>150</v>
      </c>
      <c r="BN290" s="2">
        <v>84</v>
      </c>
      <c r="BO290" s="2">
        <v>81</v>
      </c>
      <c r="BP290" s="2">
        <v>165</v>
      </c>
      <c r="BQ290" s="2">
        <v>40</v>
      </c>
      <c r="BR290" s="2">
        <v>46</v>
      </c>
      <c r="BS290" s="2">
        <v>86</v>
      </c>
      <c r="BT290" s="2">
        <v>19</v>
      </c>
      <c r="BU290" s="2">
        <v>16</v>
      </c>
      <c r="BV290" s="2">
        <v>35</v>
      </c>
      <c r="BW290" s="2">
        <v>30</v>
      </c>
      <c r="BX290" s="2">
        <v>24</v>
      </c>
      <c r="BY290" s="2">
        <v>54</v>
      </c>
      <c r="BZ290" s="2">
        <v>7097</v>
      </c>
      <c r="CA290" s="2">
        <v>7394</v>
      </c>
      <c r="CB290" s="2">
        <v>14491</v>
      </c>
      <c r="CC290" s="2">
        <v>1547</v>
      </c>
      <c r="CD290" s="2">
        <v>1140</v>
      </c>
      <c r="CE290" s="2">
        <v>2687</v>
      </c>
      <c r="CF290" s="2">
        <f t="shared" si="450"/>
        <v>1202</v>
      </c>
      <c r="CG290" s="2">
        <f t="shared" si="451"/>
        <v>660</v>
      </c>
      <c r="CH290" s="2">
        <f t="shared" si="452"/>
        <v>1862</v>
      </c>
      <c r="CI290" s="2">
        <v>10079</v>
      </c>
      <c r="CJ290" s="2">
        <v>9451</v>
      </c>
      <c r="CK290" s="2">
        <v>19530</v>
      </c>
      <c r="CL290" s="122" t="s">
        <v>29</v>
      </c>
      <c r="CM290" s="221" t="s">
        <v>206</v>
      </c>
    </row>
    <row r="291" spans="4:91">
      <c r="D291" s="122" t="s">
        <v>29</v>
      </c>
      <c r="E291" s="20" t="s">
        <v>207</v>
      </c>
      <c r="BH291" s="122" t="s">
        <v>29</v>
      </c>
      <c r="BI291" s="20" t="s">
        <v>206</v>
      </c>
      <c r="BK291" s="2">
        <v>249</v>
      </c>
      <c r="BL291" s="2">
        <v>326</v>
      </c>
      <c r="BM291" s="2">
        <v>575</v>
      </c>
      <c r="BN291" s="2">
        <v>483</v>
      </c>
      <c r="BO291" s="2">
        <v>520</v>
      </c>
      <c r="BP291" s="2">
        <v>1003</v>
      </c>
      <c r="BQ291" s="2">
        <v>183</v>
      </c>
      <c r="BR291" s="2">
        <v>191</v>
      </c>
      <c r="BS291" s="2">
        <v>374</v>
      </c>
      <c r="BT291" s="2">
        <v>82</v>
      </c>
      <c r="BU291" s="2">
        <v>66</v>
      </c>
      <c r="BV291" s="2">
        <v>148</v>
      </c>
      <c r="BW291" s="2">
        <v>123</v>
      </c>
      <c r="BX291" s="2">
        <v>128</v>
      </c>
      <c r="BY291" s="2">
        <v>251</v>
      </c>
      <c r="BZ291" s="2">
        <v>3148</v>
      </c>
      <c r="CA291" s="2">
        <v>3145</v>
      </c>
      <c r="CB291" s="2">
        <v>6293</v>
      </c>
      <c r="CC291" s="2">
        <v>12843</v>
      </c>
      <c r="CD291" s="2">
        <v>11345</v>
      </c>
      <c r="CE291" s="2">
        <v>24188</v>
      </c>
      <c r="CF291" s="2">
        <f t="shared" si="450"/>
        <v>11541</v>
      </c>
      <c r="CG291" s="2">
        <f t="shared" si="451"/>
        <v>11109</v>
      </c>
      <c r="CH291" s="2">
        <f t="shared" si="452"/>
        <v>22650</v>
      </c>
      <c r="CI291" s="2">
        <v>28652</v>
      </c>
      <c r="CJ291" s="2">
        <v>26830</v>
      </c>
      <c r="CK291" s="2">
        <v>55482</v>
      </c>
      <c r="CL291" s="122" t="s">
        <v>29</v>
      </c>
      <c r="CM291" s="221" t="s">
        <v>207</v>
      </c>
    </row>
    <row r="292" spans="4:91">
      <c r="D292" s="122" t="s">
        <v>29</v>
      </c>
      <c r="E292" s="20" t="s">
        <v>460</v>
      </c>
      <c r="BH292" s="122" t="s">
        <v>29</v>
      </c>
      <c r="BI292" s="20" t="s">
        <v>207</v>
      </c>
      <c r="BK292" s="2">
        <v>420</v>
      </c>
      <c r="BL292" s="2">
        <v>410</v>
      </c>
      <c r="BM292" s="2">
        <v>830</v>
      </c>
      <c r="BN292" s="2">
        <v>487</v>
      </c>
      <c r="BO292" s="2">
        <v>438</v>
      </c>
      <c r="BP292" s="2">
        <v>925</v>
      </c>
      <c r="BQ292" s="2">
        <v>24</v>
      </c>
      <c r="BR292" s="2">
        <v>22</v>
      </c>
      <c r="BS292" s="2">
        <v>46</v>
      </c>
      <c r="BT292" s="2">
        <v>82</v>
      </c>
      <c r="BU292" s="2">
        <v>57</v>
      </c>
      <c r="BV292" s="2">
        <v>139</v>
      </c>
      <c r="BW292" s="2">
        <v>50</v>
      </c>
      <c r="BX292" s="2">
        <v>51</v>
      </c>
      <c r="BY292" s="2">
        <v>101</v>
      </c>
      <c r="BZ292" s="2">
        <v>2483</v>
      </c>
      <c r="CA292" s="2">
        <v>1576</v>
      </c>
      <c r="CB292" s="2">
        <v>4059</v>
      </c>
      <c r="CC292" s="2">
        <v>6305</v>
      </c>
      <c r="CD292" s="2">
        <v>1085</v>
      </c>
      <c r="CE292" s="2">
        <v>7390</v>
      </c>
      <c r="CF292" s="2">
        <f t="shared" si="450"/>
        <v>148338</v>
      </c>
      <c r="CG292" s="2">
        <f t="shared" si="451"/>
        <v>122530</v>
      </c>
      <c r="CH292" s="2">
        <f t="shared" si="452"/>
        <v>270868</v>
      </c>
      <c r="CI292" s="2">
        <v>158189</v>
      </c>
      <c r="CJ292" s="2">
        <v>126169</v>
      </c>
      <c r="CK292" s="2">
        <v>284358</v>
      </c>
      <c r="CL292" s="122" t="s">
        <v>29</v>
      </c>
      <c r="CM292" s="221" t="s">
        <v>460</v>
      </c>
    </row>
    <row r="293" spans="4:91">
      <c r="E293" s="217" t="s">
        <v>462</v>
      </c>
      <c r="BH293" s="122" t="s">
        <v>29</v>
      </c>
      <c r="BI293" s="20" t="s">
        <v>460</v>
      </c>
      <c r="BK293" s="13">
        <f>SUM(BK284:BK292)</f>
        <v>4877</v>
      </c>
      <c r="BL293" s="13">
        <f t="shared" ref="BL293" si="453">SUM(BL284:BL292)</f>
        <v>5035</v>
      </c>
      <c r="BM293" s="13">
        <f t="shared" ref="BM293" si="454">SUM(BM284:BM292)</f>
        <v>9912</v>
      </c>
      <c r="BN293" s="13">
        <f t="shared" ref="BN293" si="455">SUM(BN284:BN292)</f>
        <v>6804</v>
      </c>
      <c r="BO293" s="13">
        <f t="shared" ref="BO293" si="456">SUM(BO284:BO292)</f>
        <v>6825</v>
      </c>
      <c r="BP293" s="13">
        <f t="shared" ref="BP293" si="457">SUM(BP284:BP292)</f>
        <v>13629</v>
      </c>
      <c r="BQ293" s="13">
        <f t="shared" ref="BQ293" si="458">SUM(BQ284:BQ292)</f>
        <v>839</v>
      </c>
      <c r="BR293" s="13">
        <f t="shared" ref="BR293" si="459">SUM(BR284:BR292)</f>
        <v>803</v>
      </c>
      <c r="BS293" s="13">
        <f t="shared" ref="BS293" si="460">SUM(BS284:BS292)</f>
        <v>1642</v>
      </c>
      <c r="BT293" s="13">
        <f t="shared" ref="BT293" si="461">SUM(BT284:BT292)</f>
        <v>1181</v>
      </c>
      <c r="BU293" s="13">
        <f t="shared" ref="BU293" si="462">SUM(BU284:BU292)</f>
        <v>977</v>
      </c>
      <c r="BV293" s="13">
        <f t="shared" ref="BV293" si="463">SUM(BV284:BV292)</f>
        <v>2158</v>
      </c>
      <c r="BW293" s="13">
        <f t="shared" ref="BW293" si="464">SUM(BW284:BW292)</f>
        <v>1962</v>
      </c>
      <c r="BX293" s="13">
        <f t="shared" ref="BX293" si="465">SUM(BX284:BX292)</f>
        <v>2050</v>
      </c>
      <c r="BY293" s="13">
        <f t="shared" ref="BY293" si="466">SUM(BY284:BY292)</f>
        <v>4012</v>
      </c>
      <c r="BZ293" s="13">
        <f t="shared" ref="BZ293" si="467">SUM(BZ284:BZ292)</f>
        <v>61553</v>
      </c>
      <c r="CA293" s="13">
        <f t="shared" ref="CA293" si="468">SUM(CA284:CA292)</f>
        <v>57144</v>
      </c>
      <c r="CB293" s="13">
        <f t="shared" ref="CB293" si="469">SUM(CB284:CB292)</f>
        <v>118697</v>
      </c>
      <c r="CC293" s="13">
        <f t="shared" ref="CC293" si="470">SUM(CC284:CC292)</f>
        <v>81303</v>
      </c>
      <c r="CD293" s="13">
        <f t="shared" ref="CD293" si="471">SUM(CD284:CD292)</f>
        <v>40994</v>
      </c>
      <c r="CE293" s="13">
        <f t="shared" ref="CE293" si="472">SUM(CE284:CE292)</f>
        <v>122297</v>
      </c>
      <c r="CF293" s="13">
        <f t="shared" ref="CF293" si="473">SUM(CF284:CF292)</f>
        <v>366551</v>
      </c>
      <c r="CG293" s="13">
        <f t="shared" ref="CG293" si="474">SUM(CG284:CG292)</f>
        <v>295472</v>
      </c>
      <c r="CH293" s="13">
        <f t="shared" ref="CH293" si="475">SUM(CH284:CH292)</f>
        <v>662023</v>
      </c>
      <c r="CI293" s="13">
        <f t="shared" ref="CI293" si="476">SUM(CI284:CI292)</f>
        <v>525070</v>
      </c>
      <c r="CJ293" s="13">
        <f t="shared" ref="CJ293" si="477">SUM(CJ284:CJ292)</f>
        <v>409300</v>
      </c>
      <c r="CK293" s="13">
        <f t="shared" ref="CK293" si="478">SUM(CK284:CK292)</f>
        <v>934370</v>
      </c>
      <c r="CL293" s="219"/>
      <c r="CM293" s="220" t="s">
        <v>462</v>
      </c>
    </row>
    <row r="294" spans="4:91">
      <c r="D294" s="122" t="s">
        <v>49</v>
      </c>
      <c r="E294" s="20" t="s">
        <v>340</v>
      </c>
      <c r="BH294" s="123"/>
      <c r="BI294" s="217" t="s">
        <v>462</v>
      </c>
      <c r="BK294" s="2">
        <v>332</v>
      </c>
      <c r="BL294" s="2">
        <v>362</v>
      </c>
      <c r="BM294" s="2">
        <v>694</v>
      </c>
      <c r="BN294" s="2">
        <v>104</v>
      </c>
      <c r="BO294" s="2">
        <v>114</v>
      </c>
      <c r="BP294" s="2">
        <v>218</v>
      </c>
      <c r="BQ294" s="2">
        <v>162</v>
      </c>
      <c r="BR294" s="2">
        <v>190</v>
      </c>
      <c r="BS294" s="2">
        <v>352</v>
      </c>
      <c r="BT294" s="2">
        <v>36</v>
      </c>
      <c r="BU294" s="2">
        <v>37</v>
      </c>
      <c r="BV294" s="2">
        <v>73</v>
      </c>
      <c r="BW294" s="2">
        <v>11</v>
      </c>
      <c r="BX294" s="2">
        <v>10</v>
      </c>
      <c r="BY294" s="2">
        <v>21</v>
      </c>
      <c r="BZ294" s="2">
        <v>2106</v>
      </c>
      <c r="CA294" s="2">
        <v>1890</v>
      </c>
      <c r="CB294" s="2">
        <v>3996</v>
      </c>
      <c r="CC294" s="2">
        <v>60277</v>
      </c>
      <c r="CD294" s="2">
        <v>55367</v>
      </c>
      <c r="CE294" s="2">
        <v>115644</v>
      </c>
      <c r="CF294" s="2">
        <f t="shared" ref="CF294:CF302" si="479">CI294-CC294-BZ294-BW294-BT294-BQ294-BN294-BK294</f>
        <v>252551</v>
      </c>
      <c r="CG294" s="2">
        <f t="shared" ref="CG294:CG302" si="480">CJ294-CD294-CA294-BX294-BU294-BR294-BO294-BL294</f>
        <v>234307</v>
      </c>
      <c r="CH294" s="2">
        <f t="shared" ref="CH294:CH302" si="481">CK294-CE294-CB294-BY294-BV294-BS294-BP294-BM294</f>
        <v>486858</v>
      </c>
      <c r="CI294" s="2">
        <v>315579</v>
      </c>
      <c r="CJ294" s="2">
        <v>292277</v>
      </c>
      <c r="CK294" s="2">
        <v>607856</v>
      </c>
      <c r="CL294" s="122" t="s">
        <v>49</v>
      </c>
      <c r="CM294" s="221" t="s">
        <v>340</v>
      </c>
    </row>
    <row r="295" spans="4:91">
      <c r="D295" s="122" t="s">
        <v>49</v>
      </c>
      <c r="E295" s="20" t="s">
        <v>610</v>
      </c>
      <c r="BH295" s="122" t="s">
        <v>49</v>
      </c>
      <c r="BI295" s="20" t="s">
        <v>340</v>
      </c>
      <c r="BK295" s="2">
        <v>174</v>
      </c>
      <c r="BL295" s="2">
        <v>89</v>
      </c>
      <c r="BM295" s="2">
        <v>263</v>
      </c>
      <c r="BN295" s="2">
        <v>144</v>
      </c>
      <c r="BO295" s="2">
        <v>81</v>
      </c>
      <c r="BP295" s="2">
        <v>225</v>
      </c>
      <c r="BQ295" s="2">
        <v>36</v>
      </c>
      <c r="BR295" s="2">
        <v>21</v>
      </c>
      <c r="BS295" s="2">
        <v>57</v>
      </c>
      <c r="BT295" s="2">
        <v>78</v>
      </c>
      <c r="BU295" s="2">
        <v>39</v>
      </c>
      <c r="BV295" s="2">
        <v>117</v>
      </c>
      <c r="BW295" s="2">
        <v>11</v>
      </c>
      <c r="BX295" s="2">
        <v>2</v>
      </c>
      <c r="BY295" s="2">
        <v>13</v>
      </c>
      <c r="BZ295" s="2">
        <v>1197</v>
      </c>
      <c r="CA295" s="2">
        <v>463</v>
      </c>
      <c r="CB295" s="2">
        <v>1660</v>
      </c>
      <c r="CC295" s="2">
        <v>9823</v>
      </c>
      <c r="CD295" s="2">
        <v>4805</v>
      </c>
      <c r="CE295" s="2">
        <v>14628</v>
      </c>
      <c r="CF295" s="2">
        <f t="shared" si="479"/>
        <v>169870</v>
      </c>
      <c r="CG295" s="2">
        <f t="shared" si="480"/>
        <v>153777</v>
      </c>
      <c r="CH295" s="2">
        <f t="shared" si="481"/>
        <v>323647</v>
      </c>
      <c r="CI295" s="2">
        <v>181333</v>
      </c>
      <c r="CJ295" s="2">
        <v>159277</v>
      </c>
      <c r="CK295" s="2">
        <v>340610</v>
      </c>
      <c r="CL295" s="122" t="s">
        <v>49</v>
      </c>
      <c r="CM295" s="221" t="s">
        <v>610</v>
      </c>
    </row>
    <row r="296" spans="4:91">
      <c r="D296" s="122" t="s">
        <v>49</v>
      </c>
      <c r="E296" s="20" t="s">
        <v>611</v>
      </c>
      <c r="BH296" s="122" t="s">
        <v>49</v>
      </c>
      <c r="BI296" s="20" t="s">
        <v>610</v>
      </c>
      <c r="BK296" s="2">
        <v>47</v>
      </c>
      <c r="BL296" s="2">
        <v>16</v>
      </c>
      <c r="BM296" s="2">
        <v>63</v>
      </c>
      <c r="BN296" s="2">
        <v>27</v>
      </c>
      <c r="BO296" s="2">
        <v>28</v>
      </c>
      <c r="BP296" s="2">
        <v>55</v>
      </c>
      <c r="BQ296" s="2">
        <v>9</v>
      </c>
      <c r="BR296" s="2">
        <v>2</v>
      </c>
      <c r="BS296" s="2">
        <v>11</v>
      </c>
      <c r="BT296" s="2">
        <v>11</v>
      </c>
      <c r="BU296" s="2">
        <v>4</v>
      </c>
      <c r="BV296" s="2">
        <v>15</v>
      </c>
      <c r="BW296" s="2">
        <v>12</v>
      </c>
      <c r="BX296" s="2">
        <v>7</v>
      </c>
      <c r="BY296" s="2">
        <v>19</v>
      </c>
      <c r="BZ296" s="2">
        <v>313</v>
      </c>
      <c r="CA296" s="2">
        <v>177</v>
      </c>
      <c r="CB296" s="2">
        <v>490</v>
      </c>
      <c r="CC296" s="2">
        <v>2058</v>
      </c>
      <c r="CD296" s="2">
        <v>877</v>
      </c>
      <c r="CE296" s="2">
        <v>2935</v>
      </c>
      <c r="CF296" s="2">
        <f t="shared" si="479"/>
        <v>394677</v>
      </c>
      <c r="CG296" s="2">
        <f t="shared" si="480"/>
        <v>326443</v>
      </c>
      <c r="CH296" s="2">
        <f t="shared" si="481"/>
        <v>721120</v>
      </c>
      <c r="CI296" s="2">
        <v>397154</v>
      </c>
      <c r="CJ296" s="2">
        <v>327554</v>
      </c>
      <c r="CK296" s="2">
        <v>724708</v>
      </c>
      <c r="CL296" s="122" t="s">
        <v>49</v>
      </c>
      <c r="CM296" s="221" t="s">
        <v>611</v>
      </c>
    </row>
    <row r="297" spans="4:91">
      <c r="D297" s="122" t="s">
        <v>49</v>
      </c>
      <c r="E297" s="20" t="s">
        <v>612</v>
      </c>
      <c r="BH297" s="122" t="s">
        <v>49</v>
      </c>
      <c r="BI297" s="20" t="s">
        <v>611</v>
      </c>
      <c r="BK297" s="2">
        <v>101</v>
      </c>
      <c r="BL297" s="2">
        <v>127</v>
      </c>
      <c r="BM297" s="2">
        <v>228</v>
      </c>
      <c r="BN297" s="2">
        <v>114</v>
      </c>
      <c r="BO297" s="2">
        <v>132</v>
      </c>
      <c r="BP297" s="2">
        <v>246</v>
      </c>
      <c r="BQ297" s="2">
        <v>55</v>
      </c>
      <c r="BR297" s="2">
        <v>68</v>
      </c>
      <c r="BS297" s="2">
        <v>123</v>
      </c>
      <c r="BT297" s="2">
        <v>38</v>
      </c>
      <c r="BU297" s="2">
        <v>30</v>
      </c>
      <c r="BV297" s="2">
        <v>68</v>
      </c>
      <c r="BW297" s="2">
        <v>61</v>
      </c>
      <c r="BX297" s="2">
        <v>51</v>
      </c>
      <c r="BY297" s="2">
        <v>112</v>
      </c>
      <c r="BZ297" s="2">
        <v>2529</v>
      </c>
      <c r="CA297" s="2">
        <v>2146</v>
      </c>
      <c r="CB297" s="2">
        <v>4675</v>
      </c>
      <c r="CC297" s="2">
        <v>6088</v>
      </c>
      <c r="CD297" s="2">
        <v>5692</v>
      </c>
      <c r="CE297" s="2">
        <v>11780</v>
      </c>
      <c r="CF297" s="2">
        <f t="shared" si="479"/>
        <v>326379</v>
      </c>
      <c r="CG297" s="2">
        <f t="shared" si="480"/>
        <v>286491</v>
      </c>
      <c r="CH297" s="2">
        <f t="shared" si="481"/>
        <v>612870</v>
      </c>
      <c r="CI297" s="2">
        <v>335365</v>
      </c>
      <c r="CJ297" s="2">
        <v>294737</v>
      </c>
      <c r="CK297" s="2">
        <v>630102</v>
      </c>
      <c r="CL297" s="122" t="s">
        <v>49</v>
      </c>
      <c r="CM297" s="221" t="s">
        <v>612</v>
      </c>
    </row>
    <row r="298" spans="4:91">
      <c r="D298" s="122" t="s">
        <v>49</v>
      </c>
      <c r="E298" s="20" t="s">
        <v>128</v>
      </c>
      <c r="BH298" s="122" t="s">
        <v>49</v>
      </c>
      <c r="BI298" s="20" t="s">
        <v>612</v>
      </c>
      <c r="BK298" s="2">
        <v>172</v>
      </c>
      <c r="BL298" s="2">
        <v>195</v>
      </c>
      <c r="BM298" s="2">
        <v>367</v>
      </c>
      <c r="BN298" s="2">
        <v>287</v>
      </c>
      <c r="BO298" s="2">
        <v>305</v>
      </c>
      <c r="BP298" s="2">
        <v>592</v>
      </c>
      <c r="BQ298" s="2">
        <v>113</v>
      </c>
      <c r="BR298" s="2">
        <v>98</v>
      </c>
      <c r="BS298" s="2">
        <v>211</v>
      </c>
      <c r="BT298" s="2">
        <v>24</v>
      </c>
      <c r="BU298" s="2">
        <v>24</v>
      </c>
      <c r="BV298" s="2">
        <v>48</v>
      </c>
      <c r="BW298" s="2">
        <v>112</v>
      </c>
      <c r="BX298" s="2">
        <v>84</v>
      </c>
      <c r="BY298" s="2">
        <v>196</v>
      </c>
      <c r="BZ298" s="2">
        <v>4369</v>
      </c>
      <c r="CA298" s="2">
        <v>3767</v>
      </c>
      <c r="CB298" s="2">
        <v>8136</v>
      </c>
      <c r="CC298" s="2">
        <v>26338</v>
      </c>
      <c r="CD298" s="2">
        <v>24531</v>
      </c>
      <c r="CE298" s="2">
        <v>50869</v>
      </c>
      <c r="CF298" s="2">
        <f t="shared" si="479"/>
        <v>462509</v>
      </c>
      <c r="CG298" s="2">
        <f t="shared" si="480"/>
        <v>401961</v>
      </c>
      <c r="CH298" s="2">
        <f t="shared" si="481"/>
        <v>864470</v>
      </c>
      <c r="CI298" s="2">
        <v>493924</v>
      </c>
      <c r="CJ298" s="2">
        <v>430965</v>
      </c>
      <c r="CK298" s="2">
        <v>924889</v>
      </c>
      <c r="CL298" s="122" t="s">
        <v>49</v>
      </c>
      <c r="CM298" s="221" t="s">
        <v>128</v>
      </c>
    </row>
    <row r="299" spans="4:91">
      <c r="D299" s="122" t="s">
        <v>49</v>
      </c>
      <c r="E299" s="20" t="s">
        <v>212</v>
      </c>
      <c r="BH299" s="122" t="s">
        <v>49</v>
      </c>
      <c r="BI299" s="20" t="s">
        <v>128</v>
      </c>
      <c r="BK299" s="2">
        <v>30</v>
      </c>
      <c r="BL299" s="2">
        <v>31</v>
      </c>
      <c r="BM299" s="2">
        <v>61</v>
      </c>
      <c r="BN299" s="2">
        <v>48</v>
      </c>
      <c r="BO299" s="2">
        <v>38</v>
      </c>
      <c r="BP299" s="2">
        <v>86</v>
      </c>
      <c r="BQ299" s="2">
        <v>28</v>
      </c>
      <c r="BR299" s="2">
        <v>22</v>
      </c>
      <c r="BS299" s="2">
        <v>50</v>
      </c>
      <c r="BT299" s="2">
        <v>9</v>
      </c>
      <c r="BU299" s="2">
        <v>7</v>
      </c>
      <c r="BV299" s="2">
        <v>16</v>
      </c>
      <c r="BW299" s="2">
        <v>15</v>
      </c>
      <c r="BX299" s="2">
        <v>7</v>
      </c>
      <c r="BY299" s="2">
        <v>22</v>
      </c>
      <c r="BZ299" s="2">
        <v>1209</v>
      </c>
      <c r="CA299" s="2">
        <v>1053</v>
      </c>
      <c r="CB299" s="2">
        <v>2262</v>
      </c>
      <c r="CC299" s="2">
        <v>9174</v>
      </c>
      <c r="CD299" s="2">
        <v>8674</v>
      </c>
      <c r="CE299" s="2">
        <v>17848</v>
      </c>
      <c r="CF299" s="2">
        <f t="shared" si="479"/>
        <v>675639</v>
      </c>
      <c r="CG299" s="2">
        <f t="shared" si="480"/>
        <v>576818</v>
      </c>
      <c r="CH299" s="2">
        <f t="shared" si="481"/>
        <v>1252457</v>
      </c>
      <c r="CI299" s="2">
        <v>686152</v>
      </c>
      <c r="CJ299" s="2">
        <v>586650</v>
      </c>
      <c r="CK299" s="2">
        <v>1272802</v>
      </c>
      <c r="CL299" s="122" t="s">
        <v>49</v>
      </c>
      <c r="CM299" s="221" t="s">
        <v>212</v>
      </c>
    </row>
    <row r="300" spans="4:91">
      <c r="D300" s="122" t="s">
        <v>49</v>
      </c>
      <c r="E300" s="20" t="s">
        <v>206</v>
      </c>
      <c r="BH300" s="122" t="s">
        <v>49</v>
      </c>
      <c r="BI300" s="20" t="s">
        <v>212</v>
      </c>
      <c r="BK300" s="2">
        <v>64</v>
      </c>
      <c r="BL300" s="2">
        <v>48</v>
      </c>
      <c r="BM300" s="2">
        <v>112</v>
      </c>
      <c r="BN300" s="2">
        <v>47</v>
      </c>
      <c r="BO300" s="2">
        <v>22</v>
      </c>
      <c r="BP300" s="2">
        <v>69</v>
      </c>
      <c r="BQ300" s="2">
        <v>11</v>
      </c>
      <c r="BR300" s="2">
        <v>11</v>
      </c>
      <c r="BS300" s="2">
        <v>22</v>
      </c>
      <c r="BT300" s="2">
        <v>49</v>
      </c>
      <c r="BU300" s="2">
        <v>49</v>
      </c>
      <c r="BV300" s="2">
        <v>98</v>
      </c>
      <c r="BW300" s="2">
        <v>7</v>
      </c>
      <c r="BX300" s="2">
        <v>4</v>
      </c>
      <c r="BY300" s="2">
        <v>11</v>
      </c>
      <c r="BZ300" s="2">
        <v>3918</v>
      </c>
      <c r="CA300" s="2">
        <v>3375</v>
      </c>
      <c r="CB300" s="2">
        <v>7293</v>
      </c>
      <c r="CC300" s="2">
        <v>8829</v>
      </c>
      <c r="CD300" s="2">
        <v>7780</v>
      </c>
      <c r="CE300" s="2">
        <v>16609</v>
      </c>
      <c r="CF300" s="2">
        <f t="shared" si="479"/>
        <v>214999</v>
      </c>
      <c r="CG300" s="2">
        <f t="shared" si="480"/>
        <v>194673</v>
      </c>
      <c r="CH300" s="2">
        <f t="shared" si="481"/>
        <v>409672</v>
      </c>
      <c r="CI300" s="2">
        <v>227924</v>
      </c>
      <c r="CJ300" s="2">
        <v>205962</v>
      </c>
      <c r="CK300" s="2">
        <v>433886</v>
      </c>
      <c r="CL300" s="122" t="s">
        <v>49</v>
      </c>
      <c r="CM300" s="221" t="s">
        <v>206</v>
      </c>
    </row>
    <row r="301" spans="4:91">
      <c r="D301" s="122" t="s">
        <v>49</v>
      </c>
      <c r="E301" s="20" t="s">
        <v>207</v>
      </c>
      <c r="BH301" s="122" t="s">
        <v>49</v>
      </c>
      <c r="BI301" s="20" t="s">
        <v>206</v>
      </c>
      <c r="BK301" s="2">
        <v>115</v>
      </c>
      <c r="BL301" s="2">
        <v>109</v>
      </c>
      <c r="BM301" s="2">
        <v>224</v>
      </c>
      <c r="BN301" s="2">
        <v>109</v>
      </c>
      <c r="BO301" s="2">
        <v>110</v>
      </c>
      <c r="BP301" s="2">
        <v>219</v>
      </c>
      <c r="BQ301" s="2">
        <v>226</v>
      </c>
      <c r="BR301" s="2">
        <v>260</v>
      </c>
      <c r="BS301" s="2">
        <v>486</v>
      </c>
      <c r="BT301" s="2">
        <v>65</v>
      </c>
      <c r="BU301" s="2">
        <v>61</v>
      </c>
      <c r="BV301" s="2">
        <v>126</v>
      </c>
      <c r="BW301" s="2">
        <v>24</v>
      </c>
      <c r="BX301" s="2">
        <v>29</v>
      </c>
      <c r="BY301" s="2">
        <v>53</v>
      </c>
      <c r="BZ301" s="2">
        <v>2022</v>
      </c>
      <c r="CA301" s="2">
        <v>1844</v>
      </c>
      <c r="CB301" s="2">
        <v>3866</v>
      </c>
      <c r="CC301" s="2">
        <v>17854</v>
      </c>
      <c r="CD301" s="2">
        <v>14842</v>
      </c>
      <c r="CE301" s="2">
        <v>32696</v>
      </c>
      <c r="CF301" s="2">
        <f t="shared" si="479"/>
        <v>286905</v>
      </c>
      <c r="CG301" s="2">
        <f t="shared" si="480"/>
        <v>265064</v>
      </c>
      <c r="CH301" s="2">
        <f t="shared" si="481"/>
        <v>551969</v>
      </c>
      <c r="CI301" s="2">
        <v>307320</v>
      </c>
      <c r="CJ301" s="2">
        <v>282319</v>
      </c>
      <c r="CK301" s="2">
        <v>589639</v>
      </c>
      <c r="CL301" s="122" t="s">
        <v>49</v>
      </c>
      <c r="CM301" s="221" t="s">
        <v>207</v>
      </c>
    </row>
    <row r="302" spans="4:91">
      <c r="D302" s="122" t="s">
        <v>49</v>
      </c>
      <c r="E302" s="20" t="s">
        <v>460</v>
      </c>
      <c r="BH302" s="122" t="s">
        <v>49</v>
      </c>
      <c r="BI302" s="20" t="s">
        <v>207</v>
      </c>
      <c r="BK302" s="2">
        <v>32</v>
      </c>
      <c r="BL302" s="2">
        <v>11</v>
      </c>
      <c r="BM302" s="2">
        <v>43</v>
      </c>
      <c r="BN302" s="2">
        <v>16</v>
      </c>
      <c r="BO302" s="2">
        <v>2</v>
      </c>
      <c r="BP302" s="2">
        <v>18</v>
      </c>
      <c r="BQ302" s="2">
        <v>4</v>
      </c>
      <c r="BR302" s="2">
        <v>0</v>
      </c>
      <c r="BS302" s="2">
        <v>4</v>
      </c>
      <c r="BT302" s="2">
        <v>8</v>
      </c>
      <c r="BU302" s="2">
        <v>3</v>
      </c>
      <c r="BV302" s="2">
        <v>11</v>
      </c>
      <c r="BW302" s="2">
        <v>14</v>
      </c>
      <c r="BX302" s="2">
        <v>6</v>
      </c>
      <c r="BY302" s="2">
        <v>20</v>
      </c>
      <c r="BZ302" s="2">
        <v>155</v>
      </c>
      <c r="CA302" s="2">
        <v>50</v>
      </c>
      <c r="CB302" s="2">
        <v>205</v>
      </c>
      <c r="CC302" s="2">
        <v>396</v>
      </c>
      <c r="CD302" s="2">
        <v>74</v>
      </c>
      <c r="CE302" s="2">
        <v>470</v>
      </c>
      <c r="CF302" s="2">
        <f t="shared" si="479"/>
        <v>694105</v>
      </c>
      <c r="CG302" s="2">
        <f t="shared" si="480"/>
        <v>592980</v>
      </c>
      <c r="CH302" s="2">
        <f t="shared" si="481"/>
        <v>1287085</v>
      </c>
      <c r="CI302" s="2">
        <v>694730</v>
      </c>
      <c r="CJ302" s="2">
        <v>593126</v>
      </c>
      <c r="CK302" s="2">
        <v>1287856</v>
      </c>
      <c r="CL302" s="122" t="s">
        <v>49</v>
      </c>
      <c r="CM302" s="221" t="s">
        <v>460</v>
      </c>
    </row>
    <row r="303" spans="4:91">
      <c r="E303" s="217" t="s">
        <v>463</v>
      </c>
      <c r="BH303" s="122" t="s">
        <v>49</v>
      </c>
      <c r="BI303" s="20" t="s">
        <v>460</v>
      </c>
      <c r="BK303" s="13">
        <f>SUM(BK294:BK302)</f>
        <v>1067</v>
      </c>
      <c r="BL303" s="13">
        <f t="shared" ref="BL303:CK303" si="482">SUM(BL294:BL302)</f>
        <v>988</v>
      </c>
      <c r="BM303" s="13">
        <f t="shared" si="482"/>
        <v>2055</v>
      </c>
      <c r="BN303" s="13">
        <f t="shared" si="482"/>
        <v>896</v>
      </c>
      <c r="BO303" s="13">
        <f t="shared" si="482"/>
        <v>832</v>
      </c>
      <c r="BP303" s="13">
        <f t="shared" si="482"/>
        <v>1728</v>
      </c>
      <c r="BQ303" s="13">
        <f t="shared" si="482"/>
        <v>644</v>
      </c>
      <c r="BR303" s="13">
        <f t="shared" si="482"/>
        <v>672</v>
      </c>
      <c r="BS303" s="13">
        <f t="shared" si="482"/>
        <v>1316</v>
      </c>
      <c r="BT303" s="13">
        <f t="shared" si="482"/>
        <v>318</v>
      </c>
      <c r="BU303" s="13">
        <f t="shared" si="482"/>
        <v>254</v>
      </c>
      <c r="BV303" s="13">
        <f t="shared" si="482"/>
        <v>572</v>
      </c>
      <c r="BW303" s="13">
        <f t="shared" si="482"/>
        <v>267</v>
      </c>
      <c r="BX303" s="13">
        <f t="shared" si="482"/>
        <v>200</v>
      </c>
      <c r="BY303" s="13">
        <f t="shared" si="482"/>
        <v>467</v>
      </c>
      <c r="BZ303" s="13">
        <f t="shared" si="482"/>
        <v>17818</v>
      </c>
      <c r="CA303" s="13">
        <f t="shared" si="482"/>
        <v>14765</v>
      </c>
      <c r="CB303" s="13">
        <f t="shared" si="482"/>
        <v>32583</v>
      </c>
      <c r="CC303" s="13">
        <f t="shared" si="482"/>
        <v>140837</v>
      </c>
      <c r="CD303" s="13">
        <f t="shared" si="482"/>
        <v>122642</v>
      </c>
      <c r="CE303" s="13">
        <f t="shared" si="482"/>
        <v>263479</v>
      </c>
      <c r="CF303" s="13">
        <f t="shared" si="482"/>
        <v>3477634</v>
      </c>
      <c r="CG303" s="13">
        <f t="shared" si="482"/>
        <v>3032514</v>
      </c>
      <c r="CH303" s="13">
        <f t="shared" si="482"/>
        <v>6510148</v>
      </c>
      <c r="CI303" s="13">
        <f t="shared" si="482"/>
        <v>3639481</v>
      </c>
      <c r="CJ303" s="13">
        <f t="shared" si="482"/>
        <v>3172867</v>
      </c>
      <c r="CK303" s="13">
        <f t="shared" si="482"/>
        <v>6812348</v>
      </c>
      <c r="CL303" s="219"/>
      <c r="CM303" s="220" t="s">
        <v>463</v>
      </c>
    </row>
    <row r="304" spans="4:91">
      <c r="BH304" s="123"/>
      <c r="BI304" s="217" t="s">
        <v>463</v>
      </c>
    </row>
  </sheetData>
  <sortState ref="A113:XFD162">
    <sortCondition ref="C113:C162"/>
    <sortCondition ref="B113:B162"/>
  </sortState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L175"/>
  <sheetViews>
    <sheetView zoomScaleNormal="70" zoomScalePageLayoutView="70" workbookViewId="0">
      <pane xSplit="7340" ySplit="4620" topLeftCell="CX50" activePane="bottomRight"/>
      <selection activeCell="BQ173" sqref="BQ173"/>
      <selection pane="topRight" activeCell="CQ8" sqref="CQ8:CX10"/>
      <selection pane="bottomLeft" activeCell="A107" sqref="A107:XFD107"/>
      <selection pane="bottomRight" activeCell="CU61" sqref="CU61"/>
    </sheetView>
  </sheetViews>
  <sheetFormatPr baseColWidth="10" defaultColWidth="10.83203125" defaultRowHeight="15"/>
  <cols>
    <col min="1" max="1" width="8.83203125" style="1" customWidth="1"/>
    <col min="2" max="2" width="10.33203125" style="1" customWidth="1"/>
    <col min="3" max="3" width="8.6640625" style="1" customWidth="1"/>
    <col min="4" max="4" width="10.33203125" style="1" customWidth="1"/>
    <col min="5" max="5" width="22.33203125" style="1" customWidth="1"/>
    <col min="6" max="6" width="12.6640625" style="142" customWidth="1"/>
    <col min="7" max="7" width="11.1640625" style="142" customWidth="1"/>
    <col min="8" max="8" width="9.83203125" style="142" customWidth="1"/>
    <col min="9" max="9" width="10.83203125" style="142"/>
    <col min="10" max="10" width="5" style="142" customWidth="1"/>
    <col min="11" max="19" width="10.83203125" style="142"/>
    <col min="20" max="20" width="15.1640625" style="142" customWidth="1"/>
    <col min="21" max="21" width="4.6640625" style="142" customWidth="1"/>
    <col min="22" max="22" width="10.1640625" style="142" customWidth="1"/>
    <col min="23" max="23" width="16" style="142" customWidth="1"/>
    <col min="24" max="27" width="10.83203125" style="142"/>
    <col min="28" max="28" width="12.83203125" style="142" customWidth="1"/>
    <col min="29" max="29" width="14.6640625" style="142" customWidth="1"/>
    <col min="30" max="30" width="10.83203125" style="142"/>
    <col min="31" max="31" width="12.83203125" style="142" customWidth="1"/>
    <col min="32" max="32" width="5.1640625" style="142" customWidth="1"/>
    <col min="33" max="33" width="14.33203125" style="142" customWidth="1"/>
    <col min="34" max="36" width="10.83203125" style="142"/>
    <col min="37" max="37" width="13.6640625" style="142" customWidth="1"/>
    <col min="38" max="38" width="13.83203125" style="142" customWidth="1"/>
    <col min="39" max="39" width="15" style="142" customWidth="1"/>
    <col min="40" max="40" width="13.5" style="142" customWidth="1"/>
    <col min="41" max="41" width="3.83203125" style="142" customWidth="1"/>
    <col min="42" max="42" width="13" style="142" customWidth="1"/>
    <col min="43" max="43" width="12.5" style="142" customWidth="1"/>
    <col min="44" max="45" width="10.83203125" style="142"/>
    <col min="46" max="46" width="3.83203125" style="142" customWidth="1"/>
    <col min="47" max="56" width="10.83203125" style="142"/>
    <col min="57" max="57" width="4.6640625" style="142" customWidth="1"/>
    <col min="58" max="63" width="10.83203125" style="142"/>
    <col min="64" max="64" width="12.5" style="142" customWidth="1"/>
    <col min="65" max="65" width="14.83203125" style="142" customWidth="1"/>
    <col min="66" max="66" width="10.83203125" style="142"/>
    <col min="67" max="67" width="13.5" style="142" customWidth="1"/>
    <col min="68" max="68" width="3.83203125" style="142" customWidth="1"/>
    <col min="69" max="69" width="12.1640625" style="142" customWidth="1"/>
    <col min="70" max="78" width="12.6640625" style="142" customWidth="1"/>
    <col min="79" max="79" width="5.83203125" style="1" customWidth="1"/>
    <col min="80" max="82" width="10.83203125" style="1"/>
    <col min="83" max="83" width="13" style="1" customWidth="1"/>
    <col min="84" max="84" width="10.83203125" style="1"/>
    <col min="85" max="85" width="10.5" style="1" customWidth="1"/>
    <col min="86" max="86" width="7.83203125" style="1" customWidth="1"/>
    <col min="87" max="87" width="11.83203125" style="1" customWidth="1"/>
    <col min="88" max="88" width="13.1640625" style="1" customWidth="1"/>
    <col min="89" max="89" width="10.83203125" style="1"/>
    <col min="90" max="90" width="4" style="1" customWidth="1"/>
    <col min="91" max="93" width="11.83203125" style="1" customWidth="1"/>
    <col min="94" max="94" width="10.83203125" style="1"/>
    <col min="95" max="95" width="11.1640625" style="242" bestFit="1" customWidth="1"/>
    <col min="96" max="96" width="10.83203125" style="242"/>
    <col min="97" max="97" width="14.6640625" style="242" customWidth="1"/>
    <col min="98" max="98" width="14.1640625" style="242" customWidth="1"/>
    <col min="99" max="101" width="10.83203125" style="242"/>
    <col min="102" max="102" width="12" style="242" customWidth="1"/>
    <col min="103" max="103" width="10.83203125" style="1"/>
    <col min="104" max="104" width="9.83203125" style="1" customWidth="1"/>
    <col min="105" max="105" width="9.6640625" style="1" customWidth="1"/>
    <col min="106" max="106" width="12.83203125" style="1" customWidth="1"/>
    <col min="107" max="107" width="13.83203125" style="1" customWidth="1"/>
    <col min="108" max="109" width="10.83203125" style="1"/>
    <col min="110" max="110" width="9.5" style="1" customWidth="1"/>
    <col min="111" max="111" width="8.6640625" style="1" customWidth="1"/>
    <col min="112" max="112" width="3.83203125" style="1" customWidth="1"/>
    <col min="113" max="113" width="10.83203125" style="262"/>
    <col min="114" max="114" width="14.33203125" style="262" customWidth="1"/>
    <col min="115" max="115" width="8.33203125" style="262" customWidth="1"/>
    <col min="116" max="16384" width="10.83203125" style="1"/>
  </cols>
  <sheetData>
    <row r="1" spans="1:115" ht="17">
      <c r="A1" s="130" t="s">
        <v>413</v>
      </c>
      <c r="D1" s="10" t="s">
        <v>639</v>
      </c>
      <c r="M1" s="143" t="s">
        <v>534</v>
      </c>
      <c r="AP1" s="310" t="s">
        <v>673</v>
      </c>
      <c r="AW1" s="143" t="s">
        <v>193</v>
      </c>
      <c r="CO1" s="1" t="s">
        <v>503</v>
      </c>
      <c r="CQ1" s="308" t="s">
        <v>26</v>
      </c>
      <c r="CR1" s="1" t="s">
        <v>69</v>
      </c>
      <c r="CS1" s="1"/>
      <c r="CT1" s="1"/>
      <c r="CU1" s="1"/>
      <c r="CV1" s="1"/>
      <c r="CW1" s="1"/>
    </row>
    <row r="2" spans="1:115" ht="17">
      <c r="A2" s="131">
        <v>40589</v>
      </c>
      <c r="D2" s="10" t="s">
        <v>1042</v>
      </c>
      <c r="M2" s="142" t="s">
        <v>535</v>
      </c>
      <c r="AW2" s="142" t="s">
        <v>662</v>
      </c>
      <c r="BQ2" s="315"/>
      <c r="CO2" s="1" t="s">
        <v>502</v>
      </c>
      <c r="CQ2" s="309" t="s">
        <v>52</v>
      </c>
      <c r="CR2" s="1" t="s">
        <v>53</v>
      </c>
      <c r="CS2" s="1"/>
      <c r="CT2" s="1"/>
      <c r="CU2" s="1"/>
      <c r="CV2" s="1"/>
      <c r="CW2" s="1"/>
    </row>
    <row r="3" spans="1:115">
      <c r="A3" s="130"/>
      <c r="AW3" s="142" t="s">
        <v>81</v>
      </c>
      <c r="CO3" s="1" t="s">
        <v>882</v>
      </c>
      <c r="CQ3" s="1"/>
      <c r="CR3" s="1"/>
      <c r="CS3" s="1"/>
      <c r="CT3" s="1"/>
      <c r="CU3" s="255">
        <f>100*CU61/CX61</f>
        <v>84.415220160839354</v>
      </c>
      <c r="CV3" s="1" t="s">
        <v>902</v>
      </c>
      <c r="CW3" s="1"/>
    </row>
    <row r="4" spans="1:115" ht="16" thickBot="1">
      <c r="A4" s="130"/>
      <c r="F4" s="142" t="s">
        <v>582</v>
      </c>
      <c r="AW4" s="142" t="s">
        <v>122</v>
      </c>
      <c r="CO4" s="1" t="s">
        <v>883</v>
      </c>
      <c r="CQ4" s="1"/>
      <c r="CR4" s="1"/>
      <c r="CS4" s="1"/>
      <c r="CT4" s="1"/>
      <c r="CU4" s="1"/>
      <c r="CV4" s="1"/>
      <c r="CW4" s="1"/>
    </row>
    <row r="5" spans="1:115" ht="18" thickBot="1">
      <c r="F5" s="144" t="s">
        <v>309</v>
      </c>
      <c r="G5" s="145"/>
      <c r="H5" s="145"/>
      <c r="I5" s="145"/>
      <c r="J5" s="145"/>
      <c r="K5" s="145"/>
      <c r="L5" s="145"/>
      <c r="M5" s="145"/>
      <c r="N5" s="145"/>
      <c r="O5" s="146"/>
      <c r="P5" s="145"/>
      <c r="Q5" s="145"/>
      <c r="R5" s="145"/>
      <c r="S5" s="145"/>
      <c r="T5" s="145"/>
      <c r="U5" s="145"/>
      <c r="V5" s="145"/>
      <c r="W5" s="146" t="s">
        <v>424</v>
      </c>
      <c r="X5" s="146"/>
      <c r="Y5" s="145"/>
      <c r="Z5" s="145"/>
      <c r="AA5" s="145"/>
      <c r="AB5" s="145"/>
      <c r="AC5" s="145"/>
      <c r="AD5" s="145"/>
      <c r="AE5" s="147"/>
      <c r="AG5" s="239" t="s">
        <v>356</v>
      </c>
      <c r="AH5" s="240"/>
      <c r="AI5" s="240"/>
      <c r="AJ5" s="240"/>
      <c r="AK5" s="240"/>
      <c r="AL5" s="240"/>
      <c r="AM5" s="240"/>
      <c r="AN5" s="241"/>
      <c r="AP5" s="148" t="s">
        <v>245</v>
      </c>
      <c r="AQ5" s="149"/>
      <c r="AR5" s="149"/>
      <c r="AS5" s="149"/>
      <c r="AT5" s="149"/>
      <c r="AU5" s="149"/>
      <c r="AV5" s="149"/>
      <c r="AW5" s="149"/>
      <c r="AX5" s="149"/>
      <c r="AY5" s="150"/>
      <c r="AZ5" s="149"/>
      <c r="BA5" s="149"/>
      <c r="BB5" s="149"/>
      <c r="BC5" s="149"/>
      <c r="BD5" s="149"/>
      <c r="BE5" s="149"/>
      <c r="BF5" s="149"/>
      <c r="BG5" s="150" t="s">
        <v>401</v>
      </c>
      <c r="BH5" s="150"/>
      <c r="BI5" s="149"/>
      <c r="BJ5" s="149"/>
      <c r="BK5" s="149"/>
      <c r="BL5" s="149"/>
      <c r="BM5" s="149"/>
      <c r="BN5" s="149"/>
      <c r="BO5" s="151"/>
      <c r="BQ5" s="236" t="s">
        <v>393</v>
      </c>
      <c r="BR5" s="237"/>
      <c r="BS5" s="237"/>
      <c r="BT5" s="237"/>
      <c r="BU5" s="237"/>
      <c r="BV5" s="237"/>
      <c r="BW5" s="237"/>
      <c r="BX5" s="237"/>
      <c r="BY5" s="237"/>
      <c r="BZ5" s="238"/>
      <c r="CB5" s="11" t="s">
        <v>625</v>
      </c>
      <c r="CO5" s="1" t="s">
        <v>895</v>
      </c>
      <c r="CQ5" s="213" t="s">
        <v>83</v>
      </c>
      <c r="CR5" s="252"/>
      <c r="CS5" s="252"/>
      <c r="CT5" s="252"/>
      <c r="CU5" s="252"/>
      <c r="CV5" s="252"/>
      <c r="CW5" s="252"/>
      <c r="CX5" s="253"/>
      <c r="CZ5" s="254" t="s">
        <v>323</v>
      </c>
    </row>
    <row r="6" spans="1:115"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3" t="s">
        <v>658</v>
      </c>
      <c r="AA6" s="152"/>
      <c r="AB6" s="152"/>
      <c r="AC6" s="152"/>
      <c r="AD6" s="152"/>
      <c r="AE6" s="152"/>
      <c r="AG6" s="154" t="s">
        <v>936</v>
      </c>
      <c r="AN6" s="155" t="s">
        <v>818</v>
      </c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 t="s">
        <v>315</v>
      </c>
      <c r="BE6" s="156"/>
      <c r="BF6" s="156"/>
      <c r="BG6" s="156"/>
      <c r="BH6" s="156"/>
      <c r="BI6" s="156"/>
      <c r="BJ6" s="153" t="s">
        <v>700</v>
      </c>
      <c r="BK6" s="156"/>
      <c r="BL6" s="156"/>
      <c r="BM6" s="156"/>
      <c r="BN6" s="156"/>
      <c r="BO6" s="156"/>
      <c r="BR6" s="157"/>
      <c r="CC6" s="11"/>
      <c r="CQ6" s="242" t="s">
        <v>674</v>
      </c>
    </row>
    <row r="7" spans="1:115">
      <c r="F7" s="158" t="s">
        <v>763</v>
      </c>
      <c r="G7" s="159" t="s">
        <v>539</v>
      </c>
      <c r="H7" s="159"/>
      <c r="I7" s="159"/>
      <c r="J7" s="153"/>
      <c r="K7" s="153"/>
      <c r="L7" s="160" t="s">
        <v>387</v>
      </c>
      <c r="M7" s="153" t="s">
        <v>759</v>
      </c>
      <c r="N7" s="153"/>
      <c r="O7" s="153"/>
      <c r="P7" s="153"/>
      <c r="Q7" s="153"/>
      <c r="R7" s="153"/>
      <c r="S7" s="153"/>
      <c r="T7" s="153"/>
      <c r="U7" s="153"/>
      <c r="V7" s="161"/>
      <c r="W7" s="161"/>
      <c r="X7" s="153"/>
      <c r="Z7" s="153" t="s">
        <v>780</v>
      </c>
      <c r="AA7" s="153"/>
      <c r="AB7" s="153"/>
      <c r="AC7" s="153"/>
      <c r="AD7" s="162" t="s">
        <v>916</v>
      </c>
      <c r="AE7" s="152"/>
      <c r="AG7" s="163" t="s">
        <v>288</v>
      </c>
      <c r="AH7" s="164" t="s">
        <v>934</v>
      </c>
      <c r="AI7" s="165"/>
      <c r="AJ7" s="165"/>
      <c r="AK7" s="164" t="s">
        <v>378</v>
      </c>
      <c r="AL7" s="165"/>
      <c r="AM7" s="166"/>
      <c r="AN7" s="167" t="s">
        <v>821</v>
      </c>
      <c r="AP7" s="158" t="s">
        <v>361</v>
      </c>
      <c r="AQ7" s="153"/>
      <c r="AR7" s="153"/>
      <c r="AS7" s="153"/>
      <c r="AT7" s="156"/>
      <c r="AU7" s="153"/>
      <c r="AV7" s="160" t="s">
        <v>443</v>
      </c>
      <c r="AW7" s="153" t="s">
        <v>495</v>
      </c>
      <c r="AX7" s="153"/>
      <c r="AY7" s="153"/>
      <c r="AZ7" s="153"/>
      <c r="BA7" s="153"/>
      <c r="BB7" s="153"/>
      <c r="BC7" s="153"/>
      <c r="BD7" s="168" t="s">
        <v>308</v>
      </c>
      <c r="BE7" s="153"/>
      <c r="BF7" s="161"/>
      <c r="BG7" s="161"/>
      <c r="BH7" s="153"/>
      <c r="BI7" s="153" t="s">
        <v>437</v>
      </c>
      <c r="BJ7" s="153" t="s">
        <v>292</v>
      </c>
      <c r="BK7" s="153"/>
      <c r="BL7" s="153"/>
      <c r="BM7" s="153"/>
      <c r="BN7" s="162" t="s">
        <v>246</v>
      </c>
      <c r="BO7" s="169"/>
      <c r="BR7" s="170">
        <f>SUM(BR61:BU61)+BZ61</f>
        <v>3402223.8500042036</v>
      </c>
      <c r="CB7" s="130" t="s">
        <v>695</v>
      </c>
      <c r="CC7" s="130"/>
      <c r="CM7" s="1" t="s">
        <v>745</v>
      </c>
      <c r="CN7" s="141" t="s">
        <v>492</v>
      </c>
      <c r="CO7" s="1" t="s">
        <v>745</v>
      </c>
      <c r="DI7" s="355" t="s">
        <v>210</v>
      </c>
    </row>
    <row r="8" spans="1:115">
      <c r="A8" s="23" t="s">
        <v>505</v>
      </c>
      <c r="B8" s="23" t="s">
        <v>753</v>
      </c>
      <c r="C8" s="23"/>
      <c r="D8" s="120" t="s">
        <v>917</v>
      </c>
      <c r="F8" s="158" t="s">
        <v>618</v>
      </c>
      <c r="G8" s="153" t="s">
        <v>30</v>
      </c>
      <c r="H8" s="153" t="s">
        <v>199</v>
      </c>
      <c r="I8" s="153" t="s">
        <v>641</v>
      </c>
      <c r="J8" s="153"/>
      <c r="K8" s="153" t="s">
        <v>540</v>
      </c>
      <c r="L8" s="160" t="s">
        <v>541</v>
      </c>
      <c r="M8" s="163"/>
      <c r="N8" s="163" t="s">
        <v>542</v>
      </c>
      <c r="O8" s="163"/>
      <c r="P8" s="163" t="s">
        <v>543</v>
      </c>
      <c r="Q8" s="163"/>
      <c r="R8" s="163" t="s">
        <v>544</v>
      </c>
      <c r="S8" s="163" t="s">
        <v>666</v>
      </c>
      <c r="T8" s="163" t="s">
        <v>641</v>
      </c>
      <c r="U8" s="163"/>
      <c r="V8" s="163" t="s">
        <v>667</v>
      </c>
      <c r="W8" s="163" t="s">
        <v>663</v>
      </c>
      <c r="X8" s="163"/>
      <c r="Y8" s="163" t="s">
        <v>660</v>
      </c>
      <c r="Z8" s="161" t="s">
        <v>546</v>
      </c>
      <c r="AA8" s="153"/>
      <c r="AB8" s="153" t="s">
        <v>547</v>
      </c>
      <c r="AC8" s="153" t="s">
        <v>187</v>
      </c>
      <c r="AD8" s="162" t="s">
        <v>188</v>
      </c>
      <c r="AE8" s="171" t="s">
        <v>452</v>
      </c>
      <c r="AG8" s="163" t="s">
        <v>525</v>
      </c>
      <c r="AH8" s="172" t="s">
        <v>935</v>
      </c>
      <c r="AI8" s="173"/>
      <c r="AJ8" s="173"/>
      <c r="AK8" s="172" t="s">
        <v>379</v>
      </c>
      <c r="AL8" s="173"/>
      <c r="AM8" s="174"/>
      <c r="AN8" s="167" t="s">
        <v>822</v>
      </c>
      <c r="AP8" s="158"/>
      <c r="AQ8" s="153" t="s">
        <v>562</v>
      </c>
      <c r="AR8" s="153"/>
      <c r="AS8" s="153"/>
      <c r="AT8" s="156"/>
      <c r="AU8" s="153" t="s">
        <v>842</v>
      </c>
      <c r="AV8" s="160" t="s">
        <v>444</v>
      </c>
      <c r="AW8" s="153"/>
      <c r="AX8" s="153" t="s">
        <v>363</v>
      </c>
      <c r="AY8" s="153"/>
      <c r="AZ8" s="175" t="s">
        <v>537</v>
      </c>
      <c r="BA8" s="153"/>
      <c r="BB8" s="153" t="s">
        <v>629</v>
      </c>
      <c r="BC8" s="153" t="s">
        <v>346</v>
      </c>
      <c r="BD8" s="153" t="s">
        <v>641</v>
      </c>
      <c r="BE8" s="153"/>
      <c r="BF8" s="161" t="s">
        <v>496</v>
      </c>
      <c r="BG8" s="176" t="s">
        <v>425</v>
      </c>
      <c r="BH8" s="153"/>
      <c r="BI8" s="176" t="s">
        <v>43</v>
      </c>
      <c r="BJ8" s="161" t="s">
        <v>377</v>
      </c>
      <c r="BK8" s="153"/>
      <c r="BL8" s="153" t="s">
        <v>513</v>
      </c>
      <c r="BM8" s="153" t="s">
        <v>373</v>
      </c>
      <c r="BN8" s="162" t="s">
        <v>247</v>
      </c>
      <c r="BO8" s="177" t="s">
        <v>452</v>
      </c>
      <c r="BR8" s="170"/>
      <c r="BY8" s="155" t="s">
        <v>242</v>
      </c>
      <c r="BZ8" s="155"/>
      <c r="CB8" s="130" t="s">
        <v>755</v>
      </c>
      <c r="CC8" s="130"/>
      <c r="CJ8" s="23" t="s">
        <v>242</v>
      </c>
      <c r="CK8" s="23"/>
      <c r="CM8" s="1" t="s">
        <v>499</v>
      </c>
      <c r="CN8" s="141" t="s">
        <v>493</v>
      </c>
      <c r="CO8" s="1" t="s">
        <v>500</v>
      </c>
      <c r="CV8" s="244" t="s">
        <v>675</v>
      </c>
      <c r="CZ8" s="242"/>
      <c r="DA8" s="242"/>
      <c r="DB8" s="242"/>
      <c r="DC8" s="242"/>
      <c r="DD8" s="242"/>
      <c r="DE8" s="244" t="s">
        <v>675</v>
      </c>
      <c r="DF8" s="242"/>
      <c r="DG8" s="242"/>
      <c r="DI8" s="355" t="s">
        <v>211</v>
      </c>
    </row>
    <row r="9" spans="1:115">
      <c r="A9" s="23" t="s">
        <v>506</v>
      </c>
      <c r="B9" s="23" t="s">
        <v>596</v>
      </c>
      <c r="C9" s="23"/>
      <c r="D9" s="287" t="s">
        <v>194</v>
      </c>
      <c r="F9" s="158" t="s">
        <v>619</v>
      </c>
      <c r="G9" s="153" t="s">
        <v>31</v>
      </c>
      <c r="H9" s="153" t="s">
        <v>200</v>
      </c>
      <c r="I9" s="178" t="s">
        <v>760</v>
      </c>
      <c r="J9" s="153"/>
      <c r="K9" s="153" t="s">
        <v>341</v>
      </c>
      <c r="L9" s="160" t="s">
        <v>341</v>
      </c>
      <c r="M9" s="163" t="s">
        <v>342</v>
      </c>
      <c r="N9" s="163" t="s">
        <v>447</v>
      </c>
      <c r="O9" s="163" t="s">
        <v>185</v>
      </c>
      <c r="P9" s="163" t="s">
        <v>186</v>
      </c>
      <c r="Q9" s="163" t="s">
        <v>405</v>
      </c>
      <c r="R9" s="163" t="s">
        <v>186</v>
      </c>
      <c r="S9" s="163" t="s">
        <v>447</v>
      </c>
      <c r="T9" s="163" t="s">
        <v>744</v>
      </c>
      <c r="U9" s="163"/>
      <c r="V9" s="163" t="s">
        <v>419</v>
      </c>
      <c r="W9" s="163" t="s">
        <v>420</v>
      </c>
      <c r="X9" s="163" t="s">
        <v>421</v>
      </c>
      <c r="Y9" s="163" t="s">
        <v>446</v>
      </c>
      <c r="Z9" s="161" t="s">
        <v>546</v>
      </c>
      <c r="AA9" s="153" t="s">
        <v>456</v>
      </c>
      <c r="AB9" s="153" t="s">
        <v>457</v>
      </c>
      <c r="AC9" s="153" t="s">
        <v>458</v>
      </c>
      <c r="AD9" s="162" t="s">
        <v>469</v>
      </c>
      <c r="AE9" s="171" t="s">
        <v>819</v>
      </c>
      <c r="AG9" s="163" t="s">
        <v>533</v>
      </c>
      <c r="AN9" s="155" t="s">
        <v>933</v>
      </c>
      <c r="AO9" s="296"/>
      <c r="AP9" s="158" t="s">
        <v>132</v>
      </c>
      <c r="AQ9" s="153" t="s">
        <v>254</v>
      </c>
      <c r="AR9" s="153" t="s">
        <v>682</v>
      </c>
      <c r="AS9" s="178" t="s">
        <v>683</v>
      </c>
      <c r="AT9" s="156"/>
      <c r="AU9" s="153" t="s">
        <v>442</v>
      </c>
      <c r="AV9" s="160" t="s">
        <v>442</v>
      </c>
      <c r="AW9" s="153" t="s">
        <v>362</v>
      </c>
      <c r="AX9" s="153" t="s">
        <v>364</v>
      </c>
      <c r="AY9" s="153" t="s">
        <v>365</v>
      </c>
      <c r="AZ9" s="153" t="s">
        <v>426</v>
      </c>
      <c r="BA9" s="153" t="s">
        <v>290</v>
      </c>
      <c r="BB9" s="153" t="s">
        <v>426</v>
      </c>
      <c r="BC9" s="153" t="s">
        <v>347</v>
      </c>
      <c r="BD9" s="153" t="s">
        <v>744</v>
      </c>
      <c r="BE9" s="153"/>
      <c r="BF9" s="161" t="s">
        <v>497</v>
      </c>
      <c r="BG9" s="176" t="s">
        <v>303</v>
      </c>
      <c r="BH9" s="153" t="s">
        <v>304</v>
      </c>
      <c r="BI9" s="153"/>
      <c r="BJ9" s="161" t="s">
        <v>377</v>
      </c>
      <c r="BK9" s="153" t="s">
        <v>259</v>
      </c>
      <c r="BL9" s="153" t="s">
        <v>514</v>
      </c>
      <c r="BM9" s="153" t="s">
        <v>374</v>
      </c>
      <c r="BN9" s="162" t="s">
        <v>248</v>
      </c>
      <c r="BO9" s="177" t="s">
        <v>819</v>
      </c>
      <c r="BQ9" s="155"/>
      <c r="BR9" s="155"/>
      <c r="BS9" s="155" t="s">
        <v>756</v>
      </c>
      <c r="BT9" s="155"/>
      <c r="BU9" s="155" t="s">
        <v>757</v>
      </c>
      <c r="BV9" s="155" t="s">
        <v>758</v>
      </c>
      <c r="BW9" s="155"/>
      <c r="BX9" s="155" t="s">
        <v>669</v>
      </c>
      <c r="BY9" s="163" t="s">
        <v>515</v>
      </c>
      <c r="BZ9" s="155"/>
      <c r="CB9" s="23"/>
      <c r="CC9" s="23"/>
      <c r="CD9" s="23" t="s">
        <v>756</v>
      </c>
      <c r="CE9" s="23"/>
      <c r="CF9" s="23" t="s">
        <v>757</v>
      </c>
      <c r="CG9" s="23" t="s">
        <v>758</v>
      </c>
      <c r="CH9" s="23"/>
      <c r="CI9" s="23" t="s">
        <v>669</v>
      </c>
      <c r="CJ9" s="127" t="s">
        <v>515</v>
      </c>
      <c r="CK9" s="23"/>
      <c r="CM9" s="1" t="s">
        <v>747</v>
      </c>
      <c r="CN9" s="141" t="s">
        <v>494</v>
      </c>
      <c r="CO9" s="1" t="s">
        <v>501</v>
      </c>
      <c r="CQ9" s="243"/>
      <c r="CR9" s="243"/>
      <c r="CS9" s="243" t="s">
        <v>987</v>
      </c>
      <c r="CT9" s="243" t="s">
        <v>688</v>
      </c>
      <c r="CU9" s="243"/>
      <c r="CV9" s="243" t="s">
        <v>676</v>
      </c>
      <c r="CW9" s="244" t="s">
        <v>815</v>
      </c>
      <c r="CX9" s="244"/>
      <c r="CZ9" s="243"/>
      <c r="DA9" s="243"/>
      <c r="DB9" s="243" t="s">
        <v>987</v>
      </c>
      <c r="DC9" s="243" t="s">
        <v>688</v>
      </c>
      <c r="DD9" s="243"/>
      <c r="DE9" s="243" t="s">
        <v>676</v>
      </c>
      <c r="DF9" s="244" t="s">
        <v>815</v>
      </c>
      <c r="DG9" s="244"/>
      <c r="DI9" s="355" t="s">
        <v>209</v>
      </c>
    </row>
    <row r="10" spans="1:115" s="89" customFormat="1">
      <c r="A10" s="134" t="s">
        <v>595</v>
      </c>
      <c r="B10" s="135" t="s">
        <v>137</v>
      </c>
      <c r="C10" s="135" t="s">
        <v>516</v>
      </c>
      <c r="D10" s="288" t="s">
        <v>642</v>
      </c>
      <c r="E10" s="136"/>
      <c r="F10" s="179" t="s">
        <v>417</v>
      </c>
      <c r="G10" s="180" t="s">
        <v>408</v>
      </c>
      <c r="H10" s="180" t="s">
        <v>409</v>
      </c>
      <c r="I10" s="181" t="s">
        <v>252</v>
      </c>
      <c r="J10" s="182"/>
      <c r="K10" s="180" t="s">
        <v>410</v>
      </c>
      <c r="L10" s="183" t="s">
        <v>411</v>
      </c>
      <c r="M10" s="180" t="s">
        <v>702</v>
      </c>
      <c r="N10" s="180" t="s">
        <v>703</v>
      </c>
      <c r="O10" s="180" t="s">
        <v>704</v>
      </c>
      <c r="P10" s="180" t="s">
        <v>705</v>
      </c>
      <c r="Q10" s="180" t="s">
        <v>706</v>
      </c>
      <c r="R10" s="180" t="s">
        <v>707</v>
      </c>
      <c r="S10" s="180" t="s">
        <v>418</v>
      </c>
      <c r="T10" s="184" t="s">
        <v>139</v>
      </c>
      <c r="U10" s="182"/>
      <c r="V10" s="180" t="s">
        <v>412</v>
      </c>
      <c r="W10" s="180" t="s">
        <v>350</v>
      </c>
      <c r="X10" s="180" t="s">
        <v>351</v>
      </c>
      <c r="Y10" s="180" t="s">
        <v>352</v>
      </c>
      <c r="Z10" s="180" t="s">
        <v>353</v>
      </c>
      <c r="AA10" s="180" t="s">
        <v>354</v>
      </c>
      <c r="AB10" s="180" t="s">
        <v>355</v>
      </c>
      <c r="AC10" s="180" t="s">
        <v>234</v>
      </c>
      <c r="AD10" s="185" t="s">
        <v>140</v>
      </c>
      <c r="AE10" s="186" t="s">
        <v>141</v>
      </c>
      <c r="AF10" s="187"/>
      <c r="AG10" s="180" t="s">
        <v>192</v>
      </c>
      <c r="AH10" s="188" t="s">
        <v>142</v>
      </c>
      <c r="AI10" s="188" t="s">
        <v>243</v>
      </c>
      <c r="AJ10" s="188" t="s">
        <v>244</v>
      </c>
      <c r="AK10" s="188" t="s">
        <v>142</v>
      </c>
      <c r="AL10" s="188" t="s">
        <v>243</v>
      </c>
      <c r="AM10" s="188" t="s">
        <v>244</v>
      </c>
      <c r="AN10" s="188" t="s">
        <v>143</v>
      </c>
      <c r="AO10" s="296"/>
      <c r="AP10" s="179" t="s">
        <v>417</v>
      </c>
      <c r="AQ10" s="180" t="s">
        <v>408</v>
      </c>
      <c r="AR10" s="180" t="s">
        <v>409</v>
      </c>
      <c r="AS10" s="181" t="s">
        <v>144</v>
      </c>
      <c r="AT10" s="189"/>
      <c r="AU10" s="180" t="s">
        <v>410</v>
      </c>
      <c r="AV10" s="183" t="s">
        <v>411</v>
      </c>
      <c r="AW10" s="180" t="s">
        <v>702</v>
      </c>
      <c r="AX10" s="180" t="s">
        <v>703</v>
      </c>
      <c r="AY10" s="180" t="s">
        <v>704</v>
      </c>
      <c r="AZ10" s="180" t="s">
        <v>705</v>
      </c>
      <c r="BA10" s="180" t="s">
        <v>706</v>
      </c>
      <c r="BB10" s="180" t="s">
        <v>707</v>
      </c>
      <c r="BC10" s="180" t="s">
        <v>418</v>
      </c>
      <c r="BD10" s="181" t="s">
        <v>139</v>
      </c>
      <c r="BE10" s="180"/>
      <c r="BF10" s="180" t="s">
        <v>412</v>
      </c>
      <c r="BG10" s="180" t="s">
        <v>350</v>
      </c>
      <c r="BH10" s="180" t="s">
        <v>351</v>
      </c>
      <c r="BI10" s="180" t="s">
        <v>352</v>
      </c>
      <c r="BJ10" s="180" t="s">
        <v>353</v>
      </c>
      <c r="BK10" s="180" t="s">
        <v>354</v>
      </c>
      <c r="BL10" s="180" t="s">
        <v>355</v>
      </c>
      <c r="BM10" s="180" t="s">
        <v>234</v>
      </c>
      <c r="BN10" s="190" t="s">
        <v>140</v>
      </c>
      <c r="BO10" s="191" t="s">
        <v>145</v>
      </c>
      <c r="BP10" s="188"/>
      <c r="BQ10" s="188" t="s">
        <v>146</v>
      </c>
      <c r="BR10" s="188" t="s">
        <v>147</v>
      </c>
      <c r="BS10" s="188" t="s">
        <v>148</v>
      </c>
      <c r="BT10" s="188" t="s">
        <v>260</v>
      </c>
      <c r="BU10" s="188" t="s">
        <v>261</v>
      </c>
      <c r="BV10" s="188" t="s">
        <v>375</v>
      </c>
      <c r="BW10" s="188" t="s">
        <v>76</v>
      </c>
      <c r="BX10" s="188" t="s">
        <v>77</v>
      </c>
      <c r="BY10" s="192" t="s">
        <v>78</v>
      </c>
      <c r="BZ10" s="188" t="s">
        <v>79</v>
      </c>
      <c r="CA10" s="134"/>
      <c r="CB10" s="134" t="s">
        <v>146</v>
      </c>
      <c r="CC10" s="134" t="s">
        <v>147</v>
      </c>
      <c r="CD10" s="134" t="s">
        <v>148</v>
      </c>
      <c r="CE10" s="134" t="s">
        <v>260</v>
      </c>
      <c r="CF10" s="134" t="s">
        <v>261</v>
      </c>
      <c r="CG10" s="134" t="s">
        <v>375</v>
      </c>
      <c r="CH10" s="134" t="s">
        <v>76</v>
      </c>
      <c r="CI10" s="134" t="s">
        <v>77</v>
      </c>
      <c r="CJ10" s="137" t="s">
        <v>78</v>
      </c>
      <c r="CK10" s="134" t="s">
        <v>79</v>
      </c>
      <c r="CL10" s="1"/>
      <c r="CM10" s="1" t="s">
        <v>746</v>
      </c>
      <c r="CN10" s="141" t="s">
        <v>491</v>
      </c>
      <c r="CO10" s="1" t="s">
        <v>762</v>
      </c>
      <c r="CQ10" s="245" t="s">
        <v>816</v>
      </c>
      <c r="CR10" s="245" t="s">
        <v>76</v>
      </c>
      <c r="CS10" s="245" t="s">
        <v>817</v>
      </c>
      <c r="CT10" s="245" t="s">
        <v>626</v>
      </c>
      <c r="CU10" s="245" t="s">
        <v>627</v>
      </c>
      <c r="CV10" s="245" t="s">
        <v>677</v>
      </c>
      <c r="CW10" s="246" t="s">
        <v>689</v>
      </c>
      <c r="CX10" s="246" t="s">
        <v>690</v>
      </c>
      <c r="CY10" s="1"/>
      <c r="CZ10" s="245" t="s">
        <v>816</v>
      </c>
      <c r="DA10" s="245" t="s">
        <v>76</v>
      </c>
      <c r="DB10" s="245" t="s">
        <v>817</v>
      </c>
      <c r="DC10" s="245" t="s">
        <v>626</v>
      </c>
      <c r="DD10" s="245" t="s">
        <v>627</v>
      </c>
      <c r="DE10" s="245" t="s">
        <v>677</v>
      </c>
      <c r="DF10" s="246" t="s">
        <v>689</v>
      </c>
      <c r="DG10" s="246" t="s">
        <v>690</v>
      </c>
      <c r="DI10" s="359" t="s">
        <v>208</v>
      </c>
      <c r="DJ10" s="263"/>
      <c r="DK10" s="263"/>
    </row>
    <row r="11" spans="1:115">
      <c r="A11" s="1">
        <v>1</v>
      </c>
      <c r="B11" s="25">
        <v>1</v>
      </c>
      <c r="C11" s="1">
        <v>1</v>
      </c>
      <c r="D11" s="122">
        <v>0</v>
      </c>
      <c r="E11" s="4" t="s">
        <v>123</v>
      </c>
      <c r="F11" s="142">
        <v>53296.672000000006</v>
      </c>
      <c r="G11" s="142">
        <v>46073.631999999998</v>
      </c>
      <c r="H11" s="142">
        <v>2227.1040000000003</v>
      </c>
      <c r="I11" s="142">
        <v>4995.9359999999979</v>
      </c>
      <c r="J11" s="153"/>
      <c r="K11" s="142">
        <v>0</v>
      </c>
      <c r="L11" s="142">
        <v>3170.1120000000005</v>
      </c>
      <c r="M11" s="142">
        <v>260.83200000000005</v>
      </c>
      <c r="P11" s="142">
        <v>147.136</v>
      </c>
      <c r="Q11" s="142">
        <v>601.92000000000007</v>
      </c>
      <c r="R11" s="142">
        <v>167.20000000000002</v>
      </c>
      <c r="S11" s="142">
        <v>361.15200000000004</v>
      </c>
      <c r="T11" s="142">
        <v>1631.8720000000003</v>
      </c>
      <c r="U11" s="153"/>
      <c r="V11" s="142">
        <v>755.74399999999991</v>
      </c>
      <c r="W11" s="142">
        <v>1758.944</v>
      </c>
      <c r="X11" s="142">
        <v>1136.9599999999998</v>
      </c>
      <c r="Y11" s="142">
        <v>6761.5680000000002</v>
      </c>
      <c r="Z11" s="142">
        <v>936.32</v>
      </c>
      <c r="AA11" s="142">
        <v>728.99200000000019</v>
      </c>
      <c r="AB11" s="142">
        <v>327.71199999999999</v>
      </c>
      <c r="AC11" s="142">
        <v>1986.3360000000002</v>
      </c>
      <c r="AD11" s="142">
        <v>2782.2079999999996</v>
      </c>
      <c r="AE11" s="142">
        <v>66880</v>
      </c>
      <c r="AG11" s="153">
        <v>346536</v>
      </c>
      <c r="AH11" s="142">
        <v>185.2</v>
      </c>
      <c r="AI11" s="142">
        <v>204.6</v>
      </c>
      <c r="AJ11" s="142">
        <v>389.79999999999995</v>
      </c>
      <c r="AK11" s="142">
        <v>183843.22931641381</v>
      </c>
      <c r="AL11" s="142">
        <v>203101.10538951546</v>
      </c>
      <c r="AM11" s="142">
        <v>386944.33470592927</v>
      </c>
      <c r="AN11" s="142">
        <f t="shared" ref="AN11:AN42" si="0">100*(AM11-AG11)/AG11</f>
        <v>11.660645562345405</v>
      </c>
      <c r="AO11" s="296"/>
      <c r="AP11" s="142">
        <f>F11*$AM11/$AG11</f>
        <v>59511.408018445793</v>
      </c>
      <c r="AQ11" s="142">
        <f t="shared" ref="AQ11:AQ42" si="1">G11*$AM11/$AG11</f>
        <v>51446.114925219343</v>
      </c>
      <c r="AR11" s="142">
        <f t="shared" ref="AR11:AR42" si="2">H11*$AM11/$AG11</f>
        <v>2486.7987037448174</v>
      </c>
      <c r="AS11" s="142">
        <f t="shared" ref="AS11:AS42" si="3">I11*$AM11/$AG11</f>
        <v>5578.4943894816142</v>
      </c>
      <c r="AT11" s="156"/>
      <c r="AU11" s="142">
        <f t="shared" ref="AU11:AU42" si="4">K11*$AM11/$AG11</f>
        <v>0</v>
      </c>
      <c r="AV11" s="193">
        <f t="shared" ref="AV11:AV42" si="5">L11*$AM11/$AG11</f>
        <v>3539.7675242493797</v>
      </c>
      <c r="AW11" s="193">
        <f t="shared" ref="AW11:AW42" si="6">M11*$AM11/$AG11</f>
        <v>291.24669503317682</v>
      </c>
      <c r="AX11" s="193"/>
      <c r="AY11" s="193"/>
      <c r="AZ11" s="193">
        <f t="shared" ref="AZ11:AZ42" si="7">P11*$AM11/$AG11</f>
        <v>164.29300745461254</v>
      </c>
      <c r="BA11" s="193">
        <f t="shared" ref="BA11:BA42" si="8">Q11*$AM11/$AG11</f>
        <v>672.10775776886953</v>
      </c>
      <c r="BB11" s="193">
        <f t="shared" ref="BB11:BB42" si="9">R11*$AM11/$AG11</f>
        <v>186.69659938024154</v>
      </c>
      <c r="BC11" s="193">
        <f t="shared" ref="BC11:BC42" si="10">S11*$AM11/$AG11</f>
        <v>403.26465466132169</v>
      </c>
      <c r="BD11" s="193">
        <f t="shared" ref="BD11:BD42" si="11">T11*$AM11/$AG11</f>
        <v>1822.1588099511578</v>
      </c>
      <c r="BE11" s="193"/>
      <c r="BF11" s="193">
        <f t="shared" ref="BF11:BF42" si="12">V11*$AM11/$AG11</f>
        <v>843.86862919869156</v>
      </c>
      <c r="BG11" s="193">
        <f t="shared" ref="BG11:BG42" si="13">W11*$AM11/$AG11</f>
        <v>1964.0482254801407</v>
      </c>
      <c r="BH11" s="193">
        <f t="shared" ref="BH11:BH42" si="14">X11*$AM11/$AG11</f>
        <v>1269.536875785642</v>
      </c>
      <c r="BI11" s="193">
        <f t="shared" ref="BI11:BI42" si="15">Y11*$AM11/$AG11</f>
        <v>7550.010478936967</v>
      </c>
      <c r="BJ11" s="193">
        <f t="shared" ref="BJ11:BJ42" si="16">Z11*$AM11/$AG11</f>
        <v>1045.5009565293526</v>
      </c>
      <c r="BK11" s="193">
        <f t="shared" ref="BK11:BK42" si="17">AA11*$AM11/$AG11</f>
        <v>813.99717329785312</v>
      </c>
      <c r="BL11" s="193">
        <f t="shared" ref="BL11:BL42" si="18">AB11*$AM11/$AG11</f>
        <v>365.92533478527338</v>
      </c>
      <c r="BM11" s="193">
        <f t="shared" ref="BM11:BM42" si="19">AC11*$AM11/$AG11</f>
        <v>2217.9556006372695</v>
      </c>
      <c r="BN11" s="193">
        <f t="shared" ref="BN11:BN42" si="20">AD11*$AM11/$AG11</f>
        <v>3106.6314136872188</v>
      </c>
      <c r="BO11" s="142">
        <f t="shared" ref="BO11:BO42" si="21">AP11+AU11+AV11+SUM(BF11:BI11)</f>
        <v>74678.639752096613</v>
      </c>
      <c r="BQ11" s="155">
        <f>AP11</f>
        <v>59511.408018445793</v>
      </c>
      <c r="BR11" s="142">
        <f t="shared" ref="BR11:BR42" si="22">AU11</f>
        <v>0</v>
      </c>
      <c r="BS11" s="142">
        <f t="shared" ref="BS11:BS42" si="23">AV11</f>
        <v>3539.7675242493797</v>
      </c>
      <c r="BT11" s="142">
        <f t="shared" ref="BT11:BT42" si="24">BF11</f>
        <v>843.86862919869156</v>
      </c>
      <c r="BU11" s="142">
        <f t="shared" ref="BU11:BU42" si="25">BG11+BH11</f>
        <v>3233.5851012657827</v>
      </c>
      <c r="BV11" s="142">
        <f t="shared" ref="BV11:BV42" si="26">BJ11</f>
        <v>1045.5009565293526</v>
      </c>
      <c r="BW11" s="142">
        <f t="shared" ref="BW11:BW42" si="27">BK11</f>
        <v>813.99717329785312</v>
      </c>
      <c r="BX11" s="142">
        <f t="shared" ref="BX11:BX42" si="28">BL11</f>
        <v>365.92533478527338</v>
      </c>
      <c r="BY11" s="142">
        <f t="shared" ref="BY11:BY42" si="29">BM11</f>
        <v>2217.9556006372695</v>
      </c>
      <c r="BZ11" s="142">
        <f t="shared" ref="BZ11:BZ42" si="30">BO11-SUM(BQ11:BY11)</f>
        <v>3106.6314136871952</v>
      </c>
      <c r="CA11" s="25"/>
      <c r="CB11" s="133">
        <f t="shared" ref="CB11:CB42" si="31">100*BQ11/$BO11</f>
        <v>79.69</v>
      </c>
      <c r="CC11" s="133">
        <f t="shared" ref="CC11:CC42" si="32">100*BR11/$BO11</f>
        <v>0</v>
      </c>
      <c r="CD11" s="133">
        <f t="shared" ref="CD11:CD42" si="33">100*BS11/$BO11</f>
        <v>4.74</v>
      </c>
      <c r="CE11" s="133">
        <f t="shared" ref="CE11:CE42" si="34">100*BT11/$BO11</f>
        <v>1.1299999999999999</v>
      </c>
      <c r="CF11" s="133">
        <f t="shared" ref="CF11:CF42" si="35">100*BU11/$BO11</f>
        <v>4.3299999999999992</v>
      </c>
      <c r="CG11" s="133">
        <f t="shared" ref="CG11:CG42" si="36">100*BV11/$BO11</f>
        <v>1.4</v>
      </c>
      <c r="CH11" s="133">
        <f t="shared" ref="CH11:CH42" si="37">100*BW11/$BO11</f>
        <v>1.0900000000000001</v>
      </c>
      <c r="CI11" s="133">
        <f t="shared" ref="CI11:CI42" si="38">100*BX11/$BO11</f>
        <v>0.48999999999999994</v>
      </c>
      <c r="CJ11" s="133">
        <f t="shared" ref="CJ11:CJ42" si="39">100*BY11/$BO11</f>
        <v>2.97</v>
      </c>
      <c r="CK11" s="133">
        <f t="shared" ref="CK11:CK42" si="40">100-SUM(CB11:CJ11)</f>
        <v>4.1600000000000108</v>
      </c>
      <c r="CM11" s="207">
        <f>BO62/BO11</f>
        <v>8.5313614638638388E-2</v>
      </c>
      <c r="CN11" s="140">
        <f>F62/F11</f>
        <v>1.7330162753877016E-2</v>
      </c>
      <c r="CO11" s="208">
        <f>(AU62+AV62+BF62+BG62+BH62+BL62) /( AU11+AV11+BF11+BG11+BH11+BL11)</f>
        <v>0.31412010029717558</v>
      </c>
      <c r="CQ11" s="242">
        <f>($AM11/$AG11)*'(2) 1897 HHs by sector, estate'!CO11</f>
        <v>948.41717324888953</v>
      </c>
      <c r="CR11" s="242">
        <f>($AM11/$AG11)*'(2) 1897 HHs by sector, estate'!CP11</f>
        <v>869.75953447682764</v>
      </c>
      <c r="CS11" s="242">
        <f>($AM11/$AG11)*'(2) 1897 HHs by sector, estate'!CQ11</f>
        <v>384.88367903261008</v>
      </c>
      <c r="CT11" s="242">
        <f>($AM11/$AG11)*'(2) 1897 HHs by sector, estate'!CR11</f>
        <v>4213.4634336201516</v>
      </c>
      <c r="CU11" s="242">
        <f>($AM11/$AG11)*'(2) 1897 HHs by sector, estate'!CS11</f>
        <v>66468.937268095324</v>
      </c>
      <c r="CV11" s="242">
        <f>SUM(CQ11:CU11)</f>
        <v>72885.461088473807</v>
      </c>
      <c r="CW11" s="242">
        <f>($AM11/$AG11)*'(2) 1897 HHs by sector, estate'!CT11</f>
        <v>1793.1786636228153</v>
      </c>
      <c r="CX11" s="242">
        <f>($AM11/$AG11)*'(2) 1897 HHs by sector, estate'!CU11</f>
        <v>74678.639752096613</v>
      </c>
      <c r="CZ11" s="255">
        <f>100*CQ11/$CX11</f>
        <v>1.2699979222937876</v>
      </c>
      <c r="DA11" s="255">
        <f t="shared" ref="DA11:DG11" si="41">100*CR11/$CX11</f>
        <v>1.1646697601403606</v>
      </c>
      <c r="DB11" s="255">
        <f t="shared" si="41"/>
        <v>0.51538656878361855</v>
      </c>
      <c r="DC11" s="255">
        <f t="shared" si="41"/>
        <v>5.642126647736454</v>
      </c>
      <c r="DD11" s="255">
        <f t="shared" si="41"/>
        <v>89.006625574254912</v>
      </c>
      <c r="DE11" s="255">
        <f t="shared" si="41"/>
        <v>97.598806473209137</v>
      </c>
      <c r="DF11" s="255">
        <f t="shared" si="41"/>
        <v>2.4011935267908671</v>
      </c>
      <c r="DG11" s="255">
        <f t="shared" si="41"/>
        <v>100</v>
      </c>
      <c r="DI11" s="262">
        <f>BO11-CX11</f>
        <v>0</v>
      </c>
    </row>
    <row r="12" spans="1:115">
      <c r="A12" s="1">
        <f t="shared" ref="A12:A43" si="42">A11+1</f>
        <v>2</v>
      </c>
      <c r="B12" s="25">
        <v>7</v>
      </c>
      <c r="C12" s="1">
        <v>1</v>
      </c>
      <c r="D12" s="122">
        <v>0</v>
      </c>
      <c r="E12" s="4" t="s">
        <v>468</v>
      </c>
      <c r="F12" s="142">
        <v>224109.26099999997</v>
      </c>
      <c r="G12" s="142">
        <v>223360.98300000001</v>
      </c>
      <c r="H12" s="142">
        <v>399.08160000000004</v>
      </c>
      <c r="I12" s="142">
        <v>349.19639999999288</v>
      </c>
      <c r="J12" s="153"/>
      <c r="K12" s="142">
        <v>349.19640000000004</v>
      </c>
      <c r="L12" s="142">
        <v>5886.4535999999989</v>
      </c>
      <c r="M12" s="142">
        <v>498.85200000000003</v>
      </c>
      <c r="P12" s="142">
        <v>773.22059999999988</v>
      </c>
      <c r="Q12" s="142">
        <v>2070.2357999999999</v>
      </c>
      <c r="R12" s="142">
        <v>224.48339999999996</v>
      </c>
      <c r="S12" s="142">
        <v>1022.6465999999999</v>
      </c>
      <c r="T12" s="142">
        <v>1297.0151999999989</v>
      </c>
      <c r="U12" s="153"/>
      <c r="V12" s="142">
        <v>1321.9577999999999</v>
      </c>
      <c r="W12" s="142">
        <v>972.76140000000009</v>
      </c>
      <c r="X12" s="142">
        <v>2793.5712000000003</v>
      </c>
      <c r="Y12" s="142">
        <v>13992.7986</v>
      </c>
      <c r="Z12" s="142">
        <v>1596.3264000000001</v>
      </c>
      <c r="AA12" s="142">
        <v>2145.0636</v>
      </c>
      <c r="AB12" s="142">
        <v>897.93359999999984</v>
      </c>
      <c r="AC12" s="142">
        <v>3192.6528000000003</v>
      </c>
      <c r="AD12" s="142">
        <v>6160.8222000000005</v>
      </c>
      <c r="AE12" s="142">
        <v>249425.99999999997</v>
      </c>
      <c r="AG12" s="153">
        <v>1341785</v>
      </c>
      <c r="AH12" s="142">
        <v>712.5</v>
      </c>
      <c r="AI12" s="142">
        <v>780.7</v>
      </c>
      <c r="AJ12" s="142">
        <v>1493.2</v>
      </c>
      <c r="AK12" s="142">
        <v>707754.56320741691</v>
      </c>
      <c r="AL12" s="142">
        <v>775500.33332776197</v>
      </c>
      <c r="AM12" s="142">
        <v>1483254.8965351789</v>
      </c>
      <c r="AN12" s="142">
        <f t="shared" si="0"/>
        <v>10.543410198741144</v>
      </c>
      <c r="AO12" s="296"/>
      <c r="AP12" s="142">
        <f t="shared" ref="AP12:AP42" si="43">F12*$AM12/$AG12</f>
        <v>247738.01968059738</v>
      </c>
      <c r="AQ12" s="142">
        <f t="shared" si="1"/>
        <v>246910.84766163051</v>
      </c>
      <c r="AR12" s="142">
        <f t="shared" si="2"/>
        <v>441.15841011569938</v>
      </c>
      <c r="AS12" s="142">
        <f t="shared" si="3"/>
        <v>386.01360885122904</v>
      </c>
      <c r="AT12" s="156"/>
      <c r="AU12" s="142">
        <f t="shared" si="4"/>
        <v>386.013608851237</v>
      </c>
      <c r="AV12" s="193">
        <f t="shared" si="5"/>
        <v>6507.0865492065641</v>
      </c>
      <c r="AW12" s="193">
        <f t="shared" si="6"/>
        <v>551.44801264462421</v>
      </c>
      <c r="AX12" s="193"/>
      <c r="AY12" s="193"/>
      <c r="AZ12" s="193">
        <f t="shared" si="7"/>
        <v>854.74441959916726</v>
      </c>
      <c r="BA12" s="193">
        <f t="shared" si="8"/>
        <v>2288.5092524751904</v>
      </c>
      <c r="BB12" s="193">
        <f t="shared" si="9"/>
        <v>248.15160569008083</v>
      </c>
      <c r="BC12" s="193">
        <f t="shared" si="10"/>
        <v>1130.4684259214796</v>
      </c>
      <c r="BD12" s="193">
        <f t="shared" si="11"/>
        <v>1433.7648328760215</v>
      </c>
      <c r="BE12" s="193"/>
      <c r="BF12" s="193">
        <f t="shared" si="12"/>
        <v>1461.337233508254</v>
      </c>
      <c r="BG12" s="193">
        <f t="shared" si="13"/>
        <v>1075.3236246570173</v>
      </c>
      <c r="BH12" s="193">
        <f t="shared" si="14"/>
        <v>3088.108870809896</v>
      </c>
      <c r="BI12" s="193">
        <f t="shared" si="15"/>
        <v>15468.116754681709</v>
      </c>
      <c r="BJ12" s="193">
        <f t="shared" si="16"/>
        <v>1764.6336404627975</v>
      </c>
      <c r="BK12" s="193">
        <f t="shared" si="17"/>
        <v>2371.2264543718838</v>
      </c>
      <c r="BL12" s="193">
        <f t="shared" si="18"/>
        <v>992.60642276032331</v>
      </c>
      <c r="BM12" s="193">
        <f t="shared" si="19"/>
        <v>3529.2672809255951</v>
      </c>
      <c r="BN12" s="193">
        <f t="shared" si="20"/>
        <v>6810.3829561611092</v>
      </c>
      <c r="BO12" s="142">
        <f t="shared" si="21"/>
        <v>275724.00632231205</v>
      </c>
      <c r="BQ12" s="244">
        <f t="shared" ref="BQ12:BQ75" si="44">AP12</f>
        <v>247738.01968059738</v>
      </c>
      <c r="BR12" s="142">
        <f t="shared" si="22"/>
        <v>386.013608851237</v>
      </c>
      <c r="BS12" s="142">
        <f t="shared" si="23"/>
        <v>6507.0865492065641</v>
      </c>
      <c r="BT12" s="142">
        <f t="shared" si="24"/>
        <v>1461.337233508254</v>
      </c>
      <c r="BU12" s="142">
        <f t="shared" si="25"/>
        <v>4163.4324954669137</v>
      </c>
      <c r="BV12" s="142">
        <f t="shared" si="26"/>
        <v>1764.6336404627975</v>
      </c>
      <c r="BW12" s="142">
        <f t="shared" si="27"/>
        <v>2371.2264543718838</v>
      </c>
      <c r="BX12" s="142">
        <f t="shared" si="28"/>
        <v>992.60642276032331</v>
      </c>
      <c r="BY12" s="142">
        <f t="shared" si="29"/>
        <v>3529.2672809255951</v>
      </c>
      <c r="BZ12" s="142">
        <f t="shared" si="30"/>
        <v>6810.3829561610473</v>
      </c>
      <c r="CA12" s="25"/>
      <c r="CB12" s="133">
        <f t="shared" si="31"/>
        <v>89.85</v>
      </c>
      <c r="CC12" s="133">
        <f t="shared" si="32"/>
        <v>0.14000000000000004</v>
      </c>
      <c r="CD12" s="133">
        <f t="shared" si="33"/>
        <v>2.36</v>
      </c>
      <c r="CE12" s="133">
        <f t="shared" si="34"/>
        <v>0.53</v>
      </c>
      <c r="CF12" s="133">
        <f t="shared" si="35"/>
        <v>1.5100000000000007</v>
      </c>
      <c r="CG12" s="133">
        <f t="shared" si="36"/>
        <v>0.64000000000000012</v>
      </c>
      <c r="CH12" s="133">
        <f t="shared" si="37"/>
        <v>0.8600000000000001</v>
      </c>
      <c r="CI12" s="133">
        <f t="shared" si="38"/>
        <v>0.36</v>
      </c>
      <c r="CJ12" s="133">
        <f t="shared" si="39"/>
        <v>1.2800000000000002</v>
      </c>
      <c r="CK12" s="133">
        <f t="shared" si="40"/>
        <v>2.4699999999999989</v>
      </c>
      <c r="CM12" s="207">
        <f t="shared" ref="CM12:CM61" si="45">BO63/BO12</f>
        <v>4.2627094351345096E-2</v>
      </c>
      <c r="CN12" s="140">
        <f t="shared" ref="CN12:CN61" si="46">F63/F12</f>
        <v>6.2525086814685452E-3</v>
      </c>
      <c r="CO12" s="208">
        <f t="shared" ref="CO12:CO61" si="47">(AU63+AV63+BF63+BG63+BH63+BL63) /( AU12+AV12+BF12+BG12+BH12+BL12)</f>
        <v>0.39330019094373708</v>
      </c>
      <c r="CQ12" s="242">
        <f>($AM12/$AG12)*'(2) 1897 HHs by sector, estate'!CO12</f>
        <v>1625.6349668656385</v>
      </c>
      <c r="CR12" s="242">
        <f>($AM12/$AG12)*'(2) 1897 HHs by sector, estate'!CP12</f>
        <v>2684.1162858297271</v>
      </c>
      <c r="CS12" s="242">
        <f>($AM12/$AG12)*'(2) 1897 HHs by sector, estate'!CQ12</f>
        <v>918.74781151008347</v>
      </c>
      <c r="CT12" s="242">
        <f>($AM12/$AG12)*'(2) 1897 HHs by sector, estate'!CR12</f>
        <v>6966.1263274864295</v>
      </c>
      <c r="CU12" s="242">
        <f>($AM12/$AG12)*'(2) 1897 HHs by sector, estate'!CS12</f>
        <v>262990.3794746616</v>
      </c>
      <c r="CV12" s="242">
        <f t="shared" ref="CV12:CV60" si="48">SUM(CQ12:CU12)</f>
        <v>275185.00486635347</v>
      </c>
      <c r="CW12" s="242">
        <f>($AM12/$AG12)*'(2) 1897 HHs by sector, estate'!CT12</f>
        <v>539.00145595861079</v>
      </c>
      <c r="CX12" s="242">
        <f>($AM12/$AG12)*'(2) 1897 HHs by sector, estate'!CU12</f>
        <v>275724.00632231211</v>
      </c>
      <c r="CZ12" s="255">
        <f t="shared" ref="CZ12:CZ75" si="49">100*CQ12/$CX12</f>
        <v>0.58958775064559521</v>
      </c>
      <c r="DA12" s="255">
        <f t="shared" ref="DA12:DA75" si="50">100*CR12/$CX12</f>
        <v>0.97347935772124428</v>
      </c>
      <c r="DB12" s="255">
        <f t="shared" ref="DB12:DB75" si="51">100*CS12/$CX12</f>
        <v>0.33321284706566251</v>
      </c>
      <c r="DC12" s="255">
        <f t="shared" ref="DC12:DC75" si="52">100*CT12/$CX12</f>
        <v>2.5264852416743362</v>
      </c>
      <c r="DD12" s="255">
        <f t="shared" ref="DD12:DD75" si="53">100*CU12/$CX12</f>
        <v>95.381748938913461</v>
      </c>
      <c r="DE12" s="255">
        <f t="shared" ref="DE12:DE75" si="54">100*CV12/$CX12</f>
        <v>99.804514136020288</v>
      </c>
      <c r="DF12" s="255">
        <f t="shared" ref="DF12:DF75" si="55">100*CW12/$CX12</f>
        <v>0.19548586397969867</v>
      </c>
      <c r="DG12" s="255">
        <f t="shared" ref="DG12:DG75" si="56">100*CX12/$CX12</f>
        <v>100</v>
      </c>
      <c r="DI12" s="355">
        <f t="shared" ref="DI12:DI75" si="57">BO12-CX12</f>
        <v>0</v>
      </c>
    </row>
    <row r="13" spans="1:115">
      <c r="A13" s="1">
        <f t="shared" si="42"/>
        <v>3</v>
      </c>
      <c r="B13" s="25">
        <v>26</v>
      </c>
      <c r="C13" s="1">
        <v>1</v>
      </c>
      <c r="D13" s="122">
        <v>0</v>
      </c>
      <c r="E13" s="20" t="s">
        <v>668</v>
      </c>
      <c r="F13" s="142">
        <v>208329.96799999999</v>
      </c>
      <c r="G13" s="142">
        <v>206226.14319999996</v>
      </c>
      <c r="H13" s="142">
        <v>897.97399999999982</v>
      </c>
      <c r="I13" s="142">
        <v>1205.8508000000188</v>
      </c>
      <c r="J13" s="153"/>
      <c r="K13" s="142">
        <v>76.969199999999987</v>
      </c>
      <c r="L13" s="142">
        <v>11827.600400000001</v>
      </c>
      <c r="M13" s="142">
        <v>1231.5071999999998</v>
      </c>
      <c r="P13" s="142">
        <v>949.28680000000008</v>
      </c>
      <c r="Q13" s="142">
        <v>3207.05</v>
      </c>
      <c r="R13" s="142">
        <v>205.25119999999998</v>
      </c>
      <c r="S13" s="142">
        <v>718.37919999999997</v>
      </c>
      <c r="T13" s="142">
        <v>5516.1260000000011</v>
      </c>
      <c r="U13" s="153"/>
      <c r="V13" s="142">
        <v>2129.4811999999997</v>
      </c>
      <c r="W13" s="142">
        <v>4720.7775999999994</v>
      </c>
      <c r="X13" s="142">
        <v>4335.931599999999</v>
      </c>
      <c r="Y13" s="142">
        <v>25143.272000000001</v>
      </c>
      <c r="Z13" s="142">
        <v>1744.6351999999999</v>
      </c>
      <c r="AA13" s="142">
        <v>2386.0451999999996</v>
      </c>
      <c r="AB13" s="142">
        <v>1257.1635999999999</v>
      </c>
      <c r="AC13" s="142">
        <v>7902.1711999999998</v>
      </c>
      <c r="AD13" s="142">
        <v>11853.256800000003</v>
      </c>
      <c r="AE13" s="142">
        <v>256564</v>
      </c>
      <c r="AG13" s="153">
        <v>1367022</v>
      </c>
      <c r="AH13" s="142">
        <v>732.7</v>
      </c>
      <c r="AI13" s="142">
        <v>799.3</v>
      </c>
      <c r="AJ13" s="142">
        <v>1532</v>
      </c>
      <c r="AK13" s="142">
        <v>727500.82088663499</v>
      </c>
      <c r="AL13" s="142">
        <v>793628.23274831078</v>
      </c>
      <c r="AM13" s="142">
        <v>1521129.0536349458</v>
      </c>
      <c r="AN13" s="142">
        <f t="shared" si="0"/>
        <v>11.273194845068021</v>
      </c>
      <c r="AO13" s="296"/>
      <c r="AP13" s="142">
        <f t="shared" si="43"/>
        <v>231815.41121330787</v>
      </c>
      <c r="AQ13" s="142">
        <f t="shared" si="1"/>
        <v>229474.41814440498</v>
      </c>
      <c r="AR13" s="142">
        <f t="shared" si="2"/>
        <v>999.20435867805099</v>
      </c>
      <c r="AS13" s="142">
        <f t="shared" si="3"/>
        <v>1341.7887102248324</v>
      </c>
      <c r="AT13" s="156"/>
      <c r="AU13" s="142">
        <f t="shared" si="4"/>
        <v>85.646087886690083</v>
      </c>
      <c r="AV13" s="193">
        <f t="shared" si="5"/>
        <v>13160.948838588047</v>
      </c>
      <c r="AW13" s="193">
        <f t="shared" si="6"/>
        <v>1370.3374061870413</v>
      </c>
      <c r="AX13" s="193"/>
      <c r="AY13" s="193"/>
      <c r="AZ13" s="193">
        <f t="shared" si="7"/>
        <v>1056.3017506025114</v>
      </c>
      <c r="BA13" s="193">
        <f t="shared" si="8"/>
        <v>3568.5869952787543</v>
      </c>
      <c r="BB13" s="193">
        <f t="shared" si="9"/>
        <v>228.38956769784022</v>
      </c>
      <c r="BC13" s="193">
        <f t="shared" si="10"/>
        <v>799.36348694244089</v>
      </c>
      <c r="BD13" s="193">
        <f t="shared" si="11"/>
        <v>6137.9696318794577</v>
      </c>
      <c r="BE13" s="193"/>
      <c r="BF13" s="193">
        <f t="shared" si="12"/>
        <v>2369.5417648650923</v>
      </c>
      <c r="BG13" s="193">
        <f t="shared" si="13"/>
        <v>5252.9600570503253</v>
      </c>
      <c r="BH13" s="193">
        <f t="shared" si="14"/>
        <v>4824.7296176168738</v>
      </c>
      <c r="BI13" s="193">
        <f t="shared" si="15"/>
        <v>27977.722042985435</v>
      </c>
      <c r="BJ13" s="193">
        <f t="shared" si="16"/>
        <v>1941.3113254316422</v>
      </c>
      <c r="BK13" s="193">
        <f t="shared" si="17"/>
        <v>2655.0287244873925</v>
      </c>
      <c r="BL13" s="193">
        <f t="shared" si="18"/>
        <v>1398.8861021492714</v>
      </c>
      <c r="BM13" s="193">
        <f t="shared" si="19"/>
        <v>8792.9983563668484</v>
      </c>
      <c r="BN13" s="193">
        <f t="shared" si="20"/>
        <v>13189.497534550279</v>
      </c>
      <c r="BO13" s="142">
        <f t="shared" si="21"/>
        <v>285486.95962230035</v>
      </c>
      <c r="BQ13" s="244">
        <f t="shared" si="44"/>
        <v>231815.41121330787</v>
      </c>
      <c r="BR13" s="142">
        <f t="shared" si="22"/>
        <v>85.646087886690083</v>
      </c>
      <c r="BS13" s="142">
        <f t="shared" si="23"/>
        <v>13160.948838588047</v>
      </c>
      <c r="BT13" s="142">
        <f t="shared" si="24"/>
        <v>2369.5417648650923</v>
      </c>
      <c r="BU13" s="142">
        <f t="shared" si="25"/>
        <v>10077.689674667199</v>
      </c>
      <c r="BV13" s="142">
        <f t="shared" si="26"/>
        <v>1941.3113254316422</v>
      </c>
      <c r="BW13" s="142">
        <f t="shared" si="27"/>
        <v>2655.0287244873925</v>
      </c>
      <c r="BX13" s="142">
        <f t="shared" si="28"/>
        <v>1398.8861021492714</v>
      </c>
      <c r="BY13" s="142">
        <f t="shared" si="29"/>
        <v>8792.9983563668484</v>
      </c>
      <c r="BZ13" s="142">
        <f t="shared" si="30"/>
        <v>13189.497534550261</v>
      </c>
      <c r="CA13" s="25"/>
      <c r="CB13" s="133">
        <f t="shared" si="31"/>
        <v>81.199999999999989</v>
      </c>
      <c r="CC13" s="133">
        <f t="shared" si="32"/>
        <v>2.9999999999999988E-2</v>
      </c>
      <c r="CD13" s="133">
        <f t="shared" si="33"/>
        <v>4.6100000000000003</v>
      </c>
      <c r="CE13" s="133">
        <f t="shared" si="34"/>
        <v>0.82999999999999985</v>
      </c>
      <c r="CF13" s="133">
        <f t="shared" si="35"/>
        <v>3.5299999999999989</v>
      </c>
      <c r="CG13" s="133">
        <f t="shared" si="36"/>
        <v>0.67999999999999994</v>
      </c>
      <c r="CH13" s="133">
        <f t="shared" si="37"/>
        <v>0.92999999999999972</v>
      </c>
      <c r="CI13" s="133">
        <f t="shared" si="38"/>
        <v>0.48999999999999994</v>
      </c>
      <c r="CJ13" s="133">
        <f t="shared" si="39"/>
        <v>3.0799999999999992</v>
      </c>
      <c r="CK13" s="133">
        <f t="shared" si="40"/>
        <v>4.6200000000000045</v>
      </c>
      <c r="CM13" s="207">
        <f t="shared" si="45"/>
        <v>5.9316221751523852E-2</v>
      </c>
      <c r="CN13" s="140">
        <f t="shared" si="46"/>
        <v>5.5222458441504686E-3</v>
      </c>
      <c r="CO13" s="208">
        <f t="shared" si="47"/>
        <v>0.30420658721250432</v>
      </c>
      <c r="CQ13" s="242">
        <f>($AM13/$AG13)*'(2) 1897 HHs by sector, estate'!CO13</f>
        <v>3002.6813799993224</v>
      </c>
      <c r="CR13" s="242">
        <f>($AM13/$AG13)*'(2) 1897 HHs by sector, estate'!CP13</f>
        <v>2459.909860551677</v>
      </c>
      <c r="CS13" s="242">
        <f>($AM13/$AG13)*'(2) 1897 HHs by sector, estate'!CQ13</f>
        <v>1413.2108011166654</v>
      </c>
      <c r="CT13" s="242">
        <f>($AM13/$AG13)*'(2) 1897 HHs by sector, estate'!CR13</f>
        <v>14005.342981422627</v>
      </c>
      <c r="CU13" s="242">
        <f>($AM13/$AG13)*'(2) 1897 HHs by sector, estate'!CS13</f>
        <v>261621.7198545438</v>
      </c>
      <c r="CV13" s="242">
        <f t="shared" si="48"/>
        <v>282502.8648776341</v>
      </c>
      <c r="CW13" s="242">
        <f>($AM13/$AG13)*'(2) 1897 HHs by sector, estate'!CT13</f>
        <v>2984.0947446661785</v>
      </c>
      <c r="CX13" s="242">
        <f>($AM13/$AG13)*'(2) 1897 HHs by sector, estate'!CU13</f>
        <v>285486.95962230029</v>
      </c>
      <c r="CZ13" s="255">
        <f t="shared" si="49"/>
        <v>1.0517753189048895</v>
      </c>
      <c r="DA13" s="255">
        <f t="shared" si="50"/>
        <v>0.86165401873561631</v>
      </c>
      <c r="DB13" s="255">
        <f t="shared" si="51"/>
        <v>0.49501763687782635</v>
      </c>
      <c r="DC13" s="255">
        <f t="shared" si="52"/>
        <v>4.9057732794351514</v>
      </c>
      <c r="DD13" s="255">
        <f t="shared" si="53"/>
        <v>91.640514929532955</v>
      </c>
      <c r="DE13" s="255">
        <f t="shared" si="54"/>
        <v>98.954735183486434</v>
      </c>
      <c r="DF13" s="255">
        <f t="shared" si="55"/>
        <v>1.0452648165135601</v>
      </c>
      <c r="DG13" s="255">
        <f t="shared" si="56"/>
        <v>100</v>
      </c>
      <c r="DI13" s="355">
        <f t="shared" si="57"/>
        <v>0</v>
      </c>
    </row>
    <row r="14" spans="1:115">
      <c r="A14" s="1">
        <f t="shared" si="42"/>
        <v>4</v>
      </c>
      <c r="B14" s="25">
        <v>27</v>
      </c>
      <c r="C14" s="1">
        <v>1</v>
      </c>
      <c r="D14" s="122">
        <v>0</v>
      </c>
      <c r="E14" s="20" t="s">
        <v>479</v>
      </c>
      <c r="F14" s="142">
        <v>57534.015000000007</v>
      </c>
      <c r="G14" s="142">
        <v>57006.179999999993</v>
      </c>
      <c r="H14" s="142">
        <v>54.839999999999996</v>
      </c>
      <c r="I14" s="142">
        <v>472.99500000000705</v>
      </c>
      <c r="J14" s="153"/>
      <c r="K14" s="142">
        <v>123.39</v>
      </c>
      <c r="L14" s="142">
        <v>2488.3650000000002</v>
      </c>
      <c r="M14" s="142">
        <v>802.03499999999985</v>
      </c>
      <c r="P14" s="142">
        <v>95.97</v>
      </c>
      <c r="Q14" s="142">
        <v>760.90499999999997</v>
      </c>
      <c r="R14" s="142">
        <v>61.695</v>
      </c>
      <c r="S14" s="142">
        <v>137.1</v>
      </c>
      <c r="T14" s="142">
        <v>630.66000000000054</v>
      </c>
      <c r="U14" s="153"/>
      <c r="V14" s="142">
        <v>692.3549999999999</v>
      </c>
      <c r="W14" s="142">
        <v>1144.7849999999999</v>
      </c>
      <c r="X14" s="142">
        <v>863.73</v>
      </c>
      <c r="Y14" s="142">
        <v>5703.36</v>
      </c>
      <c r="Z14" s="142">
        <v>856.87499999999989</v>
      </c>
      <c r="AA14" s="142">
        <v>671.79</v>
      </c>
      <c r="AB14" s="142">
        <v>466.14</v>
      </c>
      <c r="AC14" s="142">
        <v>1645.2</v>
      </c>
      <c r="AD14" s="142">
        <v>2063.3549999999996</v>
      </c>
      <c r="AE14" s="142">
        <v>68550</v>
      </c>
      <c r="AG14" s="153">
        <v>364156</v>
      </c>
      <c r="AH14" s="142">
        <v>188.7</v>
      </c>
      <c r="AI14" s="142">
        <v>209.7</v>
      </c>
      <c r="AJ14" s="142">
        <v>398.4</v>
      </c>
      <c r="AK14" s="142">
        <v>187643.01779349818</v>
      </c>
      <c r="AL14" s="142">
        <v>208525.38861312438</v>
      </c>
      <c r="AM14" s="142">
        <v>396168.40640662255</v>
      </c>
      <c r="AN14" s="142">
        <f t="shared" si="0"/>
        <v>8.7908496376889449</v>
      </c>
      <c r="AO14" s="296"/>
      <c r="AP14" s="142">
        <f t="shared" si="43"/>
        <v>62591.74374917541</v>
      </c>
      <c r="AQ14" s="142">
        <f t="shared" si="1"/>
        <v>62017.507567990302</v>
      </c>
      <c r="AR14" s="142">
        <f t="shared" si="2"/>
        <v>59.660901941308609</v>
      </c>
      <c r="AS14" s="142">
        <f t="shared" si="3"/>
        <v>514.57527924379451</v>
      </c>
      <c r="AT14" s="156"/>
      <c r="AU14" s="142">
        <f t="shared" si="4"/>
        <v>134.23702936794439</v>
      </c>
      <c r="AV14" s="193">
        <f t="shared" si="5"/>
        <v>2707.1134255868787</v>
      </c>
      <c r="AW14" s="193">
        <f t="shared" si="6"/>
        <v>872.54069089163841</v>
      </c>
      <c r="AX14" s="193"/>
      <c r="AY14" s="193"/>
      <c r="AZ14" s="193">
        <f t="shared" si="7"/>
        <v>104.40657839729008</v>
      </c>
      <c r="BA14" s="193">
        <f t="shared" si="8"/>
        <v>827.79501443565709</v>
      </c>
      <c r="BB14" s="193">
        <f t="shared" si="9"/>
        <v>67.118514683972194</v>
      </c>
      <c r="BC14" s="193">
        <f t="shared" si="10"/>
        <v>149.15225485327153</v>
      </c>
      <c r="BD14" s="193">
        <f t="shared" si="11"/>
        <v>686.10037232504965</v>
      </c>
      <c r="BE14" s="193"/>
      <c r="BF14" s="193">
        <f t="shared" si="12"/>
        <v>753.21888700902116</v>
      </c>
      <c r="BG14" s="193">
        <f t="shared" si="13"/>
        <v>1245.4213280248173</v>
      </c>
      <c r="BH14" s="193">
        <f t="shared" si="14"/>
        <v>939.65920557561083</v>
      </c>
      <c r="BI14" s="193">
        <f t="shared" si="15"/>
        <v>6204.7338018960954</v>
      </c>
      <c r="BJ14" s="193">
        <f t="shared" si="16"/>
        <v>932.20159283294697</v>
      </c>
      <c r="BK14" s="193">
        <f t="shared" si="17"/>
        <v>730.8460487810305</v>
      </c>
      <c r="BL14" s="193">
        <f t="shared" si="18"/>
        <v>507.11766650112321</v>
      </c>
      <c r="BM14" s="193">
        <f t="shared" si="19"/>
        <v>1789.8270582392583</v>
      </c>
      <c r="BN14" s="193">
        <f t="shared" si="20"/>
        <v>2244.7414355417363</v>
      </c>
      <c r="BO14" s="142">
        <f t="shared" si="21"/>
        <v>74576.12742663578</v>
      </c>
      <c r="BQ14" s="244">
        <f t="shared" si="44"/>
        <v>62591.74374917541</v>
      </c>
      <c r="BR14" s="142">
        <f t="shared" si="22"/>
        <v>134.23702936794439</v>
      </c>
      <c r="BS14" s="142">
        <f t="shared" si="23"/>
        <v>2707.1134255868787</v>
      </c>
      <c r="BT14" s="142">
        <f t="shared" si="24"/>
        <v>753.21888700902116</v>
      </c>
      <c r="BU14" s="142">
        <f t="shared" si="25"/>
        <v>2185.0805336004282</v>
      </c>
      <c r="BV14" s="142">
        <f t="shared" si="26"/>
        <v>932.20159283294697</v>
      </c>
      <c r="BW14" s="142">
        <f t="shared" si="27"/>
        <v>730.8460487810305</v>
      </c>
      <c r="BX14" s="142">
        <f t="shared" si="28"/>
        <v>507.11766650112321</v>
      </c>
      <c r="BY14" s="142">
        <f t="shared" si="29"/>
        <v>1789.8270582392583</v>
      </c>
      <c r="BZ14" s="142">
        <f t="shared" si="30"/>
        <v>2244.7414355417277</v>
      </c>
      <c r="CA14" s="25"/>
      <c r="CB14" s="133">
        <f t="shared" si="31"/>
        <v>83.929999999999993</v>
      </c>
      <c r="CC14" s="133">
        <f t="shared" si="32"/>
        <v>0.17999999999999997</v>
      </c>
      <c r="CD14" s="133">
        <f t="shared" si="33"/>
        <v>3.6300000000000003</v>
      </c>
      <c r="CE14" s="133">
        <f t="shared" si="34"/>
        <v>1.0099999999999996</v>
      </c>
      <c r="CF14" s="133">
        <f t="shared" si="35"/>
        <v>2.93</v>
      </c>
      <c r="CG14" s="133">
        <f t="shared" si="36"/>
        <v>1.2499999999999996</v>
      </c>
      <c r="CH14" s="133">
        <f t="shared" si="37"/>
        <v>0.97999999999999987</v>
      </c>
      <c r="CI14" s="133">
        <f t="shared" si="38"/>
        <v>0.67999999999999994</v>
      </c>
      <c r="CJ14" s="133">
        <f t="shared" si="39"/>
        <v>2.3999999999999995</v>
      </c>
      <c r="CK14" s="133">
        <f t="shared" si="40"/>
        <v>3.0099999999999767</v>
      </c>
      <c r="CM14" s="207">
        <f t="shared" si="45"/>
        <v>6.8254340231825777E-2</v>
      </c>
      <c r="CN14" s="140">
        <f t="shared" si="46"/>
        <v>9.1024761612760723E-3</v>
      </c>
      <c r="CO14" s="208">
        <f t="shared" si="47"/>
        <v>0.37268651018635135</v>
      </c>
      <c r="CQ14" s="242">
        <f>($AM14/$AG14)*'(2) 1897 HHs by sector, estate'!CO14</f>
        <v>1034.1981005517157</v>
      </c>
      <c r="CR14" s="242">
        <f>($AM14/$AG14)*'(2) 1897 HHs by sector, estate'!CP14</f>
        <v>796.63972497944053</v>
      </c>
      <c r="CS14" s="242">
        <f>($AM14/$AG14)*'(2) 1897 HHs by sector, estate'!CQ14</f>
        <v>306.982762916242</v>
      </c>
      <c r="CT14" s="242">
        <f>($AM14/$AG14)*'(2) 1897 HHs by sector, estate'!CR14</f>
        <v>2984.8390723844077</v>
      </c>
      <c r="CU14" s="242">
        <f>($AM14/$AG14)*'(2) 1897 HHs by sector, estate'!CS14</f>
        <v>68495.861762204004</v>
      </c>
      <c r="CV14" s="242">
        <f t="shared" si="48"/>
        <v>73618.521423035811</v>
      </c>
      <c r="CW14" s="242">
        <f>($AM14/$AG14)*'(2) 1897 HHs by sector, estate'!CT14</f>
        <v>957.60600359996499</v>
      </c>
      <c r="CX14" s="242">
        <f>($AM14/$AG14)*'(2) 1897 HHs by sector, estate'!CU14</f>
        <v>74576.12742663578</v>
      </c>
      <c r="CZ14" s="255">
        <f t="shared" si="49"/>
        <v>1.3867683080877422</v>
      </c>
      <c r="DA14" s="255">
        <f t="shared" si="50"/>
        <v>1.0682235086062015</v>
      </c>
      <c r="DB14" s="255">
        <f t="shared" si="51"/>
        <v>0.41163677105416352</v>
      </c>
      <c r="DC14" s="255">
        <f t="shared" si="52"/>
        <v>4.0024055624512567</v>
      </c>
      <c r="DD14" s="255">
        <f t="shared" si="53"/>
        <v>91.846900778787102</v>
      </c>
      <c r="DE14" s="255">
        <f t="shared" si="54"/>
        <v>98.715934928986471</v>
      </c>
      <c r="DF14" s="255">
        <f t="shared" si="55"/>
        <v>1.2840650710135215</v>
      </c>
      <c r="DG14" s="255">
        <f t="shared" si="56"/>
        <v>100</v>
      </c>
      <c r="DI14" s="355">
        <f t="shared" si="57"/>
        <v>0</v>
      </c>
    </row>
    <row r="15" spans="1:115">
      <c r="A15" s="1">
        <f t="shared" si="42"/>
        <v>5</v>
      </c>
      <c r="B15" s="25">
        <v>34</v>
      </c>
      <c r="C15" s="1">
        <v>1</v>
      </c>
      <c r="D15" s="122">
        <v>0</v>
      </c>
      <c r="E15" s="20" t="s">
        <v>484</v>
      </c>
      <c r="F15" s="142">
        <v>159832.95640000002</v>
      </c>
      <c r="G15" s="142">
        <v>158135.35400000002</v>
      </c>
      <c r="H15" s="142">
        <v>608.9226000000001</v>
      </c>
      <c r="I15" s="142">
        <v>1088.6798000000031</v>
      </c>
      <c r="J15" s="153"/>
      <c r="K15" s="142">
        <v>1.3035000000000001</v>
      </c>
      <c r="L15" s="142">
        <v>5443.3990000000013</v>
      </c>
      <c r="M15" s="142">
        <v>830.34900000000005</v>
      </c>
      <c r="P15" s="142">
        <v>830.34900000000005</v>
      </c>
      <c r="Q15" s="142">
        <v>2011.2898000000002</v>
      </c>
      <c r="R15" s="142">
        <v>276.78299999999996</v>
      </c>
      <c r="S15" s="142">
        <v>369.04399999999998</v>
      </c>
      <c r="T15" s="142">
        <v>1125.5842000000011</v>
      </c>
      <c r="U15" s="153"/>
      <c r="V15" s="142">
        <v>1402.3672000000001</v>
      </c>
      <c r="W15" s="142">
        <v>1070.2275999999999</v>
      </c>
      <c r="X15" s="142">
        <v>3192.2305999999999</v>
      </c>
      <c r="Y15" s="142">
        <v>13580.8192</v>
      </c>
      <c r="Z15" s="142">
        <v>1051.7754</v>
      </c>
      <c r="AA15" s="142">
        <v>1070.2275999999999</v>
      </c>
      <c r="AB15" s="142">
        <v>719.63580000000002</v>
      </c>
      <c r="AC15" s="142">
        <v>4299.3625999999995</v>
      </c>
      <c r="AD15" s="142">
        <v>6439.8178000000007</v>
      </c>
      <c r="AE15" s="142">
        <v>184523.30350000004</v>
      </c>
      <c r="AG15" s="153">
        <v>1122317</v>
      </c>
      <c r="AH15" s="142">
        <v>610.6</v>
      </c>
      <c r="AI15" s="142">
        <v>653.20000000000005</v>
      </c>
      <c r="AJ15" s="142">
        <v>1263.8000000000002</v>
      </c>
      <c r="AK15" s="142">
        <v>606085.82138556265</v>
      </c>
      <c r="AL15" s="142">
        <v>648370.87869153218</v>
      </c>
      <c r="AM15" s="142">
        <v>1254456.7000770948</v>
      </c>
      <c r="AN15" s="142">
        <f t="shared" si="0"/>
        <v>11.773830395253288</v>
      </c>
      <c r="AO15" s="296"/>
      <c r="AP15" s="142">
        <f t="shared" si="43"/>
        <v>178651.41760225515</v>
      </c>
      <c r="AQ15" s="142">
        <f t="shared" si="1"/>
        <v>176753.94237489341</v>
      </c>
      <c r="AR15" s="142">
        <f t="shared" si="2"/>
        <v>680.61611416236667</v>
      </c>
      <c r="AS15" s="142">
        <f t="shared" si="3"/>
        <v>1216.859113199386</v>
      </c>
      <c r="AT15" s="156"/>
      <c r="AU15" s="142">
        <f t="shared" si="4"/>
        <v>1.4569718792021267</v>
      </c>
      <c r="AV15" s="193">
        <f t="shared" si="5"/>
        <v>6084.2955659969157</v>
      </c>
      <c r="AW15" s="193">
        <f t="shared" si="6"/>
        <v>928.11288294868177</v>
      </c>
      <c r="AX15" s="193"/>
      <c r="AY15" s="193"/>
      <c r="AZ15" s="193">
        <f t="shared" si="7"/>
        <v>928.11288294868177</v>
      </c>
      <c r="BA15" s="193">
        <f t="shared" si="8"/>
        <v>2248.0956498090291</v>
      </c>
      <c r="BB15" s="193">
        <f t="shared" si="9"/>
        <v>309.37096098289385</v>
      </c>
      <c r="BC15" s="193">
        <f t="shared" si="10"/>
        <v>412.49461464385854</v>
      </c>
      <c r="BD15" s="193">
        <f t="shared" si="11"/>
        <v>1258.1085746637698</v>
      </c>
      <c r="BE15" s="193"/>
      <c r="BF15" s="193">
        <f t="shared" si="12"/>
        <v>1567.4795356466625</v>
      </c>
      <c r="BG15" s="193">
        <f t="shared" si="13"/>
        <v>1196.2343824671898</v>
      </c>
      <c r="BH15" s="193">
        <f t="shared" si="14"/>
        <v>3568.0784166693766</v>
      </c>
      <c r="BI15" s="193">
        <f t="shared" si="15"/>
        <v>15179.801818893995</v>
      </c>
      <c r="BJ15" s="193">
        <f t="shared" si="16"/>
        <v>1175.6096517349968</v>
      </c>
      <c r="BK15" s="193">
        <f t="shared" si="17"/>
        <v>1196.2343824671898</v>
      </c>
      <c r="BL15" s="193">
        <f t="shared" si="18"/>
        <v>804.36449855552416</v>
      </c>
      <c r="BM15" s="193">
        <f t="shared" si="19"/>
        <v>4805.562260600952</v>
      </c>
      <c r="BN15" s="193">
        <f t="shared" si="20"/>
        <v>7198.0310255353324</v>
      </c>
      <c r="BO15" s="142">
        <f t="shared" si="21"/>
        <v>206248.76429380849</v>
      </c>
      <c r="BQ15" s="244">
        <f t="shared" si="44"/>
        <v>178651.41760225515</v>
      </c>
      <c r="BR15" s="142">
        <f t="shared" si="22"/>
        <v>1.4569718792021267</v>
      </c>
      <c r="BS15" s="142">
        <f t="shared" si="23"/>
        <v>6084.2955659969157</v>
      </c>
      <c r="BT15" s="142">
        <f t="shared" si="24"/>
        <v>1567.4795356466625</v>
      </c>
      <c r="BU15" s="142">
        <f t="shared" si="25"/>
        <v>4764.3127991365664</v>
      </c>
      <c r="BV15" s="142">
        <f t="shared" si="26"/>
        <v>1175.6096517349968</v>
      </c>
      <c r="BW15" s="142">
        <f t="shared" si="27"/>
        <v>1196.2343824671898</v>
      </c>
      <c r="BX15" s="142">
        <f t="shared" si="28"/>
        <v>804.36449855552416</v>
      </c>
      <c r="BY15" s="142">
        <f t="shared" si="29"/>
        <v>4805.562260600952</v>
      </c>
      <c r="BZ15" s="142">
        <f t="shared" si="30"/>
        <v>7198.0310255353688</v>
      </c>
      <c r="CA15" s="25"/>
      <c r="CB15" s="133">
        <f t="shared" si="31"/>
        <v>86.619388103465212</v>
      </c>
      <c r="CC15" s="133">
        <f t="shared" si="32"/>
        <v>7.0641484044317463E-4</v>
      </c>
      <c r="CD15" s="133">
        <f t="shared" si="33"/>
        <v>2.9499791607622075</v>
      </c>
      <c r="CE15" s="133">
        <f t="shared" si="34"/>
        <v>0.75999463124721256</v>
      </c>
      <c r="CF15" s="133">
        <f t="shared" si="35"/>
        <v>2.3099836818171857</v>
      </c>
      <c r="CG15" s="133">
        <f t="shared" si="36"/>
        <v>0.56999597343540942</v>
      </c>
      <c r="CH15" s="133">
        <f t="shared" si="37"/>
        <v>0.57999590279392543</v>
      </c>
      <c r="CI15" s="133">
        <f t="shared" si="38"/>
        <v>0.38999724498212224</v>
      </c>
      <c r="CJ15" s="133">
        <f t="shared" si="39"/>
        <v>2.3299835405342173</v>
      </c>
      <c r="CK15" s="133">
        <f t="shared" si="40"/>
        <v>3.4899753461220655</v>
      </c>
      <c r="CM15" s="207">
        <f t="shared" si="45"/>
        <v>7.0033772330379065E-2</v>
      </c>
      <c r="CN15" s="140">
        <f t="shared" si="46"/>
        <v>4.8443013095639644E-3</v>
      </c>
      <c r="CO15" s="208">
        <f t="shared" si="47"/>
        <v>0.55988466042796614</v>
      </c>
      <c r="CQ15" s="242">
        <f>($AM15/$AG15)*'(2) 1897 HHs by sector, estate'!CO15</f>
        <v>1828.6873986231324</v>
      </c>
      <c r="CR15" s="242">
        <f>($AM15/$AG15)*'(2) 1897 HHs by sector, estate'!CP15</f>
        <v>1216.0008558626537</v>
      </c>
      <c r="CS15" s="242">
        <f>($AM15/$AG15)*'(2) 1897 HHs by sector, estate'!CQ15</f>
        <v>936.12035057644823</v>
      </c>
      <c r="CT15" s="242">
        <f>($AM15/$AG15)*'(2) 1897 HHs by sector, estate'!CR15</f>
        <v>12709.294724286727</v>
      </c>
      <c r="CU15" s="242">
        <f>($AM15/$AG15)*'(2) 1897 HHs by sector, estate'!CS15</f>
        <v>188536.91734428811</v>
      </c>
      <c r="CV15" s="242">
        <f t="shared" si="48"/>
        <v>205227.02067363707</v>
      </c>
      <c r="CW15" s="242">
        <f>($AM15/$AG15)*'(2) 1897 HHs by sector, estate'!CT15</f>
        <v>1020.2866482921949</v>
      </c>
      <c r="CX15" s="242">
        <f>($AM15/$AG15)*'(2) 1897 HHs by sector, estate'!CU15</f>
        <v>206247.30732192926</v>
      </c>
      <c r="CZ15" s="255">
        <f t="shared" si="49"/>
        <v>0.88664789003463373</v>
      </c>
      <c r="DA15" s="255">
        <f t="shared" si="50"/>
        <v>0.58958386979792698</v>
      </c>
      <c r="DB15" s="255">
        <f t="shared" si="51"/>
        <v>0.45388245923388848</v>
      </c>
      <c r="DC15" s="255">
        <f t="shared" si="52"/>
        <v>6.1621627401170977</v>
      </c>
      <c r="DD15" s="255">
        <f t="shared" si="53"/>
        <v>91.413032146888995</v>
      </c>
      <c r="DE15" s="255">
        <f t="shared" si="54"/>
        <v>99.505309106072545</v>
      </c>
      <c r="DF15" s="255">
        <f t="shared" si="55"/>
        <v>0.49469089392747329</v>
      </c>
      <c r="DG15" s="255">
        <f t="shared" si="56"/>
        <v>100</v>
      </c>
      <c r="DI15" s="355">
        <f t="shared" si="57"/>
        <v>1.4569718792336062</v>
      </c>
    </row>
    <row r="16" spans="1:115">
      <c r="A16" s="1">
        <f t="shared" si="42"/>
        <v>6</v>
      </c>
      <c r="B16" s="25">
        <v>37</v>
      </c>
      <c r="C16" s="1">
        <v>1</v>
      </c>
      <c r="D16" s="122">
        <v>0</v>
      </c>
      <c r="E16" s="20" t="s">
        <v>486</v>
      </c>
      <c r="F16" s="142">
        <v>80279.563800000004</v>
      </c>
      <c r="G16" s="142">
        <v>77387.465500000006</v>
      </c>
      <c r="H16" s="142">
        <v>794.53250000000003</v>
      </c>
      <c r="I16" s="142">
        <v>2097.5658000000003</v>
      </c>
      <c r="J16" s="153"/>
      <c r="K16" s="142">
        <v>286.0317</v>
      </c>
      <c r="L16" s="142">
        <v>70840.517699999997</v>
      </c>
      <c r="M16" s="142">
        <v>18909.873499999998</v>
      </c>
      <c r="P16" s="142">
        <v>5752.4152999999997</v>
      </c>
      <c r="Q16" s="142">
        <v>15572.837000000001</v>
      </c>
      <c r="R16" s="142">
        <v>1366.5958999999998</v>
      </c>
      <c r="S16" s="142">
        <v>6229.1347999999998</v>
      </c>
      <c r="T16" s="142">
        <v>23009.661199999995</v>
      </c>
      <c r="U16" s="153"/>
      <c r="V16" s="142">
        <v>10138.234699999997</v>
      </c>
      <c r="W16" s="142">
        <v>15000.773599999999</v>
      </c>
      <c r="X16" s="142">
        <v>30255.797599999998</v>
      </c>
      <c r="Y16" s="142">
        <v>111012.0809</v>
      </c>
      <c r="Z16" s="142">
        <v>11600.174500000001</v>
      </c>
      <c r="AA16" s="142">
        <v>2161.1284000000001</v>
      </c>
      <c r="AB16" s="142">
        <v>8835.2013999999981</v>
      </c>
      <c r="AC16" s="142">
        <v>44144.225699999995</v>
      </c>
      <c r="AD16" s="142">
        <v>44271.350900000005</v>
      </c>
      <c r="AE16" s="142">
        <v>317813</v>
      </c>
      <c r="AG16" s="153">
        <v>2112033</v>
      </c>
      <c r="AH16" s="142">
        <v>1312.1</v>
      </c>
      <c r="AI16" s="142">
        <v>1163.3</v>
      </c>
      <c r="AJ16" s="142">
        <v>2475.3999999999996</v>
      </c>
      <c r="AK16" s="142">
        <v>1299145.7967906627</v>
      </c>
      <c r="AL16" s="142">
        <v>1151814.8810354224</v>
      </c>
      <c r="AM16" s="142">
        <v>2450960.6778260851</v>
      </c>
      <c r="AN16" s="142">
        <f t="shared" si="0"/>
        <v>16.047461276698094</v>
      </c>
      <c r="AO16" s="296"/>
      <c r="AP16" s="142">
        <f t="shared" si="43"/>
        <v>93162.395713907143</v>
      </c>
      <c r="AQ16" s="142">
        <f t="shared" si="1"/>
        <v>89806.189059130615</v>
      </c>
      <c r="AR16" s="142">
        <f t="shared" si="2"/>
        <v>922.0347952682813</v>
      </c>
      <c r="AS16" s="142">
        <f t="shared" si="3"/>
        <v>2434.171859508263</v>
      </c>
      <c r="AT16" s="156"/>
      <c r="AU16" s="142">
        <f t="shared" si="4"/>
        <v>331.93252629658127</v>
      </c>
      <c r="AV16" s="193">
        <f t="shared" si="5"/>
        <v>82208.62234611997</v>
      </c>
      <c r="AW16" s="193">
        <f t="shared" si="6"/>
        <v>21944.428127385094</v>
      </c>
      <c r="AX16" s="193"/>
      <c r="AY16" s="193"/>
      <c r="AZ16" s="193">
        <f t="shared" si="7"/>
        <v>6675.5319177423562</v>
      </c>
      <c r="BA16" s="193">
        <f t="shared" si="8"/>
        <v>18071.881987258315</v>
      </c>
      <c r="BB16" s="193">
        <f t="shared" si="9"/>
        <v>1585.8998478614437</v>
      </c>
      <c r="BC16" s="193">
        <f t="shared" si="10"/>
        <v>7228.7527949033256</v>
      </c>
      <c r="BD16" s="193">
        <f t="shared" si="11"/>
        <v>26702.127670969421</v>
      </c>
      <c r="BE16" s="193"/>
      <c r="BF16" s="193">
        <f t="shared" si="12"/>
        <v>11765.163987623268</v>
      </c>
      <c r="BG16" s="193">
        <f t="shared" si="13"/>
        <v>17408.016934665149</v>
      </c>
      <c r="BH16" s="193">
        <f t="shared" si="14"/>
        <v>35111.085003816152</v>
      </c>
      <c r="BI16" s="193">
        <f t="shared" si="15"/>
        <v>128826.70159488426</v>
      </c>
      <c r="BJ16" s="193">
        <f t="shared" si="16"/>
        <v>13461.708010916909</v>
      </c>
      <c r="BK16" s="193">
        <f t="shared" si="17"/>
        <v>2507.9346431297249</v>
      </c>
      <c r="BL16" s="193">
        <f t="shared" si="18"/>
        <v>10253.026923383286</v>
      </c>
      <c r="BM16" s="193">
        <f t="shared" si="19"/>
        <v>51228.253225105705</v>
      </c>
      <c r="BN16" s="193">
        <f t="shared" si="20"/>
        <v>51375.778792348639</v>
      </c>
      <c r="BO16" s="142">
        <f t="shared" si="21"/>
        <v>368813.91810731252</v>
      </c>
      <c r="BQ16" s="244">
        <f t="shared" si="44"/>
        <v>93162.395713907143</v>
      </c>
      <c r="BR16" s="142">
        <f t="shared" si="22"/>
        <v>331.93252629658127</v>
      </c>
      <c r="BS16" s="142">
        <f t="shared" si="23"/>
        <v>82208.62234611997</v>
      </c>
      <c r="BT16" s="142">
        <f t="shared" si="24"/>
        <v>11765.163987623268</v>
      </c>
      <c r="BU16" s="142">
        <f t="shared" si="25"/>
        <v>52519.101938481297</v>
      </c>
      <c r="BV16" s="142">
        <f t="shared" si="26"/>
        <v>13461.708010916909</v>
      </c>
      <c r="BW16" s="142">
        <f t="shared" si="27"/>
        <v>2507.9346431297249</v>
      </c>
      <c r="BX16" s="142">
        <f t="shared" si="28"/>
        <v>10253.026923383286</v>
      </c>
      <c r="BY16" s="142">
        <f t="shared" si="29"/>
        <v>51228.253225105705</v>
      </c>
      <c r="BZ16" s="142">
        <f t="shared" si="30"/>
        <v>51375.778792348632</v>
      </c>
      <c r="CA16" s="25"/>
      <c r="CB16" s="133">
        <f t="shared" si="31"/>
        <v>25.26</v>
      </c>
      <c r="CC16" s="133">
        <f t="shared" si="32"/>
        <v>0.09</v>
      </c>
      <c r="CD16" s="133">
        <f t="shared" si="33"/>
        <v>22.290000000000003</v>
      </c>
      <c r="CE16" s="133">
        <f t="shared" si="34"/>
        <v>3.1899999999999995</v>
      </c>
      <c r="CF16" s="133">
        <f t="shared" si="35"/>
        <v>14.239999999999997</v>
      </c>
      <c r="CG16" s="133">
        <f t="shared" si="36"/>
        <v>3.6500000000000008</v>
      </c>
      <c r="CH16" s="133">
        <f t="shared" si="37"/>
        <v>0.67999999999999994</v>
      </c>
      <c r="CI16" s="133">
        <f t="shared" si="38"/>
        <v>2.7799999999999994</v>
      </c>
      <c r="CJ16" s="133">
        <f t="shared" si="39"/>
        <v>13.889999999999999</v>
      </c>
      <c r="CK16" s="133">
        <f t="shared" si="40"/>
        <v>13.929999999999993</v>
      </c>
      <c r="CM16" s="207">
        <f t="shared" si="45"/>
        <v>0.60532798820329103</v>
      </c>
      <c r="CN16" s="140">
        <f t="shared" si="46"/>
        <v>3.3704395887611933E-2</v>
      </c>
      <c r="CO16" s="208">
        <f t="shared" si="47"/>
        <v>0.79819722511145386</v>
      </c>
      <c r="CQ16" s="242">
        <f>($AM16/$AG16)*'(2) 1897 HHs by sector, estate'!CO16</f>
        <v>26422.694514117706</v>
      </c>
      <c r="CR16" s="242">
        <f>($AM16/$AG16)*'(2) 1897 HHs by sector, estate'!CP16</f>
        <v>2049.3998639734414</v>
      </c>
      <c r="CS16" s="242">
        <f>($AM16/$AG16)*'(2) 1897 HHs by sector, estate'!CQ16</f>
        <v>8229.2065942185091</v>
      </c>
      <c r="CT16" s="242">
        <f>($AM16/$AG16)*'(2) 1897 HHs by sector, estate'!CR16</f>
        <v>60346.932940690349</v>
      </c>
      <c r="CU16" s="242">
        <f>($AM16/$AG16)*'(2) 1897 HHs by sector, estate'!CS16</f>
        <v>252488.99694276476</v>
      </c>
      <c r="CV16" s="242">
        <f t="shared" si="48"/>
        <v>349537.23085576476</v>
      </c>
      <c r="CW16" s="242">
        <f>($AM16/$AG16)*'(2) 1897 HHs by sector, estate'!CT16</f>
        <v>19276.687251547733</v>
      </c>
      <c r="CX16" s="242">
        <f>($AM16/$AG16)*'(2) 1897 HHs by sector, estate'!CU16</f>
        <v>368813.91810731252</v>
      </c>
      <c r="CZ16" s="255">
        <f t="shared" si="49"/>
        <v>7.1642346497426885</v>
      </c>
      <c r="DA16" s="255">
        <f t="shared" si="50"/>
        <v>0.5556731357890714</v>
      </c>
      <c r="DB16" s="255">
        <f t="shared" si="51"/>
        <v>2.2312624850085201</v>
      </c>
      <c r="DC16" s="255">
        <f t="shared" si="52"/>
        <v>16.362433730912347</v>
      </c>
      <c r="DD16" s="255">
        <f t="shared" si="53"/>
        <v>68.45972577133027</v>
      </c>
      <c r="DE16" s="255">
        <f t="shared" si="54"/>
        <v>94.773329772782901</v>
      </c>
      <c r="DF16" s="255">
        <f t="shared" si="55"/>
        <v>5.2266702272170926</v>
      </c>
      <c r="DG16" s="255">
        <f t="shared" si="56"/>
        <v>100</v>
      </c>
      <c r="DI16" s="355">
        <f t="shared" si="57"/>
        <v>0</v>
      </c>
    </row>
    <row r="17" spans="1:113">
      <c r="A17" s="1">
        <f t="shared" si="42"/>
        <v>7</v>
      </c>
      <c r="B17" s="25">
        <v>10</v>
      </c>
      <c r="C17" s="1">
        <v>2</v>
      </c>
      <c r="D17" s="122">
        <v>0</v>
      </c>
      <c r="E17" s="4" t="s">
        <v>448</v>
      </c>
      <c r="F17" s="142">
        <v>450823.30679999996</v>
      </c>
      <c r="G17" s="142">
        <v>449661.13059999997</v>
      </c>
      <c r="H17" s="142">
        <v>101.05880000000001</v>
      </c>
      <c r="I17" s="142">
        <v>1061.1174000000201</v>
      </c>
      <c r="J17" s="153"/>
      <c r="K17" s="142">
        <v>3031.7639999999997</v>
      </c>
      <c r="L17" s="142">
        <v>21424.465600000003</v>
      </c>
      <c r="M17" s="142">
        <v>8387.8804</v>
      </c>
      <c r="P17" s="142">
        <v>2273.8229999999999</v>
      </c>
      <c r="Q17" s="142">
        <v>4446.5871999999999</v>
      </c>
      <c r="R17" s="142">
        <v>1313.7644</v>
      </c>
      <c r="S17" s="142">
        <v>1111.6468</v>
      </c>
      <c r="T17" s="142">
        <v>3890.7638000000043</v>
      </c>
      <c r="U17" s="153"/>
      <c r="V17" s="142">
        <v>2425.4112</v>
      </c>
      <c r="W17" s="142">
        <v>1970.6466</v>
      </c>
      <c r="X17" s="142">
        <v>5356.1164000000008</v>
      </c>
      <c r="Y17" s="142">
        <v>20262.289399999998</v>
      </c>
      <c r="Z17" s="142">
        <v>2829.6464000000001</v>
      </c>
      <c r="AA17" s="142">
        <v>2273.8229999999999</v>
      </c>
      <c r="AB17" s="142">
        <v>1414.8232</v>
      </c>
      <c r="AC17" s="142">
        <v>6012.9985999999999</v>
      </c>
      <c r="AD17" s="142">
        <v>7730.9981999999982</v>
      </c>
      <c r="AE17" s="142">
        <v>505294</v>
      </c>
      <c r="AG17" s="153">
        <v>3030831</v>
      </c>
      <c r="AH17" s="142">
        <v>1644.2</v>
      </c>
      <c r="AI17" s="142">
        <v>1851.9</v>
      </c>
      <c r="AJ17" s="142">
        <v>3496.1000000000004</v>
      </c>
      <c r="AK17" s="142">
        <v>1629589.6625357498</v>
      </c>
      <c r="AL17" s="142">
        <v>1835444.0433341172</v>
      </c>
      <c r="AM17" s="142">
        <v>3465033.705869867</v>
      </c>
      <c r="AN17" s="142">
        <f t="shared" si="0"/>
        <v>14.32619324105722</v>
      </c>
      <c r="AO17" s="296"/>
      <c r="AP17" s="142">
        <f t="shared" si="43"/>
        <v>515409.12490789226</v>
      </c>
      <c r="AQ17" s="142">
        <f t="shared" si="1"/>
        <v>514080.45309967868</v>
      </c>
      <c r="AR17" s="142">
        <f t="shared" si="2"/>
        <v>115.53667897509354</v>
      </c>
      <c r="AS17" s="142">
        <f t="shared" si="3"/>
        <v>1213.135129238505</v>
      </c>
      <c r="AT17" s="156"/>
      <c r="AU17" s="142">
        <f t="shared" si="4"/>
        <v>3466.1003692528061</v>
      </c>
      <c r="AV17" s="193">
        <f t="shared" si="5"/>
        <v>24493.775942719833</v>
      </c>
      <c r="AW17" s="193">
        <f t="shared" si="6"/>
        <v>9589.5443549327629</v>
      </c>
      <c r="AX17" s="193"/>
      <c r="AY17" s="193"/>
      <c r="AZ17" s="193">
        <f t="shared" si="7"/>
        <v>2599.5752769396045</v>
      </c>
      <c r="BA17" s="193">
        <f t="shared" si="8"/>
        <v>5083.6138749041156</v>
      </c>
      <c r="BB17" s="193">
        <f t="shared" si="9"/>
        <v>1501.976826676216</v>
      </c>
      <c r="BC17" s="193">
        <f t="shared" si="10"/>
        <v>1270.9034687260289</v>
      </c>
      <c r="BD17" s="193">
        <f t="shared" si="11"/>
        <v>4448.1621405411061</v>
      </c>
      <c r="BE17" s="193"/>
      <c r="BF17" s="193">
        <f t="shared" si="12"/>
        <v>2772.8802954022449</v>
      </c>
      <c r="BG17" s="193">
        <f t="shared" si="13"/>
        <v>2252.9652400143241</v>
      </c>
      <c r="BH17" s="193">
        <f t="shared" si="14"/>
        <v>6123.4439856799581</v>
      </c>
      <c r="BI17" s="193">
        <f t="shared" si="15"/>
        <v>23165.104134506255</v>
      </c>
      <c r="BJ17" s="193">
        <f t="shared" si="16"/>
        <v>3235.0270113026195</v>
      </c>
      <c r="BK17" s="193">
        <f t="shared" si="17"/>
        <v>2599.5752769396045</v>
      </c>
      <c r="BL17" s="193">
        <f t="shared" si="18"/>
        <v>1617.5135056513097</v>
      </c>
      <c r="BM17" s="193">
        <f t="shared" si="19"/>
        <v>6874.4323990180646</v>
      </c>
      <c r="BN17" s="193">
        <f t="shared" si="20"/>
        <v>8838.5559415946536</v>
      </c>
      <c r="BO17" s="142">
        <f t="shared" si="21"/>
        <v>577683.39487546775</v>
      </c>
      <c r="BQ17" s="244">
        <f t="shared" si="44"/>
        <v>515409.12490789226</v>
      </c>
      <c r="BR17" s="142">
        <f t="shared" si="22"/>
        <v>3466.1003692528061</v>
      </c>
      <c r="BS17" s="142">
        <f t="shared" si="23"/>
        <v>24493.775942719833</v>
      </c>
      <c r="BT17" s="142">
        <f t="shared" si="24"/>
        <v>2772.8802954022449</v>
      </c>
      <c r="BU17" s="142">
        <f t="shared" si="25"/>
        <v>8376.4092256942822</v>
      </c>
      <c r="BV17" s="142">
        <f t="shared" si="26"/>
        <v>3235.0270113026195</v>
      </c>
      <c r="BW17" s="142">
        <f t="shared" si="27"/>
        <v>2599.5752769396045</v>
      </c>
      <c r="BX17" s="142">
        <f t="shared" si="28"/>
        <v>1617.5135056513097</v>
      </c>
      <c r="BY17" s="142">
        <f t="shared" si="29"/>
        <v>6874.4323990180646</v>
      </c>
      <c r="BZ17" s="142">
        <f t="shared" si="30"/>
        <v>8838.5559415947646</v>
      </c>
      <c r="CA17" s="25"/>
      <c r="CB17" s="133">
        <f t="shared" si="31"/>
        <v>89.219999999999985</v>
      </c>
      <c r="CC17" s="133">
        <f t="shared" si="32"/>
        <v>0.59999999999999987</v>
      </c>
      <c r="CD17" s="133">
        <f t="shared" si="33"/>
        <v>4.2399999999999993</v>
      </c>
      <c r="CE17" s="133">
        <f t="shared" si="34"/>
        <v>0.47999999999999993</v>
      </c>
      <c r="CF17" s="133">
        <f t="shared" si="35"/>
        <v>1.45</v>
      </c>
      <c r="CG17" s="133">
        <f t="shared" si="36"/>
        <v>0.55999999999999994</v>
      </c>
      <c r="CH17" s="133">
        <f t="shared" si="37"/>
        <v>0.4499999999999999</v>
      </c>
      <c r="CI17" s="133">
        <f t="shared" si="38"/>
        <v>0.27999999999999997</v>
      </c>
      <c r="CJ17" s="133">
        <f t="shared" si="39"/>
        <v>1.1899999999999997</v>
      </c>
      <c r="CK17" s="133">
        <f t="shared" si="40"/>
        <v>1.5300000000000153</v>
      </c>
      <c r="CM17" s="207">
        <f t="shared" si="45"/>
        <v>2.740840987883935E-2</v>
      </c>
      <c r="CN17" s="140">
        <f t="shared" si="46"/>
        <v>1.8707892588484957E-3</v>
      </c>
      <c r="CO17" s="208">
        <f t="shared" si="47"/>
        <v>0.22443794358941779</v>
      </c>
      <c r="CQ17" s="242">
        <f>($AM17/$AG17)*'(2) 1897 HHs by sector, estate'!CO17</f>
        <v>1907.3573328631007</v>
      </c>
      <c r="CR17" s="242">
        <f>($AM17/$AG17)*'(2) 1897 HHs by sector, estate'!CP17</f>
        <v>2651.6593599271969</v>
      </c>
      <c r="CS17" s="242">
        <f>($AM17/$AG17)*'(2) 1897 HHs by sector, estate'!CQ17</f>
        <v>1259.881280126421</v>
      </c>
      <c r="CT17" s="242">
        <f>($AM17/$AG17)*'(2) 1897 HHs by sector, estate'!CR17</f>
        <v>10085.340117296417</v>
      </c>
      <c r="CU17" s="242">
        <f>($AM17/$AG17)*'(2) 1897 HHs by sector, estate'!CS17</f>
        <v>561344.58351465117</v>
      </c>
      <c r="CV17" s="242">
        <f t="shared" si="48"/>
        <v>577248.82160486432</v>
      </c>
      <c r="CW17" s="242">
        <f>($AM17/$AG17)*'(2) 1897 HHs by sector, estate'!CT17</f>
        <v>434.57327060336462</v>
      </c>
      <c r="CX17" s="242">
        <f>($AM17/$AG17)*'(2) 1897 HHs by sector, estate'!CU17</f>
        <v>577683.39487546764</v>
      </c>
      <c r="CZ17" s="255">
        <f t="shared" si="49"/>
        <v>0.33017347387564666</v>
      </c>
      <c r="DA17" s="255">
        <f t="shared" si="50"/>
        <v>0.4590160256378531</v>
      </c>
      <c r="DB17" s="255">
        <f t="shared" si="51"/>
        <v>0.21809200183052102</v>
      </c>
      <c r="DC17" s="255">
        <f t="shared" si="52"/>
        <v>1.7458248249407504</v>
      </c>
      <c r="DD17" s="255">
        <f t="shared" si="53"/>
        <v>97.171666780496835</v>
      </c>
      <c r="DE17" s="255">
        <f t="shared" si="54"/>
        <v>99.924773106781615</v>
      </c>
      <c r="DF17" s="255">
        <f t="shared" si="55"/>
        <v>7.5226893218394569E-2</v>
      </c>
      <c r="DG17" s="255">
        <f t="shared" si="56"/>
        <v>100</v>
      </c>
      <c r="DI17" s="355">
        <f t="shared" si="57"/>
        <v>0</v>
      </c>
    </row>
    <row r="18" spans="1:113">
      <c r="A18" s="1">
        <f t="shared" si="42"/>
        <v>8</v>
      </c>
      <c r="B18" s="25">
        <v>14</v>
      </c>
      <c r="C18" s="1">
        <v>2</v>
      </c>
      <c r="D18" s="122">
        <v>0</v>
      </c>
      <c r="E18" s="4" t="s">
        <v>649</v>
      </c>
      <c r="F18" s="142">
        <v>341337.97699999996</v>
      </c>
      <c r="G18" s="142">
        <v>340108.28759999998</v>
      </c>
      <c r="H18" s="142">
        <v>595.01099999999997</v>
      </c>
      <c r="I18" s="142">
        <v>634.67840000000911</v>
      </c>
      <c r="J18" s="153"/>
      <c r="K18" s="142">
        <v>39.667400000000001</v>
      </c>
      <c r="L18" s="142">
        <v>16144.631800000003</v>
      </c>
      <c r="M18" s="142">
        <v>2340.3765999999996</v>
      </c>
      <c r="P18" s="142">
        <v>2499.0462000000002</v>
      </c>
      <c r="Q18" s="142">
        <v>4284.0792000000001</v>
      </c>
      <c r="R18" s="142">
        <v>1071.0198</v>
      </c>
      <c r="S18" s="142">
        <v>1309.0242000000001</v>
      </c>
      <c r="T18" s="142">
        <v>4641.0858000000026</v>
      </c>
      <c r="U18" s="153"/>
      <c r="V18" s="142">
        <v>2142.0396000000001</v>
      </c>
      <c r="W18" s="142">
        <v>2340.3765999999996</v>
      </c>
      <c r="X18" s="142">
        <v>8131.817</v>
      </c>
      <c r="Y18" s="142">
        <v>26537.490600000001</v>
      </c>
      <c r="Z18" s="142">
        <v>3094.0571999999997</v>
      </c>
      <c r="AA18" s="142">
        <v>2856.0527999999999</v>
      </c>
      <c r="AB18" s="142">
        <v>1864.3678</v>
      </c>
      <c r="AC18" s="142">
        <v>9361.5063999999984</v>
      </c>
      <c r="AD18" s="142">
        <v>9361.506400000002</v>
      </c>
      <c r="AE18" s="142">
        <v>396673.99999999994</v>
      </c>
      <c r="AG18" s="153">
        <v>2170665</v>
      </c>
      <c r="AH18" s="142">
        <v>1211.5999999999999</v>
      </c>
      <c r="AI18" s="142">
        <v>1251.2</v>
      </c>
      <c r="AJ18" s="142">
        <v>2462.8000000000002</v>
      </c>
      <c r="AK18" s="142">
        <v>1202076.1854064714</v>
      </c>
      <c r="AL18" s="142">
        <v>1241364.9085346463</v>
      </c>
      <c r="AM18" s="142">
        <v>2443441.0939411176</v>
      </c>
      <c r="AN18" s="142">
        <f t="shared" si="0"/>
        <v>12.566475892923028</v>
      </c>
      <c r="AO18" s="296"/>
      <c r="AP18" s="142">
        <f t="shared" si="43"/>
        <v>384232.13159309613</v>
      </c>
      <c r="AQ18" s="142">
        <f t="shared" si="1"/>
        <v>382847.91357108729</v>
      </c>
      <c r="AR18" s="142">
        <f t="shared" si="2"/>
        <v>669.78291387524018</v>
      </c>
      <c r="AS18" s="142">
        <f t="shared" si="3"/>
        <v>714.43510813359978</v>
      </c>
      <c r="AT18" s="156"/>
      <c r="AU18" s="142">
        <f t="shared" si="4"/>
        <v>44.652194258349347</v>
      </c>
      <c r="AV18" s="193">
        <f t="shared" si="5"/>
        <v>18173.443063148188</v>
      </c>
      <c r="AW18" s="193">
        <f t="shared" si="6"/>
        <v>2634.4794612426113</v>
      </c>
      <c r="AX18" s="193"/>
      <c r="AY18" s="193"/>
      <c r="AZ18" s="193">
        <f t="shared" si="7"/>
        <v>2813.0882382760092</v>
      </c>
      <c r="BA18" s="193">
        <f t="shared" si="8"/>
        <v>4822.4369799017295</v>
      </c>
      <c r="BB18" s="193">
        <f t="shared" si="9"/>
        <v>1205.6092449754324</v>
      </c>
      <c r="BC18" s="193">
        <f t="shared" si="10"/>
        <v>1473.5224105255286</v>
      </c>
      <c r="BD18" s="193">
        <f t="shared" si="11"/>
        <v>5224.3067282268767</v>
      </c>
      <c r="BE18" s="193"/>
      <c r="BF18" s="193">
        <f t="shared" si="12"/>
        <v>2411.2184899508648</v>
      </c>
      <c r="BG18" s="193">
        <f t="shared" si="13"/>
        <v>2634.4794612426113</v>
      </c>
      <c r="BH18" s="193">
        <f t="shared" si="14"/>
        <v>9153.6998229616165</v>
      </c>
      <c r="BI18" s="193">
        <f t="shared" si="15"/>
        <v>29872.317958835716</v>
      </c>
      <c r="BJ18" s="193">
        <f t="shared" si="16"/>
        <v>3482.8711521512491</v>
      </c>
      <c r="BK18" s="193">
        <f t="shared" si="17"/>
        <v>3214.9579866011532</v>
      </c>
      <c r="BL18" s="193">
        <f t="shared" si="18"/>
        <v>2098.6531301424193</v>
      </c>
      <c r="BM18" s="193">
        <f t="shared" si="19"/>
        <v>10537.917844970445</v>
      </c>
      <c r="BN18" s="193">
        <f t="shared" si="20"/>
        <v>10537.917844970449</v>
      </c>
      <c r="BO18" s="142">
        <f t="shared" si="21"/>
        <v>446521.94258349348</v>
      </c>
      <c r="BQ18" s="244">
        <f t="shared" si="44"/>
        <v>384232.13159309613</v>
      </c>
      <c r="BR18" s="142">
        <f t="shared" si="22"/>
        <v>44.652194258349347</v>
      </c>
      <c r="BS18" s="142">
        <f t="shared" si="23"/>
        <v>18173.443063148188</v>
      </c>
      <c r="BT18" s="142">
        <f t="shared" si="24"/>
        <v>2411.2184899508648</v>
      </c>
      <c r="BU18" s="142">
        <f t="shared" si="25"/>
        <v>11788.179284204227</v>
      </c>
      <c r="BV18" s="142">
        <f t="shared" si="26"/>
        <v>3482.8711521512491</v>
      </c>
      <c r="BW18" s="142">
        <f t="shared" si="27"/>
        <v>3214.9579866011532</v>
      </c>
      <c r="BX18" s="142">
        <f t="shared" si="28"/>
        <v>2098.6531301424193</v>
      </c>
      <c r="BY18" s="142">
        <f t="shared" si="29"/>
        <v>10537.917844970445</v>
      </c>
      <c r="BZ18" s="142">
        <f t="shared" si="30"/>
        <v>10537.917844970478</v>
      </c>
      <c r="CA18" s="25"/>
      <c r="CB18" s="133">
        <f t="shared" si="31"/>
        <v>86.05</v>
      </c>
      <c r="CC18" s="133">
        <f t="shared" si="32"/>
        <v>0.01</v>
      </c>
      <c r="CD18" s="133">
        <f t="shared" si="33"/>
        <v>4.0700000000000012</v>
      </c>
      <c r="CE18" s="133">
        <f t="shared" si="34"/>
        <v>0.54</v>
      </c>
      <c r="CF18" s="133">
        <f t="shared" si="35"/>
        <v>2.6399999999999997</v>
      </c>
      <c r="CG18" s="133">
        <f t="shared" si="36"/>
        <v>0.78</v>
      </c>
      <c r="CH18" s="133">
        <f t="shared" si="37"/>
        <v>0.72000000000000008</v>
      </c>
      <c r="CI18" s="133">
        <f t="shared" si="38"/>
        <v>0.47</v>
      </c>
      <c r="CJ18" s="133">
        <f t="shared" si="39"/>
        <v>2.36</v>
      </c>
      <c r="CK18" s="133">
        <f t="shared" si="40"/>
        <v>2.3599999999999852</v>
      </c>
      <c r="CM18" s="207">
        <f t="shared" si="45"/>
        <v>6.8697838271711081E-2</v>
      </c>
      <c r="CN18" s="140">
        <f t="shared" si="46"/>
        <v>6.5741741359180792E-3</v>
      </c>
      <c r="CO18" s="208">
        <f t="shared" si="47"/>
        <v>0.47564143652030749</v>
      </c>
      <c r="CQ18" s="242">
        <f>($AM18/$AG18)*'(2) 1897 HHs by sector, estate'!CO18</f>
        <v>3227.5497504843047</v>
      </c>
      <c r="CR18" s="242">
        <f>($AM18/$AG18)*'(2) 1897 HHs by sector, estate'!CP18</f>
        <v>1974.3800194485887</v>
      </c>
      <c r="CS18" s="242">
        <f>($AM18/$AG18)*'(2) 1897 HHs by sector, estate'!CQ18</f>
        <v>1465.4598102262707</v>
      </c>
      <c r="CT18" s="242">
        <f>($AM18/$AG18)*'(2) 1897 HHs by sector, estate'!CR18</f>
        <v>18184.33208368783</v>
      </c>
      <c r="CU18" s="242">
        <f>($AM18/$AG18)*'(2) 1897 HHs by sector, estate'!CS18</f>
        <v>420778.47916258156</v>
      </c>
      <c r="CV18" s="242">
        <f t="shared" si="48"/>
        <v>445630.20082642854</v>
      </c>
      <c r="CW18" s="242">
        <f>($AM18/$AG18)*'(2) 1897 HHs by sector, estate'!CT18</f>
        <v>891.74175706497522</v>
      </c>
      <c r="CX18" s="242">
        <f>($AM18/$AG18)*'(2) 1897 HHs by sector, estate'!CU18</f>
        <v>446521.94258349354</v>
      </c>
      <c r="CZ18" s="255">
        <f t="shared" si="49"/>
        <v>0.7228199653101699</v>
      </c>
      <c r="DA18" s="255">
        <f t="shared" si="50"/>
        <v>0.44216864417125623</v>
      </c>
      <c r="DB18" s="255">
        <f t="shared" si="51"/>
        <v>0.32819435518608353</v>
      </c>
      <c r="DC18" s="255">
        <f t="shared" si="52"/>
        <v>4.072438630557917</v>
      </c>
      <c r="DD18" s="255">
        <f t="shared" si="53"/>
        <v>94.234670020477594</v>
      </c>
      <c r="DE18" s="255">
        <f t="shared" si="54"/>
        <v>99.800291615703017</v>
      </c>
      <c r="DF18" s="255">
        <f t="shared" si="55"/>
        <v>0.19970838429697813</v>
      </c>
      <c r="DG18" s="255">
        <f t="shared" si="56"/>
        <v>100</v>
      </c>
      <c r="DI18" s="355">
        <f t="shared" si="57"/>
        <v>0</v>
      </c>
    </row>
    <row r="19" spans="1:113">
      <c r="A19" s="1">
        <f t="shared" si="42"/>
        <v>9</v>
      </c>
      <c r="B19" s="25">
        <v>28</v>
      </c>
      <c r="C19" s="1">
        <v>2</v>
      </c>
      <c r="D19" s="122">
        <v>0</v>
      </c>
      <c r="E19" s="20" t="s">
        <v>344</v>
      </c>
      <c r="F19" s="142">
        <v>139632.486</v>
      </c>
      <c r="G19" s="142">
        <v>135544.3866</v>
      </c>
      <c r="H19" s="142">
        <v>1380.3972000000001</v>
      </c>
      <c r="I19" s="142">
        <v>2707.7022000000043</v>
      </c>
      <c r="J19" s="153"/>
      <c r="K19" s="142">
        <v>4884.482399999999</v>
      </c>
      <c r="L19" s="142">
        <v>8246.9883999999984</v>
      </c>
      <c r="M19" s="142">
        <v>1398.0945999999999</v>
      </c>
      <c r="P19" s="142">
        <v>1168.0283999999999</v>
      </c>
      <c r="Q19" s="142">
        <v>2265.2671999999998</v>
      </c>
      <c r="R19" s="142">
        <v>690.19860000000006</v>
      </c>
      <c r="S19" s="142">
        <v>973.35699999999997</v>
      </c>
      <c r="T19" s="142">
        <v>1752.0425999999989</v>
      </c>
      <c r="U19" s="153"/>
      <c r="V19" s="142">
        <v>2902.3735999999994</v>
      </c>
      <c r="W19" s="142">
        <v>3433.2955999999995</v>
      </c>
      <c r="X19" s="142">
        <v>5610.0757999999987</v>
      </c>
      <c r="Y19" s="142">
        <v>12264.298199999997</v>
      </c>
      <c r="Z19" s="142">
        <v>1221.1205999999997</v>
      </c>
      <c r="AA19" s="142">
        <v>937.96219999999994</v>
      </c>
      <c r="AB19" s="142">
        <v>654.80379999999991</v>
      </c>
      <c r="AC19" s="142">
        <v>5999.4185999999991</v>
      </c>
      <c r="AD19" s="142">
        <v>3450.9929999999986</v>
      </c>
      <c r="AE19" s="142">
        <v>176974</v>
      </c>
      <c r="AG19" s="153">
        <v>1600145</v>
      </c>
      <c r="AH19" s="142">
        <v>904.5</v>
      </c>
      <c r="AI19" s="142">
        <v>891</v>
      </c>
      <c r="AJ19" s="142">
        <v>1795.5</v>
      </c>
      <c r="AK19" s="142">
        <v>898011.5898865019</v>
      </c>
      <c r="AL19" s="142">
        <v>884608.43182849442</v>
      </c>
      <c r="AM19" s="142">
        <v>1782620.0217149963</v>
      </c>
      <c r="AN19" s="142">
        <f t="shared" si="0"/>
        <v>11.403655400916563</v>
      </c>
      <c r="AO19" s="296"/>
      <c r="AP19" s="142">
        <f t="shared" si="43"/>
        <v>155555.69353117308</v>
      </c>
      <c r="AQ19" s="142">
        <f t="shared" si="1"/>
        <v>151001.40136315013</v>
      </c>
      <c r="AR19" s="142">
        <f t="shared" si="2"/>
        <v>1537.8129398519011</v>
      </c>
      <c r="AS19" s="142">
        <f t="shared" si="3"/>
        <v>3016.4792281710415</v>
      </c>
      <c r="AT19" s="156"/>
      <c r="AU19" s="142">
        <f t="shared" si="4"/>
        <v>5441.4919410144175</v>
      </c>
      <c r="AV19" s="193">
        <f t="shared" si="5"/>
        <v>9187.4465380895617</v>
      </c>
      <c r="AW19" s="193">
        <f t="shared" si="6"/>
        <v>1557.5284903628226</v>
      </c>
      <c r="AX19" s="193"/>
      <c r="AY19" s="193"/>
      <c r="AZ19" s="193">
        <f t="shared" si="7"/>
        <v>1301.2263337208392</v>
      </c>
      <c r="BA19" s="193">
        <f t="shared" si="8"/>
        <v>2523.590465397991</v>
      </c>
      <c r="BB19" s="193">
        <f t="shared" si="9"/>
        <v>768.90646992595055</v>
      </c>
      <c r="BC19" s="193">
        <f t="shared" si="10"/>
        <v>1084.3552781006993</v>
      </c>
      <c r="BD19" s="193">
        <f t="shared" si="11"/>
        <v>1951.8395005812577</v>
      </c>
      <c r="BE19" s="193"/>
      <c r="BF19" s="193">
        <f t="shared" si="12"/>
        <v>3233.3502837911756</v>
      </c>
      <c r="BG19" s="193">
        <f t="shared" si="13"/>
        <v>3824.8167991188297</v>
      </c>
      <c r="BH19" s="193">
        <f t="shared" si="14"/>
        <v>6249.8295119622117</v>
      </c>
      <c r="BI19" s="193">
        <f t="shared" si="15"/>
        <v>13662.87650406881</v>
      </c>
      <c r="BJ19" s="193">
        <f t="shared" si="16"/>
        <v>1360.3729852536044</v>
      </c>
      <c r="BK19" s="193">
        <f t="shared" si="17"/>
        <v>1044.9241770788558</v>
      </c>
      <c r="BL19" s="193">
        <f t="shared" si="18"/>
        <v>729.47536890410674</v>
      </c>
      <c r="BM19" s="193">
        <f t="shared" si="19"/>
        <v>6683.5716232024924</v>
      </c>
      <c r="BN19" s="193">
        <f t="shared" si="20"/>
        <v>3844.532349629751</v>
      </c>
      <c r="BO19" s="142">
        <f t="shared" si="21"/>
        <v>197155.50510921809</v>
      </c>
      <c r="BQ19" s="244">
        <f t="shared" si="44"/>
        <v>155555.69353117308</v>
      </c>
      <c r="BR19" s="142">
        <f t="shared" si="22"/>
        <v>5441.4919410144175</v>
      </c>
      <c r="BS19" s="142">
        <f t="shared" si="23"/>
        <v>9187.4465380895617</v>
      </c>
      <c r="BT19" s="142">
        <f t="shared" si="24"/>
        <v>3233.3502837911756</v>
      </c>
      <c r="BU19" s="142">
        <f t="shared" si="25"/>
        <v>10074.646311081042</v>
      </c>
      <c r="BV19" s="142">
        <f t="shared" si="26"/>
        <v>1360.3729852536044</v>
      </c>
      <c r="BW19" s="142">
        <f t="shared" si="27"/>
        <v>1044.9241770788558</v>
      </c>
      <c r="BX19" s="142">
        <f t="shared" si="28"/>
        <v>729.47536890410674</v>
      </c>
      <c r="BY19" s="142">
        <f t="shared" si="29"/>
        <v>6683.5716232024924</v>
      </c>
      <c r="BZ19" s="142">
        <f t="shared" si="30"/>
        <v>3844.5323496297642</v>
      </c>
      <c r="CA19" s="25"/>
      <c r="CB19" s="133">
        <f t="shared" si="31"/>
        <v>78.900000000000006</v>
      </c>
      <c r="CC19" s="133">
        <f t="shared" si="32"/>
        <v>2.7599999999999989</v>
      </c>
      <c r="CD19" s="133">
        <f t="shared" si="33"/>
        <v>4.6599999999999993</v>
      </c>
      <c r="CE19" s="133">
        <f t="shared" si="34"/>
        <v>1.6399999999999992</v>
      </c>
      <c r="CF19" s="133">
        <f t="shared" si="35"/>
        <v>5.1099999999999985</v>
      </c>
      <c r="CG19" s="133">
        <f t="shared" si="36"/>
        <v>0.68999999999999972</v>
      </c>
      <c r="CH19" s="133">
        <f t="shared" si="37"/>
        <v>0.53</v>
      </c>
      <c r="CI19" s="133">
        <f t="shared" si="38"/>
        <v>0.36999999999999988</v>
      </c>
      <c r="CJ19" s="133">
        <f t="shared" si="39"/>
        <v>3.3899999999999997</v>
      </c>
      <c r="CK19" s="133">
        <f t="shared" si="40"/>
        <v>1.9499999999999886</v>
      </c>
      <c r="CM19" s="207">
        <f t="shared" si="45"/>
        <v>0.14391695960157128</v>
      </c>
      <c r="CN19" s="140">
        <f t="shared" si="46"/>
        <v>3.3750355200293437E-2</v>
      </c>
      <c r="CO19" s="208">
        <f t="shared" si="47"/>
        <v>0.48579397367573041</v>
      </c>
      <c r="CQ19" s="242">
        <f>($AM19/$AG19)*'(2) 1897 HHs by sector, estate'!CO19</f>
        <v>1484.0767924410172</v>
      </c>
      <c r="CR19" s="242">
        <f>($AM19/$AG19)*'(2) 1897 HHs by sector, estate'!CP19</f>
        <v>722.38623778179203</v>
      </c>
      <c r="CS19" s="242">
        <f>($AM19/$AG19)*'(2) 1897 HHs by sector, estate'!CQ19</f>
        <v>774.38129020272265</v>
      </c>
      <c r="CT19" s="242">
        <f>($AM19/$AG19)*'(2) 1897 HHs by sector, estate'!CR19</f>
        <v>21557.000880488202</v>
      </c>
      <c r="CU19" s="242">
        <f>($AM19/$AG19)*'(2) 1897 HHs by sector, estate'!CS19</f>
        <v>126504.70180627237</v>
      </c>
      <c r="CV19" s="242">
        <f t="shared" si="48"/>
        <v>151042.54700718611</v>
      </c>
      <c r="CW19" s="242">
        <f>($AM19/$AG19)*'(2) 1897 HHs by sector, estate'!CT19</f>
        <v>46112.958102031975</v>
      </c>
      <c r="CX19" s="242">
        <f>($AM19/$AG19)*'(2) 1897 HHs by sector, estate'!CU19</f>
        <v>197155.50510921807</v>
      </c>
      <c r="CZ19" s="255">
        <f t="shared" si="49"/>
        <v>0.75274428254939385</v>
      </c>
      <c r="DA19" s="255">
        <f t="shared" si="50"/>
        <v>0.36640429461080093</v>
      </c>
      <c r="DB19" s="255">
        <f t="shared" si="51"/>
        <v>0.39277690459302128</v>
      </c>
      <c r="DC19" s="255">
        <f t="shared" si="52"/>
        <v>10.934009105424822</v>
      </c>
      <c r="DD19" s="255">
        <f t="shared" si="53"/>
        <v>64.164935052760839</v>
      </c>
      <c r="DE19" s="255">
        <f t="shared" si="54"/>
        <v>76.610869639938898</v>
      </c>
      <c r="DF19" s="255">
        <f t="shared" si="55"/>
        <v>23.38913036006112</v>
      </c>
      <c r="DG19" s="255">
        <f t="shared" si="56"/>
        <v>100</v>
      </c>
      <c r="DI19" s="355">
        <f t="shared" si="57"/>
        <v>0</v>
      </c>
    </row>
    <row r="20" spans="1:113">
      <c r="A20" s="1">
        <f t="shared" si="42"/>
        <v>10</v>
      </c>
      <c r="B20" s="25">
        <v>31</v>
      </c>
      <c r="C20" s="1">
        <v>2</v>
      </c>
      <c r="D20" s="122">
        <v>0</v>
      </c>
      <c r="E20" s="20" t="s">
        <v>134</v>
      </c>
      <c r="F20" s="142">
        <v>416543.03219999996</v>
      </c>
      <c r="G20" s="142">
        <v>408591.74400000001</v>
      </c>
      <c r="H20" s="142">
        <v>232.15440000000001</v>
      </c>
      <c r="I20" s="142">
        <v>7719.1337999999432</v>
      </c>
      <c r="J20" s="153"/>
      <c r="K20" s="142">
        <v>34939.237200000003</v>
      </c>
      <c r="L20" s="142">
        <v>48520.2696</v>
      </c>
      <c r="M20" s="142">
        <v>21590.359200000003</v>
      </c>
      <c r="P20" s="142">
        <v>2785.8527999999997</v>
      </c>
      <c r="Q20" s="142">
        <v>9808.5234</v>
      </c>
      <c r="R20" s="142">
        <v>1625.0808000000002</v>
      </c>
      <c r="S20" s="142">
        <v>3540.3546000000001</v>
      </c>
      <c r="T20" s="142">
        <v>9170.0987999999925</v>
      </c>
      <c r="U20" s="153"/>
      <c r="V20" s="142">
        <v>10098.716399999999</v>
      </c>
      <c r="W20" s="142">
        <v>14683.765799999999</v>
      </c>
      <c r="X20" s="142">
        <v>13987.302600000003</v>
      </c>
      <c r="Y20" s="142">
        <v>41613.676200000002</v>
      </c>
      <c r="Z20" s="142">
        <v>4294.8564000000006</v>
      </c>
      <c r="AA20" s="142">
        <v>2785.8527999999997</v>
      </c>
      <c r="AB20" s="142">
        <v>2495.6597999999999</v>
      </c>
      <c r="AC20" s="142">
        <v>20023.317000000003</v>
      </c>
      <c r="AD20" s="142">
        <v>12013.9902</v>
      </c>
      <c r="AE20" s="142">
        <v>580386</v>
      </c>
      <c r="AG20" s="153">
        <v>2994302</v>
      </c>
      <c r="AH20" s="142">
        <v>1640.8</v>
      </c>
      <c r="AI20" s="142">
        <v>1766.1</v>
      </c>
      <c r="AJ20" s="142">
        <v>3406.8999999999996</v>
      </c>
      <c r="AK20" s="142">
        <v>1627614.9142240416</v>
      </c>
      <c r="AL20" s="142">
        <v>1751908.0326737445</v>
      </c>
      <c r="AM20" s="142">
        <v>3379522.9468977861</v>
      </c>
      <c r="AN20" s="142">
        <f t="shared" si="0"/>
        <v>12.865133406643221</v>
      </c>
      <c r="AO20" s="296"/>
      <c r="AP20" s="142">
        <f t="shared" si="43"/>
        <v>470131.84898860677</v>
      </c>
      <c r="AQ20" s="142">
        <f t="shared" si="1"/>
        <v>461157.61695413018</v>
      </c>
      <c r="AR20" s="142">
        <f t="shared" si="2"/>
        <v>262.02137326939214</v>
      </c>
      <c r="AS20" s="142">
        <f t="shared" si="3"/>
        <v>8712.2106612072239</v>
      </c>
      <c r="AT20" s="156"/>
      <c r="AU20" s="142">
        <f t="shared" si="4"/>
        <v>39434.216677043521</v>
      </c>
      <c r="AV20" s="193">
        <f t="shared" si="5"/>
        <v>54762.467013302958</v>
      </c>
      <c r="AW20" s="193">
        <f t="shared" si="6"/>
        <v>24367.987714053474</v>
      </c>
      <c r="AX20" s="193"/>
      <c r="AY20" s="193"/>
      <c r="AZ20" s="193">
        <f t="shared" si="7"/>
        <v>3144.2564792327053</v>
      </c>
      <c r="BA20" s="193">
        <f t="shared" si="8"/>
        <v>11070.403020631818</v>
      </c>
      <c r="BB20" s="193">
        <f t="shared" si="9"/>
        <v>1834.1496128857452</v>
      </c>
      <c r="BC20" s="193">
        <f t="shared" si="10"/>
        <v>3995.8259423582299</v>
      </c>
      <c r="BD20" s="193">
        <f t="shared" si="11"/>
        <v>10349.844244140981</v>
      </c>
      <c r="BE20" s="193"/>
      <c r="BF20" s="193">
        <f t="shared" si="12"/>
        <v>11397.929737218557</v>
      </c>
      <c r="BG20" s="193">
        <f t="shared" si="13"/>
        <v>16572.85185928905</v>
      </c>
      <c r="BH20" s="193">
        <f t="shared" si="14"/>
        <v>15786.78773948088</v>
      </c>
      <c r="BI20" s="193">
        <f t="shared" si="15"/>
        <v>46967.331158538545</v>
      </c>
      <c r="BJ20" s="193">
        <f t="shared" si="16"/>
        <v>4847.395405483755</v>
      </c>
      <c r="BK20" s="193">
        <f t="shared" si="17"/>
        <v>3144.2564792327053</v>
      </c>
      <c r="BL20" s="193">
        <f t="shared" si="18"/>
        <v>2816.7297626459654</v>
      </c>
      <c r="BM20" s="193">
        <f t="shared" si="19"/>
        <v>22599.343444485072</v>
      </c>
      <c r="BN20" s="193">
        <f t="shared" si="20"/>
        <v>13559.606066691043</v>
      </c>
      <c r="BO20" s="142">
        <f t="shared" si="21"/>
        <v>655053.43317348033</v>
      </c>
      <c r="BQ20" s="244">
        <f t="shared" si="44"/>
        <v>470131.84898860677</v>
      </c>
      <c r="BR20" s="142">
        <f t="shared" si="22"/>
        <v>39434.216677043521</v>
      </c>
      <c r="BS20" s="142">
        <f t="shared" si="23"/>
        <v>54762.467013302958</v>
      </c>
      <c r="BT20" s="142">
        <f t="shared" si="24"/>
        <v>11397.929737218557</v>
      </c>
      <c r="BU20" s="142">
        <f t="shared" si="25"/>
        <v>32359.639598769929</v>
      </c>
      <c r="BV20" s="142">
        <f t="shared" si="26"/>
        <v>4847.395405483755</v>
      </c>
      <c r="BW20" s="142">
        <f t="shared" si="27"/>
        <v>3144.2564792327053</v>
      </c>
      <c r="BX20" s="142">
        <f t="shared" si="28"/>
        <v>2816.7297626459654</v>
      </c>
      <c r="BY20" s="142">
        <f t="shared" si="29"/>
        <v>22599.343444485072</v>
      </c>
      <c r="BZ20" s="142">
        <f t="shared" si="30"/>
        <v>13559.606066690991</v>
      </c>
      <c r="CA20" s="25"/>
      <c r="CB20" s="133">
        <f t="shared" si="31"/>
        <v>71.77</v>
      </c>
      <c r="CC20" s="133">
        <f t="shared" si="32"/>
        <v>6.0200000000000014</v>
      </c>
      <c r="CD20" s="133">
        <f t="shared" si="33"/>
        <v>8.3600000000000012</v>
      </c>
      <c r="CE20" s="133">
        <f t="shared" si="34"/>
        <v>1.74</v>
      </c>
      <c r="CF20" s="133">
        <f t="shared" si="35"/>
        <v>4.9399999999999995</v>
      </c>
      <c r="CG20" s="133">
        <f t="shared" si="36"/>
        <v>0.7400000000000001</v>
      </c>
      <c r="CH20" s="133">
        <f t="shared" si="37"/>
        <v>0.48</v>
      </c>
      <c r="CI20" s="133">
        <f t="shared" si="38"/>
        <v>0.42999999999999994</v>
      </c>
      <c r="CJ20" s="133">
        <f t="shared" si="39"/>
        <v>3.45</v>
      </c>
      <c r="CK20" s="133">
        <f t="shared" si="40"/>
        <v>2.0700000000000074</v>
      </c>
      <c r="CM20" s="207">
        <f t="shared" si="45"/>
        <v>4.7641411122377054E-2</v>
      </c>
      <c r="CN20" s="140">
        <f t="shared" si="46"/>
        <v>6.9874797439955843E-3</v>
      </c>
      <c r="CO20" s="208">
        <f t="shared" si="47"/>
        <v>0.12749453483703599</v>
      </c>
      <c r="CQ20" s="242">
        <f>($AM20/$AG20)*'(2) 1897 HHs by sector, estate'!CO20</f>
        <v>3824.47866605933</v>
      </c>
      <c r="CR20" s="242">
        <f>($AM20/$AG20)*'(2) 1897 HHs by sector, estate'!CP20</f>
        <v>2689.298492270183</v>
      </c>
      <c r="CS20" s="242">
        <f>($AM20/$AG20)*'(2) 1897 HHs by sector, estate'!CQ20</f>
        <v>2085.5025239414017</v>
      </c>
      <c r="CT20" s="242">
        <f>($AM20/$AG20)*'(2) 1897 HHs by sector, estate'!CR20</f>
        <v>21273.088317485141</v>
      </c>
      <c r="CU20" s="242">
        <f>($AM20/$AG20)*'(2) 1897 HHs by sector, estate'!CS20</f>
        <v>623302.5159055941</v>
      </c>
      <c r="CV20" s="242">
        <f t="shared" si="48"/>
        <v>653174.88390535011</v>
      </c>
      <c r="CW20" s="242">
        <f>($AM20/$AG20)*'(2) 1897 HHs by sector, estate'!CT20</f>
        <v>1878.5492681301603</v>
      </c>
      <c r="CX20" s="242">
        <f>($AM20/$AG20)*'(2) 1897 HHs by sector, estate'!CU20</f>
        <v>655053.43317348033</v>
      </c>
      <c r="CZ20" s="255">
        <f t="shared" si="49"/>
        <v>0.58384224436947241</v>
      </c>
      <c r="DA20" s="255">
        <f t="shared" si="50"/>
        <v>0.41054643118830364</v>
      </c>
      <c r="DB20" s="255">
        <f t="shared" si="51"/>
        <v>0.31837136000309918</v>
      </c>
      <c r="DC20" s="255">
        <f t="shared" si="52"/>
        <v>3.2475348177972689</v>
      </c>
      <c r="DD20" s="255">
        <f t="shared" si="53"/>
        <v>95.152927126255136</v>
      </c>
      <c r="DE20" s="255">
        <f t="shared" si="54"/>
        <v>99.713221979613266</v>
      </c>
      <c r="DF20" s="255">
        <f t="shared" si="55"/>
        <v>0.28677802038672118</v>
      </c>
      <c r="DG20" s="255">
        <f t="shared" si="56"/>
        <v>100</v>
      </c>
      <c r="DI20" s="355">
        <f t="shared" si="57"/>
        <v>0</v>
      </c>
    </row>
    <row r="21" spans="1:113">
      <c r="A21" s="1">
        <f t="shared" si="42"/>
        <v>11</v>
      </c>
      <c r="B21" s="25">
        <v>36</v>
      </c>
      <c r="C21" s="1">
        <v>2</v>
      </c>
      <c r="D21" s="122">
        <v>0</v>
      </c>
      <c r="E21" s="20" t="s">
        <v>613</v>
      </c>
      <c r="F21" s="142">
        <v>397208.44759999996</v>
      </c>
      <c r="G21" s="142">
        <v>393882.59480000002</v>
      </c>
      <c r="H21" s="142">
        <v>2632.9667999999997</v>
      </c>
      <c r="I21" s="142">
        <v>692.88599999999497</v>
      </c>
      <c r="J21" s="153"/>
      <c r="K21" s="142">
        <v>46.192399999999999</v>
      </c>
      <c r="L21" s="142">
        <v>18338.382799999999</v>
      </c>
      <c r="M21" s="142">
        <v>2910.1211999999996</v>
      </c>
      <c r="P21" s="142">
        <v>4480.6627999999992</v>
      </c>
      <c r="Q21" s="142">
        <v>5589.2803999999996</v>
      </c>
      <c r="R21" s="142">
        <v>923.84800000000007</v>
      </c>
      <c r="S21" s="142">
        <v>970.04039999999998</v>
      </c>
      <c r="T21" s="142">
        <v>3464.4300000000003</v>
      </c>
      <c r="U21" s="153"/>
      <c r="V21" s="142">
        <v>3926.3539999999998</v>
      </c>
      <c r="W21" s="142">
        <v>5034.9715999999999</v>
      </c>
      <c r="X21" s="142">
        <v>10347.097600000001</v>
      </c>
      <c r="Y21" s="142">
        <v>27022.553999999996</v>
      </c>
      <c r="Z21" s="142">
        <v>3094.8907999999997</v>
      </c>
      <c r="AA21" s="142">
        <v>2402.0048000000002</v>
      </c>
      <c r="AB21" s="142">
        <v>1431.9644000000001</v>
      </c>
      <c r="AC21" s="142">
        <v>12287.178400000001</v>
      </c>
      <c r="AD21" s="142">
        <v>7806.5155999999952</v>
      </c>
      <c r="AE21" s="142">
        <v>461924</v>
      </c>
      <c r="AG21" s="153">
        <v>2751336</v>
      </c>
      <c r="AH21" s="142">
        <v>1581.7</v>
      </c>
      <c r="AI21" s="142">
        <v>1625.1</v>
      </c>
      <c r="AJ21" s="142">
        <v>3206.8</v>
      </c>
      <c r="AK21" s="142">
        <v>1566628.7756987058</v>
      </c>
      <c r="AL21" s="142">
        <v>1609615.2389125417</v>
      </c>
      <c r="AM21" s="142">
        <v>3176244.0146112475</v>
      </c>
      <c r="AN21" s="142">
        <f t="shared" si="0"/>
        <v>15.443697702179868</v>
      </c>
      <c r="AO21" s="296"/>
      <c r="AP21" s="142">
        <f t="shared" si="43"/>
        <v>458552.11949486547</v>
      </c>
      <c r="AQ21" s="142">
        <f t="shared" si="1"/>
        <v>454712.63204241404</v>
      </c>
      <c r="AR21" s="142">
        <f t="shared" si="2"/>
        <v>3039.5942331907586</v>
      </c>
      <c r="AS21" s="142">
        <f t="shared" si="3"/>
        <v>799.89321926072023</v>
      </c>
      <c r="AT21" s="156"/>
      <c r="AU21" s="142">
        <f t="shared" si="4"/>
        <v>53.32621461738173</v>
      </c>
      <c r="AV21" s="193">
        <f t="shared" si="5"/>
        <v>21170.507203100547</v>
      </c>
      <c r="AW21" s="193">
        <f t="shared" si="6"/>
        <v>3359.5515208950492</v>
      </c>
      <c r="AX21" s="193"/>
      <c r="AY21" s="193"/>
      <c r="AZ21" s="193">
        <f t="shared" si="7"/>
        <v>5172.6428178860269</v>
      </c>
      <c r="BA21" s="193">
        <f t="shared" si="8"/>
        <v>6452.4719687031893</v>
      </c>
      <c r="BB21" s="193">
        <f t="shared" si="9"/>
        <v>1066.5242923476349</v>
      </c>
      <c r="BC21" s="193">
        <f t="shared" si="10"/>
        <v>1119.8505069650164</v>
      </c>
      <c r="BD21" s="193">
        <f t="shared" si="11"/>
        <v>3999.4660963036299</v>
      </c>
      <c r="BE21" s="193"/>
      <c r="BF21" s="193">
        <f t="shared" si="12"/>
        <v>4532.7282424774476</v>
      </c>
      <c r="BG21" s="193">
        <f t="shared" si="13"/>
        <v>5812.557393294609</v>
      </c>
      <c r="BH21" s="193">
        <f t="shared" si="14"/>
        <v>11945.07207429351</v>
      </c>
      <c r="BI21" s="193">
        <f t="shared" si="15"/>
        <v>31195.835551168311</v>
      </c>
      <c r="BJ21" s="193">
        <f t="shared" si="16"/>
        <v>3572.8563793645758</v>
      </c>
      <c r="BK21" s="193">
        <f t="shared" si="17"/>
        <v>2772.96316010385</v>
      </c>
      <c r="BL21" s="193">
        <f t="shared" si="18"/>
        <v>1653.112653138834</v>
      </c>
      <c r="BM21" s="193">
        <f t="shared" si="19"/>
        <v>14184.773088223543</v>
      </c>
      <c r="BN21" s="193">
        <f t="shared" si="20"/>
        <v>9012.1302703375077</v>
      </c>
      <c r="BO21" s="142">
        <f t="shared" si="21"/>
        <v>533262.14617381734</v>
      </c>
      <c r="BQ21" s="244">
        <f t="shared" si="44"/>
        <v>458552.11949486547</v>
      </c>
      <c r="BR21" s="142">
        <f t="shared" si="22"/>
        <v>53.32621461738173</v>
      </c>
      <c r="BS21" s="142">
        <f t="shared" si="23"/>
        <v>21170.507203100547</v>
      </c>
      <c r="BT21" s="142">
        <f t="shared" si="24"/>
        <v>4532.7282424774476</v>
      </c>
      <c r="BU21" s="142">
        <f t="shared" si="25"/>
        <v>17757.629467588118</v>
      </c>
      <c r="BV21" s="142">
        <f t="shared" si="26"/>
        <v>3572.8563793645758</v>
      </c>
      <c r="BW21" s="142">
        <f t="shared" si="27"/>
        <v>2772.96316010385</v>
      </c>
      <c r="BX21" s="142">
        <f t="shared" si="28"/>
        <v>1653.112653138834</v>
      </c>
      <c r="BY21" s="142">
        <f t="shared" si="29"/>
        <v>14184.773088223543</v>
      </c>
      <c r="BZ21" s="142">
        <f t="shared" si="30"/>
        <v>9012.1302703376277</v>
      </c>
      <c r="CA21" s="25"/>
      <c r="CB21" s="133">
        <f t="shared" si="31"/>
        <v>85.989999999999981</v>
      </c>
      <c r="CC21" s="133">
        <f t="shared" si="32"/>
        <v>9.9999999999999985E-3</v>
      </c>
      <c r="CD21" s="133">
        <f t="shared" si="33"/>
        <v>3.9699999999999998</v>
      </c>
      <c r="CE21" s="133">
        <f t="shared" si="34"/>
        <v>0.85</v>
      </c>
      <c r="CF21" s="133">
        <f t="shared" si="35"/>
        <v>3.33</v>
      </c>
      <c r="CG21" s="133">
        <f t="shared" si="36"/>
        <v>0.66999999999999993</v>
      </c>
      <c r="CH21" s="133">
        <f t="shared" si="37"/>
        <v>0.51999999999999991</v>
      </c>
      <c r="CI21" s="133">
        <f t="shared" si="38"/>
        <v>0.31000000000000005</v>
      </c>
      <c r="CJ21" s="133">
        <f t="shared" si="39"/>
        <v>2.66</v>
      </c>
      <c r="CK21" s="133">
        <f t="shared" si="40"/>
        <v>1.6900000000000261</v>
      </c>
      <c r="CM21" s="207">
        <f t="shared" si="45"/>
        <v>5.342698072122623E-2</v>
      </c>
      <c r="CN21" s="140">
        <f t="shared" si="46"/>
        <v>1.0532832635556467E-2</v>
      </c>
      <c r="CO21" s="208">
        <f t="shared" si="47"/>
        <v>0.32901432283579218</v>
      </c>
      <c r="CQ21" s="242">
        <f>($AM21/$AG21)*'(2) 1897 HHs by sector, estate'!CO21</f>
        <v>2274.4700339579558</v>
      </c>
      <c r="CR21" s="242">
        <f>($AM21/$AG21)*'(2) 1897 HHs by sector, estate'!CP21</f>
        <v>2061.8502105875359</v>
      </c>
      <c r="CS21" s="242">
        <f>($AM21/$AG21)*'(2) 1897 HHs by sector, estate'!CQ21</f>
        <v>1503.6504919851573</v>
      </c>
      <c r="CT21" s="242">
        <f>($AM21/$AG21)*'(2) 1897 HHs by sector, estate'!CR21</f>
        <v>30527.516207801262</v>
      </c>
      <c r="CU21" s="242">
        <f>($AM21/$AG21)*'(2) 1897 HHs by sector, estate'!CS21</f>
        <v>494429.27713899151</v>
      </c>
      <c r="CV21" s="242">
        <f t="shared" si="48"/>
        <v>530796.76408332342</v>
      </c>
      <c r="CW21" s="242">
        <f>($AM21/$AG21)*'(2) 1897 HHs by sector, estate'!CT21</f>
        <v>2465.3820904938384</v>
      </c>
      <c r="CX21" s="242">
        <f>($AM21/$AG21)*'(2) 1897 HHs by sector, estate'!CU21</f>
        <v>533262.14617381734</v>
      </c>
      <c r="CZ21" s="255">
        <f t="shared" si="49"/>
        <v>0.42652006152647298</v>
      </c>
      <c r="DA21" s="255">
        <f t="shared" si="50"/>
        <v>0.38664852275403661</v>
      </c>
      <c r="DB21" s="255">
        <f t="shared" si="51"/>
        <v>0.28197210373433118</v>
      </c>
      <c r="DC21" s="255">
        <f t="shared" si="52"/>
        <v>5.7246733950342668</v>
      </c>
      <c r="DD21" s="255">
        <f t="shared" si="53"/>
        <v>92.71786506628051</v>
      </c>
      <c r="DE21" s="255">
        <f t="shared" si="54"/>
        <v>99.53767914932962</v>
      </c>
      <c r="DF21" s="255">
        <f t="shared" si="55"/>
        <v>0.46232085067036516</v>
      </c>
      <c r="DG21" s="255">
        <f t="shared" si="56"/>
        <v>100</v>
      </c>
      <c r="DI21" s="355">
        <f t="shared" si="57"/>
        <v>0</v>
      </c>
    </row>
    <row r="22" spans="1:113">
      <c r="A22" s="1">
        <f t="shared" si="42"/>
        <v>12</v>
      </c>
      <c r="B22" s="25">
        <v>45</v>
      </c>
      <c r="C22" s="1">
        <v>2</v>
      </c>
      <c r="D22" s="122">
        <v>0</v>
      </c>
      <c r="E22" s="20" t="s">
        <v>450</v>
      </c>
      <c r="F22" s="142">
        <v>341726.29659999994</v>
      </c>
      <c r="G22" s="142">
        <v>335480.23600000003</v>
      </c>
      <c r="H22" s="142">
        <v>667.81780000000003</v>
      </c>
      <c r="I22" s="142">
        <v>5578.2427999999572</v>
      </c>
      <c r="J22" s="153"/>
      <c r="K22" s="142">
        <v>3889.0565999999999</v>
      </c>
      <c r="L22" s="142">
        <v>14613.424800000001</v>
      </c>
      <c r="M22" s="142">
        <v>3614.0727999999999</v>
      </c>
      <c r="P22" s="142">
        <v>2003.4533999999996</v>
      </c>
      <c r="Q22" s="142">
        <v>3024.8218000000002</v>
      </c>
      <c r="R22" s="142">
        <v>707.10119999999995</v>
      </c>
      <c r="S22" s="142">
        <v>942.80159999999989</v>
      </c>
      <c r="T22" s="142">
        <v>4321.1740000000009</v>
      </c>
      <c r="U22" s="153"/>
      <c r="V22" s="142">
        <v>3339.0889999999999</v>
      </c>
      <c r="W22" s="142">
        <v>3103.3886000000007</v>
      </c>
      <c r="X22" s="142">
        <v>5146.1253999999999</v>
      </c>
      <c r="Y22" s="142">
        <v>21016.618999999999</v>
      </c>
      <c r="Z22" s="142">
        <v>2003.4533999999996</v>
      </c>
      <c r="AA22" s="142">
        <v>2317.7206000000001</v>
      </c>
      <c r="AB22" s="142">
        <v>942.80159999999989</v>
      </c>
      <c r="AC22" s="142">
        <v>8878.0483999999997</v>
      </c>
      <c r="AD22" s="142">
        <v>6874.5949999999993</v>
      </c>
      <c r="AE22" s="142">
        <v>392833.99999999994</v>
      </c>
      <c r="AG22" s="153">
        <v>2196642</v>
      </c>
      <c r="AH22" s="142">
        <v>1281.5</v>
      </c>
      <c r="AI22" s="142">
        <v>1285.4000000000001</v>
      </c>
      <c r="AJ22" s="142">
        <v>2566.9</v>
      </c>
      <c r="AK22" s="142">
        <v>1269084.4020086091</v>
      </c>
      <c r="AL22" s="142">
        <v>1272946.6175121858</v>
      </c>
      <c r="AM22" s="142">
        <v>2542031.019520795</v>
      </c>
      <c r="AN22" s="142">
        <f t="shared" si="0"/>
        <v>15.723500666963254</v>
      </c>
      <c r="AO22" s="296"/>
      <c r="AP22" s="142">
        <f t="shared" si="43"/>
        <v>395457.63312508975</v>
      </c>
      <c r="AQ22" s="142">
        <f t="shared" si="1"/>
        <v>388229.47314498993</v>
      </c>
      <c r="AR22" s="142">
        <f t="shared" si="2"/>
        <v>772.82213623709936</v>
      </c>
      <c r="AS22" s="142">
        <f t="shared" si="3"/>
        <v>6455.3378438627797</v>
      </c>
      <c r="AT22" s="156"/>
      <c r="AU22" s="142">
        <f t="shared" si="4"/>
        <v>4500.5524404395783</v>
      </c>
      <c r="AV22" s="193">
        <f t="shared" si="5"/>
        <v>16911.166745894174</v>
      </c>
      <c r="AW22" s="193">
        <f t="shared" si="6"/>
        <v>4182.3315608125376</v>
      </c>
      <c r="AX22" s="193"/>
      <c r="AY22" s="193"/>
      <c r="AZ22" s="193">
        <f t="shared" si="7"/>
        <v>2318.4664087112974</v>
      </c>
      <c r="BA22" s="193">
        <f t="shared" si="8"/>
        <v>3500.4296758974501</v>
      </c>
      <c r="BB22" s="193">
        <f t="shared" si="9"/>
        <v>818.28226189810505</v>
      </c>
      <c r="BC22" s="193">
        <f t="shared" si="10"/>
        <v>1091.04301586414</v>
      </c>
      <c r="BD22" s="193">
        <f t="shared" si="11"/>
        <v>5000.6138227106439</v>
      </c>
      <c r="BE22" s="193"/>
      <c r="BF22" s="193">
        <f t="shared" si="12"/>
        <v>3864.1106811854966</v>
      </c>
      <c r="BG22" s="193">
        <f t="shared" si="13"/>
        <v>3591.3499272194622</v>
      </c>
      <c r="BH22" s="193">
        <f t="shared" si="14"/>
        <v>5955.2764615917649</v>
      </c>
      <c r="BI22" s="193">
        <f t="shared" si="15"/>
        <v>24321.167228638122</v>
      </c>
      <c r="BJ22" s="193">
        <f t="shared" si="16"/>
        <v>2318.4664087112974</v>
      </c>
      <c r="BK22" s="193">
        <f t="shared" si="17"/>
        <v>2682.1474139993447</v>
      </c>
      <c r="BL22" s="193">
        <f t="shared" si="18"/>
        <v>1091.04301586414</v>
      </c>
      <c r="BM22" s="193">
        <f t="shared" si="19"/>
        <v>10273.988399387319</v>
      </c>
      <c r="BN22" s="193">
        <f t="shared" si="20"/>
        <v>7955.5219906760221</v>
      </c>
      <c r="BO22" s="142">
        <f t="shared" si="21"/>
        <v>454601.25661005836</v>
      </c>
      <c r="BQ22" s="244">
        <f t="shared" si="44"/>
        <v>395457.63312508975</v>
      </c>
      <c r="BR22" s="142">
        <f t="shared" si="22"/>
        <v>4500.5524404395783</v>
      </c>
      <c r="BS22" s="142">
        <f t="shared" si="23"/>
        <v>16911.166745894174</v>
      </c>
      <c r="BT22" s="142">
        <f t="shared" si="24"/>
        <v>3864.1106811854966</v>
      </c>
      <c r="BU22" s="142">
        <f t="shared" si="25"/>
        <v>9546.6263888112262</v>
      </c>
      <c r="BV22" s="142">
        <f t="shared" si="26"/>
        <v>2318.4664087112974</v>
      </c>
      <c r="BW22" s="142">
        <f t="shared" si="27"/>
        <v>2682.1474139993447</v>
      </c>
      <c r="BX22" s="142">
        <f t="shared" si="28"/>
        <v>1091.04301586414</v>
      </c>
      <c r="BY22" s="142">
        <f t="shared" si="29"/>
        <v>10273.988399387319</v>
      </c>
      <c r="BZ22" s="142">
        <f t="shared" si="30"/>
        <v>7955.521990676003</v>
      </c>
      <c r="CA22" s="25"/>
      <c r="CB22" s="133">
        <f t="shared" si="31"/>
        <v>86.99</v>
      </c>
      <c r="CC22" s="133">
        <f t="shared" si="32"/>
        <v>0.9900000000000001</v>
      </c>
      <c r="CD22" s="133">
        <f t="shared" si="33"/>
        <v>3.7200000000000006</v>
      </c>
      <c r="CE22" s="133">
        <f t="shared" si="34"/>
        <v>0.85000000000000009</v>
      </c>
      <c r="CF22" s="133">
        <f t="shared" si="35"/>
        <v>2.1</v>
      </c>
      <c r="CG22" s="133">
        <f t="shared" si="36"/>
        <v>0.5099999999999999</v>
      </c>
      <c r="CH22" s="133">
        <f t="shared" si="37"/>
        <v>0.59000000000000008</v>
      </c>
      <c r="CI22" s="133">
        <f t="shared" si="38"/>
        <v>0.24</v>
      </c>
      <c r="CJ22" s="133">
        <f t="shared" si="39"/>
        <v>2.2599999999999998</v>
      </c>
      <c r="CK22" s="133">
        <f t="shared" si="40"/>
        <v>1.7500000000000142</v>
      </c>
      <c r="CM22" s="207">
        <f t="shared" si="45"/>
        <v>5.4336527412595752E-2</v>
      </c>
      <c r="CN22" s="140">
        <f t="shared" si="46"/>
        <v>5.8222121615910793E-3</v>
      </c>
      <c r="CO22" s="208">
        <f t="shared" si="47"/>
        <v>0.37732935365253201</v>
      </c>
      <c r="CQ22" s="242">
        <f>($AM22/$AG22)*'(2) 1897 HHs by sector, estate'!CO22</f>
        <v>3274.4075193337585</v>
      </c>
      <c r="CR22" s="242">
        <f>($AM22/$AG22)*'(2) 1897 HHs by sector, estate'!CP22</f>
        <v>915.97318168191214</v>
      </c>
      <c r="CS22" s="242">
        <f>($AM22/$AG22)*'(2) 1897 HHs by sector, estate'!CQ22</f>
        <v>777.10783940704482</v>
      </c>
      <c r="CT22" s="242">
        <f>($AM22/$AG22)*'(2) 1897 HHs by sector, estate'!CR22</f>
        <v>18152.866613472419</v>
      </c>
      <c r="CU22" s="242">
        <f>($AM22/$AG22)*'(2) 1897 HHs by sector, estate'!CS22</f>
        <v>430727.59319106571</v>
      </c>
      <c r="CV22" s="242">
        <f t="shared" si="48"/>
        <v>453847.94834496087</v>
      </c>
      <c r="CW22" s="242">
        <f>($AM22/$AG22)*'(2) 1897 HHs by sector, estate'!CT22</f>
        <v>753.3082650976412</v>
      </c>
      <c r="CX22" s="242">
        <f>($AM22/$AG22)*'(2) 1897 HHs by sector, estate'!CU22</f>
        <v>454601.25661005848</v>
      </c>
      <c r="CZ22" s="255">
        <f t="shared" si="49"/>
        <v>0.72028122925811311</v>
      </c>
      <c r="DA22" s="255">
        <f t="shared" si="50"/>
        <v>0.20148936422047833</v>
      </c>
      <c r="DB22" s="255">
        <f t="shared" si="51"/>
        <v>0.17094273896247092</v>
      </c>
      <c r="DC22" s="255">
        <f t="shared" si="52"/>
        <v>3.9931404389062943</v>
      </c>
      <c r="DD22" s="255">
        <f t="shared" si="53"/>
        <v>94.748438753333502</v>
      </c>
      <c r="DE22" s="255">
        <f t="shared" si="54"/>
        <v>99.834292524680862</v>
      </c>
      <c r="DF22" s="255">
        <f t="shared" si="55"/>
        <v>0.16570747531914623</v>
      </c>
      <c r="DG22" s="255">
        <f t="shared" si="56"/>
        <v>100</v>
      </c>
      <c r="DI22" s="355">
        <f t="shared" si="57"/>
        <v>0</v>
      </c>
    </row>
    <row r="23" spans="1:113">
      <c r="A23" s="1">
        <f t="shared" si="42"/>
        <v>13</v>
      </c>
      <c r="B23" s="25">
        <v>6</v>
      </c>
      <c r="C23" s="1">
        <v>3</v>
      </c>
      <c r="D23" s="122">
        <v>0</v>
      </c>
      <c r="E23" s="4" t="s">
        <v>467</v>
      </c>
      <c r="F23" s="142">
        <v>171533.7</v>
      </c>
      <c r="G23" s="142">
        <v>166710.04999999999</v>
      </c>
      <c r="H23" s="142">
        <v>3176.55</v>
      </c>
      <c r="I23" s="142">
        <v>1647.1000000000015</v>
      </c>
      <c r="J23" s="153"/>
      <c r="K23" s="142">
        <v>1970.6375000000003</v>
      </c>
      <c r="L23" s="142">
        <v>61501.537499999991</v>
      </c>
      <c r="M23" s="142">
        <v>7029.5875000000005</v>
      </c>
      <c r="P23" s="142">
        <v>1823.575</v>
      </c>
      <c r="Q23" s="142">
        <v>5676.6125000000002</v>
      </c>
      <c r="R23" s="142">
        <v>1470.625</v>
      </c>
      <c r="S23" s="142">
        <v>34412.625</v>
      </c>
      <c r="T23" s="142">
        <v>11088.51249999999</v>
      </c>
      <c r="U23" s="153"/>
      <c r="V23" s="142">
        <v>17471.025000000001</v>
      </c>
      <c r="W23" s="142">
        <v>4941.3</v>
      </c>
      <c r="X23" s="142">
        <v>8176.6749999999993</v>
      </c>
      <c r="Y23" s="142">
        <v>28530.125</v>
      </c>
      <c r="Z23" s="142">
        <v>2764.7749999999996</v>
      </c>
      <c r="AA23" s="142">
        <v>3176.55</v>
      </c>
      <c r="AB23" s="142">
        <v>1705.925</v>
      </c>
      <c r="AC23" s="142">
        <v>11059.099999999999</v>
      </c>
      <c r="AD23" s="142">
        <v>9823.7750000000015</v>
      </c>
      <c r="AE23" s="142">
        <v>294125</v>
      </c>
      <c r="AG23" s="153">
        <v>1515691</v>
      </c>
      <c r="AH23" s="142">
        <v>792.4</v>
      </c>
      <c r="AI23" s="142">
        <v>919.2</v>
      </c>
      <c r="AJ23" s="142">
        <v>1711.6</v>
      </c>
      <c r="AK23" s="142">
        <v>786402.69199384365</v>
      </c>
      <c r="AL23" s="142">
        <v>912243.00161628088</v>
      </c>
      <c r="AM23" s="142">
        <v>1698645.6936101245</v>
      </c>
      <c r="AN23" s="142">
        <f t="shared" si="0"/>
        <v>12.070711880596013</v>
      </c>
      <c r="AO23" s="296"/>
      <c r="AP23" s="142">
        <f t="shared" si="43"/>
        <v>192239.03870512595</v>
      </c>
      <c r="AQ23" s="142">
        <f t="shared" si="1"/>
        <v>186833.13981149753</v>
      </c>
      <c r="AR23" s="142">
        <f t="shared" si="2"/>
        <v>3559.9821982430726</v>
      </c>
      <c r="AS23" s="142">
        <f t="shared" si="3"/>
        <v>1845.9166953852987</v>
      </c>
      <c r="AT23" s="156"/>
      <c r="AU23" s="142">
        <f t="shared" si="4"/>
        <v>2208.5074748359807</v>
      </c>
      <c r="AV23" s="193">
        <f t="shared" si="5"/>
        <v>68925.210893761701</v>
      </c>
      <c r="AW23" s="193">
        <f t="shared" si="6"/>
        <v>7878.1087535193928</v>
      </c>
      <c r="AX23" s="193"/>
      <c r="AY23" s="193"/>
      <c r="AZ23" s="193">
        <f t="shared" si="7"/>
        <v>2043.6934841765787</v>
      </c>
      <c r="BA23" s="193">
        <f t="shared" si="8"/>
        <v>6361.8200394528985</v>
      </c>
      <c r="BB23" s="193">
        <f t="shared" si="9"/>
        <v>1648.1399065940152</v>
      </c>
      <c r="BC23" s="193">
        <f t="shared" si="10"/>
        <v>38566.473814299956</v>
      </c>
      <c r="BD23" s="193">
        <f t="shared" si="11"/>
        <v>12426.974895718862</v>
      </c>
      <c r="BE23" s="193"/>
      <c r="BF23" s="193">
        <f t="shared" si="12"/>
        <v>19579.902090336902</v>
      </c>
      <c r="BG23" s="193">
        <f t="shared" si="13"/>
        <v>5537.750086155891</v>
      </c>
      <c r="BH23" s="193">
        <f t="shared" si="14"/>
        <v>9163.657880662724</v>
      </c>
      <c r="BI23" s="193">
        <f t="shared" si="15"/>
        <v>31973.914187923892</v>
      </c>
      <c r="BJ23" s="193">
        <f t="shared" si="16"/>
        <v>3098.5030243967476</v>
      </c>
      <c r="BK23" s="193">
        <f t="shared" si="17"/>
        <v>3559.9821982430726</v>
      </c>
      <c r="BL23" s="193">
        <f t="shared" si="18"/>
        <v>1911.8422916490574</v>
      </c>
      <c r="BM23" s="193">
        <f t="shared" si="19"/>
        <v>12394.01209758699</v>
      </c>
      <c r="BN23" s="193">
        <f t="shared" si="20"/>
        <v>11009.574576048024</v>
      </c>
      <c r="BO23" s="142">
        <f t="shared" si="21"/>
        <v>329627.98131880304</v>
      </c>
      <c r="BQ23" s="244">
        <f t="shared" si="44"/>
        <v>192239.03870512595</v>
      </c>
      <c r="BR23" s="142">
        <f t="shared" si="22"/>
        <v>2208.5074748359807</v>
      </c>
      <c r="BS23" s="142">
        <f t="shared" si="23"/>
        <v>68925.210893761701</v>
      </c>
      <c r="BT23" s="142">
        <f t="shared" si="24"/>
        <v>19579.902090336902</v>
      </c>
      <c r="BU23" s="142">
        <f t="shared" si="25"/>
        <v>14701.407966818615</v>
      </c>
      <c r="BV23" s="142">
        <f t="shared" si="26"/>
        <v>3098.5030243967476</v>
      </c>
      <c r="BW23" s="142">
        <f t="shared" si="27"/>
        <v>3559.9821982430726</v>
      </c>
      <c r="BX23" s="142">
        <f t="shared" si="28"/>
        <v>1911.8422916490574</v>
      </c>
      <c r="BY23" s="142">
        <f t="shared" si="29"/>
        <v>12394.01209758699</v>
      </c>
      <c r="BZ23" s="142">
        <f t="shared" si="30"/>
        <v>11009.574576048006</v>
      </c>
      <c r="CA23" s="25"/>
      <c r="CB23" s="133">
        <f t="shared" si="31"/>
        <v>58.32</v>
      </c>
      <c r="CC23" s="133">
        <f t="shared" si="32"/>
        <v>0.67000000000000015</v>
      </c>
      <c r="CD23" s="133">
        <f t="shared" si="33"/>
        <v>20.909999999999997</v>
      </c>
      <c r="CE23" s="133">
        <f t="shared" si="34"/>
        <v>5.94</v>
      </c>
      <c r="CF23" s="133">
        <f t="shared" si="35"/>
        <v>4.4599999999999991</v>
      </c>
      <c r="CG23" s="133">
        <f t="shared" si="36"/>
        <v>0.93999999999999961</v>
      </c>
      <c r="CH23" s="133">
        <f t="shared" si="37"/>
        <v>1.0799999999999998</v>
      </c>
      <c r="CI23" s="133">
        <f t="shared" si="38"/>
        <v>0.57999999999999985</v>
      </c>
      <c r="CJ23" s="133">
        <f t="shared" si="39"/>
        <v>3.7599999999999985</v>
      </c>
      <c r="CK23" s="133">
        <f t="shared" si="40"/>
        <v>3.3400000000000034</v>
      </c>
      <c r="CM23" s="207">
        <f t="shared" si="45"/>
        <v>0.10803216699275527</v>
      </c>
      <c r="CN23" s="140">
        <f t="shared" si="46"/>
        <v>6.8458198010070319E-3</v>
      </c>
      <c r="CO23" s="208">
        <f t="shared" si="47"/>
        <v>0.22525503123888693</v>
      </c>
      <c r="CQ23" s="242">
        <f>($AM23/$AG23)*'(2) 1897 HHs by sector, estate'!CO23</f>
        <v>2233.9240809022053</v>
      </c>
      <c r="CR23" s="242">
        <f>($AM23/$AG23)*'(2) 1897 HHs by sector, estate'!CP23</f>
        <v>3419.173909651915</v>
      </c>
      <c r="CS23" s="242">
        <f>($AM23/$AG23)*'(2) 1897 HHs by sector, estate'!CQ23</f>
        <v>2641.476040365867</v>
      </c>
      <c r="CT23" s="242">
        <f>($AM23/$AG23)*'(2) 1897 HHs by sector, estate'!CR23</f>
        <v>22756.361757928833</v>
      </c>
      <c r="CU23" s="242">
        <f>($AM23/$AG23)*'(2) 1897 HHs by sector, estate'!CS23</f>
        <v>297646.89626067667</v>
      </c>
      <c r="CV23" s="242">
        <f t="shared" si="48"/>
        <v>328697.83204952552</v>
      </c>
      <c r="CW23" s="242">
        <f>($AM23/$AG23)*'(2) 1897 HHs by sector, estate'!CT23</f>
        <v>930.14926927752458</v>
      </c>
      <c r="CX23" s="242">
        <f>($AM23/$AG23)*'(2) 1897 HHs by sector, estate'!CU23</f>
        <v>329627.98131880298</v>
      </c>
      <c r="CZ23" s="255">
        <f t="shared" si="49"/>
        <v>0.67771069433017683</v>
      </c>
      <c r="DA23" s="255">
        <f t="shared" si="50"/>
        <v>1.0372826651342522</v>
      </c>
      <c r="DB23" s="255">
        <f t="shared" si="51"/>
        <v>0.80135067108005531</v>
      </c>
      <c r="DC23" s="255">
        <f t="shared" si="52"/>
        <v>6.9036498864214408</v>
      </c>
      <c r="DD23" s="255">
        <f t="shared" si="53"/>
        <v>90.297824556588395</v>
      </c>
      <c r="DE23" s="255">
        <f t="shared" si="54"/>
        <v>99.717818473554331</v>
      </c>
      <c r="DF23" s="255">
        <f t="shared" si="55"/>
        <v>0.28218152644569378</v>
      </c>
      <c r="DG23" s="255">
        <f t="shared" si="56"/>
        <v>100</v>
      </c>
      <c r="DI23" s="355">
        <f t="shared" si="57"/>
        <v>0</v>
      </c>
    </row>
    <row r="24" spans="1:113">
      <c r="A24" s="1">
        <f t="shared" si="42"/>
        <v>14</v>
      </c>
      <c r="B24" s="25">
        <v>15</v>
      </c>
      <c r="C24" s="1">
        <v>3</v>
      </c>
      <c r="D24" s="122">
        <v>0</v>
      </c>
      <c r="E24" s="25" t="s">
        <v>490</v>
      </c>
      <c r="F24" s="142">
        <v>151518.59159999996</v>
      </c>
      <c r="G24" s="142">
        <v>149696.13569999998</v>
      </c>
      <c r="H24" s="142">
        <v>646.67789999999991</v>
      </c>
      <c r="I24" s="142">
        <v>1175.7779999999852</v>
      </c>
      <c r="J24" s="153"/>
      <c r="K24" s="142">
        <v>313.54079999999999</v>
      </c>
      <c r="L24" s="142">
        <v>16323.717899999998</v>
      </c>
      <c r="M24" s="142">
        <v>4174.0118999999995</v>
      </c>
      <c r="P24" s="142">
        <v>1371.741</v>
      </c>
      <c r="Q24" s="142">
        <v>3213.7931999999996</v>
      </c>
      <c r="R24" s="142">
        <v>391.92599999999999</v>
      </c>
      <c r="S24" s="142">
        <v>2469.1337999999996</v>
      </c>
      <c r="T24" s="142">
        <v>4703.1119999999992</v>
      </c>
      <c r="U24" s="153"/>
      <c r="V24" s="142">
        <v>4781.4971999999998</v>
      </c>
      <c r="W24" s="142">
        <v>2233.9781999999996</v>
      </c>
      <c r="X24" s="142">
        <v>4683.5156999999999</v>
      </c>
      <c r="Y24" s="142">
        <v>16108.158599999999</v>
      </c>
      <c r="Z24" s="142">
        <v>1469.7224999999999</v>
      </c>
      <c r="AA24" s="142">
        <v>1783.2633000000001</v>
      </c>
      <c r="AB24" s="142">
        <v>842.64089999999999</v>
      </c>
      <c r="AC24" s="142">
        <v>5369.3861999999999</v>
      </c>
      <c r="AD24" s="142">
        <v>6643.1456999999991</v>
      </c>
      <c r="AE24" s="142">
        <v>195962.99999999994</v>
      </c>
      <c r="AG24" s="153">
        <v>1132843</v>
      </c>
      <c r="AH24" s="142">
        <v>574.4</v>
      </c>
      <c r="AI24" s="142">
        <v>703.6</v>
      </c>
      <c r="AJ24" s="142">
        <v>1278</v>
      </c>
      <c r="AK24" s="142">
        <v>570087.94912070921</v>
      </c>
      <c r="AL24" s="142">
        <v>698318.03795496351</v>
      </c>
      <c r="AM24" s="142">
        <v>1268405.9870756727</v>
      </c>
      <c r="AN24" s="142">
        <f t="shared" si="0"/>
        <v>11.966617357892726</v>
      </c>
      <c r="AO24" s="296"/>
      <c r="AP24" s="142">
        <f t="shared" si="43"/>
        <v>169650.24168284016</v>
      </c>
      <c r="AQ24" s="142">
        <f t="shared" si="1"/>
        <v>167609.69945877083</v>
      </c>
      <c r="AR24" s="142">
        <f t="shared" si="2"/>
        <v>724.06336983105609</v>
      </c>
      <c r="AS24" s="142">
        <f t="shared" si="3"/>
        <v>1316.4788542382676</v>
      </c>
      <c r="AT24" s="156"/>
      <c r="AU24" s="142">
        <f t="shared" si="4"/>
        <v>351.06102779687575</v>
      </c>
      <c r="AV24" s="193">
        <f t="shared" si="5"/>
        <v>18277.114759674841</v>
      </c>
      <c r="AW24" s="193">
        <f t="shared" si="6"/>
        <v>4673.4999325459075</v>
      </c>
      <c r="AX24" s="193"/>
      <c r="AY24" s="193"/>
      <c r="AZ24" s="193">
        <f t="shared" si="7"/>
        <v>1535.8919966113313</v>
      </c>
      <c r="BA24" s="193">
        <f t="shared" si="8"/>
        <v>3598.375534917976</v>
      </c>
      <c r="BB24" s="193">
        <f t="shared" si="9"/>
        <v>438.82628474609464</v>
      </c>
      <c r="BC24" s="193">
        <f t="shared" si="10"/>
        <v>2764.6055939003959</v>
      </c>
      <c r="BD24" s="193">
        <f t="shared" si="11"/>
        <v>5265.9154169531348</v>
      </c>
      <c r="BE24" s="193"/>
      <c r="BF24" s="193">
        <f t="shared" si="12"/>
        <v>5353.680673902355</v>
      </c>
      <c r="BG24" s="193">
        <f t="shared" si="13"/>
        <v>2501.3098230527389</v>
      </c>
      <c r="BH24" s="193">
        <f t="shared" si="14"/>
        <v>5243.9741027158307</v>
      </c>
      <c r="BI24" s="193">
        <f t="shared" si="15"/>
        <v>18035.76030306449</v>
      </c>
      <c r="BJ24" s="193">
        <f t="shared" si="16"/>
        <v>1645.5985677978547</v>
      </c>
      <c r="BK24" s="193">
        <f t="shared" si="17"/>
        <v>1996.6595955947309</v>
      </c>
      <c r="BL24" s="193">
        <f t="shared" si="18"/>
        <v>943.47651220410353</v>
      </c>
      <c r="BM24" s="193">
        <f t="shared" si="19"/>
        <v>6011.9201010214965</v>
      </c>
      <c r="BN24" s="193">
        <f t="shared" si="20"/>
        <v>7438.105526446303</v>
      </c>
      <c r="BO24" s="142">
        <f t="shared" si="21"/>
        <v>219413.1423730473</v>
      </c>
      <c r="BQ24" s="244">
        <f t="shared" si="44"/>
        <v>169650.24168284016</v>
      </c>
      <c r="BR24" s="142">
        <f t="shared" si="22"/>
        <v>351.06102779687575</v>
      </c>
      <c r="BS24" s="142">
        <f t="shared" si="23"/>
        <v>18277.114759674841</v>
      </c>
      <c r="BT24" s="142">
        <f t="shared" si="24"/>
        <v>5353.680673902355</v>
      </c>
      <c r="BU24" s="142">
        <f t="shared" si="25"/>
        <v>7745.28392576857</v>
      </c>
      <c r="BV24" s="142">
        <f t="shared" si="26"/>
        <v>1645.5985677978547</v>
      </c>
      <c r="BW24" s="142">
        <f t="shared" si="27"/>
        <v>1996.6595955947309</v>
      </c>
      <c r="BX24" s="142">
        <f t="shared" si="28"/>
        <v>943.47651220410353</v>
      </c>
      <c r="BY24" s="142">
        <f t="shared" si="29"/>
        <v>6011.9201010214965</v>
      </c>
      <c r="BZ24" s="142">
        <f t="shared" si="30"/>
        <v>7438.1055264462775</v>
      </c>
      <c r="CA24" s="25"/>
      <c r="CB24" s="133">
        <f t="shared" si="31"/>
        <v>77.320000000000007</v>
      </c>
      <c r="CC24" s="133">
        <f t="shared" si="32"/>
        <v>0.16</v>
      </c>
      <c r="CD24" s="133">
        <f t="shared" si="33"/>
        <v>8.33</v>
      </c>
      <c r="CE24" s="133">
        <f t="shared" si="34"/>
        <v>2.4400000000000004</v>
      </c>
      <c r="CF24" s="133">
        <f t="shared" si="35"/>
        <v>3.5300000000000002</v>
      </c>
      <c r="CG24" s="133">
        <f t="shared" si="36"/>
        <v>0.75</v>
      </c>
      <c r="CH24" s="133">
        <f t="shared" si="37"/>
        <v>0.91000000000000025</v>
      </c>
      <c r="CI24" s="133">
        <f t="shared" si="38"/>
        <v>0.43000000000000005</v>
      </c>
      <c r="CJ24" s="133">
        <f t="shared" si="39"/>
        <v>2.74</v>
      </c>
      <c r="CK24" s="133">
        <f t="shared" si="40"/>
        <v>3.3900000000000006</v>
      </c>
      <c r="CM24" s="207">
        <f t="shared" si="45"/>
        <v>8.1138376292668832E-2</v>
      </c>
      <c r="CN24" s="140">
        <f t="shared" si="46"/>
        <v>7.9547564907539725E-3</v>
      </c>
      <c r="CO24" s="208">
        <f t="shared" si="47"/>
        <v>0.30782450482020568</v>
      </c>
      <c r="CQ24" s="242">
        <f>($AM24/$AG24)*'(2) 1897 HHs by sector, estate'!CO24</f>
        <v>2079.1937482728522</v>
      </c>
      <c r="CR24" s="242">
        <f>($AM24/$AG24)*'(2) 1897 HHs by sector, estate'!CP24</f>
        <v>1782.6641135634218</v>
      </c>
      <c r="CS24" s="242">
        <f>($AM24/$AG24)*'(2) 1897 HHs by sector, estate'!CQ24</f>
        <v>1331.7686272123085</v>
      </c>
      <c r="CT24" s="242">
        <f>($AM24/$AG24)*'(2) 1897 HHs by sector, estate'!CR24</f>
        <v>14983.752841535575</v>
      </c>
      <c r="CU24" s="242">
        <f>($AM24/$AG24)*'(2) 1897 HHs by sector, estate'!CS24</f>
        <v>198098.84014517747</v>
      </c>
      <c r="CV24" s="242">
        <f t="shared" si="48"/>
        <v>218276.21947576164</v>
      </c>
      <c r="CW24" s="242">
        <f>($AM24/$AG24)*'(2) 1897 HHs by sector, estate'!CT24</f>
        <v>1136.9228972856677</v>
      </c>
      <c r="CX24" s="242">
        <f>($AM24/$AG24)*'(2) 1897 HHs by sector, estate'!CU24</f>
        <v>219413.14237304733</v>
      </c>
      <c r="CZ24" s="255">
        <f t="shared" si="49"/>
        <v>0.94761586557007438</v>
      </c>
      <c r="DA24" s="255">
        <f t="shared" si="50"/>
        <v>0.8124691594510447</v>
      </c>
      <c r="DB24" s="255">
        <f t="shared" si="51"/>
        <v>0.60696848548298388</v>
      </c>
      <c r="DC24" s="255">
        <f t="shared" si="52"/>
        <v>6.8290133760812397</v>
      </c>
      <c r="DD24" s="255">
        <f t="shared" si="53"/>
        <v>90.285767754225418</v>
      </c>
      <c r="DE24" s="255">
        <f t="shared" si="54"/>
        <v>99.481834640810774</v>
      </c>
      <c r="DF24" s="255">
        <f t="shared" si="55"/>
        <v>0.51816535918922557</v>
      </c>
      <c r="DG24" s="255">
        <f t="shared" si="56"/>
        <v>100</v>
      </c>
      <c r="DI24" s="355">
        <f t="shared" si="57"/>
        <v>0</v>
      </c>
    </row>
    <row r="25" spans="1:113">
      <c r="A25" s="1">
        <f t="shared" si="42"/>
        <v>15</v>
      </c>
      <c r="B25" s="25">
        <v>18</v>
      </c>
      <c r="C25" s="1">
        <v>3</v>
      </c>
      <c r="D25" s="122">
        <v>0</v>
      </c>
      <c r="E25" s="4" t="s">
        <v>414</v>
      </c>
      <c r="F25" s="142">
        <v>216992.83499999996</v>
      </c>
      <c r="G25" s="142">
        <v>215518.36500000002</v>
      </c>
      <c r="H25" s="142">
        <v>791.84499999999991</v>
      </c>
      <c r="I25" s="142">
        <v>682.62499999997829</v>
      </c>
      <c r="J25" s="153"/>
      <c r="K25" s="142">
        <v>0</v>
      </c>
      <c r="L25" s="142">
        <v>22963.505000000001</v>
      </c>
      <c r="M25" s="142">
        <v>1529.0800000000002</v>
      </c>
      <c r="P25" s="142">
        <v>1256.03</v>
      </c>
      <c r="Q25" s="142">
        <v>4095.7499999999995</v>
      </c>
      <c r="R25" s="142">
        <v>464.18500000000006</v>
      </c>
      <c r="S25" s="142">
        <v>10976.609999999999</v>
      </c>
      <c r="T25" s="142">
        <v>4641.8500000000022</v>
      </c>
      <c r="U25" s="153"/>
      <c r="V25" s="142">
        <v>6635.1149999999998</v>
      </c>
      <c r="W25" s="142">
        <v>1802.13</v>
      </c>
      <c r="X25" s="142">
        <v>5242.5599999999995</v>
      </c>
      <c r="Y25" s="142">
        <v>19413.855</v>
      </c>
      <c r="Z25" s="142">
        <v>2184.4</v>
      </c>
      <c r="AA25" s="142">
        <v>3003.5500000000006</v>
      </c>
      <c r="AB25" s="142">
        <v>1092.2</v>
      </c>
      <c r="AC25" s="142">
        <v>6007.1000000000013</v>
      </c>
      <c r="AD25" s="142">
        <v>7126.6049999999977</v>
      </c>
      <c r="AE25" s="142">
        <v>273049.99999999994</v>
      </c>
      <c r="AG25" s="153">
        <v>1387015</v>
      </c>
      <c r="AH25" s="142">
        <v>715.8</v>
      </c>
      <c r="AI25" s="142">
        <v>851.8</v>
      </c>
      <c r="AJ25" s="142">
        <v>1567.6</v>
      </c>
      <c r="AK25" s="142">
        <v>710345.3845540639</v>
      </c>
      <c r="AL25" s="142">
        <v>845309.02285994939</v>
      </c>
      <c r="AM25" s="142">
        <v>1555654.4074140133</v>
      </c>
      <c r="AN25" s="142">
        <f t="shared" si="0"/>
        <v>12.158441503084919</v>
      </c>
      <c r="AO25" s="296"/>
      <c r="AP25" s="142">
        <f t="shared" si="43"/>
        <v>243375.78190936055</v>
      </c>
      <c r="AQ25" s="142">
        <f t="shared" si="1"/>
        <v>241722.03933693006</v>
      </c>
      <c r="AR25" s="142">
        <f t="shared" si="2"/>
        <v>888.12101112010271</v>
      </c>
      <c r="AS25" s="142">
        <f t="shared" si="3"/>
        <v>765.62156131040911</v>
      </c>
      <c r="AT25" s="156"/>
      <c r="AU25" s="142">
        <f t="shared" si="4"/>
        <v>0</v>
      </c>
      <c r="AV25" s="193">
        <f t="shared" si="5"/>
        <v>25755.509322482983</v>
      </c>
      <c r="AW25" s="193">
        <f t="shared" si="6"/>
        <v>1714.9922973353709</v>
      </c>
      <c r="AX25" s="193"/>
      <c r="AY25" s="193"/>
      <c r="AZ25" s="193">
        <f t="shared" si="7"/>
        <v>1408.7436728111975</v>
      </c>
      <c r="BA25" s="193">
        <f t="shared" si="8"/>
        <v>4593.7293678626002</v>
      </c>
      <c r="BB25" s="193">
        <f t="shared" si="9"/>
        <v>520.62266169109478</v>
      </c>
      <c r="BC25" s="193">
        <f t="shared" si="10"/>
        <v>12311.194705871769</v>
      </c>
      <c r="BD25" s="193">
        <f t="shared" si="11"/>
        <v>5206.2266169109498</v>
      </c>
      <c r="BE25" s="193"/>
      <c r="BF25" s="193">
        <f t="shared" si="12"/>
        <v>7441.841575937412</v>
      </c>
      <c r="BG25" s="193">
        <f t="shared" si="13"/>
        <v>2021.2409218595444</v>
      </c>
      <c r="BH25" s="193">
        <f t="shared" si="14"/>
        <v>5879.9735908641287</v>
      </c>
      <c r="BI25" s="193">
        <f t="shared" si="15"/>
        <v>21774.277203668727</v>
      </c>
      <c r="BJ25" s="193">
        <f t="shared" si="16"/>
        <v>2449.9889961933868</v>
      </c>
      <c r="BK25" s="193">
        <f t="shared" si="17"/>
        <v>3368.7348697659081</v>
      </c>
      <c r="BL25" s="193">
        <f t="shared" si="18"/>
        <v>1224.9944980966934</v>
      </c>
      <c r="BM25" s="193">
        <f t="shared" si="19"/>
        <v>6737.4697395318162</v>
      </c>
      <c r="BN25" s="193">
        <f t="shared" si="20"/>
        <v>7993.0891000809224</v>
      </c>
      <c r="BO25" s="142">
        <f t="shared" si="21"/>
        <v>306248.62452417333</v>
      </c>
      <c r="BQ25" s="244">
        <f t="shared" si="44"/>
        <v>243375.78190936055</v>
      </c>
      <c r="BR25" s="142">
        <f t="shared" si="22"/>
        <v>0</v>
      </c>
      <c r="BS25" s="142">
        <f t="shared" si="23"/>
        <v>25755.509322482983</v>
      </c>
      <c r="BT25" s="142">
        <f t="shared" si="24"/>
        <v>7441.841575937412</v>
      </c>
      <c r="BU25" s="142">
        <f t="shared" si="25"/>
        <v>7901.2145127236727</v>
      </c>
      <c r="BV25" s="142">
        <f t="shared" si="26"/>
        <v>2449.9889961933868</v>
      </c>
      <c r="BW25" s="142">
        <f t="shared" si="27"/>
        <v>3368.7348697659081</v>
      </c>
      <c r="BX25" s="142">
        <f t="shared" si="28"/>
        <v>1224.9944980966934</v>
      </c>
      <c r="BY25" s="142">
        <f t="shared" si="29"/>
        <v>6737.4697395318162</v>
      </c>
      <c r="BZ25" s="142">
        <f t="shared" si="30"/>
        <v>7993.0891000808915</v>
      </c>
      <c r="CA25" s="25"/>
      <c r="CB25" s="133">
        <f t="shared" si="31"/>
        <v>79.47</v>
      </c>
      <c r="CC25" s="133">
        <f t="shared" si="32"/>
        <v>0</v>
      </c>
      <c r="CD25" s="133">
        <f t="shared" si="33"/>
        <v>8.4100000000000037</v>
      </c>
      <c r="CE25" s="133">
        <f t="shared" si="34"/>
        <v>2.4300000000000002</v>
      </c>
      <c r="CF25" s="133">
        <f t="shared" si="35"/>
        <v>2.58</v>
      </c>
      <c r="CG25" s="133">
        <f t="shared" si="36"/>
        <v>0.8</v>
      </c>
      <c r="CH25" s="133">
        <f t="shared" si="37"/>
        <v>1.1000000000000005</v>
      </c>
      <c r="CI25" s="133">
        <f t="shared" si="38"/>
        <v>0.4</v>
      </c>
      <c r="CJ25" s="133">
        <f t="shared" si="39"/>
        <v>2.2000000000000011</v>
      </c>
      <c r="CK25" s="133">
        <f t="shared" si="40"/>
        <v>2.6099999999999994</v>
      </c>
      <c r="CM25" s="207">
        <f t="shared" si="45"/>
        <v>6.4818127572624229E-2</v>
      </c>
      <c r="CN25" s="140">
        <f t="shared" si="46"/>
        <v>5.5981848432921774E-3</v>
      </c>
      <c r="CO25" s="208">
        <f t="shared" si="47"/>
        <v>0.2813632035514998</v>
      </c>
      <c r="CQ25" s="242">
        <f>($AM25/$AG25)*'(2) 1897 HHs by sector, estate'!CO25</f>
        <v>2447.0921407493165</v>
      </c>
      <c r="CR25" s="242">
        <f>($AM25/$AG25)*'(2) 1897 HHs by sector, estate'!CP25</f>
        <v>3382.6086435332973</v>
      </c>
      <c r="CS25" s="242">
        <f>($AM25/$AG25)*'(2) 1897 HHs by sector, estate'!CQ25</f>
        <v>2117.4423558410126</v>
      </c>
      <c r="CT25" s="242">
        <f>($AM25/$AG25)*'(2) 1897 HHs by sector, estate'!CR25</f>
        <v>17275.370945084116</v>
      </c>
      <c r="CU25" s="242">
        <f>($AM25/$AG25)*'(2) 1897 HHs by sector, estate'!CS25</f>
        <v>280379.39629295329</v>
      </c>
      <c r="CV25" s="242">
        <f t="shared" si="48"/>
        <v>305601.910378161</v>
      </c>
      <c r="CW25" s="242">
        <f>($AM25/$AG25)*'(2) 1897 HHs by sector, estate'!CT25</f>
        <v>646.71414601233846</v>
      </c>
      <c r="CX25" s="242">
        <f>($AM25/$AG25)*'(2) 1897 HHs by sector, estate'!CU25</f>
        <v>306248.62452417338</v>
      </c>
      <c r="CZ25" s="255">
        <f t="shared" si="49"/>
        <v>0.79905408376982223</v>
      </c>
      <c r="DA25" s="255">
        <f t="shared" si="50"/>
        <v>1.1045302321892696</v>
      </c>
      <c r="DB25" s="255">
        <f t="shared" si="51"/>
        <v>0.69141285422291743</v>
      </c>
      <c r="DC25" s="255">
        <f t="shared" si="52"/>
        <v>5.6409627869922092</v>
      </c>
      <c r="DD25" s="255">
        <f t="shared" si="53"/>
        <v>91.552867128329538</v>
      </c>
      <c r="DE25" s="255">
        <f t="shared" si="54"/>
        <v>99.78882708550374</v>
      </c>
      <c r="DF25" s="255">
        <f t="shared" si="55"/>
        <v>0.21117291449623826</v>
      </c>
      <c r="DG25" s="255">
        <f t="shared" si="56"/>
        <v>100</v>
      </c>
      <c r="DI25" s="355">
        <f t="shared" si="57"/>
        <v>0</v>
      </c>
    </row>
    <row r="26" spans="1:113">
      <c r="A26" s="1">
        <f t="shared" si="42"/>
        <v>16</v>
      </c>
      <c r="B26" s="25">
        <v>24</v>
      </c>
      <c r="C26" s="1">
        <v>3</v>
      </c>
      <c r="D26" s="122">
        <v>0</v>
      </c>
      <c r="E26" s="20" t="s">
        <v>75</v>
      </c>
      <c r="F26" s="142">
        <v>105324.35380000001</v>
      </c>
      <c r="G26" s="142">
        <v>104229.19200000001</v>
      </c>
      <c r="H26" s="142">
        <v>641.99140000000011</v>
      </c>
      <c r="I26" s="142">
        <v>453.17039999999673</v>
      </c>
      <c r="J26" s="153"/>
      <c r="K26" s="142">
        <v>302.11360000000002</v>
      </c>
      <c r="L26" s="142">
        <v>124055.39700000003</v>
      </c>
      <c r="M26" s="142">
        <v>14161.575000000001</v>
      </c>
      <c r="P26" s="142">
        <v>6193.3287999999993</v>
      </c>
      <c r="Q26" s="142">
        <v>19863.9692</v>
      </c>
      <c r="R26" s="142">
        <v>3965.2410000000009</v>
      </c>
      <c r="S26" s="142">
        <v>54720.325799999999</v>
      </c>
      <c r="T26" s="142">
        <v>25150.957200000033</v>
      </c>
      <c r="U26" s="153"/>
      <c r="V26" s="142">
        <v>8685.7659999999996</v>
      </c>
      <c r="W26" s="142">
        <v>16805.069000000003</v>
      </c>
      <c r="X26" s="142">
        <v>36291.396200000003</v>
      </c>
      <c r="Y26" s="142">
        <v>86177.904400000014</v>
      </c>
      <c r="Z26" s="142">
        <v>5438.0447999999997</v>
      </c>
      <c r="AA26" s="142">
        <v>5173.6954000000005</v>
      </c>
      <c r="AB26" s="142">
        <v>7779.4252000000006</v>
      </c>
      <c r="AC26" s="142">
        <v>38406.191400000003</v>
      </c>
      <c r="AD26" s="142">
        <v>29380.547600000005</v>
      </c>
      <c r="AE26" s="142">
        <v>377642.00000000006</v>
      </c>
      <c r="AG26" s="153">
        <v>2430581</v>
      </c>
      <c r="AH26" s="142">
        <v>1327.9</v>
      </c>
      <c r="AI26" s="142">
        <v>1328.4</v>
      </c>
      <c r="AJ26" s="142">
        <v>2656.3</v>
      </c>
      <c r="AK26" s="142">
        <v>1320550.2504812579</v>
      </c>
      <c r="AL26" s="142">
        <v>1321047.4830478972</v>
      </c>
      <c r="AM26" s="142">
        <v>2641597.7335291551</v>
      </c>
      <c r="AN26" s="142">
        <f t="shared" si="0"/>
        <v>8.6817404369224942</v>
      </c>
      <c r="AO26" s="296"/>
      <c r="AP26" s="142">
        <f t="shared" si="43"/>
        <v>114468.34081378192</v>
      </c>
      <c r="AQ26" s="142">
        <f t="shared" si="1"/>
        <v>113278.09990894159</v>
      </c>
      <c r="AR26" s="142">
        <f t="shared" si="2"/>
        <v>697.72742697536489</v>
      </c>
      <c r="AS26" s="142">
        <f t="shared" si="3"/>
        <v>492.51347786495984</v>
      </c>
      <c r="AT26" s="156"/>
      <c r="AU26" s="142">
        <f t="shared" si="4"/>
        <v>328.3423185766423</v>
      </c>
      <c r="AV26" s="193">
        <f t="shared" si="5"/>
        <v>134825.56456553377</v>
      </c>
      <c r="AW26" s="193">
        <f t="shared" si="6"/>
        <v>15391.046183280108</v>
      </c>
      <c r="AX26" s="193"/>
      <c r="AY26" s="193"/>
      <c r="AZ26" s="193">
        <f t="shared" si="7"/>
        <v>6731.0175308211665</v>
      </c>
      <c r="BA26" s="193">
        <f t="shared" si="8"/>
        <v>21588.507446414231</v>
      </c>
      <c r="BB26" s="193">
        <f t="shared" si="9"/>
        <v>4309.4929313184311</v>
      </c>
      <c r="BC26" s="193">
        <f t="shared" si="10"/>
        <v>59471.002452194334</v>
      </c>
      <c r="BD26" s="193">
        <f t="shared" si="11"/>
        <v>27334.498021505504</v>
      </c>
      <c r="BE26" s="193"/>
      <c r="BF26" s="193">
        <f t="shared" si="12"/>
        <v>9439.8416590784655</v>
      </c>
      <c r="BG26" s="193">
        <f t="shared" si="13"/>
        <v>18264.04147082573</v>
      </c>
      <c r="BH26" s="193">
        <f t="shared" si="14"/>
        <v>39442.121019019156</v>
      </c>
      <c r="BI26" s="193">
        <f t="shared" si="15"/>
        <v>93659.646373987227</v>
      </c>
      <c r="BJ26" s="193">
        <f t="shared" si="16"/>
        <v>5910.1617343795606</v>
      </c>
      <c r="BK26" s="193">
        <f t="shared" si="17"/>
        <v>5622.8622056249997</v>
      </c>
      <c r="BL26" s="193">
        <f t="shared" si="18"/>
        <v>8454.8147033485384</v>
      </c>
      <c r="BM26" s="193">
        <f t="shared" si="19"/>
        <v>41740.517249055658</v>
      </c>
      <c r="BN26" s="193">
        <f t="shared" si="20"/>
        <v>31931.290481578468</v>
      </c>
      <c r="BO26" s="142">
        <f t="shared" si="21"/>
        <v>410427.89822080289</v>
      </c>
      <c r="BQ26" s="244">
        <f t="shared" si="44"/>
        <v>114468.34081378192</v>
      </c>
      <c r="BR26" s="142">
        <f t="shared" si="22"/>
        <v>328.3423185766423</v>
      </c>
      <c r="BS26" s="142">
        <f t="shared" si="23"/>
        <v>134825.56456553377</v>
      </c>
      <c r="BT26" s="142">
        <f t="shared" si="24"/>
        <v>9439.8416590784655</v>
      </c>
      <c r="BU26" s="142">
        <f t="shared" si="25"/>
        <v>57706.162489844886</v>
      </c>
      <c r="BV26" s="142">
        <f t="shared" si="26"/>
        <v>5910.1617343795606</v>
      </c>
      <c r="BW26" s="142">
        <f t="shared" si="27"/>
        <v>5622.8622056249997</v>
      </c>
      <c r="BX26" s="142">
        <f t="shared" si="28"/>
        <v>8454.8147033485384</v>
      </c>
      <c r="BY26" s="142">
        <f t="shared" si="29"/>
        <v>41740.517249055658</v>
      </c>
      <c r="BZ26" s="142">
        <f t="shared" si="30"/>
        <v>31931.290481578442</v>
      </c>
      <c r="CA26" s="25"/>
      <c r="CB26" s="133">
        <f t="shared" si="31"/>
        <v>27.889999999999997</v>
      </c>
      <c r="CC26" s="133">
        <f t="shared" si="32"/>
        <v>7.9999999999999988E-2</v>
      </c>
      <c r="CD26" s="133">
        <f t="shared" si="33"/>
        <v>32.850000000000009</v>
      </c>
      <c r="CE26" s="133">
        <f t="shared" si="34"/>
        <v>2.2999999999999998</v>
      </c>
      <c r="CF26" s="133">
        <f t="shared" si="35"/>
        <v>14.06</v>
      </c>
      <c r="CG26" s="133">
        <f t="shared" si="36"/>
        <v>1.4399999999999997</v>
      </c>
      <c r="CH26" s="133">
        <f t="shared" si="37"/>
        <v>1.3699999999999999</v>
      </c>
      <c r="CI26" s="133">
        <f t="shared" si="38"/>
        <v>2.0599999999999996</v>
      </c>
      <c r="CJ26" s="133">
        <f t="shared" si="39"/>
        <v>10.170000000000002</v>
      </c>
      <c r="CK26" s="133">
        <f t="shared" si="40"/>
        <v>7.7799999999999869</v>
      </c>
      <c r="CM26" s="207">
        <f t="shared" si="45"/>
        <v>0.3267568079680559</v>
      </c>
      <c r="CN26" s="140">
        <f t="shared" si="46"/>
        <v>1.7979818832745596E-2</v>
      </c>
      <c r="CO26" s="208">
        <f t="shared" si="47"/>
        <v>0.41819780758832775</v>
      </c>
      <c r="CQ26" s="242">
        <f>($AM26/$AG26)*'(2) 1897 HHs by sector, estate'!CO26</f>
        <v>13037.004860169362</v>
      </c>
      <c r="CR26" s="242">
        <f>($AM26/$AG26)*'(2) 1897 HHs by sector, estate'!CP26</f>
        <v>4501.6386364693808</v>
      </c>
      <c r="CS26" s="242">
        <f>($AM26/$AG26)*'(2) 1897 HHs by sector, estate'!CQ26</f>
        <v>8419.6971263601881</v>
      </c>
      <c r="CT26" s="242">
        <f>($AM26/$AG26)*'(2) 1897 HHs by sector, estate'!CR26</f>
        <v>56955.801250106008</v>
      </c>
      <c r="CU26" s="242">
        <f>($AM26/$AG26)*'(2) 1897 HHs by sector, estate'!CS26</f>
        <v>319783.17686548911</v>
      </c>
      <c r="CV26" s="242">
        <f t="shared" si="48"/>
        <v>402697.31873859407</v>
      </c>
      <c r="CW26" s="242">
        <f>($AM26/$AG26)*'(2) 1897 HHs by sector, estate'!CT26</f>
        <v>7730.5794822088119</v>
      </c>
      <c r="CX26" s="242">
        <f>($AM26/$AG26)*'(2) 1897 HHs by sector, estate'!CU26</f>
        <v>410427.89822080283</v>
      </c>
      <c r="CZ26" s="255">
        <f t="shared" si="49"/>
        <v>3.1764421757596231</v>
      </c>
      <c r="DA26" s="255">
        <f t="shared" si="50"/>
        <v>1.0968159464753491</v>
      </c>
      <c r="DB26" s="255">
        <f t="shared" si="51"/>
        <v>2.0514436671725815</v>
      </c>
      <c r="DC26" s="255">
        <f t="shared" si="52"/>
        <v>13.877175868650333</v>
      </c>
      <c r="DD26" s="255">
        <f t="shared" si="53"/>
        <v>77.914580917072925</v>
      </c>
      <c r="DE26" s="255">
        <f t="shared" si="54"/>
        <v>98.116458575130807</v>
      </c>
      <c r="DF26" s="255">
        <f t="shared" si="55"/>
        <v>1.883541424869198</v>
      </c>
      <c r="DG26" s="255">
        <f t="shared" si="56"/>
        <v>100</v>
      </c>
      <c r="DI26" s="355">
        <f t="shared" si="57"/>
        <v>0</v>
      </c>
    </row>
    <row r="27" spans="1:113">
      <c r="A27" s="1">
        <f t="shared" si="42"/>
        <v>17</v>
      </c>
      <c r="B27" s="25">
        <v>25</v>
      </c>
      <c r="C27" s="1">
        <v>3</v>
      </c>
      <c r="D27" s="122">
        <v>0</v>
      </c>
      <c r="E27" s="20" t="s">
        <v>291</v>
      </c>
      <c r="F27" s="142">
        <v>213546.85439999995</v>
      </c>
      <c r="G27" s="142">
        <v>210510.64320000002</v>
      </c>
      <c r="H27" s="142">
        <v>981.40159999999992</v>
      </c>
      <c r="I27" s="142">
        <v>2054.8095999999837</v>
      </c>
      <c r="J27" s="153"/>
      <c r="K27" s="142">
        <v>1594.7776000000001</v>
      </c>
      <c r="L27" s="142">
        <v>37875.967999999993</v>
      </c>
      <c r="M27" s="142">
        <v>13095.577599999999</v>
      </c>
      <c r="P27" s="142">
        <v>2269.4911999999999</v>
      </c>
      <c r="Q27" s="142">
        <v>6256.4351999999999</v>
      </c>
      <c r="R27" s="142">
        <v>3250.8928000000001</v>
      </c>
      <c r="S27" s="142">
        <v>5121.6895999999997</v>
      </c>
      <c r="T27" s="142">
        <v>7881.8815999999933</v>
      </c>
      <c r="U27" s="153"/>
      <c r="V27" s="142">
        <v>8403.2512000000006</v>
      </c>
      <c r="W27" s="142">
        <v>7636.5312000000004</v>
      </c>
      <c r="X27" s="142">
        <v>9630.003200000001</v>
      </c>
      <c r="Y27" s="142">
        <v>28000.614400000002</v>
      </c>
      <c r="Z27" s="142">
        <v>3066.88</v>
      </c>
      <c r="AA27" s="142">
        <v>3342.8992000000007</v>
      </c>
      <c r="AB27" s="142">
        <v>1502.7711999999999</v>
      </c>
      <c r="AC27" s="142">
        <v>10519.3984</v>
      </c>
      <c r="AD27" s="142">
        <v>9568.6656000000003</v>
      </c>
      <c r="AE27" s="142">
        <v>306687.99999999994</v>
      </c>
      <c r="AG27" s="153">
        <v>1584774</v>
      </c>
      <c r="AH27" s="142">
        <v>853</v>
      </c>
      <c r="AI27" s="142">
        <v>946.5</v>
      </c>
      <c r="AJ27" s="142">
        <v>1799.5</v>
      </c>
      <c r="AK27" s="142">
        <v>846252.56700373674</v>
      </c>
      <c r="AL27" s="142">
        <v>939012.95975268097</v>
      </c>
      <c r="AM27" s="142">
        <v>1785265.5267564177</v>
      </c>
      <c r="AN27" s="142">
        <f t="shared" si="0"/>
        <v>12.651111562684504</v>
      </c>
      <c r="AO27" s="296"/>
      <c r="AP27" s="142">
        <f t="shared" si="43"/>
        <v>240562.90518874739</v>
      </c>
      <c r="AQ27" s="142">
        <f t="shared" si="1"/>
        <v>237142.57952255674</v>
      </c>
      <c r="AR27" s="142">
        <f t="shared" si="2"/>
        <v>1105.5598112939706</v>
      </c>
      <c r="AS27" s="142">
        <f t="shared" si="3"/>
        <v>2314.7658548967329</v>
      </c>
      <c r="AT27" s="156"/>
      <c r="AU27" s="142">
        <f t="shared" si="4"/>
        <v>1796.5346933527026</v>
      </c>
      <c r="AV27" s="193">
        <f t="shared" si="5"/>
        <v>42667.698967126671</v>
      </c>
      <c r="AW27" s="193">
        <f t="shared" si="6"/>
        <v>14752.31373195392</v>
      </c>
      <c r="AX27" s="193"/>
      <c r="AY27" s="193"/>
      <c r="AZ27" s="193">
        <f t="shared" si="7"/>
        <v>2556.6070636173072</v>
      </c>
      <c r="BA27" s="193">
        <f t="shared" si="8"/>
        <v>7047.9437969990631</v>
      </c>
      <c r="BB27" s="193">
        <f t="shared" si="9"/>
        <v>3662.1668749112782</v>
      </c>
      <c r="BC27" s="193">
        <f t="shared" si="10"/>
        <v>5769.6402651904091</v>
      </c>
      <c r="BD27" s="193">
        <f t="shared" si="11"/>
        <v>8879.0272344546938</v>
      </c>
      <c r="BE27" s="193"/>
      <c r="BF27" s="193">
        <f t="shared" si="12"/>
        <v>9466.3558842046241</v>
      </c>
      <c r="BG27" s="193">
        <f t="shared" si="13"/>
        <v>8602.6372816312105</v>
      </c>
      <c r="BH27" s="193">
        <f t="shared" si="14"/>
        <v>10848.305648322088</v>
      </c>
      <c r="BI27" s="193">
        <f t="shared" si="15"/>
        <v>31543.003365981102</v>
      </c>
      <c r="BJ27" s="193">
        <f t="shared" si="16"/>
        <v>3454.8744102936589</v>
      </c>
      <c r="BK27" s="193">
        <f t="shared" si="17"/>
        <v>3765.8131072200881</v>
      </c>
      <c r="BL27" s="193">
        <f t="shared" si="18"/>
        <v>1692.8884610438924</v>
      </c>
      <c r="BM27" s="193">
        <f t="shared" si="19"/>
        <v>11850.219227307249</v>
      </c>
      <c r="BN27" s="193">
        <f t="shared" si="20"/>
        <v>10779.208160116215</v>
      </c>
      <c r="BO27" s="142">
        <f t="shared" si="21"/>
        <v>345487.44102936576</v>
      </c>
      <c r="BQ27" s="244">
        <f t="shared" si="44"/>
        <v>240562.90518874739</v>
      </c>
      <c r="BR27" s="142">
        <f t="shared" si="22"/>
        <v>1796.5346933527026</v>
      </c>
      <c r="BS27" s="142">
        <f t="shared" si="23"/>
        <v>42667.698967126671</v>
      </c>
      <c r="BT27" s="142">
        <f t="shared" si="24"/>
        <v>9466.3558842046241</v>
      </c>
      <c r="BU27" s="142">
        <f t="shared" si="25"/>
        <v>19450.9429299533</v>
      </c>
      <c r="BV27" s="142">
        <f t="shared" si="26"/>
        <v>3454.8744102936589</v>
      </c>
      <c r="BW27" s="142">
        <f t="shared" si="27"/>
        <v>3765.8131072200881</v>
      </c>
      <c r="BX27" s="142">
        <f t="shared" si="28"/>
        <v>1692.8884610438924</v>
      </c>
      <c r="BY27" s="142">
        <f t="shared" si="29"/>
        <v>11850.219227307249</v>
      </c>
      <c r="BZ27" s="142">
        <f t="shared" si="30"/>
        <v>10779.208160116221</v>
      </c>
      <c r="CA27" s="25"/>
      <c r="CB27" s="133">
        <f t="shared" si="31"/>
        <v>69.63</v>
      </c>
      <c r="CC27" s="133">
        <f t="shared" si="32"/>
        <v>0.52000000000000024</v>
      </c>
      <c r="CD27" s="133">
        <f t="shared" si="33"/>
        <v>12.350000000000001</v>
      </c>
      <c r="CE27" s="133">
        <f t="shared" si="34"/>
        <v>2.7400000000000007</v>
      </c>
      <c r="CF27" s="133">
        <f t="shared" si="35"/>
        <v>5.6300000000000026</v>
      </c>
      <c r="CG27" s="133">
        <f t="shared" si="36"/>
        <v>1.0000000000000004</v>
      </c>
      <c r="CH27" s="133">
        <f t="shared" si="37"/>
        <v>1.0900000000000003</v>
      </c>
      <c r="CI27" s="133">
        <f t="shared" si="38"/>
        <v>0.49000000000000005</v>
      </c>
      <c r="CJ27" s="133">
        <f t="shared" si="39"/>
        <v>3.4300000000000006</v>
      </c>
      <c r="CK27" s="133">
        <f t="shared" si="40"/>
        <v>3.1199999999999903</v>
      </c>
      <c r="CM27" s="207">
        <f t="shared" si="45"/>
        <v>7.8332618741053531E-2</v>
      </c>
      <c r="CN27" s="140">
        <f t="shared" si="46"/>
        <v>1.1528993048937182E-2</v>
      </c>
      <c r="CO27" s="208">
        <f t="shared" si="47"/>
        <v>0.19797641147071601</v>
      </c>
      <c r="CQ27" s="242">
        <f>($AM27/$AG27)*'(2) 1897 HHs by sector, estate'!CO27</f>
        <v>2778.4639550618999</v>
      </c>
      <c r="CR27" s="242">
        <f>($AM27/$AG27)*'(2) 1897 HHs by sector, estate'!CP27</f>
        <v>2929.1048803618428</v>
      </c>
      <c r="CS27" s="242">
        <f>($AM27/$AG27)*'(2) 1897 HHs by sector, estate'!CQ27</f>
        <v>1933.2615420548395</v>
      </c>
      <c r="CT27" s="242">
        <f>($AM27/$AG27)*'(2) 1897 HHs by sector, estate'!CR27</f>
        <v>15557.218106012344</v>
      </c>
      <c r="CU27" s="242">
        <f>($AM27/$AG27)*'(2) 1897 HHs by sector, estate'!CS27</f>
        <v>321320.79973674665</v>
      </c>
      <c r="CV27" s="242">
        <f t="shared" si="48"/>
        <v>344518.84822023759</v>
      </c>
      <c r="CW27" s="242">
        <f>($AM27/$AG27)*'(2) 1897 HHs by sector, estate'!CT27</f>
        <v>968.59280912828729</v>
      </c>
      <c r="CX27" s="242">
        <f>($AM27/$AG27)*'(2) 1897 HHs by sector, estate'!CU27</f>
        <v>345487.44102936587</v>
      </c>
      <c r="CZ27" s="255">
        <f t="shared" si="49"/>
        <v>0.8042156168639818</v>
      </c>
      <c r="DA27" s="255">
        <f t="shared" si="50"/>
        <v>0.84781804850407683</v>
      </c>
      <c r="DB27" s="255">
        <f t="shared" si="51"/>
        <v>0.55957505612787695</v>
      </c>
      <c r="DC27" s="255">
        <f t="shared" si="52"/>
        <v>4.5029764496388758</v>
      </c>
      <c r="DD27" s="255">
        <f t="shared" si="53"/>
        <v>93.005059396481769</v>
      </c>
      <c r="DE27" s="255">
        <f t="shared" si="54"/>
        <v>99.719644567616569</v>
      </c>
      <c r="DF27" s="255">
        <f t="shared" si="55"/>
        <v>0.2803554323834187</v>
      </c>
      <c r="DG27" s="255">
        <f t="shared" si="56"/>
        <v>100</v>
      </c>
      <c r="DI27" s="355">
        <f t="shared" si="57"/>
        <v>0</v>
      </c>
    </row>
    <row r="28" spans="1:113">
      <c r="A28" s="1">
        <f t="shared" si="42"/>
        <v>18</v>
      </c>
      <c r="B28" s="25">
        <v>40</v>
      </c>
      <c r="C28" s="1">
        <v>3</v>
      </c>
      <c r="D28" s="122">
        <v>0</v>
      </c>
      <c r="E28" s="20" t="s">
        <v>640</v>
      </c>
      <c r="F28" s="142">
        <v>205053.94470000002</v>
      </c>
      <c r="G28" s="142">
        <v>203138.24129999999</v>
      </c>
      <c r="H28" s="142">
        <v>1620.9798000000001</v>
      </c>
      <c r="I28" s="142">
        <v>294.72360000000276</v>
      </c>
      <c r="J28" s="153"/>
      <c r="K28" s="142">
        <v>24.560300000000005</v>
      </c>
      <c r="L28" s="142">
        <v>10290.765700000002</v>
      </c>
      <c r="M28" s="142">
        <v>1424.4974</v>
      </c>
      <c r="P28" s="142">
        <v>1645.5401000000002</v>
      </c>
      <c r="Q28" s="142">
        <v>2848.9947999999999</v>
      </c>
      <c r="R28" s="142">
        <v>294.72359999999998</v>
      </c>
      <c r="S28" s="142">
        <v>1375.3768000000002</v>
      </c>
      <c r="T28" s="142">
        <v>2701.6330000000007</v>
      </c>
      <c r="U28" s="153"/>
      <c r="V28" s="142">
        <v>1817.4622000000002</v>
      </c>
      <c r="W28" s="142">
        <v>2578.8315000000002</v>
      </c>
      <c r="X28" s="142">
        <v>5280.464500000001</v>
      </c>
      <c r="Y28" s="142">
        <v>20556.971099999999</v>
      </c>
      <c r="Z28" s="142">
        <v>1473.6180000000002</v>
      </c>
      <c r="AA28" s="142">
        <v>1817.4622000000002</v>
      </c>
      <c r="AB28" s="142">
        <v>1031.5326</v>
      </c>
      <c r="AC28" s="142">
        <v>7220.7281999999996</v>
      </c>
      <c r="AD28" s="142">
        <v>9013.6300999999985</v>
      </c>
      <c r="AE28" s="142">
        <v>245603.00000000003</v>
      </c>
      <c r="AG28" s="153">
        <v>1525279</v>
      </c>
      <c r="AH28" s="142">
        <v>831.1</v>
      </c>
      <c r="AI28" s="142">
        <v>915.1</v>
      </c>
      <c r="AJ28" s="142">
        <v>1746.2</v>
      </c>
      <c r="AK28" s="142">
        <v>824103.46279230865</v>
      </c>
      <c r="AL28" s="142">
        <v>907396.31669021968</v>
      </c>
      <c r="AM28" s="142">
        <v>1731499.7794825283</v>
      </c>
      <c r="AN28" s="142">
        <f t="shared" si="0"/>
        <v>13.520200532658507</v>
      </c>
      <c r="AO28" s="296"/>
      <c r="AP28" s="142">
        <f t="shared" si="43"/>
        <v>232777.6492235667</v>
      </c>
      <c r="AQ28" s="142">
        <f t="shared" si="1"/>
        <v>230602.93888227572</v>
      </c>
      <c r="AR28" s="142">
        <f t="shared" si="2"/>
        <v>1840.1395195538869</v>
      </c>
      <c r="AS28" s="142">
        <f t="shared" si="3"/>
        <v>334.57082173707346</v>
      </c>
      <c r="AT28" s="156"/>
      <c r="AU28" s="142">
        <f t="shared" si="4"/>
        <v>27.880901811422536</v>
      </c>
      <c r="AV28" s="193">
        <f t="shared" si="5"/>
        <v>11682.097858986042</v>
      </c>
      <c r="AW28" s="193">
        <f t="shared" si="6"/>
        <v>1617.0923050625065</v>
      </c>
      <c r="AX28" s="193"/>
      <c r="AY28" s="193"/>
      <c r="AZ28" s="193">
        <f t="shared" si="7"/>
        <v>1868.0204213653094</v>
      </c>
      <c r="BA28" s="193">
        <f t="shared" si="8"/>
        <v>3234.184610125013</v>
      </c>
      <c r="BB28" s="193">
        <f t="shared" si="9"/>
        <v>334.57082173707028</v>
      </c>
      <c r="BC28" s="193">
        <f t="shared" si="10"/>
        <v>1561.3305014396619</v>
      </c>
      <c r="BD28" s="193">
        <f t="shared" si="11"/>
        <v>3066.8991992564788</v>
      </c>
      <c r="BE28" s="193"/>
      <c r="BF28" s="193">
        <f t="shared" si="12"/>
        <v>2063.1867340452673</v>
      </c>
      <c r="BG28" s="193">
        <f t="shared" si="13"/>
        <v>2927.4946901993658</v>
      </c>
      <c r="BH28" s="193">
        <f t="shared" si="14"/>
        <v>5994.3938894558441</v>
      </c>
      <c r="BI28" s="193">
        <f t="shared" si="15"/>
        <v>23336.314816160655</v>
      </c>
      <c r="BJ28" s="193">
        <f t="shared" si="16"/>
        <v>1672.8541086853518</v>
      </c>
      <c r="BK28" s="193">
        <f t="shared" si="17"/>
        <v>2063.1867340452673</v>
      </c>
      <c r="BL28" s="193">
        <f t="shared" si="18"/>
        <v>1170.997876079746</v>
      </c>
      <c r="BM28" s="193">
        <f t="shared" si="19"/>
        <v>8196.9851325582222</v>
      </c>
      <c r="BN28" s="193">
        <f t="shared" si="20"/>
        <v>10232.290964792066</v>
      </c>
      <c r="BO28" s="142">
        <f t="shared" si="21"/>
        <v>278809.01811422524</v>
      </c>
      <c r="BQ28" s="244">
        <f t="shared" si="44"/>
        <v>232777.6492235667</v>
      </c>
      <c r="BR28" s="142">
        <f t="shared" si="22"/>
        <v>27.880901811422536</v>
      </c>
      <c r="BS28" s="142">
        <f t="shared" si="23"/>
        <v>11682.097858986042</v>
      </c>
      <c r="BT28" s="142">
        <f t="shared" si="24"/>
        <v>2063.1867340452673</v>
      </c>
      <c r="BU28" s="142">
        <f t="shared" si="25"/>
        <v>8921.8885796552095</v>
      </c>
      <c r="BV28" s="142">
        <f t="shared" si="26"/>
        <v>1672.8541086853518</v>
      </c>
      <c r="BW28" s="142">
        <f t="shared" si="27"/>
        <v>2063.1867340452673</v>
      </c>
      <c r="BX28" s="142">
        <f t="shared" si="28"/>
        <v>1170.997876079746</v>
      </c>
      <c r="BY28" s="142">
        <f t="shared" si="29"/>
        <v>8196.9851325582222</v>
      </c>
      <c r="BZ28" s="142">
        <f t="shared" si="30"/>
        <v>10232.290964792017</v>
      </c>
      <c r="CA28" s="25"/>
      <c r="CB28" s="133">
        <f t="shared" si="31"/>
        <v>83.490000000000009</v>
      </c>
      <c r="CC28" s="133">
        <f t="shared" si="32"/>
        <v>1.0000000000000004E-2</v>
      </c>
      <c r="CD28" s="133">
        <f t="shared" si="33"/>
        <v>4.1900000000000013</v>
      </c>
      <c r="CE28" s="133">
        <f t="shared" si="34"/>
        <v>0.74000000000000021</v>
      </c>
      <c r="CF28" s="133">
        <f t="shared" si="35"/>
        <v>3.2000000000000006</v>
      </c>
      <c r="CG28" s="133">
        <f t="shared" si="36"/>
        <v>0.60000000000000009</v>
      </c>
      <c r="CH28" s="133">
        <f t="shared" si="37"/>
        <v>0.74000000000000021</v>
      </c>
      <c r="CI28" s="133">
        <f t="shared" si="38"/>
        <v>0.42000000000000004</v>
      </c>
      <c r="CJ28" s="133">
        <f t="shared" si="39"/>
        <v>2.94</v>
      </c>
      <c r="CK28" s="133">
        <f t="shared" si="40"/>
        <v>3.6700000000000017</v>
      </c>
      <c r="CM28" s="207">
        <f t="shared" si="45"/>
        <v>7.3781306239082661E-2</v>
      </c>
      <c r="CN28" s="140">
        <f t="shared" si="46"/>
        <v>3.5416582746676606E-3</v>
      </c>
      <c r="CO28" s="208">
        <f t="shared" si="47"/>
        <v>0.47018344104462129</v>
      </c>
      <c r="CQ28" s="242">
        <f>($AM28/$AG28)*'(2) 1897 HHs by sector, estate'!CO28</f>
        <v>4503.2672516058074</v>
      </c>
      <c r="CR28" s="242">
        <f>($AM28/$AG28)*'(2) 1897 HHs by sector, estate'!CP28</f>
        <v>2126.4210073847357</v>
      </c>
      <c r="CS28" s="242">
        <f>($AM28/$AG28)*'(2) 1897 HHs by sector, estate'!CQ28</f>
        <v>1649.8818888209942</v>
      </c>
      <c r="CT28" s="242">
        <f>($AM28/$AG28)*'(2) 1897 HHs by sector, estate'!CR28</f>
        <v>15943.496355721778</v>
      </c>
      <c r="CU28" s="242">
        <f>($AM28/$AG28)*'(2) 1897 HHs by sector, estate'!CS28</f>
        <v>253731.58113114961</v>
      </c>
      <c r="CV28" s="242">
        <f t="shared" si="48"/>
        <v>277954.64763468294</v>
      </c>
      <c r="CW28" s="242">
        <f>($AM28/$AG28)*'(2) 1897 HHs by sector, estate'!CT28</f>
        <v>854.37047954235845</v>
      </c>
      <c r="CX28" s="242">
        <f>($AM28/$AG28)*'(2) 1897 HHs by sector, estate'!CU28</f>
        <v>278809.0181142253</v>
      </c>
      <c r="CZ28" s="255">
        <f t="shared" si="49"/>
        <v>1.6151799113473664</v>
      </c>
      <c r="DA28" s="255">
        <f t="shared" si="50"/>
        <v>0.76268013917453781</v>
      </c>
      <c r="DB28" s="255">
        <f t="shared" si="51"/>
        <v>0.59176058937414056</v>
      </c>
      <c r="DC28" s="255">
        <f t="shared" si="52"/>
        <v>5.7184292185232994</v>
      </c>
      <c r="DD28" s="255">
        <f t="shared" si="53"/>
        <v>91.005514400971876</v>
      </c>
      <c r="DE28" s="255">
        <f t="shared" si="54"/>
        <v>99.693564259391238</v>
      </c>
      <c r="DF28" s="255">
        <f t="shared" si="55"/>
        <v>0.30643574060876733</v>
      </c>
      <c r="DG28" s="255">
        <f t="shared" si="56"/>
        <v>100</v>
      </c>
      <c r="DI28" s="355">
        <f t="shared" si="57"/>
        <v>0</v>
      </c>
    </row>
    <row r="29" spans="1:113">
      <c r="A29" s="1">
        <f t="shared" si="42"/>
        <v>19</v>
      </c>
      <c r="B29" s="25">
        <v>43</v>
      </c>
      <c r="C29" s="1">
        <v>3</v>
      </c>
      <c r="D29" s="122">
        <v>0</v>
      </c>
      <c r="E29" s="20" t="s">
        <v>422</v>
      </c>
      <c r="F29" s="142">
        <v>267468.03220000002</v>
      </c>
      <c r="G29" s="142">
        <v>264561.489</v>
      </c>
      <c r="H29" s="142">
        <v>2014.7628999999997</v>
      </c>
      <c r="I29" s="142">
        <v>891.78030000003196</v>
      </c>
      <c r="J29" s="153"/>
      <c r="K29" s="142">
        <v>33.028900000000007</v>
      </c>
      <c r="L29" s="142">
        <v>21832.102900000002</v>
      </c>
      <c r="M29" s="142">
        <v>1684.4739</v>
      </c>
      <c r="P29" s="142">
        <v>1552.3582999999999</v>
      </c>
      <c r="Q29" s="142">
        <v>7266.3580000000002</v>
      </c>
      <c r="R29" s="142">
        <v>924.80920000000015</v>
      </c>
      <c r="S29" s="142">
        <v>5912.1731</v>
      </c>
      <c r="T29" s="142">
        <v>4491.9304000000011</v>
      </c>
      <c r="U29" s="153"/>
      <c r="V29" s="142">
        <v>4260.7281000000003</v>
      </c>
      <c r="W29" s="142">
        <v>3203.8033</v>
      </c>
      <c r="X29" s="142">
        <v>7365.4447000000009</v>
      </c>
      <c r="Y29" s="142">
        <v>26125.859900000003</v>
      </c>
      <c r="Z29" s="142">
        <v>2014.7628999999997</v>
      </c>
      <c r="AA29" s="142">
        <v>3401.9767000000006</v>
      </c>
      <c r="AB29" s="142">
        <v>1453.2716</v>
      </c>
      <c r="AC29" s="142">
        <v>9347.1787000000004</v>
      </c>
      <c r="AD29" s="142">
        <v>9908.6700000000019</v>
      </c>
      <c r="AE29" s="142">
        <v>330289</v>
      </c>
      <c r="AG29" s="153">
        <v>1769135</v>
      </c>
      <c r="AH29" s="142">
        <v>936.9</v>
      </c>
      <c r="AI29" s="142">
        <v>1100.3</v>
      </c>
      <c r="AJ29" s="142">
        <v>2037.1999999999998</v>
      </c>
      <c r="AK29" s="142">
        <v>928674.87420712982</v>
      </c>
      <c r="AL29" s="142">
        <v>1090640.3715338935</v>
      </c>
      <c r="AM29" s="142">
        <v>2019315.2457410234</v>
      </c>
      <c r="AN29" s="142">
        <f t="shared" si="0"/>
        <v>14.141388064846575</v>
      </c>
      <c r="AO29" s="296"/>
      <c r="AP29" s="142">
        <f t="shared" si="43"/>
        <v>305291.72458281083</v>
      </c>
      <c r="AQ29" s="142">
        <f t="shared" si="1"/>
        <v>301974.15582962637</v>
      </c>
      <c r="AR29" s="142">
        <f t="shared" si="2"/>
        <v>2299.6783402755564</v>
      </c>
      <c r="AS29" s="142">
        <f t="shared" si="3"/>
        <v>1017.8904129088895</v>
      </c>
      <c r="AT29" s="156"/>
      <c r="AU29" s="142">
        <f t="shared" si="4"/>
        <v>37.699644922550114</v>
      </c>
      <c r="AV29" s="193">
        <f t="shared" si="5"/>
        <v>24919.465293805624</v>
      </c>
      <c r="AW29" s="193">
        <f t="shared" si="6"/>
        <v>1922.6818910500556</v>
      </c>
      <c r="AX29" s="193"/>
      <c r="AY29" s="193"/>
      <c r="AZ29" s="193">
        <f t="shared" si="7"/>
        <v>1771.883311359855</v>
      </c>
      <c r="BA29" s="193">
        <f t="shared" si="8"/>
        <v>8293.9218829610254</v>
      </c>
      <c r="BB29" s="193">
        <f t="shared" si="9"/>
        <v>1055.5900578314033</v>
      </c>
      <c r="BC29" s="193">
        <f t="shared" si="10"/>
        <v>6748.2364411364697</v>
      </c>
      <c r="BD29" s="193">
        <f t="shared" si="11"/>
        <v>5127.1517094668161</v>
      </c>
      <c r="BE29" s="193"/>
      <c r="BF29" s="193">
        <f t="shared" si="12"/>
        <v>4863.2541950089644</v>
      </c>
      <c r="BG29" s="193">
        <f t="shared" si="13"/>
        <v>3656.8655574873605</v>
      </c>
      <c r="BH29" s="193">
        <f t="shared" si="14"/>
        <v>8407.0208177286768</v>
      </c>
      <c r="BI29" s="193">
        <f t="shared" si="15"/>
        <v>29820.419133737141</v>
      </c>
      <c r="BJ29" s="193">
        <f t="shared" si="16"/>
        <v>2299.6783402755564</v>
      </c>
      <c r="BK29" s="193">
        <f t="shared" si="17"/>
        <v>3883.0634270226619</v>
      </c>
      <c r="BL29" s="193">
        <f t="shared" si="18"/>
        <v>1658.7843765922048</v>
      </c>
      <c r="BM29" s="193">
        <f t="shared" si="19"/>
        <v>10668.999513081681</v>
      </c>
      <c r="BN29" s="193">
        <f t="shared" si="20"/>
        <v>11309.893476765035</v>
      </c>
      <c r="BO29" s="142">
        <f t="shared" si="21"/>
        <v>376996.44922550116</v>
      </c>
      <c r="BQ29" s="244">
        <f t="shared" si="44"/>
        <v>305291.72458281083</v>
      </c>
      <c r="BR29" s="142">
        <f t="shared" si="22"/>
        <v>37.699644922550114</v>
      </c>
      <c r="BS29" s="142">
        <f t="shared" si="23"/>
        <v>24919.465293805624</v>
      </c>
      <c r="BT29" s="142">
        <f t="shared" si="24"/>
        <v>4863.2541950089644</v>
      </c>
      <c r="BU29" s="142">
        <f t="shared" si="25"/>
        <v>12063.886375216038</v>
      </c>
      <c r="BV29" s="142">
        <f t="shared" si="26"/>
        <v>2299.6783402755564</v>
      </c>
      <c r="BW29" s="142">
        <f t="shared" si="27"/>
        <v>3883.0634270226619</v>
      </c>
      <c r="BX29" s="142">
        <f t="shared" si="28"/>
        <v>1658.7843765922048</v>
      </c>
      <c r="BY29" s="142">
        <f t="shared" si="29"/>
        <v>10668.999513081681</v>
      </c>
      <c r="BZ29" s="142">
        <f t="shared" si="30"/>
        <v>11309.893476765079</v>
      </c>
      <c r="CA29" s="25"/>
      <c r="CB29" s="133">
        <f t="shared" si="31"/>
        <v>80.97999999999999</v>
      </c>
      <c r="CC29" s="133">
        <f t="shared" si="32"/>
        <v>0.01</v>
      </c>
      <c r="CD29" s="133">
        <f t="shared" si="33"/>
        <v>6.6099999999999985</v>
      </c>
      <c r="CE29" s="133">
        <f t="shared" si="34"/>
        <v>1.2899999999999998</v>
      </c>
      <c r="CF29" s="133">
        <f t="shared" si="35"/>
        <v>3.2</v>
      </c>
      <c r="CG29" s="133">
        <f t="shared" si="36"/>
        <v>0.60999999999999976</v>
      </c>
      <c r="CH29" s="133">
        <f t="shared" si="37"/>
        <v>1.03</v>
      </c>
      <c r="CI29" s="133">
        <f t="shared" si="38"/>
        <v>0.43999999999999995</v>
      </c>
      <c r="CJ29" s="133">
        <f t="shared" si="39"/>
        <v>2.8299999999999992</v>
      </c>
      <c r="CK29" s="133">
        <f t="shared" si="40"/>
        <v>3</v>
      </c>
      <c r="CM29" s="207">
        <f t="shared" si="45"/>
        <v>7.506786749748029E-2</v>
      </c>
      <c r="CN29" s="140">
        <f t="shared" si="46"/>
        <v>5.5096584361082387E-3</v>
      </c>
      <c r="CO29" s="208">
        <f t="shared" si="47"/>
        <v>0.39418754664261296</v>
      </c>
      <c r="CQ29" s="242">
        <f>($AM29/$AG29)*'(2) 1897 HHs by sector, estate'!CO29</f>
        <v>2638.7737684005915</v>
      </c>
      <c r="CR29" s="242">
        <f>($AM29/$AG29)*'(2) 1897 HHs by sector, estate'!CP29</f>
        <v>3733.0242166552175</v>
      </c>
      <c r="CS29" s="242">
        <f>($AM29/$AG29)*'(2) 1897 HHs by sector, estate'!CQ29</f>
        <v>1907.2135368800205</v>
      </c>
      <c r="CT29" s="242">
        <f>($AM29/$AG29)*'(2) 1897 HHs by sector, estate'!CR29</f>
        <v>18073.991435085565</v>
      </c>
      <c r="CU29" s="242">
        <f>($AM29/$AG29)*'(2) 1897 HHs by sector, estate'!CS29</f>
        <v>349879.28227482032</v>
      </c>
      <c r="CV29" s="242">
        <f t="shared" si="48"/>
        <v>376232.28523184173</v>
      </c>
      <c r="CW29" s="242">
        <f>($AM29/$AG29)*'(2) 1897 HHs by sector, estate'!CT29</f>
        <v>764.16399365941379</v>
      </c>
      <c r="CX29" s="242">
        <f>($AM29/$AG29)*'(2) 1897 HHs by sector, estate'!CU29</f>
        <v>376996.4492255011</v>
      </c>
      <c r="CZ29" s="255">
        <f t="shared" si="49"/>
        <v>0.69994658406509414</v>
      </c>
      <c r="DA29" s="255">
        <f t="shared" si="50"/>
        <v>0.99020142612067474</v>
      </c>
      <c r="DB29" s="255">
        <f t="shared" si="51"/>
        <v>0.50589694963923049</v>
      </c>
      <c r="DC29" s="255">
        <f t="shared" si="52"/>
        <v>4.7942073386146333</v>
      </c>
      <c r="DD29" s="255">
        <f t="shared" si="53"/>
        <v>92.807049772911625</v>
      </c>
      <c r="DE29" s="255">
        <f t="shared" si="54"/>
        <v>99.797302071351268</v>
      </c>
      <c r="DF29" s="255">
        <f t="shared" si="55"/>
        <v>0.20269792864874644</v>
      </c>
      <c r="DG29" s="255">
        <f t="shared" si="56"/>
        <v>100</v>
      </c>
      <c r="DI29" s="355">
        <f t="shared" si="57"/>
        <v>0</v>
      </c>
    </row>
    <row r="30" spans="1:113">
      <c r="A30" s="1">
        <f t="shared" si="42"/>
        <v>20</v>
      </c>
      <c r="B30" s="25">
        <v>50</v>
      </c>
      <c r="C30" s="1">
        <v>3</v>
      </c>
      <c r="D30" s="122">
        <v>0</v>
      </c>
      <c r="E30" s="20" t="s">
        <v>300</v>
      </c>
      <c r="F30" s="142">
        <v>166531.0018</v>
      </c>
      <c r="G30" s="142">
        <v>165502.46830000001</v>
      </c>
      <c r="H30" s="142">
        <v>571.40749999999991</v>
      </c>
      <c r="I30" s="142">
        <v>457.12600000000651</v>
      </c>
      <c r="J30" s="153"/>
      <c r="K30" s="142">
        <v>22.856300000000001</v>
      </c>
      <c r="L30" s="142">
        <v>21164.933799999995</v>
      </c>
      <c r="M30" s="142">
        <v>2445.6241000000005</v>
      </c>
      <c r="P30" s="142">
        <v>2354.1989000000003</v>
      </c>
      <c r="Q30" s="142">
        <v>4525.5473999999995</v>
      </c>
      <c r="R30" s="142">
        <v>639.97640000000001</v>
      </c>
      <c r="S30" s="142">
        <v>6262.6261999999997</v>
      </c>
      <c r="T30" s="142">
        <v>4936.9607999999971</v>
      </c>
      <c r="U30" s="153"/>
      <c r="V30" s="142">
        <v>4182.7029000000002</v>
      </c>
      <c r="W30" s="142">
        <v>3702.7206000000001</v>
      </c>
      <c r="X30" s="142">
        <v>8639.6813999999995</v>
      </c>
      <c r="Y30" s="142">
        <v>24296.246899999998</v>
      </c>
      <c r="Z30" s="142">
        <v>1988.4981</v>
      </c>
      <c r="AA30" s="142">
        <v>3085.6005</v>
      </c>
      <c r="AB30" s="142">
        <v>1348.5217</v>
      </c>
      <c r="AC30" s="142">
        <v>8502.5436000000009</v>
      </c>
      <c r="AD30" s="142">
        <v>9371.0829999999969</v>
      </c>
      <c r="AE30" s="142">
        <v>228540.14370000002</v>
      </c>
      <c r="AG30" s="153">
        <v>1071355</v>
      </c>
      <c r="AH30" s="142">
        <v>513.6</v>
      </c>
      <c r="AI30" s="142">
        <v>653.20000000000005</v>
      </c>
      <c r="AJ30" s="142">
        <v>1166.8000000000002</v>
      </c>
      <c r="AK30" s="142">
        <v>510867.85454710189</v>
      </c>
      <c r="AL30" s="142">
        <v>649725.23868801992</v>
      </c>
      <c r="AM30" s="142">
        <v>1160593.0932351218</v>
      </c>
      <c r="AN30" s="142">
        <f t="shared" si="0"/>
        <v>8.3294606582432351</v>
      </c>
      <c r="AO30" s="296"/>
      <c r="AP30" s="142">
        <f t="shared" si="43"/>
        <v>180402.13607870933</v>
      </c>
      <c r="AQ30" s="142">
        <f t="shared" si="1"/>
        <v>179287.93128547</v>
      </c>
      <c r="AR30" s="142">
        <f t="shared" si="2"/>
        <v>619.00266291075104</v>
      </c>
      <c r="AS30" s="142">
        <f t="shared" si="3"/>
        <v>495.20213032860806</v>
      </c>
      <c r="AT30" s="156"/>
      <c r="AU30" s="142">
        <f t="shared" si="4"/>
        <v>24.760106516430049</v>
      </c>
      <c r="AV30" s="193">
        <f t="shared" si="5"/>
        <v>22927.858634214219</v>
      </c>
      <c r="AW30" s="193">
        <f t="shared" si="6"/>
        <v>2649.3313972580154</v>
      </c>
      <c r="AX30" s="193"/>
      <c r="AY30" s="193"/>
      <c r="AZ30" s="193">
        <f t="shared" si="7"/>
        <v>2550.2909711922953</v>
      </c>
      <c r="BA30" s="193">
        <f t="shared" si="8"/>
        <v>4902.5010902531494</v>
      </c>
      <c r="BB30" s="193">
        <f t="shared" si="9"/>
        <v>693.28298246004135</v>
      </c>
      <c r="BC30" s="193">
        <f t="shared" si="10"/>
        <v>6784.2691855018329</v>
      </c>
      <c r="BD30" s="193">
        <f t="shared" si="11"/>
        <v>5348.183007548887</v>
      </c>
      <c r="BE30" s="193"/>
      <c r="BF30" s="193">
        <f t="shared" si="12"/>
        <v>4531.0994925066989</v>
      </c>
      <c r="BG30" s="193">
        <f t="shared" si="13"/>
        <v>4011.1372556616675</v>
      </c>
      <c r="BH30" s="193">
        <f t="shared" si="14"/>
        <v>9359.3202632105586</v>
      </c>
      <c r="BI30" s="193">
        <f t="shared" si="15"/>
        <v>26319.99322696514</v>
      </c>
      <c r="BJ30" s="193">
        <f t="shared" si="16"/>
        <v>2154.1292669294144</v>
      </c>
      <c r="BK30" s="193">
        <f t="shared" si="17"/>
        <v>3342.6143797180566</v>
      </c>
      <c r="BL30" s="193">
        <f t="shared" si="18"/>
        <v>1460.8462844693727</v>
      </c>
      <c r="BM30" s="193">
        <f t="shared" si="19"/>
        <v>9210.7596241119791</v>
      </c>
      <c r="BN30" s="193">
        <f t="shared" si="20"/>
        <v>10151.643671736318</v>
      </c>
      <c r="BO30" s="142">
        <f t="shared" si="21"/>
        <v>247576.30505778402</v>
      </c>
      <c r="BQ30" s="244">
        <f t="shared" si="44"/>
        <v>180402.13607870933</v>
      </c>
      <c r="BR30" s="142">
        <f t="shared" si="22"/>
        <v>24.760106516430049</v>
      </c>
      <c r="BS30" s="142">
        <f t="shared" si="23"/>
        <v>22927.858634214219</v>
      </c>
      <c r="BT30" s="142">
        <f t="shared" si="24"/>
        <v>4531.0994925066989</v>
      </c>
      <c r="BU30" s="142">
        <f t="shared" si="25"/>
        <v>13370.457518872227</v>
      </c>
      <c r="BV30" s="142">
        <f t="shared" si="26"/>
        <v>2154.1292669294144</v>
      </c>
      <c r="BW30" s="142">
        <f t="shared" si="27"/>
        <v>3342.6143797180566</v>
      </c>
      <c r="BX30" s="142">
        <f t="shared" si="28"/>
        <v>1460.8462844693727</v>
      </c>
      <c r="BY30" s="142">
        <f t="shared" si="29"/>
        <v>9210.7596241119791</v>
      </c>
      <c r="BZ30" s="142">
        <f t="shared" si="30"/>
        <v>10151.643671736296</v>
      </c>
      <c r="CA30" s="25"/>
      <c r="CB30" s="133">
        <f t="shared" si="31"/>
        <v>72.86728672867288</v>
      </c>
      <c r="CC30" s="133">
        <f t="shared" si="32"/>
        <v>1.0001000100010003E-2</v>
      </c>
      <c r="CD30" s="133">
        <f t="shared" si="33"/>
        <v>9.2609260926092603</v>
      </c>
      <c r="CE30" s="133">
        <f t="shared" si="34"/>
        <v>1.8301830183018306</v>
      </c>
      <c r="CF30" s="133">
        <f t="shared" si="35"/>
        <v>5.4005400540054023</v>
      </c>
      <c r="CG30" s="133">
        <f t="shared" si="36"/>
        <v>0.8700870087008703</v>
      </c>
      <c r="CH30" s="133">
        <f t="shared" si="37"/>
        <v>1.3501350135013506</v>
      </c>
      <c r="CI30" s="133">
        <f t="shared" si="38"/>
        <v>0.59005900590059013</v>
      </c>
      <c r="CJ30" s="133">
        <f t="shared" si="39"/>
        <v>3.7203720372037217</v>
      </c>
      <c r="CK30" s="133">
        <f t="shared" si="40"/>
        <v>4.1004100410041104</v>
      </c>
      <c r="CM30" s="207">
        <f t="shared" si="45"/>
        <v>0.12030009095982871</v>
      </c>
      <c r="CN30" s="140">
        <f t="shared" si="46"/>
        <v>4.6762764385171679E-3</v>
      </c>
      <c r="CO30" s="208">
        <f t="shared" si="47"/>
        <v>0.42575920461730965</v>
      </c>
      <c r="CQ30" s="242">
        <f>($AM30/$AG30)*'(2) 1897 HHs by sector, estate'!CO30</f>
        <v>2608.54079414336</v>
      </c>
      <c r="CR30" s="242">
        <f>($AM30/$AG30)*'(2) 1897 HHs by sector, estate'!CP30</f>
        <v>3419.2753654071948</v>
      </c>
      <c r="CS30" s="242">
        <f>($AM30/$AG30)*'(2) 1897 HHs by sector, estate'!CQ30</f>
        <v>2375.3506053163333</v>
      </c>
      <c r="CT30" s="242">
        <f>($AM30/$AG30)*'(2) 1897 HHs by sector, estate'!CR30</f>
        <v>20337.69734071194</v>
      </c>
      <c r="CU30" s="242">
        <f>($AM30/$AG30)*'(2) 1897 HHs by sector, estate'!CS30</f>
        <v>218011.33330494395</v>
      </c>
      <c r="CV30" s="242">
        <f t="shared" si="48"/>
        <v>246752.19741052279</v>
      </c>
      <c r="CW30" s="242">
        <f>($AM30/$AG30)*'(2) 1897 HHs by sector, estate'!CT30</f>
        <v>848.86775377767003</v>
      </c>
      <c r="CX30" s="242">
        <f>($AM30/$AG30)*'(2) 1897 HHs by sector, estate'!CU30</f>
        <v>247601.06516430047</v>
      </c>
      <c r="CZ30" s="255">
        <f t="shared" si="49"/>
        <v>1.0535256754297129</v>
      </c>
      <c r="DA30" s="255">
        <f t="shared" si="50"/>
        <v>1.3809614926891647</v>
      </c>
      <c r="DB30" s="255">
        <f t="shared" si="51"/>
        <v>0.95934587508342239</v>
      </c>
      <c r="DC30" s="255">
        <f t="shared" si="52"/>
        <v>8.2138973542849936</v>
      </c>
      <c r="DD30" s="255">
        <f t="shared" si="53"/>
        <v>88.049432727713963</v>
      </c>
      <c r="DE30" s="255">
        <f t="shared" si="54"/>
        <v>99.657163125201251</v>
      </c>
      <c r="DF30" s="255">
        <f t="shared" si="55"/>
        <v>0.3428368747987362</v>
      </c>
      <c r="DG30" s="255">
        <f t="shared" si="56"/>
        <v>100</v>
      </c>
      <c r="DI30" s="355">
        <f t="shared" si="57"/>
        <v>-24.760106516449014</v>
      </c>
    </row>
    <row r="31" spans="1:113">
      <c r="A31" s="1">
        <f t="shared" si="42"/>
        <v>21</v>
      </c>
      <c r="B31" s="25">
        <v>9</v>
      </c>
      <c r="C31" s="1">
        <v>4</v>
      </c>
      <c r="D31" s="122">
        <v>0</v>
      </c>
      <c r="E31" s="4" t="s">
        <v>560</v>
      </c>
      <c r="F31" s="142">
        <v>339842.77890000003</v>
      </c>
      <c r="G31" s="142">
        <v>338486.12110000005</v>
      </c>
      <c r="H31" s="142">
        <v>997.54250000000002</v>
      </c>
      <c r="I31" s="142">
        <v>359.11530000001363</v>
      </c>
      <c r="J31" s="153"/>
      <c r="K31" s="142">
        <v>39.901699999999998</v>
      </c>
      <c r="L31" s="142">
        <v>20589.2772</v>
      </c>
      <c r="M31" s="142">
        <v>2793.1189999999997</v>
      </c>
      <c r="P31" s="142">
        <v>2274.3969000000002</v>
      </c>
      <c r="Q31" s="142">
        <v>8937.9808000000012</v>
      </c>
      <c r="R31" s="142">
        <v>837.9357</v>
      </c>
      <c r="S31" s="142">
        <v>1077.3459000000003</v>
      </c>
      <c r="T31" s="142">
        <v>4668.4988999999987</v>
      </c>
      <c r="U31" s="153"/>
      <c r="V31" s="142">
        <v>3072.4309000000003</v>
      </c>
      <c r="W31" s="142">
        <v>3631.0547000000006</v>
      </c>
      <c r="X31" s="142">
        <v>8259.6519000000008</v>
      </c>
      <c r="Y31" s="142">
        <v>23581.904700000003</v>
      </c>
      <c r="Z31" s="142">
        <v>2154.6918000000005</v>
      </c>
      <c r="AA31" s="142">
        <v>2713.3156000000004</v>
      </c>
      <c r="AB31" s="142">
        <v>1476.3629000000001</v>
      </c>
      <c r="AC31" s="142">
        <v>10374.441999999999</v>
      </c>
      <c r="AD31" s="142">
        <v>6863.092400000005</v>
      </c>
      <c r="AE31" s="142">
        <v>399017.00000000006</v>
      </c>
      <c r="AG31" s="153">
        <v>2531253</v>
      </c>
      <c r="AH31" s="142">
        <v>1506</v>
      </c>
      <c r="AI31" s="142">
        <v>1517.6</v>
      </c>
      <c r="AJ31" s="142">
        <v>3023.6</v>
      </c>
      <c r="AK31" s="142">
        <v>1489363.3857808746</v>
      </c>
      <c r="AL31" s="142">
        <v>1500835.2418732103</v>
      </c>
      <c r="AM31" s="142">
        <v>2990198.6276540849</v>
      </c>
      <c r="AN31" s="142">
        <f t="shared" si="0"/>
        <v>18.131163801251198</v>
      </c>
      <c r="AO31" s="296"/>
      <c r="AP31" s="142">
        <f t="shared" si="43"/>
        <v>401460.22980908299</v>
      </c>
      <c r="AQ31" s="142">
        <f t="shared" si="1"/>
        <v>399857.59416114254</v>
      </c>
      <c r="AR31" s="142">
        <f t="shared" si="2"/>
        <v>1178.4085646620963</v>
      </c>
      <c r="AS31" s="142">
        <f t="shared" si="3"/>
        <v>424.22708327837069</v>
      </c>
      <c r="AT31" s="156"/>
      <c r="AU31" s="142">
        <f t="shared" si="4"/>
        <v>47.136342586483849</v>
      </c>
      <c r="AV31" s="193">
        <f t="shared" si="5"/>
        <v>24322.352774625666</v>
      </c>
      <c r="AW31" s="193">
        <f t="shared" si="6"/>
        <v>3299.5439810538692</v>
      </c>
      <c r="AX31" s="193"/>
      <c r="AY31" s="193"/>
      <c r="AZ31" s="193">
        <f t="shared" si="7"/>
        <v>2686.7715274295797</v>
      </c>
      <c r="BA31" s="193">
        <f t="shared" si="8"/>
        <v>10558.540739372384</v>
      </c>
      <c r="BB31" s="193">
        <f t="shared" si="9"/>
        <v>989.86319431616073</v>
      </c>
      <c r="BC31" s="193">
        <f t="shared" si="10"/>
        <v>1272.6812498350644</v>
      </c>
      <c r="BD31" s="193">
        <f t="shared" si="11"/>
        <v>5514.952082618609</v>
      </c>
      <c r="BE31" s="193"/>
      <c r="BF31" s="193">
        <f t="shared" si="12"/>
        <v>3629.4983791592567</v>
      </c>
      <c r="BG31" s="193">
        <f t="shared" si="13"/>
        <v>4289.4071753700309</v>
      </c>
      <c r="BH31" s="193">
        <f t="shared" si="14"/>
        <v>9757.222915402157</v>
      </c>
      <c r="BI31" s="193">
        <f t="shared" si="15"/>
        <v>27857.578468611959</v>
      </c>
      <c r="BJ31" s="193">
        <f t="shared" si="16"/>
        <v>2545.3624996701287</v>
      </c>
      <c r="BK31" s="193">
        <f t="shared" si="17"/>
        <v>3205.2712958809025</v>
      </c>
      <c r="BL31" s="193">
        <f t="shared" si="18"/>
        <v>1744.0446756999024</v>
      </c>
      <c r="BM31" s="193">
        <f t="shared" si="19"/>
        <v>12255.449072485799</v>
      </c>
      <c r="BN31" s="193">
        <f t="shared" si="20"/>
        <v>8107.4509248752283</v>
      </c>
      <c r="BO31" s="142">
        <f t="shared" si="21"/>
        <v>471363.42586483853</v>
      </c>
      <c r="BQ31" s="244">
        <f t="shared" si="44"/>
        <v>401460.22980908299</v>
      </c>
      <c r="BR31" s="142">
        <f t="shared" si="22"/>
        <v>47.136342586483849</v>
      </c>
      <c r="BS31" s="142">
        <f t="shared" si="23"/>
        <v>24322.352774625666</v>
      </c>
      <c r="BT31" s="142">
        <f t="shared" si="24"/>
        <v>3629.4983791592567</v>
      </c>
      <c r="BU31" s="142">
        <f t="shared" si="25"/>
        <v>14046.630090772189</v>
      </c>
      <c r="BV31" s="142">
        <f t="shared" si="26"/>
        <v>2545.3624996701287</v>
      </c>
      <c r="BW31" s="142">
        <f t="shared" si="27"/>
        <v>3205.2712958809025</v>
      </c>
      <c r="BX31" s="142">
        <f t="shared" si="28"/>
        <v>1744.0446756999024</v>
      </c>
      <c r="BY31" s="142">
        <f t="shared" si="29"/>
        <v>12255.449072485799</v>
      </c>
      <c r="BZ31" s="142">
        <f t="shared" si="30"/>
        <v>8107.4509248752729</v>
      </c>
      <c r="CA31" s="25"/>
      <c r="CB31" s="133">
        <f t="shared" si="31"/>
        <v>85.17</v>
      </c>
      <c r="CC31" s="133">
        <f t="shared" si="32"/>
        <v>0.01</v>
      </c>
      <c r="CD31" s="133">
        <f t="shared" si="33"/>
        <v>5.16</v>
      </c>
      <c r="CE31" s="133">
        <f t="shared" si="34"/>
        <v>0.77</v>
      </c>
      <c r="CF31" s="133">
        <f t="shared" si="35"/>
        <v>2.98</v>
      </c>
      <c r="CG31" s="133">
        <f t="shared" si="36"/>
        <v>0.54000000000000015</v>
      </c>
      <c r="CH31" s="133">
        <f t="shared" si="37"/>
        <v>0.68</v>
      </c>
      <c r="CI31" s="133">
        <f t="shared" si="38"/>
        <v>0.36999999999999994</v>
      </c>
      <c r="CJ31" s="133">
        <f t="shared" si="39"/>
        <v>2.5999999999999992</v>
      </c>
      <c r="CK31" s="133">
        <f t="shared" si="40"/>
        <v>1.7199999999999847</v>
      </c>
      <c r="CM31" s="207">
        <f t="shared" si="45"/>
        <v>6.8530012090742123E-2</v>
      </c>
      <c r="CN31" s="140">
        <f t="shared" si="46"/>
        <v>1.5689972925889348E-2</v>
      </c>
      <c r="CO31" s="208">
        <f t="shared" si="47"/>
        <v>0.37997641795415793</v>
      </c>
      <c r="CQ31" s="242">
        <f>($AM31/$AG31)*'(2) 1897 HHs by sector, estate'!CO31</f>
        <v>2898.6605001602275</v>
      </c>
      <c r="CR31" s="242">
        <f>($AM31/$AG31)*'(2) 1897 HHs by sector, estate'!CP31</f>
        <v>2920.6341567848522</v>
      </c>
      <c r="CS31" s="242">
        <f>($AM31/$AG31)*'(2) 1897 HHs by sector, estate'!CQ31</f>
        <v>1868.691900238204</v>
      </c>
      <c r="CT31" s="242">
        <f>($AM31/$AG31)*'(2) 1897 HHs by sector, estate'!CR31</f>
        <v>14264.068845674758</v>
      </c>
      <c r="CU31" s="242">
        <f>($AM31/$AG31)*'(2) 1897 HHs by sector, estate'!CS31</f>
        <v>448873.20209210616</v>
      </c>
      <c r="CV31" s="242">
        <f t="shared" si="48"/>
        <v>470825.25749496423</v>
      </c>
      <c r="CW31" s="242">
        <f>($AM31/$AG31)*'(2) 1897 HHs by sector, estate'!CT31</f>
        <v>538.16836987428087</v>
      </c>
      <c r="CX31" s="242">
        <f>($AM31/$AG31)*'(2) 1897 HHs by sector, estate'!CU31</f>
        <v>471363.42586483847</v>
      </c>
      <c r="CZ31" s="255">
        <f t="shared" si="49"/>
        <v>0.61495235758732936</v>
      </c>
      <c r="DA31" s="255">
        <f t="shared" si="50"/>
        <v>0.6196140804573862</v>
      </c>
      <c r="DB31" s="255">
        <f t="shared" si="51"/>
        <v>0.39644397458491909</v>
      </c>
      <c r="DC31" s="255">
        <f t="shared" si="52"/>
        <v>3.0261297468091892</v>
      </c>
      <c r="DD31" s="255">
        <f t="shared" si="53"/>
        <v>95.228687136370809</v>
      </c>
      <c r="DE31" s="255">
        <f t="shared" si="54"/>
        <v>99.885827295809634</v>
      </c>
      <c r="DF31" s="255">
        <f t="shared" si="55"/>
        <v>0.11417270419037528</v>
      </c>
      <c r="DG31" s="255">
        <f t="shared" si="56"/>
        <v>99.999999999999986</v>
      </c>
      <c r="DI31" s="355">
        <f t="shared" si="57"/>
        <v>0</v>
      </c>
    </row>
    <row r="32" spans="1:113">
      <c r="A32" s="1">
        <f t="shared" si="42"/>
        <v>22</v>
      </c>
      <c r="B32" s="25">
        <v>20</v>
      </c>
      <c r="C32" s="1">
        <v>4</v>
      </c>
      <c r="D32" s="122">
        <v>0</v>
      </c>
      <c r="E32" s="21" t="s">
        <v>601</v>
      </c>
      <c r="F32" s="142">
        <v>303281.21669999999</v>
      </c>
      <c r="G32" s="142">
        <v>301706.77600000001</v>
      </c>
      <c r="H32" s="142">
        <v>988.6022999999999</v>
      </c>
      <c r="I32" s="142">
        <v>585.83839999997292</v>
      </c>
      <c r="J32" s="153"/>
      <c r="K32" s="142">
        <v>73.229799999999983</v>
      </c>
      <c r="L32" s="142">
        <v>20028.350299999998</v>
      </c>
      <c r="M32" s="142">
        <v>2489.8132000000001</v>
      </c>
      <c r="P32" s="142">
        <v>2526.4280999999996</v>
      </c>
      <c r="Q32" s="142">
        <v>7652.5141000000003</v>
      </c>
      <c r="R32" s="142">
        <v>1098.4469999999999</v>
      </c>
      <c r="S32" s="142">
        <v>1391.3661999999999</v>
      </c>
      <c r="T32" s="142">
        <v>4869.7816999999977</v>
      </c>
      <c r="U32" s="153"/>
      <c r="V32" s="142">
        <v>6517.4522000000006</v>
      </c>
      <c r="W32" s="142">
        <v>2819.3472999999994</v>
      </c>
      <c r="X32" s="142">
        <v>9117.1100999999999</v>
      </c>
      <c r="Y32" s="142">
        <v>24312.293600000001</v>
      </c>
      <c r="Z32" s="142">
        <v>2013.8195000000001</v>
      </c>
      <c r="AA32" s="142">
        <v>2453.1983</v>
      </c>
      <c r="AB32" s="142">
        <v>1391.3661999999999</v>
      </c>
      <c r="AC32" s="142">
        <v>10911.240199999998</v>
      </c>
      <c r="AD32" s="142">
        <v>7542.6694000000025</v>
      </c>
      <c r="AE32" s="142">
        <v>366148.99999999994</v>
      </c>
      <c r="AG32" s="153">
        <v>2371012</v>
      </c>
      <c r="AH32" s="142">
        <v>1369.1</v>
      </c>
      <c r="AI32" s="142">
        <v>1362.9</v>
      </c>
      <c r="AJ32" s="142">
        <v>2732</v>
      </c>
      <c r="AK32" s="142">
        <v>1357026.9933219091</v>
      </c>
      <c r="AL32" s="142">
        <v>1350881.6662029289</v>
      </c>
      <c r="AM32" s="142">
        <v>2707908.659524838</v>
      </c>
      <c r="AN32" s="142">
        <f t="shared" si="0"/>
        <v>14.208981629989134</v>
      </c>
      <c r="AO32" s="296"/>
      <c r="AP32" s="142">
        <f t="shared" si="43"/>
        <v>346374.38906811055</v>
      </c>
      <c r="AQ32" s="142">
        <f t="shared" si="1"/>
        <v>344576.23637827247</v>
      </c>
      <c r="AR32" s="142">
        <f t="shared" si="2"/>
        <v>1129.07261920065</v>
      </c>
      <c r="AS32" s="142">
        <f t="shared" si="3"/>
        <v>669.08007063739126</v>
      </c>
      <c r="AT32" s="156"/>
      <c r="AU32" s="142">
        <f t="shared" si="4"/>
        <v>83.635008829677759</v>
      </c>
      <c r="AV32" s="193">
        <f t="shared" si="5"/>
        <v>22874.174914916872</v>
      </c>
      <c r="AW32" s="193">
        <f t="shared" si="6"/>
        <v>2843.5903002090449</v>
      </c>
      <c r="AX32" s="193"/>
      <c r="AY32" s="193"/>
      <c r="AZ32" s="193">
        <f t="shared" si="7"/>
        <v>2885.4078046238833</v>
      </c>
      <c r="BA32" s="193">
        <f t="shared" si="8"/>
        <v>8739.8584227013289</v>
      </c>
      <c r="BB32" s="193">
        <f t="shared" si="9"/>
        <v>1254.5251324451667</v>
      </c>
      <c r="BC32" s="193">
        <f t="shared" si="10"/>
        <v>1589.0651677638778</v>
      </c>
      <c r="BD32" s="193">
        <f t="shared" si="11"/>
        <v>5561.7280871735702</v>
      </c>
      <c r="BE32" s="193"/>
      <c r="BF32" s="193">
        <f t="shared" si="12"/>
        <v>7443.515785841324</v>
      </c>
      <c r="BG32" s="193">
        <f t="shared" si="13"/>
        <v>3219.9478399425939</v>
      </c>
      <c r="BH32" s="193">
        <f t="shared" si="14"/>
        <v>10412.558599294885</v>
      </c>
      <c r="BI32" s="193">
        <f t="shared" si="15"/>
        <v>27766.822931453022</v>
      </c>
      <c r="BJ32" s="193">
        <f t="shared" si="16"/>
        <v>2299.9627428161389</v>
      </c>
      <c r="BK32" s="193">
        <f t="shared" si="17"/>
        <v>2801.7727957942056</v>
      </c>
      <c r="BL32" s="193">
        <f t="shared" si="18"/>
        <v>1589.0651677638778</v>
      </c>
      <c r="BM32" s="193">
        <f t="shared" si="19"/>
        <v>12461.616315621988</v>
      </c>
      <c r="BN32" s="193">
        <f t="shared" si="20"/>
        <v>8614.4059094568147</v>
      </c>
      <c r="BO32" s="142">
        <f t="shared" si="21"/>
        <v>418175.04414838896</v>
      </c>
      <c r="BQ32" s="244">
        <f t="shared" si="44"/>
        <v>346374.38906811055</v>
      </c>
      <c r="BR32" s="142">
        <f t="shared" si="22"/>
        <v>83.635008829677759</v>
      </c>
      <c r="BS32" s="142">
        <f t="shared" si="23"/>
        <v>22874.174914916872</v>
      </c>
      <c r="BT32" s="142">
        <f t="shared" si="24"/>
        <v>7443.515785841324</v>
      </c>
      <c r="BU32" s="142">
        <f t="shared" si="25"/>
        <v>13632.506439237479</v>
      </c>
      <c r="BV32" s="142">
        <f t="shared" si="26"/>
        <v>2299.9627428161389</v>
      </c>
      <c r="BW32" s="142">
        <f t="shared" si="27"/>
        <v>2801.7727957942056</v>
      </c>
      <c r="BX32" s="142">
        <f t="shared" si="28"/>
        <v>1589.0651677638778</v>
      </c>
      <c r="BY32" s="142">
        <f t="shared" si="29"/>
        <v>12461.616315621988</v>
      </c>
      <c r="BZ32" s="142">
        <f t="shared" si="30"/>
        <v>8614.4059094568365</v>
      </c>
      <c r="CA32" s="25"/>
      <c r="CB32" s="133">
        <f t="shared" si="31"/>
        <v>82.83</v>
      </c>
      <c r="CC32" s="133">
        <f t="shared" si="32"/>
        <v>1.999999999999999E-2</v>
      </c>
      <c r="CD32" s="133">
        <f t="shared" si="33"/>
        <v>5.4699999999999989</v>
      </c>
      <c r="CE32" s="133">
        <f t="shared" si="34"/>
        <v>1.78</v>
      </c>
      <c r="CF32" s="133">
        <f t="shared" si="35"/>
        <v>3.2599999999999993</v>
      </c>
      <c r="CG32" s="133">
        <f t="shared" si="36"/>
        <v>0.54999999999999993</v>
      </c>
      <c r="CH32" s="133">
        <f t="shared" si="37"/>
        <v>0.66999999999999993</v>
      </c>
      <c r="CI32" s="133">
        <f t="shared" si="38"/>
        <v>0.37999999999999995</v>
      </c>
      <c r="CJ32" s="133">
        <f t="shared" si="39"/>
        <v>2.9799999999999991</v>
      </c>
      <c r="CK32" s="133">
        <f t="shared" si="40"/>
        <v>2.0600000000000023</v>
      </c>
      <c r="CM32" s="207">
        <f t="shared" si="45"/>
        <v>9.5395660557223552E-2</v>
      </c>
      <c r="CN32" s="140">
        <f t="shared" si="46"/>
        <v>2.5929867947539133E-2</v>
      </c>
      <c r="CO32" s="208">
        <f t="shared" si="47"/>
        <v>0.45267033428482711</v>
      </c>
      <c r="CQ32" s="242">
        <f>($AM32/$AG32)*'(2) 1897 HHs by sector, estate'!CO32</f>
        <v>4114.5323621043526</v>
      </c>
      <c r="CR32" s="242">
        <f>($AM32/$AG32)*'(2) 1897 HHs by sector, estate'!CP32</f>
        <v>2530.5546886481739</v>
      </c>
      <c r="CS32" s="242">
        <f>($AM32/$AG32)*'(2) 1897 HHs by sector, estate'!CQ32</f>
        <v>2317.6762728969652</v>
      </c>
      <c r="CT32" s="242">
        <f>($AM32/$AG32)*'(2) 1897 HHs by sector, estate'!CR32</f>
        <v>17697.656793818816</v>
      </c>
      <c r="CU32" s="242">
        <f>($AM32/$AG32)*'(2) 1897 HHs by sector, estate'!CS32</f>
        <v>390996.09665535425</v>
      </c>
      <c r="CV32" s="242">
        <f t="shared" si="48"/>
        <v>417656.51677282254</v>
      </c>
      <c r="CW32" s="242">
        <f>($AM32/$AG32)*'(2) 1897 HHs by sector, estate'!CT32</f>
        <v>518.52737556632496</v>
      </c>
      <c r="CX32" s="242">
        <f>($AM32/$AG32)*'(2) 1897 HHs by sector, estate'!CU32</f>
        <v>418175.0441483889</v>
      </c>
      <c r="CZ32" s="255">
        <f t="shared" si="49"/>
        <v>0.98392585107118824</v>
      </c>
      <c r="DA32" s="255">
        <f t="shared" si="50"/>
        <v>0.60514244550428253</v>
      </c>
      <c r="DB32" s="255">
        <f t="shared" si="51"/>
        <v>0.55423591276636308</v>
      </c>
      <c r="DC32" s="255">
        <f t="shared" si="52"/>
        <v>4.2321169188515286</v>
      </c>
      <c r="DD32" s="255">
        <f t="shared" si="53"/>
        <v>93.500581186430097</v>
      </c>
      <c r="DE32" s="255">
        <f t="shared" si="54"/>
        <v>99.876002314623449</v>
      </c>
      <c r="DF32" s="255">
        <f t="shared" si="55"/>
        <v>0.12399768537653963</v>
      </c>
      <c r="DG32" s="255">
        <f t="shared" si="56"/>
        <v>100</v>
      </c>
      <c r="DI32" s="355">
        <f t="shared" si="57"/>
        <v>0</v>
      </c>
    </row>
    <row r="33" spans="1:113">
      <c r="A33" s="1">
        <f t="shared" si="42"/>
        <v>23</v>
      </c>
      <c r="B33" s="25">
        <v>29</v>
      </c>
      <c r="C33" s="1">
        <v>4</v>
      </c>
      <c r="D33" s="122">
        <v>0</v>
      </c>
      <c r="E33" s="20" t="s">
        <v>131</v>
      </c>
      <c r="F33" s="142">
        <v>262435.5122</v>
      </c>
      <c r="G33" s="142">
        <v>260692.08249999999</v>
      </c>
      <c r="H33" s="142">
        <v>1019.7419</v>
      </c>
      <c r="I33" s="142">
        <v>723.68780000000379</v>
      </c>
      <c r="J33" s="153"/>
      <c r="K33" s="142">
        <v>65.7898</v>
      </c>
      <c r="L33" s="142">
        <v>22335.6371</v>
      </c>
      <c r="M33" s="142">
        <v>5789.5023999999994</v>
      </c>
      <c r="P33" s="142">
        <v>2434.2226000000001</v>
      </c>
      <c r="Q33" s="142">
        <v>4835.5502999999999</v>
      </c>
      <c r="R33" s="142">
        <v>1118.4266</v>
      </c>
      <c r="S33" s="142">
        <v>3092.1205999999997</v>
      </c>
      <c r="T33" s="142">
        <v>5065.8146000000015</v>
      </c>
      <c r="U33" s="153"/>
      <c r="V33" s="142">
        <v>3289.49</v>
      </c>
      <c r="W33" s="142">
        <v>4539.4961999999996</v>
      </c>
      <c r="X33" s="142">
        <v>9309.2566999999999</v>
      </c>
      <c r="Y33" s="142">
        <v>26973.817999999996</v>
      </c>
      <c r="Z33" s="142">
        <v>2072.3787000000002</v>
      </c>
      <c r="AA33" s="142">
        <v>2565.8021999999996</v>
      </c>
      <c r="AB33" s="142">
        <v>1480.2705000000001</v>
      </c>
      <c r="AC33" s="142">
        <v>10460.5782</v>
      </c>
      <c r="AD33" s="142">
        <v>10394.788399999994</v>
      </c>
      <c r="AE33" s="142">
        <v>328949</v>
      </c>
      <c r="AG33" s="153">
        <v>2033798</v>
      </c>
      <c r="AH33" s="142">
        <v>1140</v>
      </c>
      <c r="AI33" s="142">
        <v>1196.8</v>
      </c>
      <c r="AJ33" s="142">
        <v>2336.8000000000002</v>
      </c>
      <c r="AK33" s="142">
        <v>1130147.7983968565</v>
      </c>
      <c r="AL33" s="142">
        <v>1186456.9167731213</v>
      </c>
      <c r="AM33" s="142">
        <v>2316604.7151699779</v>
      </c>
      <c r="AN33" s="142">
        <f t="shared" si="0"/>
        <v>13.905349261331649</v>
      </c>
      <c r="AO33" s="296"/>
      <c r="AP33" s="142">
        <f t="shared" si="43"/>
        <v>298928.08675717463</v>
      </c>
      <c r="AQ33" s="142">
        <f t="shared" si="1"/>
        <v>296942.2270682638</v>
      </c>
      <c r="AR33" s="142">
        <f t="shared" si="2"/>
        <v>1161.5405727591392</v>
      </c>
      <c r="AS33" s="142">
        <f t="shared" si="3"/>
        <v>824.31911615165166</v>
      </c>
      <c r="AT33" s="156"/>
      <c r="AU33" s="142">
        <f t="shared" si="4"/>
        <v>74.938101468331567</v>
      </c>
      <c r="AV33" s="193">
        <f t="shared" si="5"/>
        <v>25441.48544849857</v>
      </c>
      <c r="AW33" s="193">
        <f t="shared" si="6"/>
        <v>6594.5529292131778</v>
      </c>
      <c r="AX33" s="193"/>
      <c r="AY33" s="193"/>
      <c r="AZ33" s="193">
        <f t="shared" si="7"/>
        <v>2772.709754328268</v>
      </c>
      <c r="BA33" s="193">
        <f t="shared" si="8"/>
        <v>5507.9504579223703</v>
      </c>
      <c r="BB33" s="193">
        <f t="shared" si="9"/>
        <v>1273.9477249616368</v>
      </c>
      <c r="BC33" s="193">
        <f t="shared" si="10"/>
        <v>3522.0907690115837</v>
      </c>
      <c r="BD33" s="193">
        <f t="shared" si="11"/>
        <v>5770.2338130615326</v>
      </c>
      <c r="BE33" s="193"/>
      <c r="BF33" s="193">
        <f t="shared" si="12"/>
        <v>3746.905073416578</v>
      </c>
      <c r="BG33" s="193">
        <f t="shared" si="13"/>
        <v>5170.7290013148786</v>
      </c>
      <c r="BH33" s="193">
        <f t="shared" si="14"/>
        <v>10603.741357768917</v>
      </c>
      <c r="BI33" s="193">
        <f t="shared" si="15"/>
        <v>30724.621602015941</v>
      </c>
      <c r="BJ33" s="193">
        <f t="shared" si="16"/>
        <v>2360.5501962524445</v>
      </c>
      <c r="BK33" s="193">
        <f t="shared" si="17"/>
        <v>2922.585957264931</v>
      </c>
      <c r="BL33" s="193">
        <f t="shared" si="18"/>
        <v>1686.1072830374603</v>
      </c>
      <c r="BM33" s="193">
        <f t="shared" si="19"/>
        <v>11915.15813346472</v>
      </c>
      <c r="BN33" s="193">
        <f t="shared" si="20"/>
        <v>11840.220031996379</v>
      </c>
      <c r="BO33" s="142">
        <f t="shared" si="21"/>
        <v>374690.50734165782</v>
      </c>
      <c r="BQ33" s="244">
        <f t="shared" si="44"/>
        <v>298928.08675717463</v>
      </c>
      <c r="BR33" s="142">
        <f t="shared" si="22"/>
        <v>74.938101468331567</v>
      </c>
      <c r="BS33" s="142">
        <f t="shared" si="23"/>
        <v>25441.48544849857</v>
      </c>
      <c r="BT33" s="142">
        <f t="shared" si="24"/>
        <v>3746.905073416578</v>
      </c>
      <c r="BU33" s="142">
        <f t="shared" si="25"/>
        <v>15774.470359083796</v>
      </c>
      <c r="BV33" s="142">
        <f t="shared" si="26"/>
        <v>2360.5501962524445</v>
      </c>
      <c r="BW33" s="142">
        <f t="shared" si="27"/>
        <v>2922.585957264931</v>
      </c>
      <c r="BX33" s="142">
        <f t="shared" si="28"/>
        <v>1686.1072830374603</v>
      </c>
      <c r="BY33" s="142">
        <f t="shared" si="29"/>
        <v>11915.15813346472</v>
      </c>
      <c r="BZ33" s="142">
        <f t="shared" si="30"/>
        <v>11840.220031996316</v>
      </c>
      <c r="CA33" s="25"/>
      <c r="CB33" s="133">
        <f t="shared" si="31"/>
        <v>79.78</v>
      </c>
      <c r="CC33" s="133">
        <f t="shared" si="32"/>
        <v>0.02</v>
      </c>
      <c r="CD33" s="133">
        <f t="shared" si="33"/>
        <v>6.79</v>
      </c>
      <c r="CE33" s="133">
        <f t="shared" si="34"/>
        <v>1</v>
      </c>
      <c r="CF33" s="133">
        <f t="shared" si="35"/>
        <v>4.2100000000000009</v>
      </c>
      <c r="CG33" s="133">
        <f t="shared" si="36"/>
        <v>0.63000000000000012</v>
      </c>
      <c r="CH33" s="133">
        <f t="shared" si="37"/>
        <v>0.78</v>
      </c>
      <c r="CI33" s="133">
        <f t="shared" si="38"/>
        <v>0.45</v>
      </c>
      <c r="CJ33" s="133">
        <f t="shared" si="39"/>
        <v>3.1800000000000006</v>
      </c>
      <c r="CK33" s="133">
        <f t="shared" si="40"/>
        <v>3.1599999999999824</v>
      </c>
      <c r="CM33" s="207">
        <f t="shared" si="45"/>
        <v>0.12604371482620708</v>
      </c>
      <c r="CN33" s="140">
        <f t="shared" si="46"/>
        <v>1.9527374390149319E-2</v>
      </c>
      <c r="CO33" s="208">
        <f t="shared" si="47"/>
        <v>0.57644531327494697</v>
      </c>
      <c r="CQ33" s="242">
        <f>($AM33/$AG33)*'(2) 1897 HHs by sector, estate'!CO33</f>
        <v>3278.77545319618</v>
      </c>
      <c r="CR33" s="242">
        <f>($AM33/$AG33)*'(2) 1897 HHs by sector, estate'!CP33</f>
        <v>2533.3731110243675</v>
      </c>
      <c r="CS33" s="242">
        <f>($AM33/$AG33)*'(2) 1897 HHs by sector, estate'!CQ33</f>
        <v>2896.4942223492912</v>
      </c>
      <c r="CT33" s="242">
        <f>($AM33/$AG33)*'(2) 1897 HHs by sector, estate'!CR33</f>
        <v>26663.517097835407</v>
      </c>
      <c r="CU33" s="242">
        <f>($AM33/$AG33)*'(2) 1897 HHs by sector, estate'!CS33</f>
        <v>338357.3937704587</v>
      </c>
      <c r="CV33" s="242">
        <f t="shared" si="48"/>
        <v>373729.55365486396</v>
      </c>
      <c r="CW33" s="242">
        <f>($AM33/$AG33)*'(2) 1897 HHs by sector, estate'!CT33</f>
        <v>960.95368679391322</v>
      </c>
      <c r="CX33" s="242">
        <f>($AM33/$AG33)*'(2) 1897 HHs by sector, estate'!CU33</f>
        <v>374690.50734165782</v>
      </c>
      <c r="CZ33" s="255">
        <f t="shared" si="49"/>
        <v>0.87506232182350463</v>
      </c>
      <c r="DA33" s="255">
        <f t="shared" si="50"/>
        <v>0.67612417752402154</v>
      </c>
      <c r="DB33" s="255">
        <f t="shared" si="51"/>
        <v>0.7730364569146001</v>
      </c>
      <c r="DC33" s="255">
        <f t="shared" si="52"/>
        <v>7.1161442778486359</v>
      </c>
      <c r="DD33" s="255">
        <f t="shared" si="53"/>
        <v>90.303166784508605</v>
      </c>
      <c r="DE33" s="255">
        <f t="shared" si="54"/>
        <v>99.743534018619371</v>
      </c>
      <c r="DF33" s="255">
        <f t="shared" si="55"/>
        <v>0.25646598138064841</v>
      </c>
      <c r="DG33" s="255">
        <f t="shared" si="56"/>
        <v>100</v>
      </c>
      <c r="DI33" s="355">
        <f t="shared" si="57"/>
        <v>0</v>
      </c>
    </row>
    <row r="34" spans="1:113">
      <c r="A34" s="1">
        <f t="shared" si="42"/>
        <v>24</v>
      </c>
      <c r="B34" s="25">
        <v>30</v>
      </c>
      <c r="C34" s="1">
        <v>4</v>
      </c>
      <c r="D34" s="122">
        <v>0</v>
      </c>
      <c r="E34" s="20" t="s">
        <v>133</v>
      </c>
      <c r="F34" s="142">
        <v>213822.45119999998</v>
      </c>
      <c r="G34" s="142">
        <v>212999.1936</v>
      </c>
      <c r="H34" s="142">
        <v>548.83839999999998</v>
      </c>
      <c r="I34" s="142">
        <v>274.41919999999573</v>
      </c>
      <c r="J34" s="153"/>
      <c r="K34" s="142">
        <v>24.947199999999999</v>
      </c>
      <c r="L34" s="142">
        <v>10203.404799999998</v>
      </c>
      <c r="M34" s="142">
        <v>1496.8320000000001</v>
      </c>
      <c r="P34" s="142">
        <v>1397.0432000000001</v>
      </c>
      <c r="Q34" s="142">
        <v>2868.9279999999994</v>
      </c>
      <c r="R34" s="142">
        <v>299.3664</v>
      </c>
      <c r="S34" s="142">
        <v>1347.1487999999999</v>
      </c>
      <c r="T34" s="142">
        <v>2794.0863999999983</v>
      </c>
      <c r="U34" s="153"/>
      <c r="V34" s="142">
        <v>2245.248</v>
      </c>
      <c r="W34" s="142">
        <v>1970.8287999999998</v>
      </c>
      <c r="X34" s="142">
        <v>4166.1824000000006</v>
      </c>
      <c r="Y34" s="142">
        <v>17038.937600000001</v>
      </c>
      <c r="Z34" s="142">
        <v>1945.8815999999999</v>
      </c>
      <c r="AA34" s="142">
        <v>2095.5647999999997</v>
      </c>
      <c r="AB34" s="142">
        <v>997.88799999999992</v>
      </c>
      <c r="AC34" s="142">
        <v>6536.166400000001</v>
      </c>
      <c r="AD34" s="142">
        <v>5463.4367999999995</v>
      </c>
      <c r="AE34" s="142">
        <v>249471.99999999997</v>
      </c>
      <c r="AG34" s="153">
        <v>1470474</v>
      </c>
      <c r="AH34" s="142">
        <v>804.4</v>
      </c>
      <c r="AI34" s="142">
        <v>872.9</v>
      </c>
      <c r="AJ34" s="142">
        <v>1677.3</v>
      </c>
      <c r="AK34" s="142">
        <v>797810.91671670007</v>
      </c>
      <c r="AL34" s="142">
        <v>865749.81253357476</v>
      </c>
      <c r="AM34" s="142">
        <v>1663560.7292502748</v>
      </c>
      <c r="AN34" s="142">
        <f t="shared" si="0"/>
        <v>13.130917598697755</v>
      </c>
      <c r="AO34" s="296"/>
      <c r="AP34" s="142">
        <f t="shared" si="43"/>
        <v>241899.30107458771</v>
      </c>
      <c r="AQ34" s="142">
        <f t="shared" si="1"/>
        <v>240967.94219750669</v>
      </c>
      <c r="AR34" s="142">
        <f t="shared" si="2"/>
        <v>620.90591805401118</v>
      </c>
      <c r="AS34" s="142">
        <f t="shared" si="3"/>
        <v>310.45295902700076</v>
      </c>
      <c r="AT34" s="156"/>
      <c r="AU34" s="142">
        <f t="shared" si="4"/>
        <v>28.222996275182325</v>
      </c>
      <c r="AV34" s="193">
        <f t="shared" si="5"/>
        <v>11543.20547654957</v>
      </c>
      <c r="AW34" s="193">
        <f t="shared" si="6"/>
        <v>1693.3797765109396</v>
      </c>
      <c r="AX34" s="193"/>
      <c r="AY34" s="193"/>
      <c r="AZ34" s="193">
        <f t="shared" si="7"/>
        <v>1580.4877914102103</v>
      </c>
      <c r="BA34" s="193">
        <f t="shared" si="8"/>
        <v>3245.6445716459671</v>
      </c>
      <c r="BB34" s="193">
        <f t="shared" si="9"/>
        <v>338.6759553021879</v>
      </c>
      <c r="BC34" s="193">
        <f t="shared" si="10"/>
        <v>1524.0417988598456</v>
      </c>
      <c r="BD34" s="193">
        <f t="shared" si="11"/>
        <v>3160.9755828204188</v>
      </c>
      <c r="BE34" s="193"/>
      <c r="BF34" s="193">
        <f t="shared" si="12"/>
        <v>2540.0696647664095</v>
      </c>
      <c r="BG34" s="193">
        <f t="shared" si="13"/>
        <v>2229.6167057394036</v>
      </c>
      <c r="BH34" s="193">
        <f t="shared" si="14"/>
        <v>4713.2403779554488</v>
      </c>
      <c r="BI34" s="193">
        <f t="shared" si="15"/>
        <v>19276.306455949529</v>
      </c>
      <c r="BJ34" s="193">
        <f t="shared" si="16"/>
        <v>2201.3937094642215</v>
      </c>
      <c r="BK34" s="193">
        <f t="shared" si="17"/>
        <v>2370.7316871153148</v>
      </c>
      <c r="BL34" s="193">
        <f t="shared" si="18"/>
        <v>1128.9198510072929</v>
      </c>
      <c r="BM34" s="193">
        <f t="shared" si="19"/>
        <v>7394.4250240977708</v>
      </c>
      <c r="BN34" s="193">
        <f t="shared" si="20"/>
        <v>6180.8361842649292</v>
      </c>
      <c r="BO34" s="142">
        <f t="shared" si="21"/>
        <v>282229.96275182324</v>
      </c>
      <c r="BQ34" s="244">
        <f t="shared" si="44"/>
        <v>241899.30107458771</v>
      </c>
      <c r="BR34" s="142">
        <f t="shared" si="22"/>
        <v>28.222996275182325</v>
      </c>
      <c r="BS34" s="142">
        <f t="shared" si="23"/>
        <v>11543.20547654957</v>
      </c>
      <c r="BT34" s="142">
        <f t="shared" si="24"/>
        <v>2540.0696647664095</v>
      </c>
      <c r="BU34" s="142">
        <f t="shared" si="25"/>
        <v>6942.8570836948529</v>
      </c>
      <c r="BV34" s="142">
        <f t="shared" si="26"/>
        <v>2201.3937094642215</v>
      </c>
      <c r="BW34" s="142">
        <f t="shared" si="27"/>
        <v>2370.7316871153148</v>
      </c>
      <c r="BX34" s="142">
        <f t="shared" si="28"/>
        <v>1128.9198510072929</v>
      </c>
      <c r="BY34" s="142">
        <f t="shared" si="29"/>
        <v>7394.4250240977708</v>
      </c>
      <c r="BZ34" s="142">
        <f t="shared" si="30"/>
        <v>6180.8361842649174</v>
      </c>
      <c r="CA34" s="25"/>
      <c r="CB34" s="133">
        <f t="shared" si="31"/>
        <v>85.71</v>
      </c>
      <c r="CC34" s="133">
        <f t="shared" si="32"/>
        <v>0.01</v>
      </c>
      <c r="CD34" s="133">
        <f t="shared" si="33"/>
        <v>4.09</v>
      </c>
      <c r="CE34" s="133">
        <f t="shared" si="34"/>
        <v>0.90000000000000013</v>
      </c>
      <c r="CF34" s="133">
        <f t="shared" si="35"/>
        <v>2.4600000000000004</v>
      </c>
      <c r="CG34" s="133">
        <f t="shared" si="36"/>
        <v>0.78000000000000014</v>
      </c>
      <c r="CH34" s="133">
        <f t="shared" si="37"/>
        <v>0.83999999999999986</v>
      </c>
      <c r="CI34" s="133">
        <f t="shared" si="38"/>
        <v>0.39999999999999997</v>
      </c>
      <c r="CJ34" s="133">
        <f t="shared" si="39"/>
        <v>2.620000000000001</v>
      </c>
      <c r="CK34" s="133">
        <f t="shared" si="40"/>
        <v>2.1899999999999835</v>
      </c>
      <c r="CM34" s="207">
        <f t="shared" si="45"/>
        <v>9.4290205146066244E-2</v>
      </c>
      <c r="CN34" s="140">
        <f t="shared" si="46"/>
        <v>3.6706977943390069E-2</v>
      </c>
      <c r="CO34" s="208">
        <f t="shared" si="47"/>
        <v>0.48800579457277032</v>
      </c>
      <c r="CQ34" s="242">
        <f>($AM34/$AG34)*'(2) 1897 HHs by sector, estate'!CO34</f>
        <v>2077.2722855779721</v>
      </c>
      <c r="CR34" s="242">
        <f>($AM34/$AG34)*'(2) 1897 HHs by sector, estate'!CP34</f>
        <v>2008.7528172280381</v>
      </c>
      <c r="CS34" s="242">
        <f>($AM34/$AG34)*'(2) 1897 HHs by sector, estate'!CQ34</f>
        <v>957.16131277624936</v>
      </c>
      <c r="CT34" s="242">
        <f>($AM34/$AG34)*'(2) 1897 HHs by sector, estate'!CR34</f>
        <v>11189.785782267518</v>
      </c>
      <c r="CU34" s="242">
        <f>($AM34/$AG34)*'(2) 1897 HHs by sector, estate'!CS34</f>
        <v>265428.87395364908</v>
      </c>
      <c r="CV34" s="242">
        <f t="shared" si="48"/>
        <v>281661.84615149884</v>
      </c>
      <c r="CW34" s="242">
        <f>($AM34/$AG34)*'(2) 1897 HHs by sector, estate'!CT34</f>
        <v>568.11660032438306</v>
      </c>
      <c r="CX34" s="242">
        <f>($AM34/$AG34)*'(2) 1897 HHs by sector, estate'!CU34</f>
        <v>282229.96275182324</v>
      </c>
      <c r="CZ34" s="255">
        <f t="shared" si="49"/>
        <v>0.73602117412480594</v>
      </c>
      <c r="DA34" s="255">
        <f t="shared" si="50"/>
        <v>0.71174328821862876</v>
      </c>
      <c r="DB34" s="255">
        <f t="shared" si="51"/>
        <v>0.33914234457732678</v>
      </c>
      <c r="DC34" s="255">
        <f t="shared" si="52"/>
        <v>3.9647759837984218</v>
      </c>
      <c r="DD34" s="255">
        <f t="shared" si="53"/>
        <v>94.047021572635757</v>
      </c>
      <c r="DE34" s="255">
        <f t="shared" si="54"/>
        <v>99.798704363354943</v>
      </c>
      <c r="DF34" s="255">
        <f t="shared" si="55"/>
        <v>0.20129563664505459</v>
      </c>
      <c r="DG34" s="255">
        <f t="shared" si="56"/>
        <v>100</v>
      </c>
      <c r="DI34" s="355">
        <f t="shared" si="57"/>
        <v>0</v>
      </c>
    </row>
    <row r="35" spans="1:113">
      <c r="A35" s="1">
        <f t="shared" si="42"/>
        <v>25</v>
      </c>
      <c r="B35" s="25">
        <v>35</v>
      </c>
      <c r="C35" s="1">
        <v>4</v>
      </c>
      <c r="D35" s="122">
        <v>0</v>
      </c>
      <c r="E35" s="20" t="s">
        <v>485</v>
      </c>
      <c r="F35" s="142">
        <v>224532.67400000003</v>
      </c>
      <c r="G35" s="142">
        <v>222392.90900000001</v>
      </c>
      <c r="H35" s="142">
        <v>1084.1476</v>
      </c>
      <c r="I35" s="142">
        <v>1055.6174000000001</v>
      </c>
      <c r="J35" s="153"/>
      <c r="K35" s="142">
        <v>285.30200000000002</v>
      </c>
      <c r="L35" s="142">
        <v>21369.1198</v>
      </c>
      <c r="M35" s="142">
        <v>2710.3690000000001</v>
      </c>
      <c r="P35" s="142">
        <v>1426.51</v>
      </c>
      <c r="Q35" s="142">
        <v>4450.7111999999997</v>
      </c>
      <c r="R35" s="142">
        <v>513.54359999999997</v>
      </c>
      <c r="S35" s="142">
        <v>8473.4694</v>
      </c>
      <c r="T35" s="142">
        <v>3794.5166000000027</v>
      </c>
      <c r="U35" s="153"/>
      <c r="V35" s="142">
        <v>7161.0801999999994</v>
      </c>
      <c r="W35" s="142">
        <v>3823.0468000000001</v>
      </c>
      <c r="X35" s="142">
        <v>7161.0801999999994</v>
      </c>
      <c r="Y35" s="142">
        <v>20969.696999999996</v>
      </c>
      <c r="Z35" s="142">
        <v>1711.8119999999999</v>
      </c>
      <c r="AA35" s="142">
        <v>2482.1273999999999</v>
      </c>
      <c r="AB35" s="142">
        <v>1198.2683999999999</v>
      </c>
      <c r="AC35" s="142">
        <v>7817.2748000000001</v>
      </c>
      <c r="AD35" s="142">
        <v>7760.2143999999971</v>
      </c>
      <c r="AE35" s="142">
        <v>285302</v>
      </c>
      <c r="AG35" s="153">
        <v>1802196</v>
      </c>
      <c r="AH35" s="142">
        <v>980.8</v>
      </c>
      <c r="AI35" s="142">
        <v>1093.8</v>
      </c>
      <c r="AJ35" s="142">
        <v>2074.6</v>
      </c>
      <c r="AK35" s="142">
        <v>972209.10751629819</v>
      </c>
      <c r="AL35" s="142">
        <v>1084219.3329948275</v>
      </c>
      <c r="AM35" s="142">
        <v>2056428.4405111258</v>
      </c>
      <c r="AN35" s="142">
        <f t="shared" si="0"/>
        <v>14.106814159565655</v>
      </c>
      <c r="AO35" s="296"/>
      <c r="AP35" s="142">
        <f t="shared" si="43"/>
        <v>256207.08104868344</v>
      </c>
      <c r="AQ35" s="142">
        <f t="shared" si="1"/>
        <v>253765.46337668196</v>
      </c>
      <c r="AR35" s="142">
        <f t="shared" si="2"/>
        <v>1237.0862871473914</v>
      </c>
      <c r="AS35" s="142">
        <f t="shared" si="3"/>
        <v>1204.5313848540391</v>
      </c>
      <c r="AT35" s="156"/>
      <c r="AU35" s="142">
        <f t="shared" si="4"/>
        <v>325.54902293352404</v>
      </c>
      <c r="AV35" s="193">
        <f t="shared" si="5"/>
        <v>24383.621817720948</v>
      </c>
      <c r="AW35" s="193">
        <f t="shared" si="6"/>
        <v>3092.7157178684779</v>
      </c>
      <c r="AX35" s="193"/>
      <c r="AY35" s="193"/>
      <c r="AZ35" s="193">
        <f t="shared" si="7"/>
        <v>1627.7451146676201</v>
      </c>
      <c r="BA35" s="193">
        <f t="shared" si="8"/>
        <v>5078.5647577629734</v>
      </c>
      <c r="BB35" s="193">
        <f t="shared" si="9"/>
        <v>585.98824128034312</v>
      </c>
      <c r="BC35" s="193">
        <f t="shared" si="10"/>
        <v>9668.8059811256644</v>
      </c>
      <c r="BD35" s="193">
        <f t="shared" si="11"/>
        <v>4329.8020050158721</v>
      </c>
      <c r="BE35" s="193"/>
      <c r="BF35" s="193">
        <f t="shared" si="12"/>
        <v>8171.2804756314517</v>
      </c>
      <c r="BG35" s="193">
        <f t="shared" si="13"/>
        <v>4362.3569073092212</v>
      </c>
      <c r="BH35" s="193">
        <f t="shared" si="14"/>
        <v>8171.2804756314517</v>
      </c>
      <c r="BI35" s="193">
        <f t="shared" si="15"/>
        <v>23927.853185614011</v>
      </c>
      <c r="BJ35" s="193">
        <f t="shared" si="16"/>
        <v>1953.2941376011438</v>
      </c>
      <c r="BK35" s="193">
        <f t="shared" si="17"/>
        <v>2832.2764995216585</v>
      </c>
      <c r="BL35" s="193">
        <f t="shared" si="18"/>
        <v>1367.3058963208009</v>
      </c>
      <c r="BM35" s="193">
        <f t="shared" si="19"/>
        <v>8920.0432283785576</v>
      </c>
      <c r="BN35" s="193">
        <f t="shared" si="20"/>
        <v>8854.9334237918501</v>
      </c>
      <c r="BO35" s="142">
        <f t="shared" si="21"/>
        <v>325549.02293352404</v>
      </c>
      <c r="BQ35" s="244">
        <f t="shared" si="44"/>
        <v>256207.08104868344</v>
      </c>
      <c r="BR35" s="142">
        <f t="shared" si="22"/>
        <v>325.54902293352404</v>
      </c>
      <c r="BS35" s="142">
        <f t="shared" si="23"/>
        <v>24383.621817720948</v>
      </c>
      <c r="BT35" s="142">
        <f t="shared" si="24"/>
        <v>8171.2804756314517</v>
      </c>
      <c r="BU35" s="142">
        <f t="shared" si="25"/>
        <v>12533.637382940673</v>
      </c>
      <c r="BV35" s="142">
        <f t="shared" si="26"/>
        <v>1953.2941376011438</v>
      </c>
      <c r="BW35" s="142">
        <f t="shared" si="27"/>
        <v>2832.2764995216585</v>
      </c>
      <c r="BX35" s="142">
        <f t="shared" si="28"/>
        <v>1367.3058963208009</v>
      </c>
      <c r="BY35" s="142">
        <f t="shared" si="29"/>
        <v>8920.0432283785576</v>
      </c>
      <c r="BZ35" s="142">
        <f t="shared" si="30"/>
        <v>8854.9334237917792</v>
      </c>
      <c r="CA35" s="25"/>
      <c r="CB35" s="133">
        <f t="shared" si="31"/>
        <v>78.7</v>
      </c>
      <c r="CC35" s="133">
        <f t="shared" si="32"/>
        <v>9.9999999999999992E-2</v>
      </c>
      <c r="CD35" s="133">
        <f t="shared" si="33"/>
        <v>7.4899999999999984</v>
      </c>
      <c r="CE35" s="133">
        <f t="shared" si="34"/>
        <v>2.5099999999999993</v>
      </c>
      <c r="CF35" s="133">
        <f t="shared" si="35"/>
        <v>3.8499999999999992</v>
      </c>
      <c r="CG35" s="133">
        <f t="shared" si="36"/>
        <v>0.59999999999999987</v>
      </c>
      <c r="CH35" s="133">
        <f t="shared" si="37"/>
        <v>0.86999999999999977</v>
      </c>
      <c r="CI35" s="133">
        <f t="shared" si="38"/>
        <v>0.41999999999999993</v>
      </c>
      <c r="CJ35" s="133">
        <f t="shared" si="39"/>
        <v>2.7399999999999998</v>
      </c>
      <c r="CK35" s="133">
        <f t="shared" si="40"/>
        <v>2.7200000000000131</v>
      </c>
      <c r="CM35" s="207">
        <f t="shared" si="45"/>
        <v>9.1620823944202207E-2</v>
      </c>
      <c r="CN35" s="140">
        <f t="shared" si="46"/>
        <v>3.1510273645073139E-2</v>
      </c>
      <c r="CO35" s="208">
        <f t="shared" si="47"/>
        <v>0.30068462471875967</v>
      </c>
      <c r="CQ35" s="242">
        <f>($AM35/$AG35)*'(2) 1897 HHs by sector, estate'!CO35</f>
        <v>3209.6148473766752</v>
      </c>
      <c r="CR35" s="242">
        <f>($AM35/$AG35)*'(2) 1897 HHs by sector, estate'!CP35</f>
        <v>2794.6843372222279</v>
      </c>
      <c r="CS35" s="242">
        <f>($AM35/$AG35)*'(2) 1897 HHs by sector, estate'!CQ35</f>
        <v>1661.1671621159335</v>
      </c>
      <c r="CT35" s="242">
        <f>($AM35/$AG35)*'(2) 1897 HHs by sector, estate'!CR35</f>
        <v>13940.545172028373</v>
      </c>
      <c r="CU35" s="242">
        <f>($AM35/$AG35)*'(2) 1897 HHs by sector, estate'!CS35</f>
        <v>303532.41626912076</v>
      </c>
      <c r="CV35" s="242">
        <f t="shared" si="48"/>
        <v>325138.427787864</v>
      </c>
      <c r="CW35" s="242">
        <f>($AM35/$AG35)*'(2) 1897 HHs by sector, estate'!CT35</f>
        <v>410.59514566001701</v>
      </c>
      <c r="CX35" s="242">
        <f>($AM35/$AG35)*'(2) 1897 HHs by sector, estate'!CU35</f>
        <v>325549.02293352399</v>
      </c>
      <c r="CZ35" s="255">
        <f t="shared" si="49"/>
        <v>0.98590830298147381</v>
      </c>
      <c r="DA35" s="255">
        <f t="shared" si="50"/>
        <v>0.8584526877209806</v>
      </c>
      <c r="DB35" s="255">
        <f t="shared" si="51"/>
        <v>0.51026636392490055</v>
      </c>
      <c r="DC35" s="255">
        <f t="shared" si="52"/>
        <v>4.2821646480183055</v>
      </c>
      <c r="DD35" s="255">
        <f t="shared" si="53"/>
        <v>93.237084090742627</v>
      </c>
      <c r="DE35" s="255">
        <f t="shared" si="54"/>
        <v>99.87387609338829</v>
      </c>
      <c r="DF35" s="255">
        <f t="shared" si="55"/>
        <v>0.12612390661171149</v>
      </c>
      <c r="DG35" s="255">
        <f t="shared" si="56"/>
        <v>100</v>
      </c>
      <c r="DI35" s="355">
        <f t="shared" si="57"/>
        <v>0</v>
      </c>
    </row>
    <row r="36" spans="1:113">
      <c r="A36" s="1">
        <f t="shared" si="42"/>
        <v>26</v>
      </c>
      <c r="B36" s="25">
        <v>38</v>
      </c>
      <c r="C36" s="1">
        <v>4</v>
      </c>
      <c r="D36" s="122">
        <v>0</v>
      </c>
      <c r="E36" s="20" t="s">
        <v>487</v>
      </c>
      <c r="F36" s="142">
        <v>315534.05220000003</v>
      </c>
      <c r="G36" s="142">
        <v>312514.97799999994</v>
      </c>
      <c r="H36" s="142">
        <v>1591.1337000000003</v>
      </c>
      <c r="I36" s="142">
        <v>1427.940500000037</v>
      </c>
      <c r="J36" s="153"/>
      <c r="K36" s="142">
        <v>40.798299999999998</v>
      </c>
      <c r="L36" s="142">
        <v>29252.381100000002</v>
      </c>
      <c r="M36" s="142">
        <v>4039.0317</v>
      </c>
      <c r="P36" s="142">
        <v>4651.0061999999998</v>
      </c>
      <c r="Q36" s="142">
        <v>8730.8362000000016</v>
      </c>
      <c r="R36" s="142">
        <v>1795.1252000000002</v>
      </c>
      <c r="S36" s="142">
        <v>3631.0487000000003</v>
      </c>
      <c r="T36" s="142">
        <v>6405.3331000000035</v>
      </c>
      <c r="U36" s="153"/>
      <c r="V36" s="142">
        <v>5752.5602999999992</v>
      </c>
      <c r="W36" s="142">
        <v>7751.6769999999997</v>
      </c>
      <c r="X36" s="142">
        <v>13137.052600000003</v>
      </c>
      <c r="Y36" s="142">
        <v>36514.478499999997</v>
      </c>
      <c r="Z36" s="142">
        <v>3345.4605999999994</v>
      </c>
      <c r="AA36" s="142">
        <v>2080.7132999999999</v>
      </c>
      <c r="AB36" s="142">
        <v>1876.7218000000003</v>
      </c>
      <c r="AC36" s="142">
        <v>19175.201000000001</v>
      </c>
      <c r="AD36" s="142">
        <v>10036.381799999996</v>
      </c>
      <c r="AE36" s="142">
        <v>407983.00000000006</v>
      </c>
      <c r="AG36" s="153">
        <v>2405829</v>
      </c>
      <c r="AH36" s="142">
        <v>1380.1</v>
      </c>
      <c r="AI36" s="142">
        <v>1432.3</v>
      </c>
      <c r="AJ36" s="142">
        <v>2812.3999999999996</v>
      </c>
      <c r="AK36" s="142">
        <v>1366697.1381790224</v>
      </c>
      <c r="AL36" s="142">
        <v>1418390.1970971767</v>
      </c>
      <c r="AM36" s="142">
        <v>2785087.335276199</v>
      </c>
      <c r="AN36" s="142">
        <f t="shared" si="0"/>
        <v>15.764143473048128</v>
      </c>
      <c r="AO36" s="296"/>
      <c r="AP36" s="142">
        <f t="shared" si="43"/>
        <v>365275.29289513064</v>
      </c>
      <c r="AQ36" s="142">
        <f t="shared" si="1"/>
        <v>361780.28750668472</v>
      </c>
      <c r="AR36" s="142">
        <f t="shared" si="2"/>
        <v>1841.9622993160197</v>
      </c>
      <c r="AS36" s="142">
        <f t="shared" si="3"/>
        <v>1653.0430891298035</v>
      </c>
      <c r="AT36" s="156"/>
      <c r="AU36" s="142">
        <f t="shared" si="4"/>
        <v>47.229802546564592</v>
      </c>
      <c r="AV36" s="193">
        <f t="shared" si="5"/>
        <v>33863.768425886818</v>
      </c>
      <c r="AW36" s="193">
        <f t="shared" si="6"/>
        <v>4675.7504521098954</v>
      </c>
      <c r="AX36" s="193"/>
      <c r="AY36" s="193"/>
      <c r="AZ36" s="193">
        <f t="shared" si="7"/>
        <v>5384.1974903083637</v>
      </c>
      <c r="BA36" s="193">
        <f t="shared" si="8"/>
        <v>10107.177744964823</v>
      </c>
      <c r="BB36" s="193">
        <f t="shared" si="9"/>
        <v>2078.1113120488426</v>
      </c>
      <c r="BC36" s="193">
        <f t="shared" si="10"/>
        <v>4203.4524266442495</v>
      </c>
      <c r="BD36" s="193">
        <f t="shared" si="11"/>
        <v>7415.0789998106457</v>
      </c>
      <c r="BE36" s="193"/>
      <c r="BF36" s="193">
        <f t="shared" si="12"/>
        <v>6659.4021590656066</v>
      </c>
      <c r="BG36" s="193">
        <f t="shared" si="13"/>
        <v>8973.6624838472726</v>
      </c>
      <c r="BH36" s="193">
        <f t="shared" si="14"/>
        <v>15207.996419993804</v>
      </c>
      <c r="BI36" s="193">
        <f t="shared" si="15"/>
        <v>42270.673279175309</v>
      </c>
      <c r="BJ36" s="193">
        <f t="shared" si="16"/>
        <v>3872.8438088182957</v>
      </c>
      <c r="BK36" s="193">
        <f t="shared" si="17"/>
        <v>2408.7199298747942</v>
      </c>
      <c r="BL36" s="193">
        <f t="shared" si="18"/>
        <v>2172.5709171419717</v>
      </c>
      <c r="BM36" s="193">
        <f t="shared" si="19"/>
        <v>22198.007196885359</v>
      </c>
      <c r="BN36" s="193">
        <f t="shared" si="20"/>
        <v>11618.531426454885</v>
      </c>
      <c r="BO36" s="142">
        <f t="shared" si="21"/>
        <v>472298.025465646</v>
      </c>
      <c r="BQ36" s="244">
        <f t="shared" si="44"/>
        <v>365275.29289513064</v>
      </c>
      <c r="BR36" s="142">
        <f t="shared" si="22"/>
        <v>47.229802546564592</v>
      </c>
      <c r="BS36" s="142">
        <f t="shared" si="23"/>
        <v>33863.768425886818</v>
      </c>
      <c r="BT36" s="142">
        <f t="shared" si="24"/>
        <v>6659.4021590656066</v>
      </c>
      <c r="BU36" s="142">
        <f t="shared" si="25"/>
        <v>24181.658903841075</v>
      </c>
      <c r="BV36" s="142">
        <f t="shared" si="26"/>
        <v>3872.8438088182957</v>
      </c>
      <c r="BW36" s="142">
        <f t="shared" si="27"/>
        <v>2408.7199298747942</v>
      </c>
      <c r="BX36" s="142">
        <f t="shared" si="28"/>
        <v>2172.5709171419717</v>
      </c>
      <c r="BY36" s="142">
        <f t="shared" si="29"/>
        <v>22198.007196885359</v>
      </c>
      <c r="BZ36" s="142">
        <f t="shared" si="30"/>
        <v>11618.531426454894</v>
      </c>
      <c r="CA36" s="25"/>
      <c r="CB36" s="133">
        <f t="shared" si="31"/>
        <v>77.34</v>
      </c>
      <c r="CC36" s="133">
        <f t="shared" si="32"/>
        <v>9.9999999999999967E-3</v>
      </c>
      <c r="CD36" s="133">
        <f t="shared" si="33"/>
        <v>7.17</v>
      </c>
      <c r="CE36" s="133">
        <f t="shared" si="34"/>
        <v>1.4099999999999995</v>
      </c>
      <c r="CF36" s="133">
        <f t="shared" si="35"/>
        <v>5.1199999999999992</v>
      </c>
      <c r="CG36" s="133">
        <f t="shared" si="36"/>
        <v>0.81999999999999962</v>
      </c>
      <c r="CH36" s="133">
        <f t="shared" si="37"/>
        <v>0.5099999999999999</v>
      </c>
      <c r="CI36" s="133">
        <f t="shared" si="38"/>
        <v>0.46</v>
      </c>
      <c r="CJ36" s="133">
        <f t="shared" si="39"/>
        <v>4.6999999999999993</v>
      </c>
      <c r="CK36" s="133">
        <f t="shared" si="40"/>
        <v>2.4599999999999937</v>
      </c>
      <c r="CM36" s="207">
        <f t="shared" si="45"/>
        <v>0.14126623998251717</v>
      </c>
      <c r="CN36" s="140">
        <f t="shared" si="46"/>
        <v>1.4426767787061682E-2</v>
      </c>
      <c r="CO36" s="208">
        <f t="shared" si="47"/>
        <v>0.58201292097243151</v>
      </c>
      <c r="CQ36" s="242">
        <f>($AM36/$AG36)*'(2) 1897 HHs by sector, estate'!CO36</f>
        <v>3220.9245560739578</v>
      </c>
      <c r="CR36" s="242">
        <f>($AM36/$AG36)*'(2) 1897 HHs by sector, estate'!CP36</f>
        <v>1823.1685470993384</v>
      </c>
      <c r="CS36" s="242">
        <f>($AM36/$AG36)*'(2) 1897 HHs by sector, estate'!CQ36</f>
        <v>2354.001728035767</v>
      </c>
      <c r="CT36" s="242">
        <f>($AM36/$AG36)*'(2) 1897 HHs by sector, estate'!CR36</f>
        <v>40979.37926087049</v>
      </c>
      <c r="CU36" s="242">
        <f>($AM36/$AG36)*'(2) 1897 HHs by sector, estate'!CS36</f>
        <v>421077.53135643573</v>
      </c>
      <c r="CV36" s="242">
        <f t="shared" si="48"/>
        <v>469455.00544851529</v>
      </c>
      <c r="CW36" s="242">
        <f>($AM36/$AG36)*'(2) 1897 HHs by sector, estate'!CT36</f>
        <v>2843.0200171306792</v>
      </c>
      <c r="CX36" s="242">
        <f>($AM36/$AG36)*'(2) 1897 HHs by sector, estate'!CU36</f>
        <v>472298.02546564594</v>
      </c>
      <c r="CZ36" s="255">
        <f t="shared" si="49"/>
        <v>0.68196866859614724</v>
      </c>
      <c r="DA36" s="255">
        <f t="shared" si="50"/>
        <v>0.38602078535091233</v>
      </c>
      <c r="DB36" s="255">
        <f t="shared" si="51"/>
        <v>0.49841447584179926</v>
      </c>
      <c r="DC36" s="255">
        <f t="shared" si="52"/>
        <v>8.6765933904695629</v>
      </c>
      <c r="DD36" s="255">
        <f t="shared" si="53"/>
        <v>89.155048010477884</v>
      </c>
      <c r="DE36" s="255">
        <f t="shared" si="54"/>
        <v>99.398045330736309</v>
      </c>
      <c r="DF36" s="255">
        <f t="shared" si="55"/>
        <v>0.60195466926369257</v>
      </c>
      <c r="DG36" s="255">
        <f t="shared" si="56"/>
        <v>100</v>
      </c>
      <c r="DI36" s="355">
        <f t="shared" si="57"/>
        <v>0</v>
      </c>
    </row>
    <row r="37" spans="1:113">
      <c r="A37" s="1">
        <f t="shared" si="42"/>
        <v>27</v>
      </c>
      <c r="B37" s="25">
        <v>39</v>
      </c>
      <c r="C37" s="1">
        <v>4</v>
      </c>
      <c r="D37" s="122">
        <v>0</v>
      </c>
      <c r="E37" s="20" t="s">
        <v>488</v>
      </c>
      <c r="F37" s="142">
        <v>227388.28280000002</v>
      </c>
      <c r="G37" s="142">
        <v>225850.41709999996</v>
      </c>
      <c r="H37" s="142">
        <v>782.42289999999991</v>
      </c>
      <c r="I37" s="142">
        <v>755.44280000001993</v>
      </c>
      <c r="J37" s="153"/>
      <c r="K37" s="142">
        <v>134.90050000000002</v>
      </c>
      <c r="L37" s="142">
        <v>12626.686799999999</v>
      </c>
      <c r="M37" s="142">
        <v>1483.9055000000001</v>
      </c>
      <c r="P37" s="142">
        <v>1861.6268999999998</v>
      </c>
      <c r="Q37" s="142">
        <v>3453.4527999999996</v>
      </c>
      <c r="R37" s="142">
        <v>377.72140000000007</v>
      </c>
      <c r="S37" s="142">
        <v>2832.9105000000004</v>
      </c>
      <c r="T37" s="142">
        <v>2617.0697</v>
      </c>
      <c r="U37" s="153"/>
      <c r="V37" s="142">
        <v>2859.8906000000002</v>
      </c>
      <c r="W37" s="142">
        <v>3021.7712000000006</v>
      </c>
      <c r="X37" s="142">
        <v>4721.5174999999999</v>
      </c>
      <c r="Y37" s="142">
        <v>19047.9506</v>
      </c>
      <c r="Z37" s="142">
        <v>2347.2687000000001</v>
      </c>
      <c r="AA37" s="142">
        <v>1753.7065</v>
      </c>
      <c r="AB37" s="142">
        <v>1187.1244000000002</v>
      </c>
      <c r="AC37" s="142">
        <v>7500.4677999999994</v>
      </c>
      <c r="AD37" s="142">
        <v>6259.3832000000002</v>
      </c>
      <c r="AE37" s="142">
        <v>269801</v>
      </c>
      <c r="AG37" s="153">
        <v>1527848</v>
      </c>
      <c r="AH37" s="142">
        <v>843.7</v>
      </c>
      <c r="AI37" s="142">
        <v>906.9</v>
      </c>
      <c r="AJ37" s="142">
        <v>1750.6</v>
      </c>
      <c r="AK37" s="142">
        <v>836553.79887245852</v>
      </c>
      <c r="AL37" s="142">
        <v>899218.49021859979</v>
      </c>
      <c r="AM37" s="142">
        <v>1735772.2890910583</v>
      </c>
      <c r="AN37" s="142">
        <f t="shared" si="0"/>
        <v>13.608964313927714</v>
      </c>
      <c r="AO37" s="296"/>
      <c r="AP37" s="142">
        <f t="shared" si="43"/>
        <v>258333.47306030506</v>
      </c>
      <c r="AQ37" s="142">
        <f t="shared" si="1"/>
        <v>256586.31976599584</v>
      </c>
      <c r="AR37" s="142">
        <f t="shared" si="2"/>
        <v>888.90255324499822</v>
      </c>
      <c r="AS37" s="142">
        <f t="shared" si="3"/>
        <v>858.250741064159</v>
      </c>
      <c r="AT37" s="156"/>
      <c r="AU37" s="142">
        <f t="shared" si="4"/>
        <v>153.25906090431008</v>
      </c>
      <c r="AV37" s="193">
        <f t="shared" si="5"/>
        <v>14345.04810064342</v>
      </c>
      <c r="AW37" s="193">
        <f t="shared" si="6"/>
        <v>1685.8496699474106</v>
      </c>
      <c r="AX37" s="193"/>
      <c r="AY37" s="193"/>
      <c r="AZ37" s="193">
        <f t="shared" si="7"/>
        <v>2114.9750404794786</v>
      </c>
      <c r="BA37" s="193">
        <f t="shared" si="8"/>
        <v>3923.4319591503372</v>
      </c>
      <c r="BB37" s="193">
        <f t="shared" si="9"/>
        <v>429.12537053206825</v>
      </c>
      <c r="BC37" s="193">
        <f t="shared" si="10"/>
        <v>3218.4402789905116</v>
      </c>
      <c r="BD37" s="193">
        <f t="shared" si="11"/>
        <v>2973.2257815436151</v>
      </c>
      <c r="BE37" s="193"/>
      <c r="BF37" s="193">
        <f t="shared" si="12"/>
        <v>3249.0920911713733</v>
      </c>
      <c r="BG37" s="193">
        <f t="shared" si="13"/>
        <v>3433.002964256546</v>
      </c>
      <c r="BH37" s="193">
        <f t="shared" si="14"/>
        <v>5364.0671316508515</v>
      </c>
      <c r="BI37" s="193">
        <f t="shared" si="15"/>
        <v>21640.179399688579</v>
      </c>
      <c r="BJ37" s="193">
        <f t="shared" si="16"/>
        <v>2666.7076597349951</v>
      </c>
      <c r="BK37" s="193">
        <f t="shared" si="17"/>
        <v>1992.3677917560308</v>
      </c>
      <c r="BL37" s="193">
        <f t="shared" si="18"/>
        <v>1348.6797359579286</v>
      </c>
      <c r="BM37" s="193">
        <f t="shared" si="19"/>
        <v>8521.2037862796387</v>
      </c>
      <c r="BN37" s="193">
        <f t="shared" si="20"/>
        <v>7111.2204259599866</v>
      </c>
      <c r="BO37" s="142">
        <f t="shared" si="21"/>
        <v>306518.12180862011</v>
      </c>
      <c r="BQ37" s="244">
        <f t="shared" si="44"/>
        <v>258333.47306030506</v>
      </c>
      <c r="BR37" s="142">
        <f t="shared" si="22"/>
        <v>153.25906090431008</v>
      </c>
      <c r="BS37" s="142">
        <f t="shared" si="23"/>
        <v>14345.04810064342</v>
      </c>
      <c r="BT37" s="142">
        <f t="shared" si="24"/>
        <v>3249.0920911713733</v>
      </c>
      <c r="BU37" s="142">
        <f t="shared" si="25"/>
        <v>8797.0700959073984</v>
      </c>
      <c r="BV37" s="142">
        <f t="shared" si="26"/>
        <v>2666.7076597349951</v>
      </c>
      <c r="BW37" s="142">
        <f t="shared" si="27"/>
        <v>1992.3677917560308</v>
      </c>
      <c r="BX37" s="142">
        <f t="shared" si="28"/>
        <v>1348.6797359579286</v>
      </c>
      <c r="BY37" s="142">
        <f t="shared" si="29"/>
        <v>8521.2037862796387</v>
      </c>
      <c r="BZ37" s="142">
        <f t="shared" si="30"/>
        <v>7111.2204259599675</v>
      </c>
      <c r="CA37" s="25"/>
      <c r="CB37" s="133">
        <f t="shared" si="31"/>
        <v>84.28</v>
      </c>
      <c r="CC37" s="133">
        <f t="shared" si="32"/>
        <v>5.000000000000001E-2</v>
      </c>
      <c r="CD37" s="133">
        <f t="shared" si="33"/>
        <v>4.68</v>
      </c>
      <c r="CE37" s="133">
        <f t="shared" si="34"/>
        <v>1.06</v>
      </c>
      <c r="CF37" s="133">
        <f t="shared" si="35"/>
        <v>2.8700000000000006</v>
      </c>
      <c r="CG37" s="133">
        <f t="shared" si="36"/>
        <v>0.87</v>
      </c>
      <c r="CH37" s="133">
        <f t="shared" si="37"/>
        <v>0.65</v>
      </c>
      <c r="CI37" s="133">
        <f t="shared" si="38"/>
        <v>0.44000000000000006</v>
      </c>
      <c r="CJ37" s="133">
        <f t="shared" si="39"/>
        <v>2.78</v>
      </c>
      <c r="CK37" s="133">
        <f t="shared" si="40"/>
        <v>2.3199999999999932</v>
      </c>
      <c r="CM37" s="207">
        <f t="shared" si="45"/>
        <v>6.7912213192404355E-2</v>
      </c>
      <c r="CN37" s="140">
        <f t="shared" si="46"/>
        <v>1.1705580723968597E-2</v>
      </c>
      <c r="CO37" s="208">
        <f t="shared" si="47"/>
        <v>0.37209922524981098</v>
      </c>
      <c r="CQ37" s="242">
        <f>($AM37/$AG37)*'(2) 1897 HHs by sector, estate'!CO37</f>
        <v>1813.8128526343814</v>
      </c>
      <c r="CR37" s="242">
        <f>($AM37/$AG37)*'(2) 1897 HHs by sector, estate'!CP37</f>
        <v>1744.398048186699</v>
      </c>
      <c r="CS37" s="242">
        <f>($AM37/$AG37)*'(2) 1897 HHs by sector, estate'!CQ37</f>
        <v>928.47316469327689</v>
      </c>
      <c r="CT37" s="242">
        <f>($AM37/$AG37)*'(2) 1897 HHs by sector, estate'!CR37</f>
        <v>12736.212270394986</v>
      </c>
      <c r="CU37" s="242">
        <f>($AM37/$AG37)*'(2) 1897 HHs by sector, estate'!CS37</f>
        <v>288706.80460148229</v>
      </c>
      <c r="CV37" s="242">
        <f t="shared" si="48"/>
        <v>305929.70093739161</v>
      </c>
      <c r="CW37" s="242">
        <f>($AM37/$AG37)*'(2) 1897 HHs by sector, estate'!CT37</f>
        <v>588.42087122847477</v>
      </c>
      <c r="CX37" s="242">
        <f>($AM37/$AG37)*'(2) 1897 HHs by sector, estate'!CU37</f>
        <v>306518.12180862011</v>
      </c>
      <c r="CZ37" s="255">
        <f t="shared" si="49"/>
        <v>0.59174734659468742</v>
      </c>
      <c r="DA37" s="255">
        <f t="shared" si="50"/>
        <v>0.56910111477057934</v>
      </c>
      <c r="DB37" s="255">
        <f t="shared" si="51"/>
        <v>0.30290971353171253</v>
      </c>
      <c r="DC37" s="255">
        <f t="shared" si="52"/>
        <v>4.1551253789644003</v>
      </c>
      <c r="DD37" s="255">
        <f t="shared" si="53"/>
        <v>94.189147087930209</v>
      </c>
      <c r="DE37" s="255">
        <f t="shared" si="54"/>
        <v>99.808030641791575</v>
      </c>
      <c r="DF37" s="255">
        <f t="shared" si="55"/>
        <v>0.19196935820840816</v>
      </c>
      <c r="DG37" s="255">
        <f t="shared" si="56"/>
        <v>100</v>
      </c>
      <c r="DI37" s="355">
        <f t="shared" si="57"/>
        <v>0</v>
      </c>
    </row>
    <row r="38" spans="1:113">
      <c r="A38" s="1">
        <f t="shared" si="42"/>
        <v>28</v>
      </c>
      <c r="B38" s="25">
        <v>42</v>
      </c>
      <c r="C38" s="1">
        <v>4</v>
      </c>
      <c r="D38" s="122">
        <v>0</v>
      </c>
      <c r="E38" s="20" t="s">
        <v>687</v>
      </c>
      <c r="F38" s="142">
        <v>356682.98129999998</v>
      </c>
      <c r="G38" s="142">
        <v>354772.86180000001</v>
      </c>
      <c r="H38" s="142">
        <v>891.38909999999987</v>
      </c>
      <c r="I38" s="142">
        <v>1018.730400000012</v>
      </c>
      <c r="J38" s="153"/>
      <c r="K38" s="142">
        <v>42.447099999999999</v>
      </c>
      <c r="L38" s="142">
        <v>20332.160899999999</v>
      </c>
      <c r="M38" s="142">
        <v>3905.1331999999998</v>
      </c>
      <c r="P38" s="142">
        <v>2716.6143999999999</v>
      </c>
      <c r="Q38" s="142">
        <v>5985.0410999999995</v>
      </c>
      <c r="R38" s="142">
        <v>1315.8600999999999</v>
      </c>
      <c r="S38" s="142">
        <v>2801.5086000000001</v>
      </c>
      <c r="T38" s="142">
        <v>3608.0034999999989</v>
      </c>
      <c r="U38" s="153"/>
      <c r="V38" s="142">
        <v>4117.3687</v>
      </c>
      <c r="W38" s="142">
        <v>5390.7817000000005</v>
      </c>
      <c r="X38" s="142">
        <v>10908.904699999999</v>
      </c>
      <c r="Y38" s="142">
        <v>26996.355600000003</v>
      </c>
      <c r="Z38" s="142">
        <v>2546.826</v>
      </c>
      <c r="AA38" s="142">
        <v>3480.6622000000002</v>
      </c>
      <c r="AB38" s="142">
        <v>1485.6484999999998</v>
      </c>
      <c r="AC38" s="142">
        <v>10908.904699999999</v>
      </c>
      <c r="AD38" s="142">
        <v>8574.3142000000043</v>
      </c>
      <c r="AE38" s="142">
        <v>424471</v>
      </c>
      <c r="AG38" s="153">
        <v>2684030</v>
      </c>
      <c r="AH38" s="142">
        <v>1524</v>
      </c>
      <c r="AI38" s="142">
        <v>1600.1</v>
      </c>
      <c r="AJ38" s="142">
        <v>3124.1</v>
      </c>
      <c r="AK38" s="142">
        <v>1509606.890373755</v>
      </c>
      <c r="AL38" s="142">
        <v>1584988.179322208</v>
      </c>
      <c r="AM38" s="142">
        <v>3094595.0696959631</v>
      </c>
      <c r="AN38" s="142">
        <f t="shared" si="0"/>
        <v>15.296590190719293</v>
      </c>
      <c r="AO38" s="296"/>
      <c r="AP38" s="142">
        <f t="shared" si="43"/>
        <v>411243.31522950088</v>
      </c>
      <c r="AQ38" s="142">
        <f t="shared" si="1"/>
        <v>409041.01257743291</v>
      </c>
      <c r="AR38" s="142">
        <f t="shared" si="2"/>
        <v>1027.7412376317409</v>
      </c>
      <c r="AS38" s="142">
        <f t="shared" si="3"/>
        <v>1174.5614144362894</v>
      </c>
      <c r="AT38" s="156"/>
      <c r="AU38" s="142">
        <f t="shared" si="4"/>
        <v>48.940058934844807</v>
      </c>
      <c r="AV38" s="193">
        <f t="shared" si="5"/>
        <v>23442.288229790662</v>
      </c>
      <c r="AW38" s="193">
        <f t="shared" si="6"/>
        <v>4502.4854220057223</v>
      </c>
      <c r="AX38" s="193"/>
      <c r="AY38" s="193"/>
      <c r="AZ38" s="193">
        <f t="shared" si="7"/>
        <v>3132.1637718300676</v>
      </c>
      <c r="BA38" s="193">
        <f t="shared" si="8"/>
        <v>6900.5483098131172</v>
      </c>
      <c r="BB38" s="193">
        <f t="shared" si="9"/>
        <v>1517.1418269801889</v>
      </c>
      <c r="BC38" s="193">
        <f t="shared" si="10"/>
        <v>3230.0438896997575</v>
      </c>
      <c r="BD38" s="193">
        <f t="shared" si="11"/>
        <v>4159.9050094618069</v>
      </c>
      <c r="BE38" s="193"/>
      <c r="BF38" s="193">
        <f t="shared" si="12"/>
        <v>4747.1857166799464</v>
      </c>
      <c r="BG38" s="193">
        <f t="shared" si="13"/>
        <v>6215.3874847252919</v>
      </c>
      <c r="BH38" s="193">
        <f t="shared" si="14"/>
        <v>12577.595146255117</v>
      </c>
      <c r="BI38" s="193">
        <f t="shared" si="15"/>
        <v>31125.877482561304</v>
      </c>
      <c r="BJ38" s="193">
        <f t="shared" si="16"/>
        <v>2936.4035360906887</v>
      </c>
      <c r="BK38" s="193">
        <f t="shared" si="17"/>
        <v>4013.0848326572745</v>
      </c>
      <c r="BL38" s="193">
        <f t="shared" si="18"/>
        <v>1712.902062719568</v>
      </c>
      <c r="BM38" s="193">
        <f t="shared" si="19"/>
        <v>12577.595146255117</v>
      </c>
      <c r="BN38" s="193">
        <f t="shared" si="20"/>
        <v>9885.8919048386579</v>
      </c>
      <c r="BO38" s="142">
        <f t="shared" si="21"/>
        <v>489400.58934844803</v>
      </c>
      <c r="BQ38" s="244">
        <f t="shared" si="44"/>
        <v>411243.31522950088</v>
      </c>
      <c r="BR38" s="142">
        <f t="shared" si="22"/>
        <v>48.940058934844807</v>
      </c>
      <c r="BS38" s="142">
        <f t="shared" si="23"/>
        <v>23442.288229790662</v>
      </c>
      <c r="BT38" s="142">
        <f t="shared" si="24"/>
        <v>4747.1857166799464</v>
      </c>
      <c r="BU38" s="142">
        <f t="shared" si="25"/>
        <v>18792.982630980408</v>
      </c>
      <c r="BV38" s="142">
        <f t="shared" si="26"/>
        <v>2936.4035360906887</v>
      </c>
      <c r="BW38" s="142">
        <f t="shared" si="27"/>
        <v>4013.0848326572745</v>
      </c>
      <c r="BX38" s="142">
        <f t="shared" si="28"/>
        <v>1712.902062719568</v>
      </c>
      <c r="BY38" s="142">
        <f t="shared" si="29"/>
        <v>12577.595146255117</v>
      </c>
      <c r="BZ38" s="142">
        <f t="shared" si="30"/>
        <v>9885.891904838616</v>
      </c>
      <c r="CA38" s="25"/>
      <c r="CB38" s="133">
        <f t="shared" si="31"/>
        <v>84.03</v>
      </c>
      <c r="CC38" s="133">
        <f t="shared" si="32"/>
        <v>1.0000000000000002E-2</v>
      </c>
      <c r="CD38" s="133">
        <f t="shared" si="33"/>
        <v>4.79</v>
      </c>
      <c r="CE38" s="133">
        <f t="shared" si="34"/>
        <v>0.9700000000000002</v>
      </c>
      <c r="CF38" s="133">
        <f t="shared" si="35"/>
        <v>3.8400000000000007</v>
      </c>
      <c r="CG38" s="133">
        <f t="shared" si="36"/>
        <v>0.60000000000000009</v>
      </c>
      <c r="CH38" s="133">
        <f t="shared" si="37"/>
        <v>0.82000000000000017</v>
      </c>
      <c r="CI38" s="133">
        <f t="shared" si="38"/>
        <v>0.35</v>
      </c>
      <c r="CJ38" s="133">
        <f t="shared" si="39"/>
        <v>2.5700000000000003</v>
      </c>
      <c r="CK38" s="133">
        <f t="shared" si="40"/>
        <v>2.0200000000000102</v>
      </c>
      <c r="CM38" s="207">
        <f t="shared" si="45"/>
        <v>8.9307284839121676E-2</v>
      </c>
      <c r="CN38" s="140">
        <f t="shared" si="46"/>
        <v>1.8031172601954477E-2</v>
      </c>
      <c r="CO38" s="208">
        <f t="shared" si="47"/>
        <v>0.49370071317691144</v>
      </c>
      <c r="CQ38" s="242">
        <f>($AM38/$AG38)*'(2) 1897 HHs by sector, estate'!CO38</f>
        <v>3118.3440121895651</v>
      </c>
      <c r="CR38" s="242">
        <f>($AM38/$AG38)*'(2) 1897 HHs by sector, estate'!CP38</f>
        <v>3323.1095557335298</v>
      </c>
      <c r="CS38" s="242">
        <f>($AM38/$AG38)*'(2) 1897 HHs by sector, estate'!CQ38</f>
        <v>2437.3116834836815</v>
      </c>
      <c r="CT38" s="242">
        <f>($AM38/$AG38)*'(2) 1897 HHs by sector, estate'!CR38</f>
        <v>21199.342078891805</v>
      </c>
      <c r="CU38" s="242">
        <f>($AM38/$AG38)*'(2) 1897 HHs by sector, estate'!CS38</f>
        <v>458797.16631828289</v>
      </c>
      <c r="CV38" s="242">
        <f t="shared" si="48"/>
        <v>488875.27364858147</v>
      </c>
      <c r="CW38" s="242">
        <f>($AM38/$AG38)*'(2) 1897 HHs by sector, estate'!CT38</f>
        <v>525.31569986657337</v>
      </c>
      <c r="CX38" s="242">
        <f>($AM38/$AG38)*'(2) 1897 HHs by sector, estate'!CU38</f>
        <v>489400.58934844809</v>
      </c>
      <c r="CZ38" s="255">
        <f t="shared" si="49"/>
        <v>0.63717618655529185</v>
      </c>
      <c r="DA38" s="255">
        <f t="shared" si="50"/>
        <v>0.6790162554069813</v>
      </c>
      <c r="DB38" s="255">
        <f t="shared" si="51"/>
        <v>0.49801976878052778</v>
      </c>
      <c r="DC38" s="255">
        <f t="shared" si="52"/>
        <v>4.3316952493079439</v>
      </c>
      <c r="DD38" s="255">
        <f t="shared" si="53"/>
        <v>93.746753948353771</v>
      </c>
      <c r="DE38" s="255">
        <f t="shared" si="54"/>
        <v>99.892661408404521</v>
      </c>
      <c r="DF38" s="255">
        <f t="shared" si="55"/>
        <v>0.10733859159547396</v>
      </c>
      <c r="DG38" s="255">
        <f t="shared" si="56"/>
        <v>100</v>
      </c>
      <c r="DI38" s="355">
        <f t="shared" si="57"/>
        <v>0</v>
      </c>
    </row>
    <row r="39" spans="1:113">
      <c r="A39" s="1">
        <f t="shared" si="42"/>
        <v>29</v>
      </c>
      <c r="B39" s="25">
        <v>44</v>
      </c>
      <c r="C39" s="1">
        <v>4</v>
      </c>
      <c r="D39" s="122">
        <v>0</v>
      </c>
      <c r="E39" s="20" t="s">
        <v>449</v>
      </c>
      <c r="F39" s="142">
        <v>183873.80230000001</v>
      </c>
      <c r="G39" s="142">
        <v>182560.58550000002</v>
      </c>
      <c r="H39" s="142">
        <v>1055.2635000000002</v>
      </c>
      <c r="I39" s="142">
        <v>257.9533000000053</v>
      </c>
      <c r="J39" s="153"/>
      <c r="K39" s="142">
        <v>328.30420000000004</v>
      </c>
      <c r="L39" s="142">
        <v>18900.941800000004</v>
      </c>
      <c r="M39" s="142">
        <v>9919.4769000000015</v>
      </c>
      <c r="P39" s="142">
        <v>1594.6204000000002</v>
      </c>
      <c r="Q39" s="142">
        <v>3236.1413999999995</v>
      </c>
      <c r="R39" s="142">
        <v>422.10539999999997</v>
      </c>
      <c r="S39" s="142">
        <v>726.95929999999998</v>
      </c>
      <c r="T39" s="142">
        <v>3001.6384000000016</v>
      </c>
      <c r="U39" s="153"/>
      <c r="V39" s="142">
        <v>2415.3808999999997</v>
      </c>
      <c r="W39" s="142">
        <v>2509.1821000000004</v>
      </c>
      <c r="X39" s="142">
        <v>6120.5282999999999</v>
      </c>
      <c r="Y39" s="142">
        <v>20354.860400000001</v>
      </c>
      <c r="Z39" s="142">
        <v>1571.1701</v>
      </c>
      <c r="AA39" s="142">
        <v>1993.2754999999997</v>
      </c>
      <c r="AB39" s="142">
        <v>1195.9653000000001</v>
      </c>
      <c r="AC39" s="142">
        <v>8723.5115999999998</v>
      </c>
      <c r="AD39" s="142">
        <v>6870.9379000000008</v>
      </c>
      <c r="AE39" s="142">
        <v>234503.00000000003</v>
      </c>
      <c r="AG39" s="153">
        <v>1419456</v>
      </c>
      <c r="AH39" s="142">
        <v>767.9</v>
      </c>
      <c r="AI39" s="142">
        <v>858.3</v>
      </c>
      <c r="AJ39" s="142">
        <v>1626.1999999999998</v>
      </c>
      <c r="AK39" s="142">
        <v>761401.8298861743</v>
      </c>
      <c r="AL39" s="142">
        <v>851036.84150449699</v>
      </c>
      <c r="AM39" s="142">
        <v>1612438.6713906713</v>
      </c>
      <c r="AN39" s="142">
        <f t="shared" si="0"/>
        <v>13.595537402404251</v>
      </c>
      <c r="AO39" s="296"/>
      <c r="AP39" s="142">
        <f t="shared" si="43"/>
        <v>208872.43386491935</v>
      </c>
      <c r="AQ39" s="142">
        <f t="shared" si="1"/>
        <v>207380.67818370071</v>
      </c>
      <c r="AR39" s="142">
        <f t="shared" si="2"/>
        <v>1198.7322438364206</v>
      </c>
      <c r="AS39" s="142">
        <f t="shared" si="3"/>
        <v>293.02343738224204</v>
      </c>
      <c r="AT39" s="156"/>
      <c r="AU39" s="142">
        <f t="shared" si="4"/>
        <v>372.93892030466412</v>
      </c>
      <c r="AV39" s="193">
        <f t="shared" si="5"/>
        <v>21470.626411825666</v>
      </c>
      <c r="AW39" s="193">
        <f t="shared" si="6"/>
        <v>11268.083092062352</v>
      </c>
      <c r="AX39" s="193"/>
      <c r="AY39" s="193"/>
      <c r="AZ39" s="193">
        <f t="shared" si="7"/>
        <v>1811.4176129083687</v>
      </c>
      <c r="BA39" s="193">
        <f t="shared" si="8"/>
        <v>3676.1122144316878</v>
      </c>
      <c r="BB39" s="193">
        <f t="shared" si="9"/>
        <v>479.49289753456804</v>
      </c>
      <c r="BC39" s="193">
        <f t="shared" si="10"/>
        <v>825.79332353175607</v>
      </c>
      <c r="BD39" s="193">
        <f t="shared" si="11"/>
        <v>3409.7272713569305</v>
      </c>
      <c r="BE39" s="193"/>
      <c r="BF39" s="193">
        <f t="shared" si="12"/>
        <v>2743.7649136700279</v>
      </c>
      <c r="BG39" s="193">
        <f t="shared" si="13"/>
        <v>2850.3188908999332</v>
      </c>
      <c r="BH39" s="193">
        <f t="shared" si="14"/>
        <v>6952.6470142512371</v>
      </c>
      <c r="BI39" s="193">
        <f t="shared" si="15"/>
        <v>23122.213058889174</v>
      </c>
      <c r="BJ39" s="193">
        <f t="shared" si="16"/>
        <v>1784.7791186008924</v>
      </c>
      <c r="BK39" s="193">
        <f t="shared" si="17"/>
        <v>2264.27201613546</v>
      </c>
      <c r="BL39" s="193">
        <f t="shared" si="18"/>
        <v>1358.5632096812762</v>
      </c>
      <c r="BM39" s="193">
        <f t="shared" si="19"/>
        <v>9909.5198823810733</v>
      </c>
      <c r="BN39" s="193">
        <f t="shared" si="20"/>
        <v>7805.0788320904703</v>
      </c>
      <c r="BO39" s="142">
        <f t="shared" si="21"/>
        <v>266384.94307476009</v>
      </c>
      <c r="BQ39" s="244">
        <f t="shared" si="44"/>
        <v>208872.43386491935</v>
      </c>
      <c r="BR39" s="142">
        <f t="shared" si="22"/>
        <v>372.93892030466412</v>
      </c>
      <c r="BS39" s="142">
        <f t="shared" si="23"/>
        <v>21470.626411825666</v>
      </c>
      <c r="BT39" s="142">
        <f t="shared" si="24"/>
        <v>2743.7649136700279</v>
      </c>
      <c r="BU39" s="142">
        <f t="shared" si="25"/>
        <v>9802.9659051511699</v>
      </c>
      <c r="BV39" s="142">
        <f t="shared" si="26"/>
        <v>1784.7791186008924</v>
      </c>
      <c r="BW39" s="142">
        <f t="shared" si="27"/>
        <v>2264.27201613546</v>
      </c>
      <c r="BX39" s="142">
        <f t="shared" si="28"/>
        <v>1358.5632096812762</v>
      </c>
      <c r="BY39" s="142">
        <f t="shared" si="29"/>
        <v>9909.5198823810733</v>
      </c>
      <c r="BZ39" s="142">
        <f t="shared" si="30"/>
        <v>7805.0788320905122</v>
      </c>
      <c r="CA39" s="25"/>
      <c r="CB39" s="133">
        <f t="shared" si="31"/>
        <v>78.41</v>
      </c>
      <c r="CC39" s="133">
        <f t="shared" si="32"/>
        <v>0.14000000000000001</v>
      </c>
      <c r="CD39" s="133">
        <f t="shared" si="33"/>
        <v>8.06</v>
      </c>
      <c r="CE39" s="133">
        <f t="shared" si="34"/>
        <v>1.0299999999999996</v>
      </c>
      <c r="CF39" s="133">
        <f t="shared" si="35"/>
        <v>3.6799999999999993</v>
      </c>
      <c r="CG39" s="133">
        <f t="shared" si="36"/>
        <v>0.66999999999999993</v>
      </c>
      <c r="CH39" s="133">
        <f t="shared" si="37"/>
        <v>0.84999999999999976</v>
      </c>
      <c r="CI39" s="133">
        <f t="shared" si="38"/>
        <v>0.51</v>
      </c>
      <c r="CJ39" s="133">
        <f t="shared" si="39"/>
        <v>3.7199999999999993</v>
      </c>
      <c r="CK39" s="133">
        <f t="shared" si="40"/>
        <v>2.9300000000000068</v>
      </c>
      <c r="CM39" s="207">
        <f t="shared" si="45"/>
        <v>0.1160671068505036</v>
      </c>
      <c r="CN39" s="140">
        <f t="shared" si="46"/>
        <v>1.2168291360775326E-2</v>
      </c>
      <c r="CO39" s="208">
        <f t="shared" si="47"/>
        <v>0.56165409231532815</v>
      </c>
      <c r="CQ39" s="242">
        <f>($AM39/$AG39)*'(2) 1897 HHs by sector, estate'!CO39</f>
        <v>2701.4653892485362</v>
      </c>
      <c r="CR39" s="242">
        <f>($AM39/$AG39)*'(2) 1897 HHs by sector, estate'!CP39</f>
        <v>2009.5374357814053</v>
      </c>
      <c r="CS39" s="242">
        <f>($AM39/$AG39)*'(2) 1897 HHs by sector, estate'!CQ39</f>
        <v>2158.5449744450621</v>
      </c>
      <c r="CT39" s="242">
        <f>($AM39/$AG39)*'(2) 1897 HHs by sector, estate'!CR39</f>
        <v>19214.090476750411</v>
      </c>
      <c r="CU39" s="242">
        <f>($AM39/$AG39)*'(2) 1897 HHs by sector, estate'!CS39</f>
        <v>239170.23623993783</v>
      </c>
      <c r="CV39" s="242">
        <f t="shared" si="48"/>
        <v>265253.87451616325</v>
      </c>
      <c r="CW39" s="242">
        <f>($AM39/$AG39)*'(2) 1897 HHs by sector, estate'!CT39</f>
        <v>1131.0685585967997</v>
      </c>
      <c r="CX39" s="242">
        <f>($AM39/$AG39)*'(2) 1897 HHs by sector, estate'!CU39</f>
        <v>266384.94307476003</v>
      </c>
      <c r="CZ39" s="255">
        <f t="shared" si="49"/>
        <v>1.014120902655665</v>
      </c>
      <c r="DA39" s="255">
        <f t="shared" si="50"/>
        <v>0.75437350647008439</v>
      </c>
      <c r="DB39" s="255">
        <f t="shared" si="51"/>
        <v>0.81031042878398496</v>
      </c>
      <c r="DC39" s="255">
        <f t="shared" si="52"/>
        <v>7.2129040984715269</v>
      </c>
      <c r="DD39" s="255">
        <f t="shared" si="53"/>
        <v>89.783691780513109</v>
      </c>
      <c r="DE39" s="255">
        <f t="shared" si="54"/>
        <v>99.575400716894364</v>
      </c>
      <c r="DF39" s="255">
        <f t="shared" si="55"/>
        <v>0.42459928310564055</v>
      </c>
      <c r="DG39" s="255">
        <f t="shared" si="56"/>
        <v>100</v>
      </c>
      <c r="DI39" s="355">
        <f t="shared" si="57"/>
        <v>0</v>
      </c>
    </row>
    <row r="40" spans="1:113">
      <c r="A40" s="1">
        <f t="shared" si="42"/>
        <v>30</v>
      </c>
      <c r="B40" s="25">
        <v>33</v>
      </c>
      <c r="C40" s="1">
        <v>5</v>
      </c>
      <c r="D40" s="122">
        <v>0</v>
      </c>
      <c r="E40" s="20" t="s">
        <v>483</v>
      </c>
      <c r="F40" s="142">
        <v>395304.15019999997</v>
      </c>
      <c r="G40" s="142">
        <v>392494.73459999997</v>
      </c>
      <c r="H40" s="142">
        <v>1792.2134000000001</v>
      </c>
      <c r="I40" s="142">
        <v>1017.2021999999919</v>
      </c>
      <c r="J40" s="153"/>
      <c r="K40" s="142">
        <v>48.438200000000009</v>
      </c>
      <c r="L40" s="142">
        <v>26544.133600000001</v>
      </c>
      <c r="M40" s="142">
        <v>3003.1684</v>
      </c>
      <c r="P40" s="142">
        <v>2809.4155999999998</v>
      </c>
      <c r="Q40" s="142">
        <v>11915.797199999999</v>
      </c>
      <c r="R40" s="142">
        <v>1065.6404</v>
      </c>
      <c r="S40" s="142">
        <v>2470.3482000000004</v>
      </c>
      <c r="T40" s="142">
        <v>5279.7638000000006</v>
      </c>
      <c r="U40" s="153"/>
      <c r="V40" s="142">
        <v>5425.0784000000003</v>
      </c>
      <c r="W40" s="142">
        <v>4504.7526000000007</v>
      </c>
      <c r="X40" s="142">
        <v>15645.5386</v>
      </c>
      <c r="Y40" s="142">
        <v>36909.9084</v>
      </c>
      <c r="Z40" s="142">
        <v>2421.91</v>
      </c>
      <c r="AA40" s="142">
        <v>2712.5392000000002</v>
      </c>
      <c r="AB40" s="142">
        <v>2518.7864</v>
      </c>
      <c r="AC40" s="142">
        <v>18890.898000000001</v>
      </c>
      <c r="AD40" s="142">
        <v>10365.774799999999</v>
      </c>
      <c r="AE40" s="142">
        <v>484381.99999999994</v>
      </c>
      <c r="AG40" s="153">
        <v>2778151</v>
      </c>
      <c r="AH40" s="142">
        <v>1629</v>
      </c>
      <c r="AI40" s="142">
        <v>1634.4</v>
      </c>
      <c r="AJ40" s="142">
        <v>3263.4</v>
      </c>
      <c r="AK40" s="142">
        <v>1612691.9957544198</v>
      </c>
      <c r="AL40" s="142">
        <v>1618037.9360718383</v>
      </c>
      <c r="AM40" s="142">
        <v>3230729.9318262581</v>
      </c>
      <c r="AN40" s="142">
        <f t="shared" si="0"/>
        <v>16.290652733643999</v>
      </c>
      <c r="AO40" s="296"/>
      <c r="AP40" s="142">
        <f t="shared" si="43"/>
        <v>459701.77655076439</v>
      </c>
      <c r="AQ40" s="142">
        <f t="shared" si="1"/>
        <v>456434.68881152361</v>
      </c>
      <c r="AR40" s="142">
        <f t="shared" si="2"/>
        <v>2084.1766612398342</v>
      </c>
      <c r="AS40" s="142">
        <f t="shared" si="3"/>
        <v>1182.9110780009773</v>
      </c>
      <c r="AT40" s="156"/>
      <c r="AU40" s="142">
        <f t="shared" si="4"/>
        <v>56.329098952427962</v>
      </c>
      <c r="AV40" s="193">
        <f t="shared" si="5"/>
        <v>30868.346225930516</v>
      </c>
      <c r="AW40" s="193">
        <f t="shared" si="6"/>
        <v>3492.4041350505327</v>
      </c>
      <c r="AX40" s="193"/>
      <c r="AY40" s="193"/>
      <c r="AZ40" s="193">
        <f t="shared" si="7"/>
        <v>3267.0877392408206</v>
      </c>
      <c r="BA40" s="193">
        <f t="shared" si="8"/>
        <v>13856.958342297274</v>
      </c>
      <c r="BB40" s="193">
        <f t="shared" si="9"/>
        <v>1239.2401769534149</v>
      </c>
      <c r="BC40" s="193">
        <f t="shared" si="10"/>
        <v>2872.7840465738259</v>
      </c>
      <c r="BD40" s="193">
        <f t="shared" si="11"/>
        <v>6139.8717858146474</v>
      </c>
      <c r="BE40" s="193"/>
      <c r="BF40" s="193">
        <f t="shared" si="12"/>
        <v>6308.8590826719301</v>
      </c>
      <c r="BG40" s="193">
        <f t="shared" si="13"/>
        <v>5238.6062025758001</v>
      </c>
      <c r="BH40" s="193">
        <f t="shared" si="14"/>
        <v>18194.298961634227</v>
      </c>
      <c r="BI40" s="193">
        <f t="shared" si="15"/>
        <v>42922.773401750092</v>
      </c>
      <c r="BJ40" s="193">
        <f t="shared" si="16"/>
        <v>2816.454947621397</v>
      </c>
      <c r="BK40" s="193">
        <f t="shared" si="17"/>
        <v>3154.429541335965</v>
      </c>
      <c r="BL40" s="193">
        <f t="shared" si="18"/>
        <v>2929.1131455262534</v>
      </c>
      <c r="BM40" s="193">
        <f t="shared" si="19"/>
        <v>21968.348591446898</v>
      </c>
      <c r="BN40" s="193">
        <f t="shared" si="20"/>
        <v>12054.427175819579</v>
      </c>
      <c r="BO40" s="142">
        <f t="shared" si="21"/>
        <v>563290.98952427937</v>
      </c>
      <c r="BQ40" s="244">
        <f t="shared" si="44"/>
        <v>459701.77655076439</v>
      </c>
      <c r="BR40" s="142">
        <f t="shared" si="22"/>
        <v>56.329098952427962</v>
      </c>
      <c r="BS40" s="142">
        <f t="shared" si="23"/>
        <v>30868.346225930516</v>
      </c>
      <c r="BT40" s="142">
        <f t="shared" si="24"/>
        <v>6308.8590826719301</v>
      </c>
      <c r="BU40" s="142">
        <f t="shared" si="25"/>
        <v>23432.905164210028</v>
      </c>
      <c r="BV40" s="142">
        <f t="shared" si="26"/>
        <v>2816.454947621397</v>
      </c>
      <c r="BW40" s="142">
        <f t="shared" si="27"/>
        <v>3154.429541335965</v>
      </c>
      <c r="BX40" s="142">
        <f t="shared" si="28"/>
        <v>2929.1131455262534</v>
      </c>
      <c r="BY40" s="142">
        <f t="shared" si="29"/>
        <v>21968.348591446898</v>
      </c>
      <c r="BZ40" s="142">
        <f t="shared" si="30"/>
        <v>12054.427175819641</v>
      </c>
      <c r="CA40" s="25"/>
      <c r="CB40" s="133">
        <f t="shared" si="31"/>
        <v>81.61</v>
      </c>
      <c r="CC40" s="133">
        <f t="shared" si="32"/>
        <v>1.0000000000000005E-2</v>
      </c>
      <c r="CD40" s="133">
        <f t="shared" si="33"/>
        <v>5.4800000000000013</v>
      </c>
      <c r="CE40" s="133">
        <f t="shared" si="34"/>
        <v>1.1200000000000001</v>
      </c>
      <c r="CF40" s="133">
        <f t="shared" si="35"/>
        <v>4.160000000000001</v>
      </c>
      <c r="CG40" s="133">
        <f t="shared" si="36"/>
        <v>0.5</v>
      </c>
      <c r="CH40" s="133">
        <f t="shared" si="37"/>
        <v>0.56000000000000005</v>
      </c>
      <c r="CI40" s="133">
        <f t="shared" si="38"/>
        <v>0.52000000000000013</v>
      </c>
      <c r="CJ40" s="133">
        <f t="shared" si="39"/>
        <v>3.9000000000000008</v>
      </c>
      <c r="CK40" s="133">
        <f t="shared" si="40"/>
        <v>2.1399999999999864</v>
      </c>
      <c r="CM40" s="207">
        <f t="shared" si="45"/>
        <v>9.6597413330344342E-2</v>
      </c>
      <c r="CN40" s="140">
        <f t="shared" si="46"/>
        <v>1.4642021838302471E-2</v>
      </c>
      <c r="CO40" s="208">
        <f t="shared" si="47"/>
        <v>0.48794701416550468</v>
      </c>
      <c r="CQ40" s="242">
        <f>($AM40/$AG40)*'(2) 1897 HHs by sector, estate'!CO40</f>
        <v>8319.1407883089105</v>
      </c>
      <c r="CR40" s="242">
        <f>($AM40/$AG40)*'(2) 1897 HHs by sector, estate'!CP40</f>
        <v>3277.1696944049945</v>
      </c>
      <c r="CS40" s="242">
        <f>($AM40/$AG40)*'(2) 1897 HHs by sector, estate'!CQ40</f>
        <v>2818.3294408358238</v>
      </c>
      <c r="CT40" s="242">
        <f>($AM40/$AG40)*'(2) 1897 HHs by sector, estate'!CR40</f>
        <v>49134.025544482334</v>
      </c>
      <c r="CU40" s="242">
        <f>($AM40/$AG40)*'(2) 1897 HHs by sector, estate'!CS40</f>
        <v>498731.17233527999</v>
      </c>
      <c r="CV40" s="242">
        <f t="shared" si="48"/>
        <v>562279.83780331211</v>
      </c>
      <c r="CW40" s="242">
        <f>($AM40/$AG40)*'(2) 1897 HHs by sector, estate'!CT40</f>
        <v>1011.1517209675003</v>
      </c>
      <c r="CX40" s="242">
        <f>($AM40/$AG40)*'(2) 1897 HHs by sector, estate'!CU40</f>
        <v>563290.98952427949</v>
      </c>
      <c r="CZ40" s="255">
        <f t="shared" si="49"/>
        <v>1.4768815661927663</v>
      </c>
      <c r="DA40" s="255">
        <f t="shared" si="50"/>
        <v>0.58178983071834467</v>
      </c>
      <c r="DB40" s="255">
        <f t="shared" si="51"/>
        <v>0.50033277528831221</v>
      </c>
      <c r="DC40" s="255">
        <f t="shared" si="52"/>
        <v>8.7226720217871527</v>
      </c>
      <c r="DD40" s="255">
        <f t="shared" si="53"/>
        <v>88.538815924692358</v>
      </c>
      <c r="DE40" s="255">
        <f t="shared" si="54"/>
        <v>99.820492118678956</v>
      </c>
      <c r="DF40" s="255">
        <f t="shared" si="55"/>
        <v>0.17950788132106571</v>
      </c>
      <c r="DG40" s="255">
        <f t="shared" si="56"/>
        <v>100</v>
      </c>
      <c r="DI40" s="355">
        <f t="shared" si="57"/>
        <v>0</v>
      </c>
    </row>
    <row r="41" spans="1:113">
      <c r="A41" s="1">
        <f t="shared" si="42"/>
        <v>31</v>
      </c>
      <c r="B41" s="25">
        <v>46</v>
      </c>
      <c r="C41" s="1">
        <v>5</v>
      </c>
      <c r="D41" s="122">
        <v>0</v>
      </c>
      <c r="E41" s="20" t="s">
        <v>201</v>
      </c>
      <c r="F41" s="142">
        <v>314322.87109999999</v>
      </c>
      <c r="G41" s="142">
        <v>312643.49689999997</v>
      </c>
      <c r="H41" s="142">
        <v>1199.5529999999999</v>
      </c>
      <c r="I41" s="142">
        <v>479.8212000000068</v>
      </c>
      <c r="J41" s="153"/>
      <c r="K41" s="142">
        <v>279.89570000000003</v>
      </c>
      <c r="L41" s="142">
        <v>28749.286900000003</v>
      </c>
      <c r="M41" s="142">
        <v>4238.4205999999995</v>
      </c>
      <c r="P41" s="142">
        <v>3278.7781999999997</v>
      </c>
      <c r="Q41" s="142">
        <v>11475.723699999999</v>
      </c>
      <c r="R41" s="142">
        <v>959.64239999999995</v>
      </c>
      <c r="S41" s="142">
        <v>1439.4636</v>
      </c>
      <c r="T41" s="142">
        <v>7357.2584000000061</v>
      </c>
      <c r="U41" s="153"/>
      <c r="V41" s="142">
        <v>4478.3312000000005</v>
      </c>
      <c r="W41" s="142">
        <v>5637.8990999999996</v>
      </c>
      <c r="X41" s="142">
        <v>10316.1558</v>
      </c>
      <c r="Y41" s="142">
        <v>36066.5602</v>
      </c>
      <c r="Z41" s="142">
        <v>2798.9569999999999</v>
      </c>
      <c r="AA41" s="142">
        <v>2039.2400999999998</v>
      </c>
      <c r="AB41" s="142">
        <v>2519.0612999999998</v>
      </c>
      <c r="AC41" s="142">
        <v>17593.444</v>
      </c>
      <c r="AD41" s="142">
        <v>11115.857800000002</v>
      </c>
      <c r="AE41" s="142">
        <v>399851</v>
      </c>
      <c r="AG41" s="153">
        <v>2492316</v>
      </c>
      <c r="AH41" s="142">
        <v>1476.6</v>
      </c>
      <c r="AI41" s="142">
        <v>1445.1</v>
      </c>
      <c r="AJ41" s="142">
        <v>2921.7</v>
      </c>
      <c r="AK41" s="142">
        <v>1462003.2292926367</v>
      </c>
      <c r="AL41" s="142">
        <v>1430814.619159413</v>
      </c>
      <c r="AM41" s="142">
        <v>2892817.8484520498</v>
      </c>
      <c r="AN41" s="142">
        <f t="shared" si="0"/>
        <v>16.069465045846908</v>
      </c>
      <c r="AO41" s="296"/>
      <c r="AP41" s="142">
        <f t="shared" si="43"/>
        <v>364832.8750025169</v>
      </c>
      <c r="AQ41" s="142">
        <f t="shared" si="1"/>
        <v>362883.63435245887</v>
      </c>
      <c r="AR41" s="142">
        <f t="shared" si="2"/>
        <v>1392.3147500414077</v>
      </c>
      <c r="AS41" s="142">
        <f t="shared" si="3"/>
        <v>556.92590001657106</v>
      </c>
      <c r="AT41" s="156"/>
      <c r="AU41" s="142">
        <f t="shared" si="4"/>
        <v>324.87344167632858</v>
      </c>
      <c r="AV41" s="193">
        <f t="shared" si="5"/>
        <v>33369.143509325746</v>
      </c>
      <c r="AW41" s="193">
        <f t="shared" si="6"/>
        <v>4919.5121168129735</v>
      </c>
      <c r="AX41" s="193"/>
      <c r="AY41" s="193"/>
      <c r="AZ41" s="193">
        <f t="shared" si="7"/>
        <v>3805.660316779848</v>
      </c>
      <c r="BA41" s="193">
        <f t="shared" si="8"/>
        <v>13319.811108729467</v>
      </c>
      <c r="BB41" s="193">
        <f t="shared" si="9"/>
        <v>1113.8518000331264</v>
      </c>
      <c r="BC41" s="193">
        <f t="shared" si="10"/>
        <v>1670.7777000496894</v>
      </c>
      <c r="BD41" s="193">
        <f t="shared" si="11"/>
        <v>8539.5304669206416</v>
      </c>
      <c r="BE41" s="193"/>
      <c r="BF41" s="193">
        <f t="shared" si="12"/>
        <v>5197.9750668212573</v>
      </c>
      <c r="BG41" s="193">
        <f t="shared" si="13"/>
        <v>6543.8793251946172</v>
      </c>
      <c r="BH41" s="193">
        <f t="shared" si="14"/>
        <v>11973.906850356108</v>
      </c>
      <c r="BI41" s="193">
        <f t="shared" si="15"/>
        <v>41862.263484578332</v>
      </c>
      <c r="BJ41" s="193">
        <f t="shared" si="16"/>
        <v>3248.734416763285</v>
      </c>
      <c r="BK41" s="193">
        <f t="shared" si="17"/>
        <v>2366.9350750703934</v>
      </c>
      <c r="BL41" s="193">
        <f t="shared" si="18"/>
        <v>2923.8609750869564</v>
      </c>
      <c r="BM41" s="193">
        <f t="shared" si="19"/>
        <v>20420.616333940648</v>
      </c>
      <c r="BN41" s="193">
        <f t="shared" si="20"/>
        <v>12902.116683717048</v>
      </c>
      <c r="BO41" s="142">
        <f t="shared" si="21"/>
        <v>464104.91668046929</v>
      </c>
      <c r="BQ41" s="244">
        <f t="shared" si="44"/>
        <v>364832.8750025169</v>
      </c>
      <c r="BR41" s="142">
        <f t="shared" si="22"/>
        <v>324.87344167632858</v>
      </c>
      <c r="BS41" s="142">
        <f t="shared" si="23"/>
        <v>33369.143509325746</v>
      </c>
      <c r="BT41" s="142">
        <f t="shared" si="24"/>
        <v>5197.9750668212573</v>
      </c>
      <c r="BU41" s="142">
        <f t="shared" si="25"/>
        <v>18517.786175550726</v>
      </c>
      <c r="BV41" s="142">
        <f t="shared" si="26"/>
        <v>3248.734416763285</v>
      </c>
      <c r="BW41" s="142">
        <f t="shared" si="27"/>
        <v>2366.9350750703934</v>
      </c>
      <c r="BX41" s="142">
        <f t="shared" si="28"/>
        <v>2923.8609750869564</v>
      </c>
      <c r="BY41" s="142">
        <f t="shared" si="29"/>
        <v>20420.616333940648</v>
      </c>
      <c r="BZ41" s="142">
        <f t="shared" si="30"/>
        <v>12902.116683717002</v>
      </c>
      <c r="CA41" s="25"/>
      <c r="CB41" s="133">
        <f t="shared" si="31"/>
        <v>78.61</v>
      </c>
      <c r="CC41" s="133">
        <f t="shared" si="32"/>
        <v>7.0000000000000021E-2</v>
      </c>
      <c r="CD41" s="133">
        <f t="shared" si="33"/>
        <v>7.1900000000000013</v>
      </c>
      <c r="CE41" s="133">
        <f t="shared" si="34"/>
        <v>1.1200000000000003</v>
      </c>
      <c r="CF41" s="133">
        <f t="shared" si="35"/>
        <v>3.99</v>
      </c>
      <c r="CG41" s="133">
        <f t="shared" si="36"/>
        <v>0.7</v>
      </c>
      <c r="CH41" s="133">
        <f t="shared" si="37"/>
        <v>0.51</v>
      </c>
      <c r="CI41" s="133">
        <f t="shared" si="38"/>
        <v>0.62999999999999989</v>
      </c>
      <c r="CJ41" s="133">
        <f t="shared" si="39"/>
        <v>4.3999999999999995</v>
      </c>
      <c r="CK41" s="133">
        <f t="shared" si="40"/>
        <v>2.7800000000000011</v>
      </c>
      <c r="CM41" s="207">
        <f t="shared" si="45"/>
        <v>0.15258615620661092</v>
      </c>
      <c r="CN41" s="140">
        <f t="shared" si="46"/>
        <v>3.6645370283397122E-2</v>
      </c>
      <c r="CO41" s="208">
        <f t="shared" si="47"/>
        <v>0.61175311242219699</v>
      </c>
      <c r="CQ41" s="242">
        <f>($AM41/$AG41)*'(2) 1897 HHs by sector, estate'!CO41</f>
        <v>5975.617368052951</v>
      </c>
      <c r="CR41" s="242">
        <f>($AM41/$AG41)*'(2) 1897 HHs by sector, estate'!CP41</f>
        <v>2033.0878910689348</v>
      </c>
      <c r="CS41" s="242">
        <f>($AM41/$AG41)*'(2) 1897 HHs by sector, estate'!CQ41</f>
        <v>2982.5946832067348</v>
      </c>
      <c r="CT41" s="242">
        <f>($AM41/$AG41)*'(2) 1897 HHs by sector, estate'!CR41</f>
        <v>29151.664797485864</v>
      </c>
      <c r="CU41" s="242">
        <f>($AM41/$AG41)*'(2) 1897 HHs by sector, estate'!CS41</f>
        <v>421568.16692144878</v>
      </c>
      <c r="CV41" s="242">
        <f t="shared" si="48"/>
        <v>461711.13166126329</v>
      </c>
      <c r="CW41" s="242">
        <f>($AM41/$AG41)*'(2) 1897 HHs by sector, estate'!CT41</f>
        <v>2393.7850192060046</v>
      </c>
      <c r="CX41" s="242">
        <f>($AM41/$AG41)*'(2) 1897 HHs by sector, estate'!CU41</f>
        <v>464104.91668046929</v>
      </c>
      <c r="CZ41" s="255">
        <f t="shared" si="49"/>
        <v>1.2875574365369398</v>
      </c>
      <c r="DA41" s="255">
        <f t="shared" si="50"/>
        <v>0.43806644101309777</v>
      </c>
      <c r="DB41" s="255">
        <f t="shared" si="51"/>
        <v>0.64265526522318994</v>
      </c>
      <c r="DC41" s="255">
        <f t="shared" si="52"/>
        <v>6.2812660994833704</v>
      </c>
      <c r="DD41" s="255">
        <f t="shared" si="53"/>
        <v>90.834669439990748</v>
      </c>
      <c r="DE41" s="255">
        <f t="shared" si="54"/>
        <v>99.484214682247355</v>
      </c>
      <c r="DF41" s="255">
        <f t="shared" si="55"/>
        <v>0.51578531775264447</v>
      </c>
      <c r="DG41" s="255">
        <f t="shared" si="56"/>
        <v>100</v>
      </c>
      <c r="DI41" s="355">
        <f t="shared" si="57"/>
        <v>0</v>
      </c>
    </row>
    <row r="42" spans="1:113">
      <c r="A42" s="1">
        <f t="shared" si="42"/>
        <v>32</v>
      </c>
      <c r="B42" s="25">
        <v>48</v>
      </c>
      <c r="C42" s="1">
        <v>5</v>
      </c>
      <c r="D42" s="122">
        <v>0</v>
      </c>
      <c r="E42" s="20" t="s">
        <v>628</v>
      </c>
      <c r="F42" s="142">
        <v>316010.00640000007</v>
      </c>
      <c r="G42" s="142">
        <v>313926.51199999993</v>
      </c>
      <c r="H42" s="142">
        <v>681.14240000000007</v>
      </c>
      <c r="I42" s="142">
        <v>1402.3520000000408</v>
      </c>
      <c r="J42" s="153"/>
      <c r="K42" s="142">
        <v>80.134399999999999</v>
      </c>
      <c r="L42" s="142">
        <v>30050.399999999998</v>
      </c>
      <c r="M42" s="142">
        <v>3125.2416000000003</v>
      </c>
      <c r="P42" s="142">
        <v>2764.6367999999998</v>
      </c>
      <c r="Q42" s="142">
        <v>11940.025599999999</v>
      </c>
      <c r="R42" s="142">
        <v>1161.9487999999999</v>
      </c>
      <c r="S42" s="142">
        <v>4327.2576000000008</v>
      </c>
      <c r="T42" s="142">
        <v>6731.2896000000001</v>
      </c>
      <c r="U42" s="153"/>
      <c r="V42" s="142">
        <v>7051.8272000000006</v>
      </c>
      <c r="W42" s="142">
        <v>5248.8032000000003</v>
      </c>
      <c r="X42" s="142">
        <v>14624.528</v>
      </c>
      <c r="Y42" s="142">
        <v>27606.300799999997</v>
      </c>
      <c r="Z42" s="142">
        <v>2203.6960000000004</v>
      </c>
      <c r="AA42" s="142">
        <v>2404.0320000000002</v>
      </c>
      <c r="AB42" s="142">
        <v>2163.6288000000004</v>
      </c>
      <c r="AC42" s="142">
        <v>12500.966400000001</v>
      </c>
      <c r="AD42" s="142">
        <v>8333.9775999999947</v>
      </c>
      <c r="AE42" s="142">
        <v>400672.00000000006</v>
      </c>
      <c r="AG42" s="153">
        <v>2297854</v>
      </c>
      <c r="AH42" s="142">
        <v>1330.6</v>
      </c>
      <c r="AI42" s="142">
        <v>1363.2</v>
      </c>
      <c r="AJ42" s="142">
        <v>2693.8</v>
      </c>
      <c r="AK42" s="142">
        <v>1317444.524371597</v>
      </c>
      <c r="AL42" s="142">
        <v>1349722.2122526392</v>
      </c>
      <c r="AM42" s="142">
        <v>2667166.7366242362</v>
      </c>
      <c r="AN42" s="142">
        <f t="shared" si="0"/>
        <v>16.0720714468472</v>
      </c>
      <c r="AO42" s="296"/>
      <c r="AP42" s="142">
        <f t="shared" si="43"/>
        <v>366799.36040779448</v>
      </c>
      <c r="AQ42" s="142">
        <f t="shared" si="1"/>
        <v>364381.00529923523</v>
      </c>
      <c r="AR42" s="142">
        <f t="shared" si="2"/>
        <v>790.61609318276976</v>
      </c>
      <c r="AS42" s="142">
        <f t="shared" si="3"/>
        <v>1627.7390153763379</v>
      </c>
      <c r="AT42" s="156"/>
      <c r="AU42" s="142">
        <f t="shared" si="4"/>
        <v>93.013658021502323</v>
      </c>
      <c r="AV42" s="193">
        <f t="shared" si="5"/>
        <v>34880.121758063367</v>
      </c>
      <c r="AW42" s="193">
        <f t="shared" si="6"/>
        <v>3627.5326628385906</v>
      </c>
      <c r="AX42" s="193"/>
      <c r="AY42" s="193"/>
      <c r="AZ42" s="193">
        <f t="shared" si="7"/>
        <v>3208.9712017418301</v>
      </c>
      <c r="BA42" s="193">
        <f t="shared" si="8"/>
        <v>13859.035045203846</v>
      </c>
      <c r="BB42" s="193">
        <f t="shared" si="9"/>
        <v>1348.6980413117835</v>
      </c>
      <c r="BC42" s="193">
        <f t="shared" si="10"/>
        <v>5022.7375331611265</v>
      </c>
      <c r="BD42" s="193">
        <f t="shared" si="11"/>
        <v>7813.1472738061957</v>
      </c>
      <c r="BE42" s="193"/>
      <c r="BF42" s="193">
        <f t="shared" si="12"/>
        <v>8185.2019058922051</v>
      </c>
      <c r="BG42" s="193">
        <f t="shared" si="13"/>
        <v>6092.3946004084019</v>
      </c>
      <c r="BH42" s="193">
        <f t="shared" si="14"/>
        <v>16974.992588924175</v>
      </c>
      <c r="BI42" s="193">
        <f t="shared" si="15"/>
        <v>32043.205188407548</v>
      </c>
      <c r="BJ42" s="193">
        <f t="shared" si="16"/>
        <v>2557.8755955913139</v>
      </c>
      <c r="BK42" s="193">
        <f t="shared" si="17"/>
        <v>2790.4097406450696</v>
      </c>
      <c r="BL42" s="193">
        <f t="shared" si="18"/>
        <v>2511.3687665805633</v>
      </c>
      <c r="BM42" s="193">
        <f t="shared" si="19"/>
        <v>14510.130651354362</v>
      </c>
      <c r="BN42" s="193">
        <f t="shared" si="20"/>
        <v>9673.4204342362355</v>
      </c>
      <c r="BO42" s="142">
        <f t="shared" si="21"/>
        <v>465068.29010751168</v>
      </c>
      <c r="BQ42" s="244">
        <f t="shared" si="44"/>
        <v>366799.36040779448</v>
      </c>
      <c r="BR42" s="142">
        <f t="shared" si="22"/>
        <v>93.013658021502323</v>
      </c>
      <c r="BS42" s="142">
        <f t="shared" si="23"/>
        <v>34880.121758063367</v>
      </c>
      <c r="BT42" s="142">
        <f t="shared" si="24"/>
        <v>8185.2019058922051</v>
      </c>
      <c r="BU42" s="142">
        <f t="shared" si="25"/>
        <v>23067.387189332578</v>
      </c>
      <c r="BV42" s="142">
        <f t="shared" si="26"/>
        <v>2557.8755955913139</v>
      </c>
      <c r="BW42" s="142">
        <f t="shared" si="27"/>
        <v>2790.4097406450696</v>
      </c>
      <c r="BX42" s="142">
        <f t="shared" si="28"/>
        <v>2511.3687665805633</v>
      </c>
      <c r="BY42" s="142">
        <f t="shared" si="29"/>
        <v>14510.130651354362</v>
      </c>
      <c r="BZ42" s="142">
        <f t="shared" si="30"/>
        <v>9673.420434236119</v>
      </c>
      <c r="CA42" s="25"/>
      <c r="CB42" s="133">
        <f t="shared" si="31"/>
        <v>78.87</v>
      </c>
      <c r="CC42" s="133">
        <f t="shared" si="32"/>
        <v>1.9999999999999997E-2</v>
      </c>
      <c r="CD42" s="133">
        <f t="shared" si="33"/>
        <v>7.4999999999999973</v>
      </c>
      <c r="CE42" s="133">
        <f t="shared" si="34"/>
        <v>1.7599999999999998</v>
      </c>
      <c r="CF42" s="133">
        <f t="shared" si="35"/>
        <v>4.96</v>
      </c>
      <c r="CG42" s="133">
        <f t="shared" si="36"/>
        <v>0.54999999999999993</v>
      </c>
      <c r="CH42" s="133">
        <f t="shared" si="37"/>
        <v>0.59999999999999987</v>
      </c>
      <c r="CI42" s="133">
        <f t="shared" si="38"/>
        <v>0.54</v>
      </c>
      <c r="CJ42" s="133">
        <f t="shared" si="39"/>
        <v>3.1199999999999992</v>
      </c>
      <c r="CK42" s="133">
        <f t="shared" si="40"/>
        <v>2.0799999999999983</v>
      </c>
      <c r="CM42" s="207">
        <f t="shared" si="45"/>
        <v>8.7998978555393209E-2</v>
      </c>
      <c r="CN42" s="140">
        <f t="shared" si="46"/>
        <v>1.5090585435335126E-2</v>
      </c>
      <c r="CO42" s="208">
        <f t="shared" si="47"/>
        <v>0.36307021057563471</v>
      </c>
      <c r="CQ42" s="242">
        <f>($AM42/$AG42)*'(2) 1897 HHs by sector, estate'!CO42</f>
        <v>5640.2726668953437</v>
      </c>
      <c r="CR42" s="242">
        <f>($AM42/$AG42)*'(2) 1897 HHs by sector, estate'!CP42</f>
        <v>2294.1183679940691</v>
      </c>
      <c r="CS42" s="242">
        <f>($AM42/$AG42)*'(2) 1897 HHs by sector, estate'!CQ42</f>
        <v>3083.4489048424921</v>
      </c>
      <c r="CT42" s="242">
        <f>($AM42/$AG42)*'(2) 1897 HHs by sector, estate'!CR42</f>
        <v>53705.847334721329</v>
      </c>
      <c r="CU42" s="242">
        <f>($AM42/$AG42)*'(2) 1897 HHs by sector, estate'!CS42</f>
        <v>399344.37936815969</v>
      </c>
      <c r="CV42" s="242">
        <f t="shared" si="48"/>
        <v>464068.06664261292</v>
      </c>
      <c r="CW42" s="242">
        <f>($AM42/$AG42)*'(2) 1897 HHs by sector, estate'!CT42</f>
        <v>1000.2234648986935</v>
      </c>
      <c r="CX42" s="242">
        <f>($AM42/$AG42)*'(2) 1897 HHs by sector, estate'!CU42</f>
        <v>465068.29010751157</v>
      </c>
      <c r="CZ42" s="255">
        <f t="shared" si="49"/>
        <v>1.2127837538851469</v>
      </c>
      <c r="DA42" s="255">
        <f t="shared" si="50"/>
        <v>0.49328634456323162</v>
      </c>
      <c r="DB42" s="255">
        <f t="shared" si="51"/>
        <v>0.66300992143103965</v>
      </c>
      <c r="DC42" s="255">
        <f t="shared" si="52"/>
        <v>11.547948651219793</v>
      </c>
      <c r="DD42" s="255">
        <f t="shared" si="53"/>
        <v>85.867901093803184</v>
      </c>
      <c r="DE42" s="255">
        <f t="shared" si="54"/>
        <v>99.784929764902387</v>
      </c>
      <c r="DF42" s="255">
        <f t="shared" si="55"/>
        <v>0.21507023509761719</v>
      </c>
      <c r="DG42" s="255">
        <f t="shared" si="56"/>
        <v>100</v>
      </c>
      <c r="DI42" s="355">
        <f t="shared" si="57"/>
        <v>0</v>
      </c>
    </row>
    <row r="43" spans="1:113">
      <c r="A43" s="1">
        <f t="shared" si="42"/>
        <v>33</v>
      </c>
      <c r="B43" s="25">
        <v>19</v>
      </c>
      <c r="C43" s="1">
        <v>6</v>
      </c>
      <c r="D43" s="122">
        <v>0</v>
      </c>
      <c r="E43" s="20" t="s">
        <v>554</v>
      </c>
      <c r="F43" s="142">
        <v>76586.866200000004</v>
      </c>
      <c r="G43" s="142">
        <v>72279.993499999997</v>
      </c>
      <c r="H43" s="142">
        <v>2238.0124000000001</v>
      </c>
      <c r="I43" s="142">
        <v>2068.860300000003</v>
      </c>
      <c r="J43" s="153"/>
      <c r="K43" s="142">
        <v>65.058500000000009</v>
      </c>
      <c r="L43" s="142">
        <v>15705.1219</v>
      </c>
      <c r="M43" s="142">
        <v>2979.6793000000007</v>
      </c>
      <c r="P43" s="142">
        <v>1639.4742000000001</v>
      </c>
      <c r="Q43" s="142">
        <v>5048.5396000000001</v>
      </c>
      <c r="R43" s="142">
        <v>455.40950000000004</v>
      </c>
      <c r="S43" s="142">
        <v>1132.0178999999998</v>
      </c>
      <c r="T43" s="142">
        <v>4450.0013999999992</v>
      </c>
      <c r="U43" s="153"/>
      <c r="V43" s="142">
        <v>3304.9718000000007</v>
      </c>
      <c r="W43" s="142">
        <v>3070.7612000000004</v>
      </c>
      <c r="X43" s="142">
        <v>7390.6455999999998</v>
      </c>
      <c r="Y43" s="142">
        <v>23993.574800000002</v>
      </c>
      <c r="Z43" s="142">
        <v>1665.4976000000001</v>
      </c>
      <c r="AA43" s="142">
        <v>442.39780000000013</v>
      </c>
      <c r="AB43" s="142">
        <v>1366.2285000000002</v>
      </c>
      <c r="AC43" s="142">
        <v>12296.056500000001</v>
      </c>
      <c r="AD43" s="142">
        <v>8223.394400000001</v>
      </c>
      <c r="AE43" s="142">
        <v>130117</v>
      </c>
      <c r="AG43" s="153">
        <v>674034</v>
      </c>
      <c r="AH43" s="142">
        <v>343.9</v>
      </c>
      <c r="AI43" s="142">
        <v>364.8</v>
      </c>
      <c r="AJ43" s="142">
        <v>708.7</v>
      </c>
      <c r="AK43" s="142">
        <v>342823.7384441279</v>
      </c>
      <c r="AL43" s="142">
        <v>363658.33028327388</v>
      </c>
      <c r="AM43" s="142">
        <v>706482.06872740178</v>
      </c>
      <c r="AN43" s="142">
        <f t="shared" ref="AN43:AN74" si="58">100*(AM43-AG43)/AG43</f>
        <v>4.8140106771174427</v>
      </c>
      <c r="AO43" s="296"/>
      <c r="AP43" s="142">
        <f t="shared" ref="AP43:AP60" si="59">F43*$AM43/$AG43</f>
        <v>80273.76611613766</v>
      </c>
      <c r="AQ43" s="142">
        <f t="shared" ref="AQ43:AQ60" si="60">G43*$AM43/$AG43</f>
        <v>75759.560104509786</v>
      </c>
      <c r="AR43" s="142">
        <f t="shared" ref="AR43:AR60" si="61">H43*$AM43/$AG43</f>
        <v>2345.7505558912126</v>
      </c>
      <c r="AS43" s="142">
        <f t="shared" ref="AS43:AS60" si="62">I43*$AM43/$AG43</f>
        <v>2168.4554557366473</v>
      </c>
      <c r="AT43" s="156"/>
      <c r="AU43" s="142">
        <f t="shared" ref="AU43:AU60" si="63">K43*$AM43/$AG43</f>
        <v>68.190423136372473</v>
      </c>
      <c r="AV43" s="193">
        <f t="shared" ref="AV43:AV60" si="64">L43*$AM43/$AG43</f>
        <v>16461.168145120311</v>
      </c>
      <c r="AW43" s="193">
        <f t="shared" ref="AW43:AW60" si="65">M43*$AM43/$AG43</f>
        <v>3123.1213796458587</v>
      </c>
      <c r="AX43" s="193"/>
      <c r="AY43" s="193"/>
      <c r="AZ43" s="193">
        <f t="shared" ref="AZ43:AZ60" si="66">P43*$AM43/$AG43</f>
        <v>1718.398663036586</v>
      </c>
      <c r="BA43" s="193">
        <f t="shared" ref="BA43:BA60" si="67">Q43*$AM43/$AG43</f>
        <v>5291.5768353825024</v>
      </c>
      <c r="BB43" s="193">
        <f t="shared" ref="BB43:BB60" si="68">R43*$AM43/$AG43</f>
        <v>477.33296195460724</v>
      </c>
      <c r="BC43" s="193">
        <f t="shared" ref="BC43:BC60" si="69">S43*$AM43/$AG43</f>
        <v>1186.5133625728804</v>
      </c>
      <c r="BD43" s="193">
        <f t="shared" ref="BD43:BD60" si="70">T43*$AM43/$AG43</f>
        <v>4664.2249425278751</v>
      </c>
      <c r="BE43" s="193"/>
      <c r="BF43" s="193">
        <f t="shared" ref="BF43:BF60" si="71">V43*$AM43/$AG43</f>
        <v>3464.073495327721</v>
      </c>
      <c r="BG43" s="193">
        <f t="shared" ref="BG43:BG60" si="72">W43*$AM43/$AG43</f>
        <v>3218.5879720367798</v>
      </c>
      <c r="BH43" s="193">
        <f t="shared" ref="BH43:BH60" si="73">X43*$AM43/$AG43</f>
        <v>7746.4320682919106</v>
      </c>
      <c r="BI43" s="193">
        <f t="shared" ref="BI43:BI60" si="74">Y43*$AM43/$AG43</f>
        <v>25148.628052694163</v>
      </c>
      <c r="BJ43" s="193">
        <f t="shared" ref="BJ43:BJ60" si="75">Z43*$AM43/$AG43</f>
        <v>1745.6748322911349</v>
      </c>
      <c r="BK43" s="193">
        <f t="shared" ref="BK43:BK60" si="76">AA43*$AM43/$AG43</f>
        <v>463.69487732733285</v>
      </c>
      <c r="BL43" s="193">
        <f t="shared" ref="BL43:BL60" si="77">AB43*$AM43/$AG43</f>
        <v>1431.9988858638217</v>
      </c>
      <c r="BM43" s="193">
        <f t="shared" ref="BM43:BM60" si="78">AC43*$AM43/$AG43</f>
        <v>12887.989972774392</v>
      </c>
      <c r="BN43" s="193">
        <f t="shared" ref="BN43:BN60" si="79">AD43*$AM43/$AG43</f>
        <v>8619.2694844374782</v>
      </c>
      <c r="BO43" s="142">
        <f t="shared" ref="BO43:BO60" si="80">AP43+AU43+AV43+SUM(BF43:BI43)</f>
        <v>136380.84627274491</v>
      </c>
      <c r="BQ43" s="244">
        <f t="shared" si="44"/>
        <v>80273.76611613766</v>
      </c>
      <c r="BR43" s="142">
        <f t="shared" ref="BR43:BR74" si="81">AU43</f>
        <v>68.190423136372473</v>
      </c>
      <c r="BS43" s="142">
        <f t="shared" ref="BS43:BS74" si="82">AV43</f>
        <v>16461.168145120311</v>
      </c>
      <c r="BT43" s="142">
        <f t="shared" ref="BT43:BT74" si="83">BF43</f>
        <v>3464.073495327721</v>
      </c>
      <c r="BU43" s="142">
        <f t="shared" ref="BU43:BU74" si="84">BG43+BH43</f>
        <v>10965.020040328691</v>
      </c>
      <c r="BV43" s="142">
        <f t="shared" ref="BV43:BV74" si="85">BJ43</f>
        <v>1745.6748322911349</v>
      </c>
      <c r="BW43" s="142">
        <f t="shared" ref="BW43:BW74" si="86">BK43</f>
        <v>463.69487732733285</v>
      </c>
      <c r="BX43" s="142">
        <f t="shared" ref="BX43:BX74" si="87">BL43</f>
        <v>1431.9988858638217</v>
      </c>
      <c r="BY43" s="142">
        <f t="shared" ref="BY43:BY74" si="88">BM43</f>
        <v>12887.989972774392</v>
      </c>
      <c r="BZ43" s="142">
        <f t="shared" ref="BZ43:BZ74" si="89">BO43-SUM(BQ43:BY43)</f>
        <v>8619.2694844374782</v>
      </c>
      <c r="CA43" s="25"/>
      <c r="CB43" s="133">
        <f t="shared" ref="CB43:CB74" si="90">100*BQ43/$BO43</f>
        <v>58.860000000000007</v>
      </c>
      <c r="CC43" s="133">
        <f t="shared" ref="CC43:CC74" si="91">100*BR43/$BO43</f>
        <v>5.0000000000000017E-2</v>
      </c>
      <c r="CD43" s="133">
        <f t="shared" ref="CD43:CD74" si="92">100*BS43/$BO43</f>
        <v>12.07</v>
      </c>
      <c r="CE43" s="133">
        <f t="shared" ref="CE43:CE74" si="93">100*BT43/$BO43</f>
        <v>2.54</v>
      </c>
      <c r="CF43" s="133">
        <f t="shared" ref="CF43:CF74" si="94">100*BU43/$BO43</f>
        <v>8.0400000000000009</v>
      </c>
      <c r="CG43" s="133">
        <f t="shared" ref="CG43:CG74" si="95">100*BV43/$BO43</f>
        <v>1.28</v>
      </c>
      <c r="CH43" s="133">
        <f t="shared" ref="CH43:CH74" si="96">100*BW43/$BO43</f>
        <v>0.34000000000000014</v>
      </c>
      <c r="CI43" s="133">
        <f t="shared" ref="CI43:CI74" si="97">100*BX43/$BO43</f>
        <v>1.0500000000000003</v>
      </c>
      <c r="CJ43" s="133">
        <f t="shared" ref="CJ43:CJ74" si="98">100*BY43/$BO43</f>
        <v>9.4499999999999993</v>
      </c>
      <c r="CK43" s="133">
        <f t="shared" ref="CK43:CK74" si="99">100-SUM(CB43:CJ43)</f>
        <v>6.319999999999979</v>
      </c>
      <c r="CM43" s="207">
        <f t="shared" si="45"/>
        <v>0.26352041710822005</v>
      </c>
      <c r="CN43" s="140">
        <f t="shared" si="46"/>
        <v>2.2981128323017869E-2</v>
      </c>
      <c r="CO43" s="208">
        <f t="shared" si="47"/>
        <v>0.60249089048321469</v>
      </c>
      <c r="CQ43" s="242">
        <f>($AM43/$AG43)*'(2) 1897 HHs by sector, estate'!CO43</f>
        <v>2210.9174125078016</v>
      </c>
      <c r="CR43" s="242">
        <f>($AM43/$AG43)*'(2) 1897 HHs by sector, estate'!CP43</f>
        <v>161.66587467683112</v>
      </c>
      <c r="CS43" s="242">
        <f>($AM43/$AG43)*'(2) 1897 HHs by sector, estate'!CQ43</f>
        <v>488.23498822927843</v>
      </c>
      <c r="CT43" s="242">
        <f>($AM43/$AG43)*'(2) 1897 HHs by sector, estate'!CR43</f>
        <v>21147.272287513995</v>
      </c>
      <c r="CU43" s="242">
        <f>($AM43/$AG43)*'(2) 1897 HHs by sector, estate'!CS43</f>
        <v>111197.99717618286</v>
      </c>
      <c r="CV43" s="242">
        <f t="shared" si="48"/>
        <v>135206.08773911078</v>
      </c>
      <c r="CW43" s="242">
        <f>($AM43/$AG43)*'(2) 1897 HHs by sector, estate'!CT43</f>
        <v>1174.7585336341444</v>
      </c>
      <c r="CX43" s="242">
        <f>($AM43/$AG43)*'(2) 1897 HHs by sector, estate'!CU43</f>
        <v>136380.84627274491</v>
      </c>
      <c r="CZ43" s="255">
        <f t="shared" si="49"/>
        <v>1.6211348388953672</v>
      </c>
      <c r="DA43" s="255">
        <f t="shared" si="50"/>
        <v>0.11854001430194916</v>
      </c>
      <c r="DB43" s="255">
        <f t="shared" si="51"/>
        <v>0.35799381040125572</v>
      </c>
      <c r="DC43" s="255">
        <f t="shared" si="52"/>
        <v>15.506042721880501</v>
      </c>
      <c r="DD43" s="255">
        <f t="shared" si="53"/>
        <v>81.534907734624667</v>
      </c>
      <c r="DE43" s="255">
        <f t="shared" si="54"/>
        <v>99.138619120103741</v>
      </c>
      <c r="DF43" s="255">
        <f t="shared" si="55"/>
        <v>0.86138087989626633</v>
      </c>
      <c r="DG43" s="255">
        <f t="shared" si="56"/>
        <v>100</v>
      </c>
      <c r="DI43" s="355">
        <f t="shared" si="57"/>
        <v>0</v>
      </c>
    </row>
    <row r="44" spans="1:113">
      <c r="A44" s="1">
        <f t="shared" ref="A44:A75" si="100">A43+1</f>
        <v>34</v>
      </c>
      <c r="B44" s="25">
        <v>21</v>
      </c>
      <c r="C44" s="1">
        <v>6</v>
      </c>
      <c r="D44" s="122">
        <v>0</v>
      </c>
      <c r="E44" s="20" t="s">
        <v>555</v>
      </c>
      <c r="F44" s="142">
        <v>140313.79519999999</v>
      </c>
      <c r="G44" s="142">
        <v>132304.554</v>
      </c>
      <c r="H44" s="142">
        <v>4435.4974999999995</v>
      </c>
      <c r="I44" s="142">
        <v>3573.7436999999909</v>
      </c>
      <c r="J44" s="153"/>
      <c r="K44" s="142">
        <v>152.07419999999999</v>
      </c>
      <c r="L44" s="142">
        <v>40426.391499999998</v>
      </c>
      <c r="M44" s="142">
        <v>7781.1298999999999</v>
      </c>
      <c r="P44" s="142">
        <v>3269.5952999999995</v>
      </c>
      <c r="Q44" s="142">
        <v>10543.8112</v>
      </c>
      <c r="R44" s="142">
        <v>785.71669999999995</v>
      </c>
      <c r="S44" s="142">
        <v>4258.0775999999996</v>
      </c>
      <c r="T44" s="142">
        <v>13788.060799999999</v>
      </c>
      <c r="U44" s="153"/>
      <c r="V44" s="142">
        <v>9377.9089999999997</v>
      </c>
      <c r="W44" s="142">
        <v>6209.6965</v>
      </c>
      <c r="X44" s="142">
        <v>12394.047299999998</v>
      </c>
      <c r="Y44" s="142">
        <v>44583.086300000003</v>
      </c>
      <c r="Z44" s="142">
        <v>2737.3356000000003</v>
      </c>
      <c r="AA44" s="142">
        <v>785.71669999999995</v>
      </c>
      <c r="AB44" s="142">
        <v>3294.9409999999998</v>
      </c>
      <c r="AC44" s="142">
        <v>22659.055799999998</v>
      </c>
      <c r="AD44" s="142">
        <v>15106.037200000006</v>
      </c>
      <c r="AE44" s="142">
        <v>253457</v>
      </c>
      <c r="AG44" s="153">
        <v>1299365</v>
      </c>
      <c r="AH44" s="142">
        <v>680.3</v>
      </c>
      <c r="AI44" s="142">
        <v>718.7</v>
      </c>
      <c r="AJ44" s="142">
        <v>1399</v>
      </c>
      <c r="AK44" s="142">
        <v>677165.87088503328</v>
      </c>
      <c r="AL44" s="142">
        <v>715388.96281798242</v>
      </c>
      <c r="AM44" s="142">
        <v>1392554.8337030157</v>
      </c>
      <c r="AN44" s="142">
        <f t="shared" si="58"/>
        <v>7.1719519690784121</v>
      </c>
      <c r="AO44" s="296"/>
      <c r="AP44" s="142">
        <f t="shared" si="59"/>
        <v>150377.03319773506</v>
      </c>
      <c r="AQ44" s="142">
        <f t="shared" si="60"/>
        <v>141793.37306578341</v>
      </c>
      <c r="AR44" s="142">
        <f t="shared" si="61"/>
        <v>4753.6092502896727</v>
      </c>
      <c r="AS44" s="142">
        <f t="shared" si="62"/>
        <v>3830.0508816619558</v>
      </c>
      <c r="AT44" s="156"/>
      <c r="AU44" s="142">
        <f t="shared" si="63"/>
        <v>162.98088858136023</v>
      </c>
      <c r="AV44" s="193">
        <f t="shared" si="64"/>
        <v>43325.7528812116</v>
      </c>
      <c r="AW44" s="193">
        <f t="shared" si="65"/>
        <v>8339.1887990795985</v>
      </c>
      <c r="AX44" s="193"/>
      <c r="AY44" s="193"/>
      <c r="AZ44" s="193">
        <f t="shared" si="66"/>
        <v>3504.0891044992445</v>
      </c>
      <c r="BA44" s="193">
        <f t="shared" si="67"/>
        <v>11300.008274974311</v>
      </c>
      <c r="BB44" s="193">
        <f t="shared" si="68"/>
        <v>842.06792433702788</v>
      </c>
      <c r="BC44" s="193">
        <f t="shared" si="69"/>
        <v>4563.4648802780866</v>
      </c>
      <c r="BD44" s="193">
        <f t="shared" si="70"/>
        <v>14776.933898043328</v>
      </c>
      <c r="BE44" s="193"/>
      <c r="BF44" s="193">
        <f t="shared" si="71"/>
        <v>10050.488129183881</v>
      </c>
      <c r="BG44" s="193">
        <f t="shared" si="72"/>
        <v>6655.052950405543</v>
      </c>
      <c r="BH44" s="193">
        <f t="shared" si="73"/>
        <v>13282.942419380857</v>
      </c>
      <c r="BI44" s="193">
        <f t="shared" si="74"/>
        <v>47780.563835768779</v>
      </c>
      <c r="BJ44" s="193">
        <f t="shared" si="75"/>
        <v>2933.6559944644846</v>
      </c>
      <c r="BK44" s="193">
        <f t="shared" si="76"/>
        <v>842.06792433702788</v>
      </c>
      <c r="BL44" s="193">
        <f t="shared" si="77"/>
        <v>3531.2525859294715</v>
      </c>
      <c r="BM44" s="193">
        <f t="shared" si="78"/>
        <v>24284.152398622675</v>
      </c>
      <c r="BN44" s="193">
        <f t="shared" si="79"/>
        <v>16189.434932415123</v>
      </c>
      <c r="BO44" s="142">
        <f t="shared" si="80"/>
        <v>271634.8143022671</v>
      </c>
      <c r="BQ44" s="244">
        <f t="shared" si="44"/>
        <v>150377.03319773506</v>
      </c>
      <c r="BR44" s="142">
        <f t="shared" si="81"/>
        <v>162.98088858136023</v>
      </c>
      <c r="BS44" s="142">
        <f t="shared" si="82"/>
        <v>43325.7528812116</v>
      </c>
      <c r="BT44" s="142">
        <f t="shared" si="83"/>
        <v>10050.488129183881</v>
      </c>
      <c r="BU44" s="142">
        <f t="shared" si="84"/>
        <v>19937.9953697864</v>
      </c>
      <c r="BV44" s="142">
        <f t="shared" si="85"/>
        <v>2933.6559944644846</v>
      </c>
      <c r="BW44" s="142">
        <f t="shared" si="86"/>
        <v>842.06792433702788</v>
      </c>
      <c r="BX44" s="142">
        <f t="shared" si="87"/>
        <v>3531.2525859294715</v>
      </c>
      <c r="BY44" s="142">
        <f t="shared" si="88"/>
        <v>24284.152398622675</v>
      </c>
      <c r="BZ44" s="142">
        <f t="shared" si="89"/>
        <v>16189.434932415112</v>
      </c>
      <c r="CA44" s="25"/>
      <c r="CB44" s="133">
        <f t="shared" si="90"/>
        <v>55.36</v>
      </c>
      <c r="CC44" s="133">
        <f t="shared" si="91"/>
        <v>5.9999999999999991E-2</v>
      </c>
      <c r="CD44" s="133">
        <f t="shared" si="92"/>
        <v>15.95</v>
      </c>
      <c r="CE44" s="133">
        <f t="shared" si="93"/>
        <v>3.6999999999999993</v>
      </c>
      <c r="CF44" s="133">
        <f t="shared" si="94"/>
        <v>7.339999999999999</v>
      </c>
      <c r="CG44" s="133">
        <f t="shared" si="95"/>
        <v>1.0799999999999998</v>
      </c>
      <c r="CH44" s="133">
        <f t="shared" si="96"/>
        <v>0.31</v>
      </c>
      <c r="CI44" s="133">
        <f t="shared" si="97"/>
        <v>1.2999999999999998</v>
      </c>
      <c r="CJ44" s="133">
        <f t="shared" si="98"/>
        <v>8.9399999999999977</v>
      </c>
      <c r="CK44" s="133">
        <f t="shared" si="99"/>
        <v>5.9599999999999937</v>
      </c>
      <c r="CM44" s="207">
        <f t="shared" si="45"/>
        <v>0.31423992162978137</v>
      </c>
      <c r="CN44" s="140">
        <f t="shared" si="46"/>
        <v>2.9680713104964895E-2</v>
      </c>
      <c r="CO44" s="208">
        <f t="shared" si="47"/>
        <v>0.66040262894893731</v>
      </c>
      <c r="CQ44" s="242">
        <f>($AM44/$AG44)*'(2) 1897 HHs by sector, estate'!CO44</f>
        <v>4106.8259703532385</v>
      </c>
      <c r="CR44" s="242">
        <f>($AM44/$AG44)*'(2) 1897 HHs by sector, estate'!CP44</f>
        <v>530.573902405524</v>
      </c>
      <c r="CS44" s="242">
        <f>($AM44/$AG44)*'(2) 1897 HHs by sector, estate'!CQ44</f>
        <v>2170.1685109817749</v>
      </c>
      <c r="CT44" s="242">
        <f>($AM44/$AG44)*'(2) 1897 HHs by sector, estate'!CR44</f>
        <v>32211.563900020792</v>
      </c>
      <c r="CU44" s="242">
        <f>($AM44/$AG44)*'(2) 1897 HHs by sector, estate'!CS44</f>
        <v>229391.264417756</v>
      </c>
      <c r="CV44" s="242">
        <f t="shared" si="48"/>
        <v>268410.39670151734</v>
      </c>
      <c r="CW44" s="242">
        <f>($AM44/$AG44)*'(2) 1897 HHs by sector, estate'!CT44</f>
        <v>3224.4176007497249</v>
      </c>
      <c r="CX44" s="242">
        <f>($AM44/$AG44)*'(2) 1897 HHs by sector, estate'!CU44</f>
        <v>271634.81430226704</v>
      </c>
      <c r="CZ44" s="255">
        <f t="shared" si="49"/>
        <v>1.511892347415853</v>
      </c>
      <c r="DA44" s="255">
        <f t="shared" si="50"/>
        <v>0.19532617855644871</v>
      </c>
      <c r="DB44" s="255">
        <f t="shared" si="51"/>
        <v>0.79892870748404021</v>
      </c>
      <c r="DC44" s="255">
        <f t="shared" si="52"/>
        <v>11.858407760713888</v>
      </c>
      <c r="DD44" s="255">
        <f t="shared" si="53"/>
        <v>84.448403643318088</v>
      </c>
      <c r="DE44" s="255">
        <f t="shared" si="54"/>
        <v>98.812958637488322</v>
      </c>
      <c r="DF44" s="255">
        <f t="shared" si="55"/>
        <v>1.1870413625116882</v>
      </c>
      <c r="DG44" s="255">
        <f t="shared" si="56"/>
        <v>100</v>
      </c>
      <c r="DI44" s="355">
        <f t="shared" si="57"/>
        <v>0</v>
      </c>
    </row>
    <row r="45" spans="1:113">
      <c r="A45" s="1">
        <f t="shared" si="100"/>
        <v>35</v>
      </c>
      <c r="B45" s="25">
        <v>49</v>
      </c>
      <c r="C45" s="1">
        <v>6</v>
      </c>
      <c r="D45" s="122">
        <v>0</v>
      </c>
      <c r="E45" s="20" t="s">
        <v>665</v>
      </c>
      <c r="F45" s="142">
        <v>51633.683999999994</v>
      </c>
      <c r="G45" s="142">
        <v>48396.945599999999</v>
      </c>
      <c r="H45" s="142">
        <v>1335.7968000000003</v>
      </c>
      <c r="I45" s="142">
        <v>1900.9415999999949</v>
      </c>
      <c r="J45" s="153"/>
      <c r="K45" s="142">
        <v>85.628000000000014</v>
      </c>
      <c r="L45" s="142">
        <v>10506.555599999998</v>
      </c>
      <c r="M45" s="142">
        <v>1712.56</v>
      </c>
      <c r="P45" s="142">
        <v>1036.0988</v>
      </c>
      <c r="Q45" s="142">
        <v>2371.8956000000003</v>
      </c>
      <c r="R45" s="142">
        <v>145.5676</v>
      </c>
      <c r="S45" s="142">
        <v>2748.6587999999997</v>
      </c>
      <c r="T45" s="142">
        <v>2491.7747999999974</v>
      </c>
      <c r="U45" s="153"/>
      <c r="V45" s="142">
        <v>2252.0163999999995</v>
      </c>
      <c r="W45" s="142">
        <v>2560.2772000000004</v>
      </c>
      <c r="X45" s="142">
        <v>2577.4027999999998</v>
      </c>
      <c r="Y45" s="142">
        <v>16012.436</v>
      </c>
      <c r="Z45" s="142">
        <v>1010.4104</v>
      </c>
      <c r="AA45" s="142">
        <v>282.57240000000002</v>
      </c>
      <c r="AB45" s="142">
        <v>899.09400000000005</v>
      </c>
      <c r="AC45" s="142">
        <v>8811.1211999999996</v>
      </c>
      <c r="AD45" s="142">
        <v>5009.2379999999994</v>
      </c>
      <c r="AE45" s="142">
        <v>85627.999999999985</v>
      </c>
      <c r="AG45" s="153">
        <v>412716</v>
      </c>
      <c r="AH45" s="142">
        <v>221.2</v>
      </c>
      <c r="AI45" s="142">
        <v>228.2</v>
      </c>
      <c r="AJ45" s="142">
        <v>449.4</v>
      </c>
      <c r="AK45" s="142">
        <v>220025.87789531794</v>
      </c>
      <c r="AL45" s="142">
        <v>226988.72213251152</v>
      </c>
      <c r="AM45" s="142">
        <v>447014.60002782947</v>
      </c>
      <c r="AN45" s="142">
        <f t="shared" si="58"/>
        <v>8.3104604686587056</v>
      </c>
      <c r="AO45" s="296"/>
      <c r="AP45" s="142">
        <f t="shared" si="59"/>
        <v>55924.680897332146</v>
      </c>
      <c r="AQ45" s="142">
        <f t="shared" si="60"/>
        <v>52418.954632126261</v>
      </c>
      <c r="AR45" s="142">
        <f t="shared" si="61"/>
        <v>1446.8076650056082</v>
      </c>
      <c r="AS45" s="142">
        <f t="shared" si="62"/>
        <v>2058.9186002002825</v>
      </c>
      <c r="AT45" s="156"/>
      <c r="AU45" s="142">
        <f t="shared" si="63"/>
        <v>92.744081090103094</v>
      </c>
      <c r="AV45" s="193">
        <f t="shared" si="64"/>
        <v>11379.698749755646</v>
      </c>
      <c r="AW45" s="193">
        <f t="shared" si="65"/>
        <v>1854.8816218020613</v>
      </c>
      <c r="AX45" s="193"/>
      <c r="AY45" s="193"/>
      <c r="AZ45" s="193">
        <f t="shared" si="66"/>
        <v>1122.2033811902472</v>
      </c>
      <c r="BA45" s="193">
        <f t="shared" si="67"/>
        <v>2569.0110461958557</v>
      </c>
      <c r="BB45" s="193">
        <f t="shared" si="68"/>
        <v>157.66493785317522</v>
      </c>
      <c r="BC45" s="193">
        <f t="shared" si="69"/>
        <v>2977.0850029923085</v>
      </c>
      <c r="BD45" s="193">
        <f t="shared" si="70"/>
        <v>2698.8527597219963</v>
      </c>
      <c r="BE45" s="193"/>
      <c r="BF45" s="193">
        <f t="shared" si="71"/>
        <v>2439.1693326697105</v>
      </c>
      <c r="BG45" s="193">
        <f t="shared" si="72"/>
        <v>2773.0480245940826</v>
      </c>
      <c r="BH45" s="193">
        <f t="shared" si="73"/>
        <v>2791.5968408121021</v>
      </c>
      <c r="BI45" s="193">
        <f t="shared" si="74"/>
        <v>17343.143163849276</v>
      </c>
      <c r="BJ45" s="193">
        <f t="shared" si="75"/>
        <v>1094.3801568632164</v>
      </c>
      <c r="BK45" s="193">
        <f t="shared" si="76"/>
        <v>306.05546759734017</v>
      </c>
      <c r="BL45" s="193">
        <f t="shared" si="77"/>
        <v>973.81285144608239</v>
      </c>
      <c r="BM45" s="193">
        <f t="shared" si="78"/>
        <v>9543.3659441716063</v>
      </c>
      <c r="BN45" s="193">
        <f t="shared" si="79"/>
        <v>5425.5287437710294</v>
      </c>
      <c r="BO45" s="142">
        <f t="shared" si="80"/>
        <v>92744.081090103064</v>
      </c>
      <c r="BQ45" s="244">
        <f t="shared" si="44"/>
        <v>55924.680897332146</v>
      </c>
      <c r="BR45" s="142">
        <f t="shared" si="81"/>
        <v>92.744081090103094</v>
      </c>
      <c r="BS45" s="142">
        <f t="shared" si="82"/>
        <v>11379.698749755646</v>
      </c>
      <c r="BT45" s="142">
        <f t="shared" si="83"/>
        <v>2439.1693326697105</v>
      </c>
      <c r="BU45" s="142">
        <f t="shared" si="84"/>
        <v>5564.6448654061842</v>
      </c>
      <c r="BV45" s="142">
        <f t="shared" si="85"/>
        <v>1094.3801568632164</v>
      </c>
      <c r="BW45" s="142">
        <f t="shared" si="86"/>
        <v>306.05546759734017</v>
      </c>
      <c r="BX45" s="142">
        <f t="shared" si="87"/>
        <v>973.81285144608239</v>
      </c>
      <c r="BY45" s="142">
        <f t="shared" si="88"/>
        <v>9543.3659441716063</v>
      </c>
      <c r="BZ45" s="142">
        <f t="shared" si="89"/>
        <v>5425.5287437710358</v>
      </c>
      <c r="CA45" s="25"/>
      <c r="CB45" s="133">
        <f t="shared" si="90"/>
        <v>60.300000000000004</v>
      </c>
      <c r="CC45" s="133">
        <f t="shared" si="91"/>
        <v>0.10000000000000003</v>
      </c>
      <c r="CD45" s="133">
        <f t="shared" si="92"/>
        <v>12.270000000000001</v>
      </c>
      <c r="CE45" s="133">
        <f t="shared" si="93"/>
        <v>2.63</v>
      </c>
      <c r="CF45" s="133">
        <f t="shared" si="94"/>
        <v>6.0000000000000009</v>
      </c>
      <c r="CG45" s="133">
        <f t="shared" si="95"/>
        <v>1.1800000000000002</v>
      </c>
      <c r="CH45" s="133">
        <f t="shared" si="96"/>
        <v>0.33000000000000007</v>
      </c>
      <c r="CI45" s="133">
        <f t="shared" si="97"/>
        <v>1.0500000000000003</v>
      </c>
      <c r="CJ45" s="133">
        <f t="shared" si="98"/>
        <v>10.290000000000001</v>
      </c>
      <c r="CK45" s="133">
        <f t="shared" si="99"/>
        <v>5.8499999999999943</v>
      </c>
      <c r="CM45" s="207">
        <f t="shared" si="45"/>
        <v>0.19890698319550165</v>
      </c>
      <c r="CN45" s="140">
        <f t="shared" si="46"/>
        <v>9.4737536062698934E-3</v>
      </c>
      <c r="CO45" s="208">
        <f t="shared" si="47"/>
        <v>0.4539228750293714</v>
      </c>
      <c r="CQ45" s="242">
        <f>($AM45/$AG45)*'(2) 1897 HHs by sector, estate'!CO45</f>
        <v>1324.4788521527337</v>
      </c>
      <c r="CR45" s="242">
        <f>($AM45/$AG45)*'(2) 1897 HHs by sector, estate'!CP45</f>
        <v>141.57137374554159</v>
      </c>
      <c r="CS45" s="242">
        <f>($AM45/$AG45)*'(2) 1897 HHs by sector, estate'!CQ45</f>
        <v>408.30981919944298</v>
      </c>
      <c r="CT45" s="242">
        <f>($AM45/$AG45)*'(2) 1897 HHs by sector, estate'!CR45</f>
        <v>7105.0852302960857</v>
      </c>
      <c r="CU45" s="242">
        <f>($AM45/$AG45)*'(2) 1897 HHs by sector, estate'!CS45</f>
        <v>82681.053014390214</v>
      </c>
      <c r="CV45" s="242">
        <f t="shared" si="48"/>
        <v>91660.498289784024</v>
      </c>
      <c r="CW45" s="242">
        <f>($AM45/$AG45)*'(2) 1897 HHs by sector, estate'!CT45</f>
        <v>1083.5828003190502</v>
      </c>
      <c r="CX45" s="242">
        <f>($AM45/$AG45)*'(2) 1897 HHs by sector, estate'!CU45</f>
        <v>92744.081090103078</v>
      </c>
      <c r="CZ45" s="255">
        <f t="shared" si="49"/>
        <v>1.4281006794018165</v>
      </c>
      <c r="DA45" s="255">
        <f t="shared" si="50"/>
        <v>0.1526473410286977</v>
      </c>
      <c r="DB45" s="255">
        <f t="shared" si="51"/>
        <v>0.44025431531610121</v>
      </c>
      <c r="DC45" s="255">
        <f t="shared" si="52"/>
        <v>7.6609581407069269</v>
      </c>
      <c r="DD45" s="255">
        <f t="shared" si="53"/>
        <v>89.149681621260129</v>
      </c>
      <c r="DE45" s="255">
        <f t="shared" si="54"/>
        <v>98.831642097713683</v>
      </c>
      <c r="DF45" s="255">
        <f t="shared" si="55"/>
        <v>1.1683579022863182</v>
      </c>
      <c r="DG45" s="255">
        <f t="shared" si="56"/>
        <v>99.999999999999986</v>
      </c>
      <c r="DI45" s="355">
        <f t="shared" si="57"/>
        <v>0</v>
      </c>
    </row>
    <row r="46" spans="1:113">
      <c r="A46" s="1">
        <f t="shared" si="100"/>
        <v>36</v>
      </c>
      <c r="B46" s="25">
        <v>4</v>
      </c>
      <c r="C46" s="1">
        <v>7</v>
      </c>
      <c r="D46" s="122">
        <v>0</v>
      </c>
      <c r="E46" s="4" t="s">
        <v>82</v>
      </c>
      <c r="F46" s="142">
        <v>196018.52639999997</v>
      </c>
      <c r="G46" s="142">
        <v>192519.14959999998</v>
      </c>
      <c r="H46" s="142">
        <v>2484.2903999999999</v>
      </c>
      <c r="I46" s="142">
        <v>1015.0864000000058</v>
      </c>
      <c r="J46" s="153"/>
      <c r="K46" s="142">
        <v>106.85119999999999</v>
      </c>
      <c r="L46" s="142">
        <v>19607.195199999998</v>
      </c>
      <c r="M46" s="142">
        <v>2724.7056000000002</v>
      </c>
      <c r="P46" s="142">
        <v>2671.2799999999997</v>
      </c>
      <c r="Q46" s="142">
        <v>7639.8607999999995</v>
      </c>
      <c r="R46" s="142">
        <v>1362.3528000000001</v>
      </c>
      <c r="S46" s="142">
        <v>747.95839999999998</v>
      </c>
      <c r="T46" s="142">
        <v>4461.0375999999997</v>
      </c>
      <c r="U46" s="153"/>
      <c r="V46" s="142">
        <v>3900.0687999999996</v>
      </c>
      <c r="W46" s="142">
        <v>4995.2936</v>
      </c>
      <c r="X46" s="142">
        <v>12127.611199999999</v>
      </c>
      <c r="Y46" s="142">
        <v>30372.453600000001</v>
      </c>
      <c r="Z46" s="142">
        <v>1789.7576000000004</v>
      </c>
      <c r="AA46" s="142">
        <v>1255.5015999999998</v>
      </c>
      <c r="AB46" s="142">
        <v>2404.152</v>
      </c>
      <c r="AC46" s="142">
        <v>14077.645599999998</v>
      </c>
      <c r="AD46" s="142">
        <v>10845.396800000002</v>
      </c>
      <c r="AE46" s="142">
        <v>267127.99999999994</v>
      </c>
      <c r="AG46" s="153">
        <v>1591207</v>
      </c>
      <c r="AH46" s="142">
        <v>893.5</v>
      </c>
      <c r="AI46" s="142">
        <v>893.6</v>
      </c>
      <c r="AJ46" s="142">
        <v>1787.1</v>
      </c>
      <c r="AK46" s="142">
        <v>887039.93197910138</v>
      </c>
      <c r="AL46" s="142">
        <v>887139.20897204801</v>
      </c>
      <c r="AM46" s="142">
        <v>1774179.1409511494</v>
      </c>
      <c r="AN46" s="142">
        <f t="shared" si="58"/>
        <v>11.498952741607432</v>
      </c>
      <c r="AO46" s="296"/>
      <c r="AP46" s="142">
        <f t="shared" si="59"/>
        <v>218558.60411553129</v>
      </c>
      <c r="AQ46" s="142">
        <f t="shared" si="60"/>
        <v>214656.83563104848</v>
      </c>
      <c r="AR46" s="142">
        <f t="shared" si="61"/>
        <v>2769.9577790602898</v>
      </c>
      <c r="AS46" s="142">
        <f t="shared" si="62"/>
        <v>1131.8107054224906</v>
      </c>
      <c r="AT46" s="156"/>
      <c r="AU46" s="142">
        <f t="shared" si="63"/>
        <v>119.13796899184044</v>
      </c>
      <c r="AV46" s="193">
        <f t="shared" si="64"/>
        <v>21861.81731000272</v>
      </c>
      <c r="AW46" s="193">
        <f t="shared" si="65"/>
        <v>3038.0182092919317</v>
      </c>
      <c r="AX46" s="193"/>
      <c r="AY46" s="193"/>
      <c r="AZ46" s="193">
        <f t="shared" si="66"/>
        <v>2978.4492247960106</v>
      </c>
      <c r="BA46" s="193">
        <f t="shared" si="67"/>
        <v>8518.3647829165911</v>
      </c>
      <c r="BB46" s="193">
        <f t="shared" si="68"/>
        <v>1519.0091046459659</v>
      </c>
      <c r="BC46" s="193">
        <f t="shared" si="69"/>
        <v>833.96578294288315</v>
      </c>
      <c r="BD46" s="193">
        <f t="shared" si="70"/>
        <v>4974.0102054093377</v>
      </c>
      <c r="BE46" s="193"/>
      <c r="BF46" s="193">
        <f t="shared" si="71"/>
        <v>4348.5358682021761</v>
      </c>
      <c r="BG46" s="193">
        <f t="shared" si="72"/>
        <v>5569.7000503685404</v>
      </c>
      <c r="BH46" s="193">
        <f t="shared" si="73"/>
        <v>13522.15948057389</v>
      </c>
      <c r="BI46" s="193">
        <f t="shared" si="74"/>
        <v>33864.967685930649</v>
      </c>
      <c r="BJ46" s="193">
        <f t="shared" si="75"/>
        <v>1995.5609806133277</v>
      </c>
      <c r="BK46" s="193">
        <f t="shared" si="76"/>
        <v>1399.8711356541248</v>
      </c>
      <c r="BL46" s="193">
        <f t="shared" si="77"/>
        <v>2680.6043023164102</v>
      </c>
      <c r="BM46" s="193">
        <f t="shared" si="78"/>
        <v>15696.427414674976</v>
      </c>
      <c r="BN46" s="193">
        <f t="shared" si="79"/>
        <v>12092.503852671809</v>
      </c>
      <c r="BO46" s="142">
        <f t="shared" si="80"/>
        <v>297844.92247960111</v>
      </c>
      <c r="BQ46" s="244">
        <f t="shared" si="44"/>
        <v>218558.60411553129</v>
      </c>
      <c r="BR46" s="142">
        <f t="shared" si="81"/>
        <v>119.13796899184044</v>
      </c>
      <c r="BS46" s="142">
        <f t="shared" si="82"/>
        <v>21861.81731000272</v>
      </c>
      <c r="BT46" s="142">
        <f t="shared" si="83"/>
        <v>4348.5358682021761</v>
      </c>
      <c r="BU46" s="142">
        <f t="shared" si="84"/>
        <v>19091.859530942431</v>
      </c>
      <c r="BV46" s="142">
        <f t="shared" si="85"/>
        <v>1995.5609806133277</v>
      </c>
      <c r="BW46" s="142">
        <f t="shared" si="86"/>
        <v>1399.8711356541248</v>
      </c>
      <c r="BX46" s="142">
        <f t="shared" si="87"/>
        <v>2680.6043023164102</v>
      </c>
      <c r="BY46" s="142">
        <f t="shared" si="88"/>
        <v>15696.427414674976</v>
      </c>
      <c r="BZ46" s="142">
        <f t="shared" si="89"/>
        <v>12092.503852671769</v>
      </c>
      <c r="CA46" s="25"/>
      <c r="CB46" s="133">
        <f t="shared" si="90"/>
        <v>73.38</v>
      </c>
      <c r="CC46" s="133">
        <f t="shared" si="91"/>
        <v>0.04</v>
      </c>
      <c r="CD46" s="133">
        <f t="shared" si="92"/>
        <v>7.34</v>
      </c>
      <c r="CE46" s="133">
        <f t="shared" si="93"/>
        <v>1.46</v>
      </c>
      <c r="CF46" s="133">
        <f t="shared" si="94"/>
        <v>6.41</v>
      </c>
      <c r="CG46" s="133">
        <f t="shared" si="95"/>
        <v>0.67</v>
      </c>
      <c r="CH46" s="133">
        <f t="shared" si="96"/>
        <v>0.46999999999999992</v>
      </c>
      <c r="CI46" s="133">
        <f t="shared" si="97"/>
        <v>0.90000000000000013</v>
      </c>
      <c r="CJ46" s="133">
        <f t="shared" si="98"/>
        <v>5.2699999999999987</v>
      </c>
      <c r="CK46" s="133">
        <f t="shared" si="99"/>
        <v>4.0600000000000023</v>
      </c>
      <c r="CM46" s="207">
        <f t="shared" si="45"/>
        <v>0.12127581576692328</v>
      </c>
      <c r="CN46" s="140">
        <f t="shared" si="46"/>
        <v>6.6878678463527111E-3</v>
      </c>
      <c r="CO46" s="208">
        <f t="shared" si="47"/>
        <v>0.42149916650138736</v>
      </c>
      <c r="CQ46" s="242">
        <f>($AM46/$AG46)*'(2) 1897 HHs by sector, estate'!CO46</f>
        <v>14482.065380132351</v>
      </c>
      <c r="CR46" s="242">
        <f>($AM46/$AG46)*'(2) 1897 HHs by sector, estate'!CP46</f>
        <v>425.83849784540445</v>
      </c>
      <c r="CS46" s="242">
        <f>($AM46/$AG46)*'(2) 1897 HHs by sector, estate'!CQ46</f>
        <v>875.63626062452852</v>
      </c>
      <c r="CT46" s="242">
        <f>($AM46/$AG46)*'(2) 1897 HHs by sector, estate'!CR46</f>
        <v>57149.398228426231</v>
      </c>
      <c r="CU46" s="242">
        <f>($AM46/$AG46)*'(2) 1897 HHs by sector, estate'!CS46</f>
        <v>224114.40264473995</v>
      </c>
      <c r="CV46" s="242">
        <f t="shared" si="48"/>
        <v>297047.34101176844</v>
      </c>
      <c r="CW46" s="242">
        <f>($AM46/$AG46)*'(2) 1897 HHs by sector, estate'!CT46</f>
        <v>797.58146783264544</v>
      </c>
      <c r="CX46" s="242">
        <f>($AM46/$AG46)*'(2) 1897 HHs by sector, estate'!CU46</f>
        <v>297844.92247960111</v>
      </c>
      <c r="CZ46" s="255">
        <f t="shared" si="49"/>
        <v>4.8622837883443202</v>
      </c>
      <c r="DA46" s="255">
        <f t="shared" si="50"/>
        <v>0.14297322724196157</v>
      </c>
      <c r="DB46" s="255">
        <f t="shared" si="51"/>
        <v>0.29399066243424021</v>
      </c>
      <c r="DC46" s="255">
        <f t="shared" si="52"/>
        <v>19.187635549617365</v>
      </c>
      <c r="DD46" s="255">
        <f t="shared" si="53"/>
        <v>75.245332631141025</v>
      </c>
      <c r="DE46" s="255">
        <f t="shared" si="54"/>
        <v>99.732215858778886</v>
      </c>
      <c r="DF46" s="255">
        <f t="shared" si="55"/>
        <v>0.26778414122109817</v>
      </c>
      <c r="DG46" s="255">
        <f t="shared" si="56"/>
        <v>100</v>
      </c>
      <c r="DI46" s="355">
        <f t="shared" si="57"/>
        <v>0</v>
      </c>
    </row>
    <row r="47" spans="1:113">
      <c r="A47" s="1">
        <f t="shared" si="100"/>
        <v>37</v>
      </c>
      <c r="B47" s="25">
        <v>5</v>
      </c>
      <c r="C47" s="1">
        <v>7</v>
      </c>
      <c r="D47" s="122">
        <v>0</v>
      </c>
      <c r="E47" s="4" t="s">
        <v>466</v>
      </c>
      <c r="F47" s="142">
        <v>182201.65780000002</v>
      </c>
      <c r="G47" s="142">
        <v>179401.5784</v>
      </c>
      <c r="H47" s="142">
        <v>1793.0333000000003</v>
      </c>
      <c r="I47" s="142">
        <v>1007.0461000000015</v>
      </c>
      <c r="J47" s="153"/>
      <c r="K47" s="142">
        <v>24.562100000000001</v>
      </c>
      <c r="L47" s="142">
        <v>15203.939900000003</v>
      </c>
      <c r="M47" s="142">
        <v>1989.5300999999999</v>
      </c>
      <c r="P47" s="142">
        <v>1743.9091000000001</v>
      </c>
      <c r="Q47" s="142">
        <v>6214.2112999999999</v>
      </c>
      <c r="R47" s="142">
        <v>712.30090000000007</v>
      </c>
      <c r="S47" s="142">
        <v>835.11140000000012</v>
      </c>
      <c r="T47" s="142">
        <v>3708.8771000000033</v>
      </c>
      <c r="U47" s="153"/>
      <c r="V47" s="142">
        <v>4986.1062999999995</v>
      </c>
      <c r="W47" s="142">
        <v>5182.6030999999994</v>
      </c>
      <c r="X47" s="142">
        <v>13140.7235</v>
      </c>
      <c r="Y47" s="142">
        <v>24881.407300000003</v>
      </c>
      <c r="Z47" s="142">
        <v>1743.9091000000001</v>
      </c>
      <c r="AA47" s="142">
        <v>1031.6081999999999</v>
      </c>
      <c r="AB47" s="142">
        <v>2112.3406</v>
      </c>
      <c r="AC47" s="142">
        <v>9382.7222000000002</v>
      </c>
      <c r="AD47" s="142">
        <v>10610.827200000003</v>
      </c>
      <c r="AE47" s="142">
        <v>245621.00000000003</v>
      </c>
      <c r="AG47" s="153">
        <v>1489246</v>
      </c>
      <c r="AH47" s="142">
        <v>842.5</v>
      </c>
      <c r="AI47" s="142">
        <v>852.8</v>
      </c>
      <c r="AJ47" s="142">
        <v>1695.3</v>
      </c>
      <c r="AK47" s="142">
        <v>835703.84834424336</v>
      </c>
      <c r="AL47" s="142">
        <v>845920.76186109288</v>
      </c>
      <c r="AM47" s="142">
        <v>1681624.6102053362</v>
      </c>
      <c r="AN47" s="142">
        <f t="shared" si="58"/>
        <v>12.91785307500146</v>
      </c>
      <c r="AO47" s="296"/>
      <c r="AP47" s="142">
        <f t="shared" si="59"/>
        <v>205738.20025482096</v>
      </c>
      <c r="AQ47" s="142">
        <f t="shared" si="60"/>
        <v>202576.41071194556</v>
      </c>
      <c r="AR47" s="142">
        <f t="shared" si="61"/>
        <v>2024.6547072798503</v>
      </c>
      <c r="AS47" s="142">
        <f t="shared" si="62"/>
        <v>1137.134835595534</v>
      </c>
      <c r="AT47" s="156"/>
      <c r="AU47" s="142">
        <f t="shared" si="63"/>
        <v>27.734995990134934</v>
      </c>
      <c r="AV47" s="193">
        <f t="shared" si="64"/>
        <v>17167.962517893528</v>
      </c>
      <c r="AW47" s="193">
        <f t="shared" si="65"/>
        <v>2246.5346752009295</v>
      </c>
      <c r="AX47" s="193"/>
      <c r="AY47" s="193"/>
      <c r="AZ47" s="193">
        <f t="shared" si="66"/>
        <v>1969.1847152995804</v>
      </c>
      <c r="BA47" s="193">
        <f t="shared" si="67"/>
        <v>7016.9539855041385</v>
      </c>
      <c r="BB47" s="193">
        <f t="shared" si="68"/>
        <v>804.3148837139131</v>
      </c>
      <c r="BC47" s="193">
        <f t="shared" si="69"/>
        <v>942.98986366458792</v>
      </c>
      <c r="BD47" s="193">
        <f t="shared" si="70"/>
        <v>4187.9843945103785</v>
      </c>
      <c r="BE47" s="193"/>
      <c r="BF47" s="193">
        <f t="shared" si="71"/>
        <v>5630.2041859973906</v>
      </c>
      <c r="BG47" s="193">
        <f t="shared" si="72"/>
        <v>5852.0841539184712</v>
      </c>
      <c r="BH47" s="193">
        <f t="shared" si="73"/>
        <v>14838.222854722189</v>
      </c>
      <c r="BI47" s="193">
        <f t="shared" si="74"/>
        <v>28095.550938006691</v>
      </c>
      <c r="BJ47" s="193">
        <f t="shared" si="75"/>
        <v>1969.1847152995804</v>
      </c>
      <c r="BK47" s="193">
        <f t="shared" si="76"/>
        <v>1164.869831585667</v>
      </c>
      <c r="BL47" s="193">
        <f t="shared" si="77"/>
        <v>2385.2096551516042</v>
      </c>
      <c r="BM47" s="193">
        <f t="shared" si="78"/>
        <v>10594.768468231545</v>
      </c>
      <c r="BN47" s="193">
        <f t="shared" si="79"/>
        <v>11981.518267738295</v>
      </c>
      <c r="BO47" s="142">
        <f t="shared" si="80"/>
        <v>277349.95990134939</v>
      </c>
      <c r="BQ47" s="244">
        <f t="shared" si="44"/>
        <v>205738.20025482096</v>
      </c>
      <c r="BR47" s="142">
        <f t="shared" si="81"/>
        <v>27.734995990134934</v>
      </c>
      <c r="BS47" s="142">
        <f t="shared" si="82"/>
        <v>17167.962517893528</v>
      </c>
      <c r="BT47" s="142">
        <f t="shared" si="83"/>
        <v>5630.2041859973906</v>
      </c>
      <c r="BU47" s="142">
        <f t="shared" si="84"/>
        <v>20690.307008640659</v>
      </c>
      <c r="BV47" s="142">
        <f t="shared" si="85"/>
        <v>1969.1847152995804</v>
      </c>
      <c r="BW47" s="142">
        <f t="shared" si="86"/>
        <v>1164.869831585667</v>
      </c>
      <c r="BX47" s="142">
        <f t="shared" si="87"/>
        <v>2385.2096551516042</v>
      </c>
      <c r="BY47" s="142">
        <f t="shared" si="88"/>
        <v>10594.768468231545</v>
      </c>
      <c r="BZ47" s="142">
        <f t="shared" si="89"/>
        <v>11981.518267738284</v>
      </c>
      <c r="CA47" s="25"/>
      <c r="CB47" s="133">
        <f t="shared" si="90"/>
        <v>74.179999999999993</v>
      </c>
      <c r="CC47" s="133">
        <f t="shared" si="91"/>
        <v>9.9999999999999985E-3</v>
      </c>
      <c r="CD47" s="133">
        <f t="shared" si="92"/>
        <v>6.19</v>
      </c>
      <c r="CE47" s="133">
        <f t="shared" si="93"/>
        <v>2.0299999999999994</v>
      </c>
      <c r="CF47" s="133">
        <f t="shared" si="94"/>
        <v>7.4599999999999982</v>
      </c>
      <c r="CG47" s="133">
        <f t="shared" si="95"/>
        <v>0.71</v>
      </c>
      <c r="CH47" s="133">
        <f t="shared" si="96"/>
        <v>0.41999999999999982</v>
      </c>
      <c r="CI47" s="133">
        <f t="shared" si="97"/>
        <v>0.85999999999999976</v>
      </c>
      <c r="CJ47" s="133">
        <f t="shared" si="98"/>
        <v>3.8199999999999994</v>
      </c>
      <c r="CK47" s="133">
        <f t="shared" si="99"/>
        <v>4.3200000000000216</v>
      </c>
      <c r="CM47" s="207">
        <f t="shared" si="45"/>
        <v>0.15119812554940934</v>
      </c>
      <c r="CN47" s="140">
        <f t="shared" si="46"/>
        <v>8.2605022268902768E-3</v>
      </c>
      <c r="CO47" s="208">
        <f t="shared" si="47"/>
        <v>0.58560724155390576</v>
      </c>
      <c r="CQ47" s="242">
        <f>($AM47/$AG47)*'(2) 1897 HHs by sector, estate'!CO47</f>
        <v>5955.2415569794712</v>
      </c>
      <c r="CR47" s="242">
        <f>($AM47/$AG47)*'(2) 1897 HHs by sector, estate'!CP47</f>
        <v>785.16741421100937</v>
      </c>
      <c r="CS47" s="242">
        <f>($AM47/$AG47)*'(2) 1897 HHs by sector, estate'!CQ47</f>
        <v>1476.2860750594571</v>
      </c>
      <c r="CT47" s="242">
        <f>($AM47/$AG47)*'(2) 1897 HHs by sector, estate'!CR47</f>
        <v>51694.036962098362</v>
      </c>
      <c r="CU47" s="242">
        <f>($AM47/$AG47)*'(2) 1897 HHs by sector, estate'!CS47</f>
        <v>216860.40903072213</v>
      </c>
      <c r="CV47" s="242">
        <f t="shared" si="48"/>
        <v>276771.14103907044</v>
      </c>
      <c r="CW47" s="242">
        <f>($AM47/$AG47)*'(2) 1897 HHs by sector, estate'!CT47</f>
        <v>578.81886227889402</v>
      </c>
      <c r="CX47" s="242">
        <f>($AM47/$AG47)*'(2) 1897 HHs by sector, estate'!CU47</f>
        <v>277349.95990134933</v>
      </c>
      <c r="CZ47" s="255">
        <f t="shared" si="49"/>
        <v>2.1471939491527934</v>
      </c>
      <c r="DA47" s="255">
        <f t="shared" si="50"/>
        <v>0.28309627825087325</v>
      </c>
      <c r="DB47" s="255">
        <f t="shared" si="51"/>
        <v>0.53228277933934354</v>
      </c>
      <c r="DC47" s="255">
        <f t="shared" si="52"/>
        <v>18.638559378369994</v>
      </c>
      <c r="DD47" s="255">
        <f t="shared" si="53"/>
        <v>78.190171402172638</v>
      </c>
      <c r="DE47" s="255">
        <f t="shared" si="54"/>
        <v>99.791303787285656</v>
      </c>
      <c r="DF47" s="255">
        <f t="shared" si="55"/>
        <v>0.20869621271435346</v>
      </c>
      <c r="DG47" s="255">
        <f t="shared" si="56"/>
        <v>100</v>
      </c>
      <c r="DI47" s="355">
        <f t="shared" si="57"/>
        <v>0</v>
      </c>
    </row>
    <row r="48" spans="1:113">
      <c r="A48" s="1">
        <f t="shared" si="100"/>
        <v>38</v>
      </c>
      <c r="B48" s="25">
        <v>11</v>
      </c>
      <c r="C48" s="1">
        <v>7</v>
      </c>
      <c r="D48" s="122">
        <v>0</v>
      </c>
      <c r="E48" s="4" t="s">
        <v>605</v>
      </c>
      <c r="F48" s="142">
        <v>183359.71799999999</v>
      </c>
      <c r="G48" s="142">
        <v>180593.63</v>
      </c>
      <c r="H48" s="142">
        <v>2021.3719999999998</v>
      </c>
      <c r="I48" s="142">
        <v>744.71599999997875</v>
      </c>
      <c r="J48" s="153"/>
      <c r="K48" s="142">
        <v>53.193999999999996</v>
      </c>
      <c r="L48" s="142">
        <v>26676.790999999997</v>
      </c>
      <c r="M48" s="142">
        <v>3085.2519999999995</v>
      </c>
      <c r="P48" s="142">
        <v>3617.192</v>
      </c>
      <c r="Q48" s="142">
        <v>8697.2189999999991</v>
      </c>
      <c r="R48" s="142">
        <v>1329.85</v>
      </c>
      <c r="S48" s="142">
        <v>4681.0719999999992</v>
      </c>
      <c r="T48" s="142">
        <v>5266.2059999999983</v>
      </c>
      <c r="U48" s="153"/>
      <c r="V48" s="142">
        <v>3776.7739999999994</v>
      </c>
      <c r="W48" s="142">
        <v>4840.6539999999995</v>
      </c>
      <c r="X48" s="142">
        <v>13803.843000000001</v>
      </c>
      <c r="Y48" s="142">
        <v>33459.025999999998</v>
      </c>
      <c r="Z48" s="142">
        <v>1861.7899999999995</v>
      </c>
      <c r="AA48" s="142">
        <v>1516.0289999999995</v>
      </c>
      <c r="AB48" s="142">
        <v>2659.7</v>
      </c>
      <c r="AC48" s="142">
        <v>11516.501</v>
      </c>
      <c r="AD48" s="142">
        <v>15905.006000000001</v>
      </c>
      <c r="AE48" s="142">
        <v>265970</v>
      </c>
      <c r="AG48" s="153">
        <v>1603409</v>
      </c>
      <c r="AH48" s="142">
        <v>921.1</v>
      </c>
      <c r="AI48" s="142">
        <v>885.9</v>
      </c>
      <c r="AJ48" s="142">
        <v>1807</v>
      </c>
      <c r="AK48" s="142">
        <v>914244.1026212984</v>
      </c>
      <c r="AL48" s="142">
        <v>879306.10195658274</v>
      </c>
      <c r="AM48" s="142">
        <v>1793550.2045778811</v>
      </c>
      <c r="AN48" s="142">
        <f t="shared" si="58"/>
        <v>11.858559143542362</v>
      </c>
      <c r="AO48" s="296"/>
      <c r="AP48" s="142">
        <f t="shared" si="59"/>
        <v>205103.53860446246</v>
      </c>
      <c r="AQ48" s="142">
        <f t="shared" si="60"/>
        <v>202009.43242302004</v>
      </c>
      <c r="AR48" s="142">
        <f t="shared" si="61"/>
        <v>2261.0775941310048</v>
      </c>
      <c r="AS48" s="142">
        <f t="shared" si="62"/>
        <v>833.02858731139918</v>
      </c>
      <c r="AT48" s="156"/>
      <c r="AU48" s="142">
        <f t="shared" si="63"/>
        <v>59.502041950815922</v>
      </c>
      <c r="AV48" s="193">
        <f t="shared" si="64"/>
        <v>29840.274038334181</v>
      </c>
      <c r="AW48" s="193">
        <f t="shared" si="65"/>
        <v>3451.1184331473228</v>
      </c>
      <c r="AX48" s="193"/>
      <c r="AY48" s="193"/>
      <c r="AZ48" s="193">
        <f t="shared" si="66"/>
        <v>4046.1388526554829</v>
      </c>
      <c r="BA48" s="193">
        <f t="shared" si="67"/>
        <v>9728.5838589584018</v>
      </c>
      <c r="BB48" s="193">
        <f t="shared" si="68"/>
        <v>1487.551048770398</v>
      </c>
      <c r="BC48" s="193">
        <f t="shared" si="69"/>
        <v>5236.1796916718004</v>
      </c>
      <c r="BD48" s="193">
        <f t="shared" si="70"/>
        <v>5890.7021531307746</v>
      </c>
      <c r="BE48" s="193"/>
      <c r="BF48" s="193">
        <f t="shared" si="71"/>
        <v>4224.6449785079303</v>
      </c>
      <c r="BG48" s="193">
        <f t="shared" si="72"/>
        <v>5414.6858175242487</v>
      </c>
      <c r="BH48" s="193">
        <f t="shared" si="73"/>
        <v>15440.779886236733</v>
      </c>
      <c r="BI48" s="193">
        <f t="shared" si="74"/>
        <v>37426.784387063213</v>
      </c>
      <c r="BJ48" s="193">
        <f t="shared" si="75"/>
        <v>2082.5714682785569</v>
      </c>
      <c r="BK48" s="193">
        <f t="shared" si="76"/>
        <v>1695.8081955982534</v>
      </c>
      <c r="BL48" s="193">
        <f t="shared" si="77"/>
        <v>2975.102097540796</v>
      </c>
      <c r="BM48" s="193">
        <f t="shared" si="78"/>
        <v>12882.192082351648</v>
      </c>
      <c r="BN48" s="193">
        <f t="shared" si="79"/>
        <v>17791.110543293962</v>
      </c>
      <c r="BO48" s="142">
        <f t="shared" si="80"/>
        <v>297510.20975407958</v>
      </c>
      <c r="BQ48" s="244">
        <f t="shared" si="44"/>
        <v>205103.53860446246</v>
      </c>
      <c r="BR48" s="142">
        <f t="shared" si="81"/>
        <v>59.502041950815922</v>
      </c>
      <c r="BS48" s="142">
        <f t="shared" si="82"/>
        <v>29840.274038334181</v>
      </c>
      <c r="BT48" s="142">
        <f t="shared" si="83"/>
        <v>4224.6449785079303</v>
      </c>
      <c r="BU48" s="142">
        <f t="shared" si="84"/>
        <v>20855.46570376098</v>
      </c>
      <c r="BV48" s="142">
        <f t="shared" si="85"/>
        <v>2082.5714682785569</v>
      </c>
      <c r="BW48" s="142">
        <f t="shared" si="86"/>
        <v>1695.8081955982534</v>
      </c>
      <c r="BX48" s="142">
        <f t="shared" si="87"/>
        <v>2975.102097540796</v>
      </c>
      <c r="BY48" s="142">
        <f t="shared" si="88"/>
        <v>12882.192082351648</v>
      </c>
      <c r="BZ48" s="142">
        <f t="shared" si="89"/>
        <v>17791.110543293995</v>
      </c>
      <c r="CA48" s="25"/>
      <c r="CB48" s="133">
        <f t="shared" si="90"/>
        <v>68.94</v>
      </c>
      <c r="CC48" s="133">
        <f t="shared" si="91"/>
        <v>0.02</v>
      </c>
      <c r="CD48" s="133">
        <f t="shared" si="92"/>
        <v>10.029999999999999</v>
      </c>
      <c r="CE48" s="133">
        <f t="shared" si="93"/>
        <v>1.42</v>
      </c>
      <c r="CF48" s="133">
        <f t="shared" si="94"/>
        <v>7.01</v>
      </c>
      <c r="CG48" s="133">
        <f t="shared" si="95"/>
        <v>0.7</v>
      </c>
      <c r="CH48" s="133">
        <f t="shared" si="96"/>
        <v>0.56999999999999995</v>
      </c>
      <c r="CI48" s="133">
        <f t="shared" si="97"/>
        <v>1</v>
      </c>
      <c r="CJ48" s="133">
        <f t="shared" si="98"/>
        <v>4.330000000000001</v>
      </c>
      <c r="CK48" s="133">
        <f t="shared" si="99"/>
        <v>5.980000000000004</v>
      </c>
      <c r="CM48" s="207">
        <f t="shared" si="45"/>
        <v>0.1564261766785921</v>
      </c>
      <c r="CN48" s="140">
        <f t="shared" si="46"/>
        <v>1.7862681267867137E-2</v>
      </c>
      <c r="CO48" s="208">
        <f t="shared" si="47"/>
        <v>0.49136128085025921</v>
      </c>
      <c r="CQ48" s="242">
        <f>($AM48/$AG48)*'(2) 1897 HHs by sector, estate'!CO48</f>
        <v>4778.6172723282498</v>
      </c>
      <c r="CR48" s="242">
        <f>($AM48/$AG48)*'(2) 1897 HHs by sector, estate'!CP48</f>
        <v>616.20672367019165</v>
      </c>
      <c r="CS48" s="242">
        <f>($AM48/$AG48)*'(2) 1897 HHs by sector, estate'!CQ48</f>
        <v>993.05582206650581</v>
      </c>
      <c r="CT48" s="242">
        <f>($AM48/$AG48)*'(2) 1897 HHs by sector, estate'!CR48</f>
        <v>74233.891476218894</v>
      </c>
      <c r="CU48" s="242">
        <f>($AM48/$AG48)*'(2) 1897 HHs by sector, estate'!CS48</f>
        <v>215677.7341924221</v>
      </c>
      <c r="CV48" s="242">
        <f t="shared" si="48"/>
        <v>296299.50548670592</v>
      </c>
      <c r="CW48" s="242">
        <f>($AM48/$AG48)*'(2) 1897 HHs by sector, estate'!CT48</f>
        <v>1210.7042673736828</v>
      </c>
      <c r="CX48" s="242">
        <f>($AM48/$AG48)*'(2) 1897 HHs by sector, estate'!CU48</f>
        <v>297510.20975407964</v>
      </c>
      <c r="CZ48" s="255">
        <f t="shared" si="49"/>
        <v>1.6062027841929287</v>
      </c>
      <c r="DA48" s="255">
        <f t="shared" si="50"/>
        <v>0.20712120238816167</v>
      </c>
      <c r="DB48" s="255">
        <f t="shared" si="51"/>
        <v>0.33378882119284592</v>
      </c>
      <c r="DC48" s="255">
        <f t="shared" si="52"/>
        <v>24.951712258070149</v>
      </c>
      <c r="DD48" s="255">
        <f t="shared" si="53"/>
        <v>72.494229482309251</v>
      </c>
      <c r="DE48" s="255">
        <f t="shared" si="54"/>
        <v>99.593054548153333</v>
      </c>
      <c r="DF48" s="255">
        <f t="shared" si="55"/>
        <v>0.40694545184665915</v>
      </c>
      <c r="DG48" s="255">
        <f t="shared" si="56"/>
        <v>100</v>
      </c>
      <c r="DI48" s="355">
        <f t="shared" si="57"/>
        <v>0</v>
      </c>
    </row>
    <row r="49" spans="1:115">
      <c r="A49" s="1">
        <f t="shared" si="100"/>
        <v>39</v>
      </c>
      <c r="B49" s="25">
        <v>17</v>
      </c>
      <c r="C49" s="1">
        <v>7</v>
      </c>
      <c r="D49" s="122">
        <v>0</v>
      </c>
      <c r="E49" s="4" t="s">
        <v>255</v>
      </c>
      <c r="F49" s="142">
        <v>199892.03520000001</v>
      </c>
      <c r="G49" s="142">
        <v>195349.03440000003</v>
      </c>
      <c r="H49" s="142">
        <v>3785.8339999999998</v>
      </c>
      <c r="I49" s="142">
        <v>757.16680000000656</v>
      </c>
      <c r="J49" s="153"/>
      <c r="K49" s="142">
        <v>58.243600000000001</v>
      </c>
      <c r="L49" s="142">
        <v>19919.3112</v>
      </c>
      <c r="M49" s="142">
        <v>3378.1288</v>
      </c>
      <c r="P49" s="142">
        <v>3290.7633999999998</v>
      </c>
      <c r="Q49" s="142">
        <v>87.365399999999994</v>
      </c>
      <c r="R49" s="142">
        <v>1019.263</v>
      </c>
      <c r="S49" s="142">
        <v>1863.7952</v>
      </c>
      <c r="T49" s="142">
        <v>10279.9954</v>
      </c>
      <c r="U49" s="153"/>
      <c r="V49" s="142">
        <v>8969.5144</v>
      </c>
      <c r="W49" s="142">
        <v>4572.1226000000006</v>
      </c>
      <c r="X49" s="142">
        <v>15725.772000000001</v>
      </c>
      <c r="Y49" s="142">
        <v>42081.001000000004</v>
      </c>
      <c r="Z49" s="142">
        <v>1951.1605999999999</v>
      </c>
      <c r="AA49" s="142">
        <v>1805.5516</v>
      </c>
      <c r="AB49" s="142">
        <v>2125.8914</v>
      </c>
      <c r="AC49" s="142">
        <v>19686.336800000001</v>
      </c>
      <c r="AD49" s="142">
        <v>16512.060600000004</v>
      </c>
      <c r="AE49" s="142">
        <v>291218</v>
      </c>
      <c r="AG49" s="153">
        <v>1544564</v>
      </c>
      <c r="AH49" s="142">
        <v>824.1</v>
      </c>
      <c r="AI49" s="142">
        <v>857.4</v>
      </c>
      <c r="AJ49" s="142">
        <v>1681.5</v>
      </c>
      <c r="AK49" s="142">
        <v>819736.41656769125</v>
      </c>
      <c r="AL49" s="142">
        <v>852860.09412102716</v>
      </c>
      <c r="AM49" s="142">
        <v>1672596.5106887184</v>
      </c>
      <c r="AN49" s="142">
        <f t="shared" si="58"/>
        <v>8.2892331226623437</v>
      </c>
      <c r="AO49" s="296"/>
      <c r="AP49" s="142">
        <f t="shared" si="59"/>
        <v>216461.5519913623</v>
      </c>
      <c r="AQ49" s="142">
        <f t="shared" si="60"/>
        <v>211541.97126428588</v>
      </c>
      <c r="AR49" s="142">
        <f t="shared" si="61"/>
        <v>4099.6506058970126</v>
      </c>
      <c r="AS49" s="142">
        <f t="shared" si="62"/>
        <v>819.93012117940964</v>
      </c>
      <c r="AT49" s="156"/>
      <c r="AU49" s="142">
        <f t="shared" si="63"/>
        <v>63.071547783030965</v>
      </c>
      <c r="AV49" s="193">
        <f t="shared" si="64"/>
        <v>21570.46934179659</v>
      </c>
      <c r="AW49" s="193">
        <f t="shared" si="65"/>
        <v>3658.1497714157958</v>
      </c>
      <c r="AX49" s="193"/>
      <c r="AY49" s="193"/>
      <c r="AZ49" s="193">
        <f t="shared" si="66"/>
        <v>3563.5424497412491</v>
      </c>
      <c r="BA49" s="193">
        <f t="shared" si="67"/>
        <v>94.607321674546441</v>
      </c>
      <c r="BB49" s="193">
        <f t="shared" si="68"/>
        <v>1103.7520862030419</v>
      </c>
      <c r="BC49" s="193">
        <f t="shared" si="69"/>
        <v>2018.2895290569909</v>
      </c>
      <c r="BD49" s="193">
        <f t="shared" si="70"/>
        <v>11132.128183704966</v>
      </c>
      <c r="BE49" s="193"/>
      <c r="BF49" s="193">
        <f t="shared" si="71"/>
        <v>9713.018358586769</v>
      </c>
      <c r="BG49" s="193">
        <f t="shared" si="72"/>
        <v>4951.1165009679316</v>
      </c>
      <c r="BH49" s="193">
        <f t="shared" si="73"/>
        <v>17029.317901418362</v>
      </c>
      <c r="BI49" s="193">
        <f t="shared" si="74"/>
        <v>45569.193273239871</v>
      </c>
      <c r="BJ49" s="193">
        <f t="shared" si="75"/>
        <v>2112.8968507315376</v>
      </c>
      <c r="BK49" s="193">
        <f t="shared" si="76"/>
        <v>1955.21798127396</v>
      </c>
      <c r="BL49" s="193">
        <f t="shared" si="77"/>
        <v>2302.1114940806301</v>
      </c>
      <c r="BM49" s="193">
        <f t="shared" si="78"/>
        <v>21318.183150664467</v>
      </c>
      <c r="BN49" s="193">
        <f t="shared" si="79"/>
        <v>17880.783796489282</v>
      </c>
      <c r="BO49" s="142">
        <f t="shared" si="80"/>
        <v>315357.73891515483</v>
      </c>
      <c r="BQ49" s="244">
        <f t="shared" si="44"/>
        <v>216461.5519913623</v>
      </c>
      <c r="BR49" s="142">
        <f t="shared" si="81"/>
        <v>63.071547783030965</v>
      </c>
      <c r="BS49" s="142">
        <f t="shared" si="82"/>
        <v>21570.46934179659</v>
      </c>
      <c r="BT49" s="142">
        <f t="shared" si="83"/>
        <v>9713.018358586769</v>
      </c>
      <c r="BU49" s="142">
        <f t="shared" si="84"/>
        <v>21980.434402386294</v>
      </c>
      <c r="BV49" s="142">
        <f t="shared" si="85"/>
        <v>2112.8968507315376</v>
      </c>
      <c r="BW49" s="142">
        <f t="shared" si="86"/>
        <v>1955.21798127396</v>
      </c>
      <c r="BX49" s="142">
        <f t="shared" si="87"/>
        <v>2302.1114940806301</v>
      </c>
      <c r="BY49" s="142">
        <f t="shared" si="88"/>
        <v>21318.183150664467</v>
      </c>
      <c r="BZ49" s="142">
        <f t="shared" si="89"/>
        <v>17880.783796489239</v>
      </c>
      <c r="CA49" s="25"/>
      <c r="CB49" s="133">
        <f t="shared" si="90"/>
        <v>68.640000000000015</v>
      </c>
      <c r="CC49" s="133">
        <f t="shared" si="91"/>
        <v>0.02</v>
      </c>
      <c r="CD49" s="133">
        <f t="shared" si="92"/>
        <v>6.84</v>
      </c>
      <c r="CE49" s="133">
        <f t="shared" si="93"/>
        <v>3.08</v>
      </c>
      <c r="CF49" s="133">
        <f t="shared" si="94"/>
        <v>6.9700000000000006</v>
      </c>
      <c r="CG49" s="133">
        <f t="shared" si="95"/>
        <v>0.67</v>
      </c>
      <c r="CH49" s="133">
        <f t="shared" si="96"/>
        <v>0.62</v>
      </c>
      <c r="CI49" s="133">
        <f t="shared" si="97"/>
        <v>0.73</v>
      </c>
      <c r="CJ49" s="133">
        <f t="shared" si="98"/>
        <v>6.76</v>
      </c>
      <c r="CK49" s="133">
        <f t="shared" si="99"/>
        <v>5.6699999999999733</v>
      </c>
      <c r="CM49" s="207">
        <f t="shared" si="45"/>
        <v>8.9241834084953023E-2</v>
      </c>
      <c r="CN49" s="140">
        <f t="shared" si="46"/>
        <v>5.9649210075179626E-3</v>
      </c>
      <c r="CO49" s="208">
        <f t="shared" si="47"/>
        <v>0.24981642670719839</v>
      </c>
      <c r="CQ49" s="242">
        <f>($AM49/$AG49)*'(2) 1897 HHs by sector, estate'!CO49</f>
        <v>21440.783442251119</v>
      </c>
      <c r="CR49" s="242">
        <f>($AM49/$AG49)*'(2) 1897 HHs by sector, estate'!CP49</f>
        <v>218.87309047540018</v>
      </c>
      <c r="CS49" s="242">
        <f>($AM49/$AG49)*'(2) 1897 HHs by sector, estate'!CQ49</f>
        <v>759.5222915750827</v>
      </c>
      <c r="CT49" s="242">
        <f>($AM49/$AG49)*'(2) 1897 HHs by sector, estate'!CR49</f>
        <v>66663.598207799456</v>
      </c>
      <c r="CU49" s="242">
        <f>($AM49/$AG49)*'(2) 1897 HHs by sector, estate'!CS49</f>
        <v>224399.84018256303</v>
      </c>
      <c r="CV49" s="242">
        <f t="shared" si="48"/>
        <v>313482.61721466412</v>
      </c>
      <c r="CW49" s="242">
        <f>($AM49/$AG49)*'(2) 1897 HHs by sector, estate'!CT49</f>
        <v>1875.1217004907417</v>
      </c>
      <c r="CX49" s="242">
        <f>($AM49/$AG49)*'(2) 1897 HHs by sector, estate'!CU49</f>
        <v>315357.73891515483</v>
      </c>
      <c r="CZ49" s="255">
        <f t="shared" si="49"/>
        <v>6.7988765761729528</v>
      </c>
      <c r="DA49" s="255">
        <f t="shared" si="50"/>
        <v>6.9404699319678562E-2</v>
      </c>
      <c r="DB49" s="255">
        <f t="shared" si="51"/>
        <v>0.24084466554963083</v>
      </c>
      <c r="DC49" s="255">
        <f t="shared" si="52"/>
        <v>21.139039884394563</v>
      </c>
      <c r="DD49" s="255">
        <f t="shared" si="53"/>
        <v>71.157232720690104</v>
      </c>
      <c r="DE49" s="255">
        <f t="shared" si="54"/>
        <v>99.405398546126946</v>
      </c>
      <c r="DF49" s="255">
        <f t="shared" si="55"/>
        <v>0.59460145387306707</v>
      </c>
      <c r="DG49" s="255">
        <f t="shared" si="56"/>
        <v>100</v>
      </c>
      <c r="DI49" s="355">
        <f t="shared" si="57"/>
        <v>0</v>
      </c>
    </row>
    <row r="50" spans="1:115">
      <c r="A50" s="1">
        <f t="shared" si="100"/>
        <v>40</v>
      </c>
      <c r="B50" s="25">
        <v>22</v>
      </c>
      <c r="C50" s="1">
        <v>7</v>
      </c>
      <c r="D50" s="122">
        <v>0</v>
      </c>
      <c r="E50" s="20" t="s">
        <v>563</v>
      </c>
      <c r="F50" s="142">
        <v>259532.34819999998</v>
      </c>
      <c r="G50" s="142">
        <v>256097.8204</v>
      </c>
      <c r="H50" s="142">
        <v>1803.9943999999998</v>
      </c>
      <c r="I50" s="142">
        <v>1630.5334000000314</v>
      </c>
      <c r="J50" s="153"/>
      <c r="K50" s="142">
        <v>34.6922</v>
      </c>
      <c r="L50" s="142">
        <v>27198.684799999999</v>
      </c>
      <c r="M50" s="142">
        <v>4093.6795999999995</v>
      </c>
      <c r="P50" s="142">
        <v>3746.7576000000004</v>
      </c>
      <c r="Q50" s="142">
        <v>11136.196199999998</v>
      </c>
      <c r="R50" s="142">
        <v>867.30499999999995</v>
      </c>
      <c r="S50" s="142">
        <v>797.92059999999992</v>
      </c>
      <c r="T50" s="142">
        <v>6556.8257999999987</v>
      </c>
      <c r="U50" s="153"/>
      <c r="V50" s="142">
        <v>3989.6029999999996</v>
      </c>
      <c r="W50" s="142">
        <v>7424.1308000000008</v>
      </c>
      <c r="X50" s="142">
        <v>17623.637599999998</v>
      </c>
      <c r="Y50" s="142">
        <v>31118.903399999999</v>
      </c>
      <c r="Z50" s="142">
        <v>1873.3788000000002</v>
      </c>
      <c r="AA50" s="142">
        <v>1803.9943999999998</v>
      </c>
      <c r="AB50" s="142">
        <v>3469.22</v>
      </c>
      <c r="AC50" s="142">
        <v>13217.728199999998</v>
      </c>
      <c r="AD50" s="142">
        <v>10754.582000000002</v>
      </c>
      <c r="AE50" s="142">
        <v>346922</v>
      </c>
      <c r="AG50" s="153">
        <v>2147621</v>
      </c>
      <c r="AH50" s="142">
        <v>1274.5999999999999</v>
      </c>
      <c r="AI50" s="142">
        <v>1264.5</v>
      </c>
      <c r="AJ50" s="142">
        <v>2539.1</v>
      </c>
      <c r="AK50" s="142">
        <v>1261330.1557523806</v>
      </c>
      <c r="AL50" s="142">
        <v>1251335.3067228037</v>
      </c>
      <c r="AM50" s="142">
        <v>2512665.4624751844</v>
      </c>
      <c r="AN50" s="142">
        <f t="shared" si="58"/>
        <v>16.997620272626516</v>
      </c>
      <c r="AO50" s="296"/>
      <c r="AP50" s="142">
        <f t="shared" si="59"/>
        <v>303646.67123166681</v>
      </c>
      <c r="AQ50" s="142">
        <f t="shared" si="60"/>
        <v>299628.35543806502</v>
      </c>
      <c r="AR50" s="142">
        <f t="shared" si="61"/>
        <v>2110.6305178514467</v>
      </c>
      <c r="AS50" s="142">
        <f t="shared" si="62"/>
        <v>1907.6852757503832</v>
      </c>
      <c r="AT50" s="156"/>
      <c r="AU50" s="142">
        <f t="shared" si="63"/>
        <v>40.589048420220138</v>
      </c>
      <c r="AV50" s="193">
        <f t="shared" si="64"/>
        <v>31821.813961452586</v>
      </c>
      <c r="AW50" s="193">
        <f t="shared" si="65"/>
        <v>4789.5077135859756</v>
      </c>
      <c r="AX50" s="193"/>
      <c r="AY50" s="193"/>
      <c r="AZ50" s="193">
        <f t="shared" si="66"/>
        <v>4383.6172293837753</v>
      </c>
      <c r="BA50" s="193">
        <f t="shared" si="67"/>
        <v>13029.084542890663</v>
      </c>
      <c r="BB50" s="193">
        <f t="shared" si="68"/>
        <v>1014.7262105055034</v>
      </c>
      <c r="BC50" s="193">
        <f t="shared" si="69"/>
        <v>933.54811366506306</v>
      </c>
      <c r="BD50" s="193">
        <f t="shared" si="70"/>
        <v>7671.3301514216046</v>
      </c>
      <c r="BE50" s="193"/>
      <c r="BF50" s="193">
        <f t="shared" si="71"/>
        <v>4667.7405683253146</v>
      </c>
      <c r="BG50" s="193">
        <f t="shared" si="72"/>
        <v>8686.0563619271106</v>
      </c>
      <c r="BH50" s="193">
        <f t="shared" si="73"/>
        <v>20619.236597471827</v>
      </c>
      <c r="BI50" s="193">
        <f t="shared" si="74"/>
        <v>36408.376432937461</v>
      </c>
      <c r="BJ50" s="193">
        <f t="shared" si="75"/>
        <v>2191.8086146918877</v>
      </c>
      <c r="BK50" s="193">
        <f t="shared" si="76"/>
        <v>2110.6305178514467</v>
      </c>
      <c r="BL50" s="193">
        <f t="shared" si="77"/>
        <v>4058.9048420220138</v>
      </c>
      <c r="BM50" s="193">
        <f t="shared" si="78"/>
        <v>15464.42744810387</v>
      </c>
      <c r="BN50" s="193">
        <f t="shared" si="79"/>
        <v>12582.605010268244</v>
      </c>
      <c r="BO50" s="142">
        <f t="shared" si="80"/>
        <v>405890.4842022013</v>
      </c>
      <c r="BQ50" s="244">
        <f t="shared" si="44"/>
        <v>303646.67123166681</v>
      </c>
      <c r="BR50" s="142">
        <f t="shared" si="81"/>
        <v>40.589048420220138</v>
      </c>
      <c r="BS50" s="142">
        <f t="shared" si="82"/>
        <v>31821.813961452586</v>
      </c>
      <c r="BT50" s="142">
        <f t="shared" si="83"/>
        <v>4667.7405683253146</v>
      </c>
      <c r="BU50" s="142">
        <f t="shared" si="84"/>
        <v>29305.292959398939</v>
      </c>
      <c r="BV50" s="142">
        <f t="shared" si="85"/>
        <v>2191.8086146918877</v>
      </c>
      <c r="BW50" s="142">
        <f t="shared" si="86"/>
        <v>2110.6305178514467</v>
      </c>
      <c r="BX50" s="142">
        <f t="shared" si="87"/>
        <v>4058.9048420220138</v>
      </c>
      <c r="BY50" s="142">
        <f t="shared" si="88"/>
        <v>15464.42744810387</v>
      </c>
      <c r="BZ50" s="142">
        <f t="shared" si="89"/>
        <v>12582.605010268278</v>
      </c>
      <c r="CA50" s="25"/>
      <c r="CB50" s="133">
        <f t="shared" si="90"/>
        <v>74.81</v>
      </c>
      <c r="CC50" s="133">
        <f t="shared" si="91"/>
        <v>1.0000000000000002E-2</v>
      </c>
      <c r="CD50" s="133">
        <f t="shared" si="92"/>
        <v>7.8400000000000007</v>
      </c>
      <c r="CE50" s="133">
        <f t="shared" si="93"/>
        <v>1.1499999999999999</v>
      </c>
      <c r="CF50" s="133">
        <f t="shared" si="94"/>
        <v>7.2200000000000015</v>
      </c>
      <c r="CG50" s="133">
        <f t="shared" si="95"/>
        <v>0.54000000000000015</v>
      </c>
      <c r="CH50" s="133">
        <f t="shared" si="96"/>
        <v>0.52</v>
      </c>
      <c r="CI50" s="133">
        <f t="shared" si="97"/>
        <v>1.0000000000000002</v>
      </c>
      <c r="CJ50" s="133">
        <f t="shared" si="98"/>
        <v>3.81</v>
      </c>
      <c r="CK50" s="133">
        <f t="shared" si="99"/>
        <v>3.0999999999999801</v>
      </c>
      <c r="CM50" s="207">
        <f t="shared" si="45"/>
        <v>0.10713196153194272</v>
      </c>
      <c r="CN50" s="140">
        <f t="shared" si="46"/>
        <v>8.5987859142716318E-3</v>
      </c>
      <c r="CO50" s="208">
        <f t="shared" si="47"/>
        <v>0.3890843713244887</v>
      </c>
      <c r="CQ50" s="242">
        <f>($AM50/$AG50)*'(2) 1897 HHs by sector, estate'!CO50</f>
        <v>14788.511850020956</v>
      </c>
      <c r="CR50" s="242">
        <f>($AM50/$AG50)*'(2) 1897 HHs by sector, estate'!CP50</f>
        <v>1065.367054730704</v>
      </c>
      <c r="CS50" s="242">
        <f>($AM50/$AG50)*'(2) 1897 HHs by sector, estate'!CQ50</f>
        <v>1498.9224961981927</v>
      </c>
      <c r="CT50" s="242">
        <f>($AM50/$AG50)*'(2) 1897 HHs by sector, estate'!CR50</f>
        <v>95842.21191994079</v>
      </c>
      <c r="CU50" s="242">
        <f>($AM50/$AG50)*'(2) 1897 HHs by sector, estate'!CS50</f>
        <v>291257.02691225708</v>
      </c>
      <c r="CV50" s="242">
        <f t="shared" si="48"/>
        <v>404452.04023314768</v>
      </c>
      <c r="CW50" s="242">
        <f>($AM50/$AG50)*'(2) 1897 HHs by sector, estate'!CT50</f>
        <v>1438.4439690536433</v>
      </c>
      <c r="CX50" s="242">
        <f>($AM50/$AG50)*'(2) 1897 HHs by sector, estate'!CU50</f>
        <v>405890.48420220136</v>
      </c>
      <c r="CZ50" s="255">
        <f t="shared" si="49"/>
        <v>3.6434734061549969</v>
      </c>
      <c r="DA50" s="255">
        <f t="shared" si="50"/>
        <v>0.26247647978856603</v>
      </c>
      <c r="DB50" s="255">
        <f t="shared" si="51"/>
        <v>0.36929234720651366</v>
      </c>
      <c r="DC50" s="255">
        <f t="shared" si="52"/>
        <v>23.612825540446849</v>
      </c>
      <c r="DD50" s="255">
        <f t="shared" si="53"/>
        <v>71.757540087380406</v>
      </c>
      <c r="DE50" s="255">
        <f t="shared" si="54"/>
        <v>99.645607860977321</v>
      </c>
      <c r="DF50" s="255">
        <f t="shared" si="55"/>
        <v>0.35439213902266736</v>
      </c>
      <c r="DG50" s="255">
        <f t="shared" si="56"/>
        <v>100</v>
      </c>
      <c r="DI50" s="355">
        <f t="shared" si="57"/>
        <v>0</v>
      </c>
    </row>
    <row r="51" spans="1:115">
      <c r="A51" s="1">
        <f t="shared" si="100"/>
        <v>41</v>
      </c>
      <c r="B51" s="25">
        <v>23</v>
      </c>
      <c r="C51" s="1">
        <v>7</v>
      </c>
      <c r="D51" s="122">
        <v>0</v>
      </c>
      <c r="E51" s="20" t="s">
        <v>564</v>
      </c>
      <c r="F51" s="142">
        <v>169953.39360000001</v>
      </c>
      <c r="G51" s="142">
        <v>168582.97440000001</v>
      </c>
      <c r="H51" s="142">
        <v>942.16320000000007</v>
      </c>
      <c r="I51" s="142">
        <v>428.25600000000122</v>
      </c>
      <c r="J51" s="153"/>
      <c r="K51" s="142">
        <v>30.367199999999997</v>
      </c>
      <c r="L51" s="142">
        <v>13190.284799999999</v>
      </c>
      <c r="M51" s="142">
        <v>1820.0879999999997</v>
      </c>
      <c r="P51" s="142">
        <v>2012.8031999999998</v>
      </c>
      <c r="Q51" s="142">
        <v>5203.3104000000012</v>
      </c>
      <c r="R51" s="142">
        <v>513.90719999999999</v>
      </c>
      <c r="S51" s="142">
        <v>792.27359999999999</v>
      </c>
      <c r="T51" s="142">
        <v>2847.902399999999</v>
      </c>
      <c r="U51" s="153"/>
      <c r="V51" s="142">
        <v>2333.9952000000003</v>
      </c>
      <c r="W51" s="142">
        <v>2783.6640000000002</v>
      </c>
      <c r="X51" s="142">
        <v>11198.894400000001</v>
      </c>
      <c r="Y51" s="142">
        <v>14646.355199999998</v>
      </c>
      <c r="Z51" s="142">
        <v>1092.0527999999999</v>
      </c>
      <c r="AA51" s="142">
        <v>1220.5295999999998</v>
      </c>
      <c r="AB51" s="142">
        <v>1820.0879999999997</v>
      </c>
      <c r="AC51" s="142">
        <v>5267.5487999999996</v>
      </c>
      <c r="AD51" s="142">
        <v>5246.1359999999986</v>
      </c>
      <c r="AE51" s="142">
        <v>214136.95440000002</v>
      </c>
      <c r="AG51" s="153">
        <v>1686764</v>
      </c>
      <c r="AH51" s="142">
        <v>984.8</v>
      </c>
      <c r="AI51" s="142">
        <v>1007.8</v>
      </c>
      <c r="AJ51" s="142">
        <v>1992.6</v>
      </c>
      <c r="AK51" s="142">
        <v>974597.24025472661</v>
      </c>
      <c r="AL51" s="142">
        <v>997358.9548423168</v>
      </c>
      <c r="AM51" s="142">
        <v>1971956.1950970434</v>
      </c>
      <c r="AN51" s="142">
        <f t="shared" si="58"/>
        <v>16.907652469286955</v>
      </c>
      <c r="AO51" s="296"/>
      <c r="AP51" s="142">
        <f t="shared" si="59"/>
        <v>198688.52274964741</v>
      </c>
      <c r="AQ51" s="142">
        <f t="shared" si="60"/>
        <v>197086.397833939</v>
      </c>
      <c r="AR51" s="142">
        <f t="shared" si="61"/>
        <v>1101.460879549513</v>
      </c>
      <c r="AS51" s="142">
        <f t="shared" si="62"/>
        <v>500.66403615887094</v>
      </c>
      <c r="AT51" s="156"/>
      <c r="AU51" s="142">
        <f t="shared" si="63"/>
        <v>35.501580640653309</v>
      </c>
      <c r="AV51" s="193">
        <f t="shared" si="64"/>
        <v>15420.45231369318</v>
      </c>
      <c r="AW51" s="193">
        <f t="shared" si="65"/>
        <v>2127.8221536751953</v>
      </c>
      <c r="AX51" s="193"/>
      <c r="AY51" s="193"/>
      <c r="AZ51" s="193">
        <f t="shared" si="66"/>
        <v>2353.1209699466867</v>
      </c>
      <c r="BA51" s="193">
        <f t="shared" si="67"/>
        <v>6083.0680393302664</v>
      </c>
      <c r="BB51" s="193">
        <f t="shared" si="68"/>
        <v>600.79684339064352</v>
      </c>
      <c r="BC51" s="193">
        <f t="shared" si="69"/>
        <v>926.2284668939086</v>
      </c>
      <c r="BD51" s="193">
        <f t="shared" si="70"/>
        <v>3329.4158404564814</v>
      </c>
      <c r="BE51" s="193"/>
      <c r="BF51" s="193">
        <f t="shared" si="71"/>
        <v>2728.6189970658393</v>
      </c>
      <c r="BG51" s="193">
        <f t="shared" si="72"/>
        <v>3254.3162350326525</v>
      </c>
      <c r="BH51" s="193">
        <f t="shared" si="73"/>
        <v>13092.364545554439</v>
      </c>
      <c r="BI51" s="193">
        <f t="shared" si="74"/>
        <v>17122.710036633336</v>
      </c>
      <c r="BJ51" s="193">
        <f t="shared" si="75"/>
        <v>1276.6932922051171</v>
      </c>
      <c r="BK51" s="193">
        <f t="shared" si="76"/>
        <v>1426.892503052778</v>
      </c>
      <c r="BL51" s="193">
        <f t="shared" si="77"/>
        <v>2127.8221536751953</v>
      </c>
      <c r="BM51" s="193">
        <f t="shared" si="78"/>
        <v>6158.1676447540949</v>
      </c>
      <c r="BN51" s="193">
        <f t="shared" si="79"/>
        <v>6133.1344429461496</v>
      </c>
      <c r="BO51" s="142">
        <f t="shared" si="80"/>
        <v>250342.48645826749</v>
      </c>
      <c r="BQ51" s="244">
        <f t="shared" si="44"/>
        <v>198688.52274964741</v>
      </c>
      <c r="BR51" s="142">
        <f t="shared" si="81"/>
        <v>35.501580640653309</v>
      </c>
      <c r="BS51" s="142">
        <f t="shared" si="82"/>
        <v>15420.45231369318</v>
      </c>
      <c r="BT51" s="142">
        <f t="shared" si="83"/>
        <v>2728.6189970658393</v>
      </c>
      <c r="BU51" s="142">
        <f t="shared" si="84"/>
        <v>16346.680780587092</v>
      </c>
      <c r="BV51" s="142">
        <f t="shared" si="85"/>
        <v>1276.6932922051171</v>
      </c>
      <c r="BW51" s="142">
        <f t="shared" si="86"/>
        <v>1426.892503052778</v>
      </c>
      <c r="BX51" s="142">
        <f t="shared" si="87"/>
        <v>2127.8221536751953</v>
      </c>
      <c r="BY51" s="142">
        <f t="shared" si="88"/>
        <v>6158.1676447540949</v>
      </c>
      <c r="BZ51" s="142">
        <f t="shared" si="89"/>
        <v>6133.134442946146</v>
      </c>
      <c r="CA51" s="25"/>
      <c r="CB51" s="133">
        <f t="shared" si="90"/>
        <v>79.36668104587558</v>
      </c>
      <c r="CC51" s="133">
        <f t="shared" si="91"/>
        <v>1.4181204773873444E-2</v>
      </c>
      <c r="CD51" s="133">
        <f t="shared" si="92"/>
        <v>6.1597424120271311</v>
      </c>
      <c r="CE51" s="133">
        <f t="shared" si="93"/>
        <v>1.0899544203099958</v>
      </c>
      <c r="CF51" s="133">
        <f t="shared" si="94"/>
        <v>6.5297269400222682</v>
      </c>
      <c r="CG51" s="133">
        <f t="shared" si="95"/>
        <v>0.50997867372302541</v>
      </c>
      <c r="CH51" s="133">
        <f t="shared" si="96"/>
        <v>0.56997616474926371</v>
      </c>
      <c r="CI51" s="133">
        <f t="shared" si="97"/>
        <v>0.84996445620504246</v>
      </c>
      <c r="CJ51" s="133">
        <f t="shared" si="98"/>
        <v>2.4598971320757701</v>
      </c>
      <c r="CK51" s="133">
        <f t="shared" si="99"/>
        <v>2.4498975502380489</v>
      </c>
      <c r="CM51" s="207">
        <f t="shared" si="45"/>
        <v>0.11327991392641915</v>
      </c>
      <c r="CN51" s="140">
        <f t="shared" si="46"/>
        <v>1.484529462199571E-2</v>
      </c>
      <c r="CO51" s="208">
        <f t="shared" si="47"/>
        <v>0.48279208565449527</v>
      </c>
      <c r="CQ51" s="242">
        <f>($AM51/$AG51)*'(2) 1897 HHs by sector, estate'!CO51</f>
        <v>4108.1269178479233</v>
      </c>
      <c r="CR51" s="242">
        <f>($AM51/$AG51)*'(2) 1897 HHs by sector, estate'!CP51</f>
        <v>950.26684928218822</v>
      </c>
      <c r="CS51" s="242">
        <f>($AM51/$AG51)*'(2) 1897 HHs by sector, estate'!CQ51</f>
        <v>945.96297006476152</v>
      </c>
      <c r="CT51" s="242">
        <f>($AM51/$AG51)*'(2) 1897 HHs by sector, estate'!CR51</f>
        <v>43309.491336080791</v>
      </c>
      <c r="CU51" s="242">
        <f>($AM51/$AG51)*'(2) 1897 HHs by sector, estate'!CS51</f>
        <v>200580.51001263526</v>
      </c>
      <c r="CV51" s="242">
        <f t="shared" si="48"/>
        <v>249894.35808591094</v>
      </c>
      <c r="CW51" s="242">
        <f>($AM51/$AG51)*'(2) 1897 HHs by sector, estate'!CT51</f>
        <v>437.65999352384398</v>
      </c>
      <c r="CX51" s="242">
        <f>($AM51/$AG51)*'(2) 1897 HHs by sector, estate'!CU51</f>
        <v>250332.01807943478</v>
      </c>
      <c r="CZ51" s="255">
        <f t="shared" si="49"/>
        <v>1.6410713057665449</v>
      </c>
      <c r="DA51" s="255">
        <f t="shared" si="50"/>
        <v>0.37960260000806278</v>
      </c>
      <c r="DB51" s="255">
        <f t="shared" si="51"/>
        <v>0.37788333163382665</v>
      </c>
      <c r="DC51" s="255">
        <f t="shared" si="52"/>
        <v>17.300819794588932</v>
      </c>
      <c r="DD51" s="255">
        <f t="shared" si="53"/>
        <v>80.125791159877721</v>
      </c>
      <c r="DE51" s="255">
        <f t="shared" si="54"/>
        <v>99.825168191875093</v>
      </c>
      <c r="DF51" s="255">
        <f t="shared" si="55"/>
        <v>0.17483180812490662</v>
      </c>
      <c r="DG51" s="255">
        <f t="shared" si="56"/>
        <v>100</v>
      </c>
      <c r="DI51" s="355">
        <f t="shared" si="57"/>
        <v>10.468378832709277</v>
      </c>
    </row>
    <row r="52" spans="1:115">
      <c r="A52" s="1">
        <f t="shared" si="100"/>
        <v>42</v>
      </c>
      <c r="B52" s="25">
        <v>8</v>
      </c>
      <c r="C52" s="1">
        <v>8</v>
      </c>
      <c r="D52" s="122">
        <v>0</v>
      </c>
      <c r="E52" s="4" t="s">
        <v>643</v>
      </c>
      <c r="F52" s="142">
        <v>391436.77159999998</v>
      </c>
      <c r="G52" s="142">
        <v>387831.70790000004</v>
      </c>
      <c r="H52" s="142">
        <v>1515.1716999999996</v>
      </c>
      <c r="I52" s="142">
        <v>2089.891999999988</v>
      </c>
      <c r="J52" s="153"/>
      <c r="K52" s="142">
        <v>104.49459999999999</v>
      </c>
      <c r="L52" s="142">
        <v>36259.626199999999</v>
      </c>
      <c r="M52" s="142">
        <v>4284.2785999999996</v>
      </c>
      <c r="P52" s="142">
        <v>5381.4718999999996</v>
      </c>
      <c r="Q52" s="142">
        <v>13218.566899999996</v>
      </c>
      <c r="R52" s="142">
        <v>1724.1608999999999</v>
      </c>
      <c r="S52" s="142">
        <v>2142.1392999999998</v>
      </c>
      <c r="T52" s="142">
        <v>9509.0086000000083</v>
      </c>
      <c r="U52" s="153"/>
      <c r="V52" s="142">
        <v>6792.1490000000003</v>
      </c>
      <c r="W52" s="142">
        <v>5538.2138000000004</v>
      </c>
      <c r="X52" s="142">
        <v>30407.928600000003</v>
      </c>
      <c r="Y52" s="142">
        <v>51933.816199999994</v>
      </c>
      <c r="Z52" s="142">
        <v>2664.6122999999998</v>
      </c>
      <c r="AA52" s="142">
        <v>3866.3002000000001</v>
      </c>
      <c r="AB52" s="142">
        <v>4127.5366999999997</v>
      </c>
      <c r="AC52" s="142">
        <v>21943.865999999998</v>
      </c>
      <c r="AD52" s="142">
        <v>19331.500999999997</v>
      </c>
      <c r="AE52" s="142">
        <v>522472.99999999994</v>
      </c>
      <c r="AG52" s="153">
        <v>2989482</v>
      </c>
      <c r="AH52" s="142">
        <v>1762.5</v>
      </c>
      <c r="AI52" s="142">
        <v>1739.1</v>
      </c>
      <c r="AJ52" s="142">
        <v>3501.6</v>
      </c>
      <c r="AK52" s="142">
        <v>1745167.8903981044</v>
      </c>
      <c r="AL52" s="142">
        <v>1721998.0018106916</v>
      </c>
      <c r="AM52" s="142">
        <v>3467165.892208796</v>
      </c>
      <c r="AN52" s="142">
        <f t="shared" si="58"/>
        <v>15.978818143370523</v>
      </c>
      <c r="AO52" s="296"/>
      <c r="AP52" s="142">
        <f t="shared" si="59"/>
        <v>453983.74148024467</v>
      </c>
      <c r="AQ52" s="142">
        <f t="shared" si="60"/>
        <v>449802.63120766904</v>
      </c>
      <c r="AR52" s="142">
        <f t="shared" si="61"/>
        <v>1757.2782305028152</v>
      </c>
      <c r="AS52" s="142">
        <f t="shared" si="62"/>
        <v>2423.8320420728351</v>
      </c>
      <c r="AT52" s="156"/>
      <c r="AU52" s="142">
        <f t="shared" si="63"/>
        <v>121.19160210364244</v>
      </c>
      <c r="AV52" s="193">
        <f t="shared" si="64"/>
        <v>42053.485929963928</v>
      </c>
      <c r="AW52" s="193">
        <f t="shared" si="65"/>
        <v>4968.8556862493406</v>
      </c>
      <c r="AX52" s="193"/>
      <c r="AY52" s="193"/>
      <c r="AZ52" s="193">
        <f t="shared" si="66"/>
        <v>6241.3675083375856</v>
      </c>
      <c r="BA52" s="193">
        <f t="shared" si="67"/>
        <v>15330.737666110765</v>
      </c>
      <c r="BB52" s="193">
        <f t="shared" si="68"/>
        <v>1999.6614347101001</v>
      </c>
      <c r="BC52" s="193">
        <f t="shared" si="69"/>
        <v>2484.4278431246703</v>
      </c>
      <c r="BD52" s="193">
        <f t="shared" si="70"/>
        <v>11028.435791431473</v>
      </c>
      <c r="BE52" s="193"/>
      <c r="BF52" s="193">
        <f t="shared" si="71"/>
        <v>7877.4541367367601</v>
      </c>
      <c r="BG52" s="193">
        <f t="shared" si="72"/>
        <v>6423.1549114930503</v>
      </c>
      <c r="BH52" s="193">
        <f t="shared" si="73"/>
        <v>35266.756212159962</v>
      </c>
      <c r="BI52" s="193">
        <f t="shared" si="74"/>
        <v>60232.226245510297</v>
      </c>
      <c r="BJ52" s="193">
        <f t="shared" si="75"/>
        <v>3090.3858536428825</v>
      </c>
      <c r="BK52" s="193">
        <f t="shared" si="76"/>
        <v>4484.0892778347716</v>
      </c>
      <c r="BL52" s="193">
        <f t="shared" si="77"/>
        <v>4787.0682830938767</v>
      </c>
      <c r="BM52" s="193">
        <f t="shared" si="78"/>
        <v>25450.236441764911</v>
      </c>
      <c r="BN52" s="193">
        <f t="shared" si="79"/>
        <v>22420.446389173852</v>
      </c>
      <c r="BO52" s="142">
        <f t="shared" si="80"/>
        <v>605958.01051821234</v>
      </c>
      <c r="BQ52" s="244">
        <f t="shared" si="44"/>
        <v>453983.74148024467</v>
      </c>
      <c r="BR52" s="142">
        <f t="shared" si="81"/>
        <v>121.19160210364244</v>
      </c>
      <c r="BS52" s="142">
        <f t="shared" si="82"/>
        <v>42053.485929963928</v>
      </c>
      <c r="BT52" s="142">
        <f t="shared" si="83"/>
        <v>7877.4541367367601</v>
      </c>
      <c r="BU52" s="142">
        <f t="shared" si="84"/>
        <v>41689.911123653015</v>
      </c>
      <c r="BV52" s="142">
        <f t="shared" si="85"/>
        <v>3090.3858536428825</v>
      </c>
      <c r="BW52" s="142">
        <f t="shared" si="86"/>
        <v>4484.0892778347716</v>
      </c>
      <c r="BX52" s="142">
        <f t="shared" si="87"/>
        <v>4787.0682830938767</v>
      </c>
      <c r="BY52" s="142">
        <f t="shared" si="88"/>
        <v>25450.236441764911</v>
      </c>
      <c r="BZ52" s="142">
        <f t="shared" si="89"/>
        <v>22420.446389173972</v>
      </c>
      <c r="CA52" s="25"/>
      <c r="CB52" s="133">
        <f t="shared" si="90"/>
        <v>74.92</v>
      </c>
      <c r="CC52" s="133">
        <f t="shared" si="91"/>
        <v>1.9999999999999993E-2</v>
      </c>
      <c r="CD52" s="133">
        <f t="shared" si="92"/>
        <v>6.9399999999999977</v>
      </c>
      <c r="CE52" s="133">
        <f t="shared" si="93"/>
        <v>1.2999999999999998</v>
      </c>
      <c r="CF52" s="133">
        <f t="shared" si="94"/>
        <v>6.8800000000000017</v>
      </c>
      <c r="CG52" s="133">
        <f t="shared" si="95"/>
        <v>0.5099999999999999</v>
      </c>
      <c r="CH52" s="133">
        <f t="shared" si="96"/>
        <v>0.7400000000000001</v>
      </c>
      <c r="CI52" s="133">
        <f t="shared" si="97"/>
        <v>0.78999999999999992</v>
      </c>
      <c r="CJ52" s="133">
        <f t="shared" si="98"/>
        <v>4.1999999999999984</v>
      </c>
      <c r="CK52" s="133">
        <f t="shared" si="99"/>
        <v>3.7000000000000028</v>
      </c>
      <c r="CM52" s="207">
        <f t="shared" si="45"/>
        <v>6.9299292460648559E-2</v>
      </c>
      <c r="CN52" s="140">
        <f t="shared" si="46"/>
        <v>7.5105524398822229E-3</v>
      </c>
      <c r="CO52" s="208">
        <f t="shared" si="47"/>
        <v>0.2435698295588018</v>
      </c>
      <c r="CQ52" s="242">
        <f>($AM52/$AG52)*'(2) 1897 HHs by sector, estate'!CO52</f>
        <v>9531.6076452737998</v>
      </c>
      <c r="CR52" s="242">
        <f>($AM52/$AG52)*'(2) 1897 HHs by sector, estate'!CP52</f>
        <v>3031.3285202251973</v>
      </c>
      <c r="CS52" s="242">
        <f>($AM52/$AG52)*'(2) 1897 HHs by sector, estate'!CQ52</f>
        <v>1950.3472431699665</v>
      </c>
      <c r="CT52" s="242">
        <f>($AM52/$AG52)*'(2) 1897 HHs by sector, estate'!CR52</f>
        <v>129768.42741112495</v>
      </c>
      <c r="CU52" s="242">
        <f>($AM52/$AG52)*'(2) 1897 HHs by sector, estate'!CS52</f>
        <v>454255.77774609969</v>
      </c>
      <c r="CV52" s="242">
        <f t="shared" si="48"/>
        <v>598537.48856589361</v>
      </c>
      <c r="CW52" s="242">
        <f>($AM52/$AG52)*'(2) 1897 HHs by sector, estate'!CT52</f>
        <v>7420.5219523185724</v>
      </c>
      <c r="CX52" s="242">
        <f>($AM52/$AG52)*'(2) 1897 HHs by sector, estate'!CU52</f>
        <v>605958.01051821222</v>
      </c>
      <c r="CZ52" s="255">
        <f t="shared" si="49"/>
        <v>1.5729815399457163</v>
      </c>
      <c r="DA52" s="255">
        <f t="shared" si="50"/>
        <v>0.50025389013882671</v>
      </c>
      <c r="DB52" s="255">
        <f t="shared" si="51"/>
        <v>0.32186178073659583</v>
      </c>
      <c r="DC52" s="255">
        <f t="shared" si="52"/>
        <v>21.415415781061736</v>
      </c>
      <c r="DD52" s="255">
        <f t="shared" si="53"/>
        <v>74.964893583570657</v>
      </c>
      <c r="DE52" s="255">
        <f t="shared" si="54"/>
        <v>98.77540657545353</v>
      </c>
      <c r="DF52" s="255">
        <f t="shared" si="55"/>
        <v>1.2245934245464598</v>
      </c>
      <c r="DG52" s="255">
        <f t="shared" si="56"/>
        <v>100</v>
      </c>
      <c r="DI52" s="355">
        <f t="shared" si="57"/>
        <v>0</v>
      </c>
    </row>
    <row r="53" spans="1:115">
      <c r="A53" s="1">
        <f t="shared" si="100"/>
        <v>43</v>
      </c>
      <c r="B53" s="25">
        <v>16</v>
      </c>
      <c r="C53" s="1">
        <v>8</v>
      </c>
      <c r="D53" s="122">
        <v>0</v>
      </c>
      <c r="E53" s="4" t="s">
        <v>651</v>
      </c>
      <c r="F53" s="142">
        <v>455913.2423000001</v>
      </c>
      <c r="G53" s="142">
        <v>452930.45049999998</v>
      </c>
      <c r="H53" s="142">
        <v>972.64949999999999</v>
      </c>
      <c r="I53" s="142">
        <v>2010.1423000000514</v>
      </c>
      <c r="J53" s="153"/>
      <c r="K53" s="142">
        <v>129.68660000000003</v>
      </c>
      <c r="L53" s="142">
        <v>54208.998799999994</v>
      </c>
      <c r="M53" s="142">
        <v>7456.9794999999995</v>
      </c>
      <c r="P53" s="142">
        <v>8235.0990999999995</v>
      </c>
      <c r="Q53" s="142">
        <v>20620.169400000002</v>
      </c>
      <c r="R53" s="142">
        <v>2464.0454</v>
      </c>
      <c r="S53" s="142">
        <v>2464.0454</v>
      </c>
      <c r="T53" s="142">
        <v>12968.659999999989</v>
      </c>
      <c r="U53" s="153"/>
      <c r="V53" s="142">
        <v>10115.5548</v>
      </c>
      <c r="W53" s="142">
        <v>9985.8682000000008</v>
      </c>
      <c r="X53" s="142">
        <v>44093.443999999996</v>
      </c>
      <c r="Y53" s="142">
        <v>73986.205300000016</v>
      </c>
      <c r="Z53" s="142">
        <v>3631.2248000000004</v>
      </c>
      <c r="AA53" s="142">
        <v>4992.9341000000004</v>
      </c>
      <c r="AB53" s="142">
        <v>6095.2701999999999</v>
      </c>
      <c r="AC53" s="142">
        <v>37933.330499999996</v>
      </c>
      <c r="AD53" s="142">
        <v>21333.445700000018</v>
      </c>
      <c r="AE53" s="142">
        <v>648433.00000000012</v>
      </c>
      <c r="AG53" s="153">
        <v>3559229</v>
      </c>
      <c r="AH53" s="142">
        <v>2074.3000000000002</v>
      </c>
      <c r="AI53" s="142">
        <v>2074.6</v>
      </c>
      <c r="AJ53" s="142">
        <v>4148.8999999999996</v>
      </c>
      <c r="AK53" s="142">
        <v>2054520.6116134776</v>
      </c>
      <c r="AL53" s="142">
        <v>2054817.7509778328</v>
      </c>
      <c r="AM53" s="142">
        <v>4109338.3625913104</v>
      </c>
      <c r="AN53" s="142">
        <f t="shared" si="58"/>
        <v>15.455857507098038</v>
      </c>
      <c r="AO53" s="296"/>
      <c r="AP53" s="142">
        <f t="shared" si="59"/>
        <v>526378.54338587879</v>
      </c>
      <c r="AQ53" s="142">
        <f t="shared" si="60"/>
        <v>522934.73553553718</v>
      </c>
      <c r="AR53" s="142">
        <f t="shared" si="61"/>
        <v>1122.9808207635015</v>
      </c>
      <c r="AS53" s="142">
        <f t="shared" si="62"/>
        <v>2320.8270295779625</v>
      </c>
      <c r="AT53" s="156"/>
      <c r="AU53" s="142">
        <f t="shared" si="63"/>
        <v>149.73077610180025</v>
      </c>
      <c r="AV53" s="193">
        <f t="shared" si="64"/>
        <v>62587.464410552479</v>
      </c>
      <c r="AW53" s="193">
        <f t="shared" si="65"/>
        <v>8609.5196258535107</v>
      </c>
      <c r="AX53" s="193"/>
      <c r="AY53" s="193"/>
      <c r="AZ53" s="193">
        <f t="shared" si="66"/>
        <v>9507.9042824643111</v>
      </c>
      <c r="BA53" s="193">
        <f t="shared" si="67"/>
        <v>23807.193400186236</v>
      </c>
      <c r="BB53" s="193">
        <f t="shared" si="68"/>
        <v>2844.8847459342037</v>
      </c>
      <c r="BC53" s="193">
        <f t="shared" si="69"/>
        <v>2844.8847459342037</v>
      </c>
      <c r="BD53" s="193">
        <f t="shared" si="70"/>
        <v>14973.077610180009</v>
      </c>
      <c r="BE53" s="193"/>
      <c r="BF53" s="193">
        <f t="shared" si="71"/>
        <v>11679.000535940415</v>
      </c>
      <c r="BG53" s="193">
        <f t="shared" si="72"/>
        <v>11529.269759838617</v>
      </c>
      <c r="BH53" s="193">
        <f t="shared" si="73"/>
        <v>50908.463874612062</v>
      </c>
      <c r="BI53" s="193">
        <f t="shared" si="74"/>
        <v>85421.407766077042</v>
      </c>
      <c r="BJ53" s="193">
        <f t="shared" si="75"/>
        <v>4192.4617308504057</v>
      </c>
      <c r="BK53" s="193">
        <f t="shared" si="76"/>
        <v>5764.6348799193083</v>
      </c>
      <c r="BL53" s="193">
        <f t="shared" si="77"/>
        <v>7037.346476784609</v>
      </c>
      <c r="BM53" s="193">
        <f t="shared" si="78"/>
        <v>43796.252009776559</v>
      </c>
      <c r="BN53" s="193">
        <f t="shared" si="79"/>
        <v>24630.712668746153</v>
      </c>
      <c r="BO53" s="142">
        <f t="shared" si="80"/>
        <v>748653.8805090012</v>
      </c>
      <c r="BQ53" s="244">
        <f t="shared" si="44"/>
        <v>526378.54338587879</v>
      </c>
      <c r="BR53" s="142">
        <f t="shared" si="81"/>
        <v>149.73077610180025</v>
      </c>
      <c r="BS53" s="142">
        <f t="shared" si="82"/>
        <v>62587.464410552479</v>
      </c>
      <c r="BT53" s="142">
        <f t="shared" si="83"/>
        <v>11679.000535940415</v>
      </c>
      <c r="BU53" s="142">
        <f t="shared" si="84"/>
        <v>62437.733634450677</v>
      </c>
      <c r="BV53" s="142">
        <f t="shared" si="85"/>
        <v>4192.4617308504057</v>
      </c>
      <c r="BW53" s="142">
        <f t="shared" si="86"/>
        <v>5764.6348799193083</v>
      </c>
      <c r="BX53" s="142">
        <f t="shared" si="87"/>
        <v>7037.346476784609</v>
      </c>
      <c r="BY53" s="142">
        <f t="shared" si="88"/>
        <v>43796.252009776559</v>
      </c>
      <c r="BZ53" s="142">
        <f t="shared" si="89"/>
        <v>24630.712668746128</v>
      </c>
      <c r="CA53" s="25"/>
      <c r="CB53" s="133">
        <f t="shared" si="90"/>
        <v>70.31</v>
      </c>
      <c r="CC53" s="133">
        <f t="shared" si="91"/>
        <v>0.02</v>
      </c>
      <c r="CD53" s="133">
        <f t="shared" si="92"/>
        <v>8.3599999999999959</v>
      </c>
      <c r="CE53" s="133">
        <f t="shared" si="93"/>
        <v>1.5599999999999994</v>
      </c>
      <c r="CF53" s="133">
        <f t="shared" si="94"/>
        <v>8.3399999999999963</v>
      </c>
      <c r="CG53" s="133">
        <f t="shared" si="95"/>
        <v>0.55999999999999983</v>
      </c>
      <c r="CH53" s="133">
        <f t="shared" si="96"/>
        <v>0.7699999999999998</v>
      </c>
      <c r="CI53" s="133">
        <f t="shared" si="97"/>
        <v>0.93999999999999972</v>
      </c>
      <c r="CJ53" s="133">
        <f t="shared" si="98"/>
        <v>5.8499999999999988</v>
      </c>
      <c r="CK53" s="133">
        <f t="shared" si="99"/>
        <v>3.2900000000000063</v>
      </c>
      <c r="CM53" s="207">
        <f t="shared" si="45"/>
        <v>0.11390976554753865</v>
      </c>
      <c r="CN53" s="140">
        <f t="shared" si="46"/>
        <v>9.6198401210598021E-3</v>
      </c>
      <c r="CO53" s="208">
        <f t="shared" si="47"/>
        <v>0.35109336685932313</v>
      </c>
      <c r="CQ53" s="242">
        <f>($AM53/$AG53)*'(2) 1897 HHs by sector, estate'!CO53</f>
        <v>12731.76599014262</v>
      </c>
      <c r="CR53" s="242">
        <f>($AM53/$AG53)*'(2) 1897 HHs by sector, estate'!CP53</f>
        <v>3469.794838398002</v>
      </c>
      <c r="CS53" s="242">
        <f>($AM53/$AG53)*'(2) 1897 HHs by sector, estate'!CQ53</f>
        <v>4881.1868949966065</v>
      </c>
      <c r="CT53" s="242">
        <f>($AM53/$AG53)*'(2) 1897 HHs by sector, estate'!CR53</f>
        <v>141359.64364425922</v>
      </c>
      <c r="CU53" s="242">
        <f>($AM53/$AG53)*'(2) 1897 HHs by sector, estate'!CS53</f>
        <v>582339.52118623187</v>
      </c>
      <c r="CV53" s="242">
        <f t="shared" si="48"/>
        <v>744781.91255402833</v>
      </c>
      <c r="CW53" s="242">
        <f>($AM53/$AG53)*'(2) 1897 HHs by sector, estate'!CT53</f>
        <v>3871.9679549727457</v>
      </c>
      <c r="CX53" s="242">
        <f>($AM53/$AG53)*'(2) 1897 HHs by sector, estate'!CU53</f>
        <v>748653.88050900097</v>
      </c>
      <c r="CZ53" s="255">
        <f t="shared" si="49"/>
        <v>1.7006211176634043</v>
      </c>
      <c r="DA53" s="255">
        <f t="shared" si="50"/>
        <v>0.46347116187241683</v>
      </c>
      <c r="DB53" s="255">
        <f t="shared" si="51"/>
        <v>0.65199513714908475</v>
      </c>
      <c r="DC53" s="255">
        <f t="shared" si="52"/>
        <v>18.881842106815832</v>
      </c>
      <c r="DD53" s="255">
        <f t="shared" si="53"/>
        <v>77.78487981526338</v>
      </c>
      <c r="DE53" s="255">
        <f t="shared" si="54"/>
        <v>99.482809338764113</v>
      </c>
      <c r="DF53" s="255">
        <f t="shared" si="55"/>
        <v>0.51719066123590252</v>
      </c>
      <c r="DG53" s="255">
        <f t="shared" si="56"/>
        <v>100</v>
      </c>
      <c r="DI53" s="355">
        <f t="shared" si="57"/>
        <v>0</v>
      </c>
    </row>
    <row r="54" spans="1:115">
      <c r="A54" s="1">
        <f t="shared" si="100"/>
        <v>44</v>
      </c>
      <c r="B54" s="25">
        <v>32</v>
      </c>
      <c r="C54" s="1">
        <v>8</v>
      </c>
      <c r="D54" s="122">
        <v>0</v>
      </c>
      <c r="E54" s="20" t="s">
        <v>348</v>
      </c>
      <c r="F54" s="142">
        <v>436444.30530000001</v>
      </c>
      <c r="G54" s="142">
        <v>434649.19140000001</v>
      </c>
      <c r="H54" s="142">
        <v>984.41729999999995</v>
      </c>
      <c r="I54" s="142">
        <v>810.69660000001318</v>
      </c>
      <c r="J54" s="153"/>
      <c r="K54" s="142">
        <v>289.53450000000004</v>
      </c>
      <c r="L54" s="142">
        <v>37639.485000000001</v>
      </c>
      <c r="M54" s="142">
        <v>4400.9243999999999</v>
      </c>
      <c r="P54" s="142">
        <v>6427.6659</v>
      </c>
      <c r="Q54" s="142">
        <v>15229.514699999998</v>
      </c>
      <c r="R54" s="142">
        <v>1737.2069999999997</v>
      </c>
      <c r="S54" s="142">
        <v>2374.1828999999998</v>
      </c>
      <c r="T54" s="142">
        <v>7469.9901000000064</v>
      </c>
      <c r="U54" s="153"/>
      <c r="V54" s="142">
        <v>5732.7830999999996</v>
      </c>
      <c r="W54" s="142">
        <v>4864.1795999999986</v>
      </c>
      <c r="X54" s="142">
        <v>37234.136700000003</v>
      </c>
      <c r="Y54" s="142">
        <v>56864.575799999999</v>
      </c>
      <c r="Z54" s="142">
        <v>2837.4380999999998</v>
      </c>
      <c r="AA54" s="142">
        <v>4343.0174999999999</v>
      </c>
      <c r="AB54" s="142">
        <v>4053.4829999999993</v>
      </c>
      <c r="AC54" s="142">
        <v>28895.543099999999</v>
      </c>
      <c r="AD54" s="142">
        <v>16735.094100000002</v>
      </c>
      <c r="AE54" s="142">
        <v>579069</v>
      </c>
      <c r="AG54" s="153">
        <v>3018299</v>
      </c>
      <c r="AH54" s="142">
        <v>1746.5</v>
      </c>
      <c r="AI54" s="142">
        <v>1735.8</v>
      </c>
      <c r="AJ54" s="142">
        <v>3482.3</v>
      </c>
      <c r="AK54" s="142">
        <v>1730960.2499657343</v>
      </c>
      <c r="AL54" s="142">
        <v>1720355.4548471356</v>
      </c>
      <c r="AM54" s="142">
        <v>3451315.7048128699</v>
      </c>
      <c r="AN54" s="142">
        <f t="shared" si="58"/>
        <v>14.346382012281417</v>
      </c>
      <c r="AO54" s="296"/>
      <c r="AP54" s="142">
        <f t="shared" si="59"/>
        <v>499058.27260918583</v>
      </c>
      <c r="AQ54" s="142">
        <f t="shared" si="60"/>
        <v>497005.62481153623</v>
      </c>
      <c r="AR54" s="142">
        <f t="shared" si="61"/>
        <v>1125.6455664529863</v>
      </c>
      <c r="AS54" s="142">
        <f t="shared" si="62"/>
        <v>927.00223119659211</v>
      </c>
      <c r="AT54" s="156"/>
      <c r="AU54" s="142">
        <f t="shared" si="63"/>
        <v>331.072225427349</v>
      </c>
      <c r="AV54" s="193">
        <f t="shared" si="64"/>
        <v>43039.389305555364</v>
      </c>
      <c r="AW54" s="193">
        <f t="shared" si="65"/>
        <v>5032.2978264957037</v>
      </c>
      <c r="AX54" s="193"/>
      <c r="AY54" s="193"/>
      <c r="AZ54" s="193">
        <f t="shared" si="66"/>
        <v>7349.8034044871456</v>
      </c>
      <c r="BA54" s="193">
        <f t="shared" si="67"/>
        <v>17414.399057478549</v>
      </c>
      <c r="BB54" s="193">
        <f t="shared" si="68"/>
        <v>1986.4333525640934</v>
      </c>
      <c r="BC54" s="193">
        <f t="shared" si="69"/>
        <v>2714.7922485042614</v>
      </c>
      <c r="BD54" s="193">
        <f t="shared" si="70"/>
        <v>8541.663416025609</v>
      </c>
      <c r="BE54" s="193"/>
      <c r="BF54" s="193">
        <f t="shared" si="71"/>
        <v>6555.2300634615085</v>
      </c>
      <c r="BG54" s="193">
        <f t="shared" si="72"/>
        <v>5562.0133871794606</v>
      </c>
      <c r="BH54" s="193">
        <f t="shared" si="73"/>
        <v>42575.888189957077</v>
      </c>
      <c r="BI54" s="193">
        <f t="shared" si="74"/>
        <v>65022.585073931332</v>
      </c>
      <c r="BJ54" s="193">
        <f t="shared" si="75"/>
        <v>3244.5078091880196</v>
      </c>
      <c r="BK54" s="193">
        <f t="shared" si="76"/>
        <v>4966.0833814102343</v>
      </c>
      <c r="BL54" s="193">
        <f t="shared" si="77"/>
        <v>4635.0111559828847</v>
      </c>
      <c r="BM54" s="193">
        <f t="shared" si="78"/>
        <v>33041.008097649421</v>
      </c>
      <c r="BN54" s="193">
        <f t="shared" si="79"/>
        <v>19135.974629700773</v>
      </c>
      <c r="BO54" s="142">
        <f t="shared" si="80"/>
        <v>662144.45085469796</v>
      </c>
      <c r="BQ54" s="244">
        <f t="shared" si="44"/>
        <v>499058.27260918583</v>
      </c>
      <c r="BR54" s="142">
        <f t="shared" si="81"/>
        <v>331.072225427349</v>
      </c>
      <c r="BS54" s="142">
        <f t="shared" si="82"/>
        <v>43039.389305555364</v>
      </c>
      <c r="BT54" s="142">
        <f t="shared" si="83"/>
        <v>6555.2300634615085</v>
      </c>
      <c r="BU54" s="142">
        <f t="shared" si="84"/>
        <v>48137.901577136538</v>
      </c>
      <c r="BV54" s="142">
        <f t="shared" si="85"/>
        <v>3244.5078091880196</v>
      </c>
      <c r="BW54" s="142">
        <f t="shared" si="86"/>
        <v>4966.0833814102343</v>
      </c>
      <c r="BX54" s="142">
        <f t="shared" si="87"/>
        <v>4635.0111559828847</v>
      </c>
      <c r="BY54" s="142">
        <f t="shared" si="88"/>
        <v>33041.008097649421</v>
      </c>
      <c r="BZ54" s="142">
        <f t="shared" si="89"/>
        <v>19135.974629700882</v>
      </c>
      <c r="CA54" s="25"/>
      <c r="CB54" s="133">
        <f t="shared" si="90"/>
        <v>75.36999999999999</v>
      </c>
      <c r="CC54" s="133">
        <f t="shared" si="91"/>
        <v>4.9999999999999996E-2</v>
      </c>
      <c r="CD54" s="133">
        <f t="shared" si="92"/>
        <v>6.4999999999999991</v>
      </c>
      <c r="CE54" s="133">
        <f t="shared" si="93"/>
        <v>0.98999999999999988</v>
      </c>
      <c r="CF54" s="133">
        <f t="shared" si="94"/>
        <v>7.2699999999999987</v>
      </c>
      <c r="CG54" s="133">
        <f t="shared" si="95"/>
        <v>0.48999999999999994</v>
      </c>
      <c r="CH54" s="133">
        <f t="shared" si="96"/>
        <v>0.74999999999999989</v>
      </c>
      <c r="CI54" s="133">
        <f t="shared" si="97"/>
        <v>0.69999999999999984</v>
      </c>
      <c r="CJ54" s="133">
        <f t="shared" si="98"/>
        <v>4.9899999999999993</v>
      </c>
      <c r="CK54" s="133">
        <f t="shared" si="99"/>
        <v>2.890000000000029</v>
      </c>
      <c r="CM54" s="207">
        <f t="shared" si="45"/>
        <v>6.3375691790373848E-2</v>
      </c>
      <c r="CN54" s="140">
        <f t="shared" si="46"/>
        <v>1.2500136062607026E-2</v>
      </c>
      <c r="CO54" s="208">
        <f t="shared" si="47"/>
        <v>0.22371496618458855</v>
      </c>
      <c r="CQ54" s="242">
        <f>($AM54/$AG54)*'(2) 1897 HHs by sector, estate'!CO54</f>
        <v>8887.6079333016296</v>
      </c>
      <c r="CR54" s="242">
        <f>($AM54/$AG54)*'(2) 1897 HHs by sector, estate'!CP54</f>
        <v>3075.2224720218755</v>
      </c>
      <c r="CS54" s="242">
        <f>($AM54/$AG54)*'(2) 1897 HHs by sector, estate'!CQ54</f>
        <v>2914.8581099839248</v>
      </c>
      <c r="CT54" s="242">
        <f>($AM54/$AG54)*'(2) 1897 HHs by sector, estate'!CR54</f>
        <v>108151.61239794725</v>
      </c>
      <c r="CU54" s="242">
        <f>($AM54/$AG54)*'(2) 1897 HHs by sector, estate'!CS54</f>
        <v>534782.46026941924</v>
      </c>
      <c r="CV54" s="242">
        <f t="shared" si="48"/>
        <v>657811.76118267397</v>
      </c>
      <c r="CW54" s="242">
        <f>($AM54/$AG54)*'(2) 1897 HHs by sector, estate'!CT54</f>
        <v>4332.689672023972</v>
      </c>
      <c r="CX54" s="242">
        <f>($AM54/$AG54)*'(2) 1897 HHs by sector, estate'!CU54</f>
        <v>662144.45085469796</v>
      </c>
      <c r="CZ54" s="255">
        <f t="shared" si="49"/>
        <v>1.3422460796627502</v>
      </c>
      <c r="DA54" s="255">
        <f t="shared" si="50"/>
        <v>0.46443377544769415</v>
      </c>
      <c r="DB54" s="255">
        <f t="shared" si="51"/>
        <v>0.44021483623723151</v>
      </c>
      <c r="DC54" s="255">
        <f t="shared" si="52"/>
        <v>16.333537532232558</v>
      </c>
      <c r="DD54" s="255">
        <f t="shared" si="53"/>
        <v>80.765225711567993</v>
      </c>
      <c r="DE54" s="255">
        <f t="shared" si="54"/>
        <v>99.345657935148239</v>
      </c>
      <c r="DF54" s="255">
        <f t="shared" si="55"/>
        <v>0.65434206485175905</v>
      </c>
      <c r="DG54" s="255">
        <f t="shared" si="56"/>
        <v>100</v>
      </c>
      <c r="DI54" s="355">
        <f t="shared" si="57"/>
        <v>0</v>
      </c>
    </row>
    <row r="55" spans="1:115">
      <c r="A55" s="1">
        <f t="shared" si="100"/>
        <v>45</v>
      </c>
      <c r="B55" s="25">
        <v>2</v>
      </c>
      <c r="C55" s="1">
        <v>9</v>
      </c>
      <c r="D55" s="122">
        <v>0</v>
      </c>
      <c r="E55" s="4" t="s">
        <v>701</v>
      </c>
      <c r="F55" s="142">
        <v>92164.79800000001</v>
      </c>
      <c r="G55" s="142">
        <v>37891.362000000008</v>
      </c>
      <c r="H55" s="142">
        <v>38141.47</v>
      </c>
      <c r="I55" s="142">
        <v>16131.966000000009</v>
      </c>
      <c r="J55" s="153"/>
      <c r="K55" s="142">
        <v>162.57020000000003</v>
      </c>
      <c r="L55" s="142">
        <v>6327.7323999999999</v>
      </c>
      <c r="M55" s="142">
        <v>1062.9590000000001</v>
      </c>
      <c r="P55" s="142">
        <v>637.77539999999999</v>
      </c>
      <c r="Q55" s="142">
        <v>2326.0044000000003</v>
      </c>
      <c r="R55" s="142">
        <v>375.16199999999998</v>
      </c>
      <c r="S55" s="142">
        <v>337.64580000000007</v>
      </c>
      <c r="T55" s="142">
        <v>1588.1857999999993</v>
      </c>
      <c r="U55" s="153"/>
      <c r="V55" s="142">
        <v>2000.8640000000005</v>
      </c>
      <c r="W55" s="142">
        <v>3301.4256000000005</v>
      </c>
      <c r="X55" s="142">
        <v>4539.4602000000004</v>
      </c>
      <c r="Y55" s="142">
        <v>16557.149600000001</v>
      </c>
      <c r="Z55" s="142">
        <v>1112.9806000000001</v>
      </c>
      <c r="AA55" s="142">
        <v>737.81859999999995</v>
      </c>
      <c r="AB55" s="143">
        <v>537.73220000000003</v>
      </c>
      <c r="AC55" s="142">
        <v>11554.989600000001</v>
      </c>
      <c r="AD55" s="142">
        <v>2613.6286</v>
      </c>
      <c r="AE55" s="142">
        <v>125054</v>
      </c>
      <c r="AG55" s="153">
        <v>1003542</v>
      </c>
      <c r="AH55" s="142">
        <v>585</v>
      </c>
      <c r="AI55" s="142">
        <v>561.70000000000005</v>
      </c>
      <c r="AJ55" s="142">
        <v>1146.7</v>
      </c>
      <c r="AK55" s="142">
        <v>580144.56085969682</v>
      </c>
      <c r="AL55" s="142">
        <v>557037.94843571226</v>
      </c>
      <c r="AM55" s="142">
        <v>1137182.5092954091</v>
      </c>
      <c r="AN55" s="142">
        <f t="shared" si="58"/>
        <v>13.316882531613931</v>
      </c>
      <c r="AO55" s="296"/>
      <c r="AP55" s="142">
        <f t="shared" si="59"/>
        <v>104438.27588515928</v>
      </c>
      <c r="AQ55" s="142">
        <f t="shared" si="60"/>
        <v>42937.310167168609</v>
      </c>
      <c r="AR55" s="142">
        <f t="shared" si="61"/>
        <v>43220.724755730771</v>
      </c>
      <c r="AS55" s="142">
        <f t="shared" si="62"/>
        <v>18280.240962259908</v>
      </c>
      <c r="AT55" s="156"/>
      <c r="AU55" s="142">
        <f t="shared" si="63"/>
        <v>184.21948256540986</v>
      </c>
      <c r="AV55" s="193">
        <f t="shared" si="64"/>
        <v>7170.3890906228753</v>
      </c>
      <c r="AW55" s="193">
        <f t="shared" si="65"/>
        <v>1204.5120013892181</v>
      </c>
      <c r="AX55" s="193"/>
      <c r="AY55" s="193"/>
      <c r="AZ55" s="193">
        <f t="shared" si="66"/>
        <v>722.70720083353092</v>
      </c>
      <c r="BA55" s="193">
        <f t="shared" si="67"/>
        <v>2635.7556736281717</v>
      </c>
      <c r="BB55" s="193">
        <f t="shared" si="68"/>
        <v>425.12188284325345</v>
      </c>
      <c r="BC55" s="193">
        <f t="shared" si="69"/>
        <v>382.6096945589282</v>
      </c>
      <c r="BD55" s="193">
        <f t="shared" si="70"/>
        <v>1799.682637369772</v>
      </c>
      <c r="BE55" s="193"/>
      <c r="BF55" s="193">
        <f t="shared" si="71"/>
        <v>2267.3167084973525</v>
      </c>
      <c r="BG55" s="193">
        <f t="shared" si="72"/>
        <v>3741.0725690206309</v>
      </c>
      <c r="BH55" s="193">
        <f t="shared" si="73"/>
        <v>5143.9747824033666</v>
      </c>
      <c r="BI55" s="193">
        <f t="shared" si="74"/>
        <v>18762.045762815585</v>
      </c>
      <c r="BJ55" s="193">
        <f t="shared" si="75"/>
        <v>1261.194919101652</v>
      </c>
      <c r="BK55" s="193">
        <f t="shared" si="76"/>
        <v>836.07303625839847</v>
      </c>
      <c r="BL55" s="193">
        <f t="shared" si="77"/>
        <v>609.34136540866336</v>
      </c>
      <c r="BM55" s="193">
        <f t="shared" si="78"/>
        <v>13093.753991572206</v>
      </c>
      <c r="BN55" s="193">
        <f t="shared" si="79"/>
        <v>2961.682450474666</v>
      </c>
      <c r="BO55" s="142">
        <f t="shared" si="80"/>
        <v>141707.2942810845</v>
      </c>
      <c r="BQ55" s="244">
        <f t="shared" si="44"/>
        <v>104438.27588515928</v>
      </c>
      <c r="BR55" s="142">
        <f t="shared" si="81"/>
        <v>184.21948256540986</v>
      </c>
      <c r="BS55" s="142">
        <f t="shared" si="82"/>
        <v>7170.3890906228753</v>
      </c>
      <c r="BT55" s="142">
        <f t="shared" si="83"/>
        <v>2267.3167084973525</v>
      </c>
      <c r="BU55" s="142">
        <f t="shared" si="84"/>
        <v>8885.0473514239966</v>
      </c>
      <c r="BV55" s="142">
        <f t="shared" si="85"/>
        <v>1261.194919101652</v>
      </c>
      <c r="BW55" s="142">
        <f t="shared" si="86"/>
        <v>836.07303625839847</v>
      </c>
      <c r="BX55" s="142">
        <f t="shared" si="87"/>
        <v>609.34136540866336</v>
      </c>
      <c r="BY55" s="142">
        <f t="shared" si="88"/>
        <v>13093.753991572206</v>
      </c>
      <c r="BZ55" s="142">
        <f t="shared" si="89"/>
        <v>2961.6824504746473</v>
      </c>
      <c r="CA55" s="25"/>
      <c r="CB55" s="133">
        <f t="shared" si="90"/>
        <v>73.7</v>
      </c>
      <c r="CC55" s="133">
        <f t="shared" si="91"/>
        <v>0.13</v>
      </c>
      <c r="CD55" s="133">
        <f t="shared" si="92"/>
        <v>5.0599999999999996</v>
      </c>
      <c r="CE55" s="133">
        <f t="shared" si="93"/>
        <v>1.6000000000000003</v>
      </c>
      <c r="CF55" s="133">
        <f t="shared" si="94"/>
        <v>6.2699999999999987</v>
      </c>
      <c r="CG55" s="133">
        <f t="shared" si="95"/>
        <v>0.89</v>
      </c>
      <c r="CH55" s="133">
        <f t="shared" si="96"/>
        <v>0.59</v>
      </c>
      <c r="CI55" s="133">
        <f t="shared" si="97"/>
        <v>0.43</v>
      </c>
      <c r="CJ55" s="133">
        <f t="shared" si="98"/>
        <v>9.24</v>
      </c>
      <c r="CK55" s="133">
        <f t="shared" si="99"/>
        <v>2.0900000000000034</v>
      </c>
      <c r="CM55" s="207">
        <f t="shared" si="45"/>
        <v>0.24626498795782653</v>
      </c>
      <c r="CN55" s="140">
        <f t="shared" si="46"/>
        <v>3.8411681865781332E-2</v>
      </c>
      <c r="CO55" s="208">
        <f t="shared" si="47"/>
        <v>0.95737891138414455</v>
      </c>
      <c r="CQ55" s="242">
        <f>($AM55/$AG55)*'(2) 1897 HHs by sector, estate'!CO55</f>
        <v>876.89633068225817</v>
      </c>
      <c r="CR55" s="242">
        <f>($AM55/$AG55)*'(2) 1897 HHs by sector, estate'!CP55</f>
        <v>395.94481662367986</v>
      </c>
      <c r="CS55" s="242">
        <f>($AM55/$AG55)*'(2) 1897 HHs by sector, estate'!CQ55</f>
        <v>905.98500123307053</v>
      </c>
      <c r="CT55" s="242">
        <f>($AM55/$AG55)*'(2) 1897 HHs by sector, estate'!CR55</f>
        <v>12750.722200957576</v>
      </c>
      <c r="CU55" s="242">
        <f>($AM55/$AG55)*'(2) 1897 HHs by sector, estate'!CS55</f>
        <v>67969.914956131121</v>
      </c>
      <c r="CV55" s="242">
        <f t="shared" si="48"/>
        <v>82899.463305627709</v>
      </c>
      <c r="CW55" s="242">
        <f>($AM55/$AG55)*'(2) 1897 HHs by sector, estate'!CT55</f>
        <v>58807.830975456789</v>
      </c>
      <c r="CX55" s="242">
        <f>($AM55/$AG55)*'(2) 1897 HHs by sector, estate'!CU55</f>
        <v>141707.2942810845</v>
      </c>
      <c r="CZ55" s="255">
        <f t="shared" si="49"/>
        <v>0.61880818142140537</v>
      </c>
      <c r="DA55" s="255">
        <f t="shared" si="50"/>
        <v>0.27941032861604198</v>
      </c>
      <c r="DB55" s="255">
        <f t="shared" si="51"/>
        <v>0.63933547375197042</v>
      </c>
      <c r="DC55" s="255">
        <f t="shared" si="52"/>
        <v>8.9979293342979165</v>
      </c>
      <c r="DD55" s="255">
        <f t="shared" si="53"/>
        <v>47.965007941869892</v>
      </c>
      <c r="DE55" s="255">
        <f t="shared" si="54"/>
        <v>58.500491259957236</v>
      </c>
      <c r="DF55" s="255">
        <f t="shared" si="55"/>
        <v>41.499508740042771</v>
      </c>
      <c r="DG55" s="255">
        <f t="shared" si="56"/>
        <v>100</v>
      </c>
      <c r="DI55" s="355">
        <f t="shared" si="57"/>
        <v>0</v>
      </c>
    </row>
    <row r="56" spans="1:115">
      <c r="A56" s="1">
        <f t="shared" si="100"/>
        <v>46</v>
      </c>
      <c r="B56" s="25">
        <v>3</v>
      </c>
      <c r="C56" s="1">
        <v>9</v>
      </c>
      <c r="D56" s="122">
        <v>0</v>
      </c>
      <c r="E56" s="4" t="s">
        <v>191</v>
      </c>
      <c r="F56" s="142">
        <v>289829.87729999999</v>
      </c>
      <c r="G56" s="142">
        <v>286153.87410000007</v>
      </c>
      <c r="H56" s="142">
        <v>1799.7098999999998</v>
      </c>
      <c r="I56" s="142">
        <v>1876.2932999999762</v>
      </c>
      <c r="J56" s="153"/>
      <c r="K56" s="142">
        <v>114.8751</v>
      </c>
      <c r="L56" s="142">
        <v>23779.145700000001</v>
      </c>
      <c r="M56" s="142">
        <v>3982.3368000000005</v>
      </c>
      <c r="P56" s="142">
        <v>2871.8775000000001</v>
      </c>
      <c r="Q56" s="142">
        <v>9419.7582000000002</v>
      </c>
      <c r="R56" s="142">
        <v>1684.8347999999999</v>
      </c>
      <c r="S56" s="142">
        <v>727.54230000000007</v>
      </c>
      <c r="T56" s="142">
        <v>5092.7960999999996</v>
      </c>
      <c r="U56" s="153"/>
      <c r="V56" s="142">
        <v>3407.9612999999999</v>
      </c>
      <c r="W56" s="142">
        <v>4403.5454999999993</v>
      </c>
      <c r="X56" s="142">
        <v>25157.6469</v>
      </c>
      <c r="Y56" s="142">
        <v>36223.948200000006</v>
      </c>
      <c r="Z56" s="142">
        <v>2871.8775000000001</v>
      </c>
      <c r="AA56" s="142">
        <v>2871.8775000000001</v>
      </c>
      <c r="AB56" s="142">
        <v>2871.8775000000001</v>
      </c>
      <c r="AC56" s="142">
        <v>16924.931399999998</v>
      </c>
      <c r="AD56" s="142">
        <v>10683.384300000009</v>
      </c>
      <c r="AE56" s="142">
        <v>382917</v>
      </c>
      <c r="AG56" s="153">
        <v>1935412</v>
      </c>
      <c r="AH56" s="142">
        <v>1144.7</v>
      </c>
      <c r="AI56" s="142">
        <v>1092.2</v>
      </c>
      <c r="AJ56" s="142">
        <v>2236.9</v>
      </c>
      <c r="AK56" s="142">
        <v>1134389.2742474668</v>
      </c>
      <c r="AL56" s="142">
        <v>1082362.1606823474</v>
      </c>
      <c r="AM56" s="142">
        <v>2216751.4349298142</v>
      </c>
      <c r="AN56" s="142">
        <f t="shared" si="58"/>
        <v>14.536410590086978</v>
      </c>
      <c r="AO56" s="296"/>
      <c r="AP56" s="142">
        <f t="shared" si="59"/>
        <v>331960.73827707331</v>
      </c>
      <c r="AQ56" s="142">
        <f t="shared" si="60"/>
        <v>327750.37615861662</v>
      </c>
      <c r="AR56" s="142">
        <f t="shared" si="61"/>
        <v>2061.3231204944436</v>
      </c>
      <c r="AS56" s="142">
        <f t="shared" si="62"/>
        <v>2149.0389979622651</v>
      </c>
      <c r="AT56" s="156"/>
      <c r="AU56" s="142">
        <f t="shared" si="63"/>
        <v>131.57381620177301</v>
      </c>
      <c r="AV56" s="193">
        <f t="shared" si="64"/>
        <v>27235.779953767011</v>
      </c>
      <c r="AW56" s="193">
        <f t="shared" si="65"/>
        <v>4561.2256283281313</v>
      </c>
      <c r="AX56" s="193"/>
      <c r="AY56" s="193"/>
      <c r="AZ56" s="193">
        <f t="shared" si="66"/>
        <v>3289.3454050443256</v>
      </c>
      <c r="BA56" s="193">
        <f t="shared" si="67"/>
        <v>10789.052928545387</v>
      </c>
      <c r="BB56" s="193">
        <f t="shared" si="68"/>
        <v>1929.7493042926706</v>
      </c>
      <c r="BC56" s="193">
        <f t="shared" si="69"/>
        <v>833.30083594456244</v>
      </c>
      <c r="BD56" s="193">
        <f t="shared" si="70"/>
        <v>5833.1058516119365</v>
      </c>
      <c r="BE56" s="193"/>
      <c r="BF56" s="193">
        <f t="shared" si="71"/>
        <v>3903.3565473192657</v>
      </c>
      <c r="BG56" s="193">
        <f t="shared" si="72"/>
        <v>5043.6629544012976</v>
      </c>
      <c r="BH56" s="193">
        <f t="shared" si="73"/>
        <v>28814.66574818829</v>
      </c>
      <c r="BI56" s="193">
        <f t="shared" si="74"/>
        <v>41489.610042292428</v>
      </c>
      <c r="BJ56" s="193">
        <f t="shared" si="75"/>
        <v>3289.3454050443256</v>
      </c>
      <c r="BK56" s="193">
        <f t="shared" si="76"/>
        <v>3289.3454050443256</v>
      </c>
      <c r="BL56" s="193">
        <f t="shared" si="77"/>
        <v>3289.3454050443256</v>
      </c>
      <c r="BM56" s="193">
        <f t="shared" si="78"/>
        <v>19385.208920394554</v>
      </c>
      <c r="BN56" s="193">
        <f t="shared" si="79"/>
        <v>12236.364906764898</v>
      </c>
      <c r="BO56" s="142">
        <f t="shared" si="80"/>
        <v>438579.38733924337</v>
      </c>
      <c r="BQ56" s="244">
        <f t="shared" si="44"/>
        <v>331960.73827707331</v>
      </c>
      <c r="BR56" s="142">
        <f t="shared" si="81"/>
        <v>131.57381620177301</v>
      </c>
      <c r="BS56" s="142">
        <f t="shared" si="82"/>
        <v>27235.779953767011</v>
      </c>
      <c r="BT56" s="142">
        <f t="shared" si="83"/>
        <v>3903.3565473192657</v>
      </c>
      <c r="BU56" s="142">
        <f t="shared" si="84"/>
        <v>33858.328702589584</v>
      </c>
      <c r="BV56" s="142">
        <f t="shared" si="85"/>
        <v>3289.3454050443256</v>
      </c>
      <c r="BW56" s="142">
        <f t="shared" si="86"/>
        <v>3289.3454050443256</v>
      </c>
      <c r="BX56" s="142">
        <f t="shared" si="87"/>
        <v>3289.3454050443256</v>
      </c>
      <c r="BY56" s="142">
        <f t="shared" si="88"/>
        <v>19385.208920394554</v>
      </c>
      <c r="BZ56" s="142">
        <f t="shared" si="89"/>
        <v>12236.364906764938</v>
      </c>
      <c r="CA56" s="25"/>
      <c r="CB56" s="133">
        <f t="shared" si="90"/>
        <v>75.69</v>
      </c>
      <c r="CC56" s="133">
        <f t="shared" si="91"/>
        <v>0.03</v>
      </c>
      <c r="CD56" s="133">
        <f t="shared" si="92"/>
        <v>6.2099999999999991</v>
      </c>
      <c r="CE56" s="133">
        <f t="shared" si="93"/>
        <v>0.8899999999999999</v>
      </c>
      <c r="CF56" s="133">
        <f t="shared" si="94"/>
        <v>7.7199999999999989</v>
      </c>
      <c r="CG56" s="133">
        <f t="shared" si="95"/>
        <v>0.75000000000000011</v>
      </c>
      <c r="CH56" s="133">
        <f t="shared" si="96"/>
        <v>0.75000000000000011</v>
      </c>
      <c r="CI56" s="133">
        <f t="shared" si="97"/>
        <v>0.75000000000000011</v>
      </c>
      <c r="CJ56" s="133">
        <f t="shared" si="98"/>
        <v>4.419999999999999</v>
      </c>
      <c r="CK56" s="133">
        <f t="shared" si="99"/>
        <v>2.7900000000000063</v>
      </c>
      <c r="CM56" s="207">
        <f t="shared" si="45"/>
        <v>0.14442358161113975</v>
      </c>
      <c r="CN56" s="140">
        <f t="shared" si="46"/>
        <v>4.2627988236049255E-2</v>
      </c>
      <c r="CO56" s="208">
        <f t="shared" si="47"/>
        <v>0.45891518849129476</v>
      </c>
      <c r="CQ56" s="242">
        <f>($AM56/$AG56)*'(2) 1897 HHs by sector, estate'!CO56</f>
        <v>4954.3255624114545</v>
      </c>
      <c r="CR56" s="242">
        <f>($AM56/$AG56)*'(2) 1897 HHs by sector, estate'!CP56</f>
        <v>2473.4237530860823</v>
      </c>
      <c r="CS56" s="242">
        <f>($AM56/$AG56)*'(2) 1897 HHs by sector, estate'!CQ56</f>
        <v>4778.7045446705724</v>
      </c>
      <c r="CT56" s="242">
        <f>($AM56/$AG56)*'(2) 1897 HHs by sector, estate'!CR56</f>
        <v>103214.39829231668</v>
      </c>
      <c r="CU56" s="242">
        <f>($AM56/$AG56)*'(2) 1897 HHs by sector, estate'!CS56</f>
        <v>316426.47170927969</v>
      </c>
      <c r="CV56" s="242">
        <f t="shared" si="48"/>
        <v>431847.32386176451</v>
      </c>
      <c r="CW56" s="242">
        <f>($AM56/$AG56)*'(2) 1897 HHs by sector, estate'!CT56</f>
        <v>6732.0634774788214</v>
      </c>
      <c r="CX56" s="242">
        <f>($AM56/$AG56)*'(2) 1897 HHs by sector, estate'!CU56</f>
        <v>438579.38733924332</v>
      </c>
      <c r="CZ56" s="255">
        <f t="shared" si="49"/>
        <v>1.1296302802710743</v>
      </c>
      <c r="DA56" s="255">
        <f t="shared" si="50"/>
        <v>0.56396260847819479</v>
      </c>
      <c r="DB56" s="255">
        <f t="shared" si="51"/>
        <v>1.0895871266686368</v>
      </c>
      <c r="DC56" s="255">
        <f t="shared" si="52"/>
        <v>23.533800555127282</v>
      </c>
      <c r="DD56" s="255">
        <f t="shared" si="53"/>
        <v>72.148049097556481</v>
      </c>
      <c r="DE56" s="255">
        <f t="shared" si="54"/>
        <v>98.465029668101678</v>
      </c>
      <c r="DF56" s="255">
        <f t="shared" si="55"/>
        <v>1.5349703318983245</v>
      </c>
      <c r="DG56" s="255">
        <f t="shared" si="56"/>
        <v>100</v>
      </c>
      <c r="DI56" s="355">
        <f t="shared" si="57"/>
        <v>0</v>
      </c>
    </row>
    <row r="57" spans="1:115">
      <c r="A57" s="1">
        <f t="shared" si="100"/>
        <v>47</v>
      </c>
      <c r="B57" s="25">
        <v>12</v>
      </c>
      <c r="C57" s="1">
        <v>9</v>
      </c>
      <c r="D57" s="122">
        <v>0</v>
      </c>
      <c r="E57" s="4" t="s">
        <v>711</v>
      </c>
      <c r="F57" s="142">
        <v>325983.56810000003</v>
      </c>
      <c r="G57" s="142">
        <v>316821.62770000001</v>
      </c>
      <c r="H57" s="142">
        <v>3457.3360000000007</v>
      </c>
      <c r="I57" s="142">
        <v>5704.6044000000202</v>
      </c>
      <c r="J57" s="153"/>
      <c r="K57" s="142">
        <v>5618.1710000000003</v>
      </c>
      <c r="L57" s="142">
        <v>29560.222799999996</v>
      </c>
      <c r="M57" s="142">
        <v>6439.2883000000011</v>
      </c>
      <c r="P57" s="142">
        <v>4969.9205000000002</v>
      </c>
      <c r="Q57" s="142">
        <v>9939.8410000000003</v>
      </c>
      <c r="R57" s="142">
        <v>993.98410000000013</v>
      </c>
      <c r="S57" s="142">
        <v>1253.2843</v>
      </c>
      <c r="T57" s="142">
        <v>5963.9045999999944</v>
      </c>
      <c r="U57" s="153"/>
      <c r="V57" s="142">
        <v>7606.1392000000005</v>
      </c>
      <c r="W57" s="142">
        <v>9983.0577000000012</v>
      </c>
      <c r="X57" s="142">
        <v>17545.980200000002</v>
      </c>
      <c r="Y57" s="142">
        <v>35869.861000000004</v>
      </c>
      <c r="Z57" s="142">
        <v>2938.7356000000004</v>
      </c>
      <c r="AA57" s="142">
        <v>1944.7515000000005</v>
      </c>
      <c r="AB57" s="142">
        <v>2290.4851000000003</v>
      </c>
      <c r="AC57" s="142">
        <v>18626.397699999998</v>
      </c>
      <c r="AD57" s="142">
        <v>10069.491100000007</v>
      </c>
      <c r="AE57" s="142">
        <v>432167</v>
      </c>
      <c r="AG57" s="153">
        <v>2564238</v>
      </c>
      <c r="AH57" s="142">
        <v>1542.2</v>
      </c>
      <c r="AI57" s="142">
        <v>1524</v>
      </c>
      <c r="AJ57" s="142">
        <v>3066.2</v>
      </c>
      <c r="AK57" s="142">
        <v>1525063.9829351639</v>
      </c>
      <c r="AL57" s="142">
        <v>1507066.210603806</v>
      </c>
      <c r="AM57" s="142">
        <v>3032130.1935389698</v>
      </c>
      <c r="AN57" s="142">
        <f t="shared" si="58"/>
        <v>18.24683175036677</v>
      </c>
      <c r="AO57" s="296"/>
      <c r="AP57" s="142">
        <f t="shared" si="59"/>
        <v>385465.24130504933</v>
      </c>
      <c r="AQ57" s="142">
        <f t="shared" si="60"/>
        <v>374631.5370551924</v>
      </c>
      <c r="AR57" s="142">
        <f t="shared" si="61"/>
        <v>4088.1902829648611</v>
      </c>
      <c r="AS57" s="142">
        <f t="shared" si="62"/>
        <v>6745.5139668920447</v>
      </c>
      <c r="AT57" s="156"/>
      <c r="AU57" s="142">
        <f t="shared" si="63"/>
        <v>6643.3092098178986</v>
      </c>
      <c r="AV57" s="193">
        <f t="shared" si="64"/>
        <v>34954.026919349555</v>
      </c>
      <c r="AW57" s="193">
        <f t="shared" si="65"/>
        <v>7614.254402022053</v>
      </c>
      <c r="AX57" s="193"/>
      <c r="AY57" s="193"/>
      <c r="AZ57" s="193">
        <f t="shared" si="66"/>
        <v>5876.7735317619872</v>
      </c>
      <c r="BA57" s="193">
        <f t="shared" si="67"/>
        <v>11753.547063523974</v>
      </c>
      <c r="BB57" s="193">
        <f t="shared" si="68"/>
        <v>1175.3547063523974</v>
      </c>
      <c r="BC57" s="193">
        <f t="shared" si="69"/>
        <v>1481.968977574762</v>
      </c>
      <c r="BD57" s="193">
        <f t="shared" si="70"/>
        <v>7052.1282381143783</v>
      </c>
      <c r="BE57" s="193"/>
      <c r="BF57" s="193">
        <f t="shared" si="71"/>
        <v>8994.0186225226935</v>
      </c>
      <c r="BG57" s="193">
        <f t="shared" si="72"/>
        <v>11804.649442061036</v>
      </c>
      <c r="BH57" s="193">
        <f t="shared" si="73"/>
        <v>20747.56568604667</v>
      </c>
      <c r="BI57" s="193">
        <f t="shared" si="74"/>
        <v>42414.974185760431</v>
      </c>
      <c r="BJ57" s="193">
        <f t="shared" si="75"/>
        <v>3474.961740520132</v>
      </c>
      <c r="BK57" s="193">
        <f t="shared" si="76"/>
        <v>2299.607034167735</v>
      </c>
      <c r="BL57" s="193">
        <f t="shared" si="77"/>
        <v>2708.4260624642206</v>
      </c>
      <c r="BM57" s="193">
        <f t="shared" si="78"/>
        <v>22025.12514947318</v>
      </c>
      <c r="BN57" s="193">
        <f t="shared" si="79"/>
        <v>11906.854199135163</v>
      </c>
      <c r="BO57" s="142">
        <f t="shared" si="80"/>
        <v>511023.78537060763</v>
      </c>
      <c r="BQ57" s="244">
        <f t="shared" si="44"/>
        <v>385465.24130504933</v>
      </c>
      <c r="BR57" s="142">
        <f t="shared" si="81"/>
        <v>6643.3092098178986</v>
      </c>
      <c r="BS57" s="142">
        <f t="shared" si="82"/>
        <v>34954.026919349555</v>
      </c>
      <c r="BT57" s="142">
        <f t="shared" si="83"/>
        <v>8994.0186225226935</v>
      </c>
      <c r="BU57" s="142">
        <f t="shared" si="84"/>
        <v>32552.215128107706</v>
      </c>
      <c r="BV57" s="142">
        <f t="shared" si="85"/>
        <v>3474.961740520132</v>
      </c>
      <c r="BW57" s="142">
        <f t="shared" si="86"/>
        <v>2299.607034167735</v>
      </c>
      <c r="BX57" s="142">
        <f t="shared" si="87"/>
        <v>2708.4260624642206</v>
      </c>
      <c r="BY57" s="142">
        <f t="shared" si="88"/>
        <v>22025.12514947318</v>
      </c>
      <c r="BZ57" s="142">
        <f t="shared" si="89"/>
        <v>11906.854199135094</v>
      </c>
      <c r="CA57" s="25"/>
      <c r="CB57" s="133">
        <f t="shared" si="90"/>
        <v>75.430000000000007</v>
      </c>
      <c r="CC57" s="133">
        <f t="shared" si="91"/>
        <v>1.2999999999999998</v>
      </c>
      <c r="CD57" s="133">
        <f t="shared" si="92"/>
        <v>6.8399999999999981</v>
      </c>
      <c r="CE57" s="133">
        <f t="shared" si="93"/>
        <v>1.76</v>
      </c>
      <c r="CF57" s="133">
        <f t="shared" si="94"/>
        <v>6.37</v>
      </c>
      <c r="CG57" s="133">
        <f t="shared" si="95"/>
        <v>0.68</v>
      </c>
      <c r="CH57" s="133">
        <f t="shared" si="96"/>
        <v>0.45000000000000012</v>
      </c>
      <c r="CI57" s="133">
        <f t="shared" si="97"/>
        <v>0.53</v>
      </c>
      <c r="CJ57" s="133">
        <f t="shared" si="98"/>
        <v>4.3099999999999987</v>
      </c>
      <c r="CK57" s="133">
        <f t="shared" si="99"/>
        <v>2.3299999999999699</v>
      </c>
      <c r="CM57" s="207">
        <f t="shared" si="45"/>
        <v>0.11203750303096162</v>
      </c>
      <c r="CN57" s="140">
        <f t="shared" si="46"/>
        <v>1.4205122445250025E-2</v>
      </c>
      <c r="CO57" s="208">
        <f t="shared" si="47"/>
        <v>0.39739969081041687</v>
      </c>
      <c r="CQ57" s="242">
        <f>($AM57/$AG57)*'(2) 1897 HHs by sector, estate'!CO57</f>
        <v>6201.0687407299265</v>
      </c>
      <c r="CR57" s="242">
        <f>($AM57/$AG57)*'(2) 1897 HHs by sector, estate'!CP57</f>
        <v>1683.3920700908113</v>
      </c>
      <c r="CS57" s="242">
        <f>($AM57/$AG57)*'(2) 1897 HHs by sector, estate'!CQ57</f>
        <v>1952.0333049058243</v>
      </c>
      <c r="CT57" s="242">
        <f>($AM57/$AG57)*'(2) 1897 HHs by sector, estate'!CR57</f>
        <v>48799.23831264671</v>
      </c>
      <c r="CU57" s="242">
        <f>($AM57/$AG57)*'(2) 1897 HHs by sector, estate'!CS57</f>
        <v>243654.61064596876</v>
      </c>
      <c r="CV57" s="242">
        <f t="shared" si="48"/>
        <v>302290.343074342</v>
      </c>
      <c r="CW57" s="242">
        <f>($AM57/$AG57)*'(2) 1897 HHs by sector, estate'!CT57</f>
        <v>208733.44229626557</v>
      </c>
      <c r="CX57" s="242">
        <f>($AM57/$AG57)*'(2) 1897 HHs by sector, estate'!CU57</f>
        <v>511023.78537060763</v>
      </c>
      <c r="CZ57" s="255">
        <f t="shared" si="49"/>
        <v>1.2134599050478154</v>
      </c>
      <c r="DA57" s="255">
        <f t="shared" si="50"/>
        <v>0.32941560026799382</v>
      </c>
      <c r="DB57" s="255">
        <f t="shared" si="51"/>
        <v>0.38198482356161939</v>
      </c>
      <c r="DC57" s="255">
        <f t="shared" si="52"/>
        <v>9.5493086055194567</v>
      </c>
      <c r="DD57" s="255">
        <f t="shared" si="53"/>
        <v>47.679700558216517</v>
      </c>
      <c r="DE57" s="255">
        <f t="shared" si="54"/>
        <v>59.153869492613396</v>
      </c>
      <c r="DF57" s="255">
        <f t="shared" si="55"/>
        <v>40.84613050738659</v>
      </c>
      <c r="DG57" s="255">
        <f t="shared" si="56"/>
        <v>100</v>
      </c>
      <c r="DI57" s="355">
        <f t="shared" si="57"/>
        <v>0</v>
      </c>
    </row>
    <row r="58" spans="1:115">
      <c r="A58" s="1">
        <f t="shared" si="100"/>
        <v>48</v>
      </c>
      <c r="B58" s="25">
        <v>13</v>
      </c>
      <c r="C58" s="1">
        <v>9</v>
      </c>
      <c r="D58" s="122">
        <v>0</v>
      </c>
      <c r="E58" s="4" t="s">
        <v>370</v>
      </c>
      <c r="F58" s="142">
        <v>257683.63320000001</v>
      </c>
      <c r="G58" s="142">
        <v>255212.59889999998</v>
      </c>
      <c r="H58" s="142">
        <v>1844.5748999999998</v>
      </c>
      <c r="I58" s="142">
        <v>626.45940000002759</v>
      </c>
      <c r="J58" s="153"/>
      <c r="K58" s="142">
        <v>7726.3325999999997</v>
      </c>
      <c r="L58" s="142">
        <v>27947.049899999995</v>
      </c>
      <c r="M58" s="142">
        <v>9744.9239999999991</v>
      </c>
      <c r="P58" s="142">
        <v>2714.6574000000001</v>
      </c>
      <c r="Q58" s="142">
        <v>6821.4467999999997</v>
      </c>
      <c r="R58" s="142">
        <v>522.04949999999997</v>
      </c>
      <c r="S58" s="142">
        <v>417.63959999999997</v>
      </c>
      <c r="T58" s="142">
        <v>7726.3325999999943</v>
      </c>
      <c r="U58" s="153"/>
      <c r="V58" s="142">
        <v>4802.8553999999995</v>
      </c>
      <c r="W58" s="142">
        <v>8561.6118000000006</v>
      </c>
      <c r="X58" s="142">
        <v>13573.286999999998</v>
      </c>
      <c r="Y58" s="142">
        <v>27738.230100000001</v>
      </c>
      <c r="Z58" s="142">
        <v>1879.3781999999999</v>
      </c>
      <c r="AA58" s="142">
        <v>1392.1320000000003</v>
      </c>
      <c r="AB58" s="142">
        <v>2053.3946999999998</v>
      </c>
      <c r="AC58" s="142">
        <v>15626.681699999999</v>
      </c>
      <c r="AD58" s="142">
        <v>6786.6435000000019</v>
      </c>
      <c r="AE58" s="142">
        <v>348033</v>
      </c>
      <c r="AG58" s="153">
        <v>2113674</v>
      </c>
      <c r="AH58" s="142">
        <v>1367.8</v>
      </c>
      <c r="AI58" s="142">
        <v>1292</v>
      </c>
      <c r="AJ58" s="142">
        <v>2659.8</v>
      </c>
      <c r="AK58" s="142">
        <v>1348293.4147431492</v>
      </c>
      <c r="AL58" s="142">
        <v>1273574.4201258584</v>
      </c>
      <c r="AM58" s="142">
        <v>2621867.8348690076</v>
      </c>
      <c r="AN58" s="142">
        <f t="shared" si="58"/>
        <v>24.043151160917322</v>
      </c>
      <c r="AO58" s="296"/>
      <c r="AP58" s="142">
        <f t="shared" si="59"/>
        <v>319638.89864721976</v>
      </c>
      <c r="AQ58" s="142">
        <f t="shared" si="60"/>
        <v>316573.74983523262</v>
      </c>
      <c r="AR58" s="142">
        <f t="shared" si="61"/>
        <v>2288.0688314833396</v>
      </c>
      <c r="AS58" s="142">
        <f t="shared" si="62"/>
        <v>777.07998050380991</v>
      </c>
      <c r="AT58" s="156"/>
      <c r="AU58" s="142">
        <f t="shared" si="63"/>
        <v>9583.9864262132342</v>
      </c>
      <c r="AV58" s="193">
        <f t="shared" si="64"/>
        <v>34666.401352473986</v>
      </c>
      <c r="AW58" s="193">
        <f t="shared" si="65"/>
        <v>12087.91080783651</v>
      </c>
      <c r="AX58" s="193"/>
      <c r="AY58" s="193"/>
      <c r="AZ58" s="193">
        <f t="shared" si="66"/>
        <v>3367.3465821830277</v>
      </c>
      <c r="BA58" s="193">
        <f t="shared" si="67"/>
        <v>8461.5375654855579</v>
      </c>
      <c r="BB58" s="193">
        <f t="shared" si="68"/>
        <v>647.56665041981296</v>
      </c>
      <c r="BC58" s="193">
        <f t="shared" si="69"/>
        <v>518.05332033585046</v>
      </c>
      <c r="BD58" s="193">
        <f t="shared" si="70"/>
        <v>9583.9864262132269</v>
      </c>
      <c r="BE58" s="193"/>
      <c r="BF58" s="193">
        <f t="shared" si="71"/>
        <v>5957.6131838622796</v>
      </c>
      <c r="BG58" s="193">
        <f t="shared" si="72"/>
        <v>10620.093066884934</v>
      </c>
      <c r="BH58" s="193">
        <f t="shared" si="73"/>
        <v>16836.73291091514</v>
      </c>
      <c r="BI58" s="193">
        <f t="shared" si="74"/>
        <v>34407.374692306068</v>
      </c>
      <c r="BJ58" s="193">
        <f t="shared" si="75"/>
        <v>2331.2399415113268</v>
      </c>
      <c r="BK58" s="193">
        <f t="shared" si="76"/>
        <v>1726.844401119502</v>
      </c>
      <c r="BL58" s="193">
        <f t="shared" si="77"/>
        <v>2547.0954916512646</v>
      </c>
      <c r="BM58" s="193">
        <f t="shared" si="78"/>
        <v>19383.828402566403</v>
      </c>
      <c r="BN58" s="193">
        <f t="shared" si="79"/>
        <v>8418.3664554575735</v>
      </c>
      <c r="BO58" s="142">
        <f t="shared" si="80"/>
        <v>431711.10027987545</v>
      </c>
      <c r="BQ58" s="244">
        <f t="shared" si="44"/>
        <v>319638.89864721976</v>
      </c>
      <c r="BR58" s="142">
        <f t="shared" si="81"/>
        <v>9583.9864262132342</v>
      </c>
      <c r="BS58" s="142">
        <f t="shared" si="82"/>
        <v>34666.401352473986</v>
      </c>
      <c r="BT58" s="142">
        <f t="shared" si="83"/>
        <v>5957.6131838622796</v>
      </c>
      <c r="BU58" s="142">
        <f t="shared" si="84"/>
        <v>27456.825977800072</v>
      </c>
      <c r="BV58" s="142">
        <f t="shared" si="85"/>
        <v>2331.2399415113268</v>
      </c>
      <c r="BW58" s="142">
        <f t="shared" si="86"/>
        <v>1726.844401119502</v>
      </c>
      <c r="BX58" s="142">
        <f t="shared" si="87"/>
        <v>2547.0954916512646</v>
      </c>
      <c r="BY58" s="142">
        <f t="shared" si="88"/>
        <v>19383.828402566403</v>
      </c>
      <c r="BZ58" s="142">
        <f t="shared" si="89"/>
        <v>8418.3664554576389</v>
      </c>
      <c r="CA58" s="25"/>
      <c r="CB58" s="133">
        <f t="shared" si="90"/>
        <v>74.039999999999992</v>
      </c>
      <c r="CC58" s="133">
        <f t="shared" si="91"/>
        <v>2.2199999999999998</v>
      </c>
      <c r="CD58" s="133">
        <f t="shared" si="92"/>
        <v>8.0299999999999976</v>
      </c>
      <c r="CE58" s="133">
        <f t="shared" si="93"/>
        <v>1.3799999999999997</v>
      </c>
      <c r="CF58" s="133">
        <f t="shared" si="94"/>
        <v>6.3599999999999985</v>
      </c>
      <c r="CG58" s="133">
        <f t="shared" si="95"/>
        <v>0.53999999999999981</v>
      </c>
      <c r="CH58" s="133">
        <f t="shared" si="96"/>
        <v>0.4</v>
      </c>
      <c r="CI58" s="133">
        <f t="shared" si="97"/>
        <v>0.58999999999999986</v>
      </c>
      <c r="CJ58" s="133">
        <f t="shared" si="98"/>
        <v>4.4899999999999984</v>
      </c>
      <c r="CK58" s="133">
        <f t="shared" si="99"/>
        <v>1.9500000000000028</v>
      </c>
      <c r="CM58" s="207">
        <f t="shared" si="45"/>
        <v>0.11359984139786436</v>
      </c>
      <c r="CN58" s="140">
        <f t="shared" si="46"/>
        <v>1.2647568491361987E-2</v>
      </c>
      <c r="CO58" s="208">
        <f t="shared" si="47"/>
        <v>0.39014025186209511</v>
      </c>
      <c r="CQ58" s="242">
        <f>($AM58/$AG58)*'(2) 1897 HHs by sector, estate'!CO58</f>
        <v>4156.8303877021826</v>
      </c>
      <c r="CR58" s="242">
        <f>($AM58/$AG58)*'(2) 1897 HHs by sector, estate'!CP58</f>
        <v>1437.4888103698881</v>
      </c>
      <c r="CS58" s="242">
        <f>($AM58/$AG58)*'(2) 1897 HHs by sector, estate'!CQ58</f>
        <v>2957.2890715182739</v>
      </c>
      <c r="CT58" s="242">
        <f>($AM58/$AG58)*'(2) 1897 HHs by sector, estate'!CR58</f>
        <v>42607.307227171252</v>
      </c>
      <c r="CU58" s="242">
        <f>($AM58/$AG58)*'(2) 1897 HHs by sector, estate'!CS58</f>
        <v>377086.93397937191</v>
      </c>
      <c r="CV58" s="242">
        <f t="shared" si="48"/>
        <v>428245.84947613353</v>
      </c>
      <c r="CW58" s="242">
        <f>($AM58/$AG58)*'(2) 1897 HHs by sector, estate'!CT58</f>
        <v>3465.2508037419043</v>
      </c>
      <c r="CX58" s="242">
        <f>($AM58/$AG58)*'(2) 1897 HHs by sector, estate'!CU58</f>
        <v>431711.10027987539</v>
      </c>
      <c r="CZ58" s="255">
        <f t="shared" si="49"/>
        <v>0.96287317722600541</v>
      </c>
      <c r="DA58" s="255">
        <f t="shared" si="50"/>
        <v>0.3329747160631204</v>
      </c>
      <c r="DB58" s="255">
        <f t="shared" si="51"/>
        <v>0.68501575928927549</v>
      </c>
      <c r="DC58" s="255">
        <f t="shared" si="52"/>
        <v>9.8694027555810404</v>
      </c>
      <c r="DD58" s="255">
        <f t="shared" si="53"/>
        <v>87.34705541157247</v>
      </c>
      <c r="DE58" s="255">
        <f t="shared" si="54"/>
        <v>99.197321819731897</v>
      </c>
      <c r="DF58" s="255">
        <f t="shared" si="55"/>
        <v>0.80267818026810189</v>
      </c>
      <c r="DG58" s="255">
        <f t="shared" si="56"/>
        <v>100</v>
      </c>
      <c r="DI58" s="355">
        <f t="shared" si="57"/>
        <v>0</v>
      </c>
    </row>
    <row r="59" spans="1:115">
      <c r="A59" s="1">
        <f t="shared" si="100"/>
        <v>49</v>
      </c>
      <c r="B59" s="25">
        <v>41</v>
      </c>
      <c r="C59" s="1">
        <v>9</v>
      </c>
      <c r="D59" s="122">
        <v>0</v>
      </c>
      <c r="E59" s="20" t="s">
        <v>10</v>
      </c>
      <c r="F59" s="142">
        <v>161183.41439999998</v>
      </c>
      <c r="G59" s="142">
        <v>155726.43599999999</v>
      </c>
      <c r="H59" s="142">
        <v>2692.7447999999999</v>
      </c>
      <c r="I59" s="142">
        <v>2764.233600000015</v>
      </c>
      <c r="J59" s="153"/>
      <c r="K59" s="142">
        <v>548.08079999999995</v>
      </c>
      <c r="L59" s="142">
        <v>18372.621599999999</v>
      </c>
      <c r="M59" s="142">
        <v>4456.1352000000006</v>
      </c>
      <c r="P59" s="142">
        <v>2764.2335999999996</v>
      </c>
      <c r="Q59" s="142">
        <v>5766.7631999999994</v>
      </c>
      <c r="R59" s="142">
        <v>714.88799999999992</v>
      </c>
      <c r="S59" s="142">
        <v>405.10320000000007</v>
      </c>
      <c r="T59" s="142">
        <v>4265.4983999999986</v>
      </c>
      <c r="U59" s="153"/>
      <c r="V59" s="142">
        <v>4932.7271999999994</v>
      </c>
      <c r="W59" s="142">
        <v>6267.1848</v>
      </c>
      <c r="X59" s="142">
        <v>13392.235199999999</v>
      </c>
      <c r="Y59" s="142">
        <v>33599.736000000004</v>
      </c>
      <c r="Z59" s="142">
        <v>2239.9823999999999</v>
      </c>
      <c r="AA59" s="142">
        <v>1572.7536</v>
      </c>
      <c r="AB59" s="142">
        <v>2287.6415999999999</v>
      </c>
      <c r="AC59" s="142">
        <v>16466.2536</v>
      </c>
      <c r="AD59" s="142">
        <v>11033.104800000005</v>
      </c>
      <c r="AE59" s="142">
        <v>238295.99999999997</v>
      </c>
      <c r="AG59" s="153">
        <v>1447790</v>
      </c>
      <c r="AH59" s="142">
        <v>828.1</v>
      </c>
      <c r="AI59" s="142">
        <v>774.6</v>
      </c>
      <c r="AJ59" s="142">
        <v>1602.7</v>
      </c>
      <c r="AK59" s="142">
        <v>822855.57918756024</v>
      </c>
      <c r="AL59" s="142">
        <v>769694.3987908276</v>
      </c>
      <c r="AM59" s="142">
        <v>1592549.9779783878</v>
      </c>
      <c r="AN59" s="142">
        <f t="shared" si="58"/>
        <v>9.9986861339274231</v>
      </c>
      <c r="AO59" s="296"/>
      <c r="AP59" s="142">
        <f t="shared" si="59"/>
        <v>177299.63810580355</v>
      </c>
      <c r="AQ59" s="142">
        <f t="shared" si="60"/>
        <v>171297.03356319133</v>
      </c>
      <c r="AR59" s="142">
        <f t="shared" si="61"/>
        <v>2961.9839009396514</v>
      </c>
      <c r="AS59" s="142">
        <f t="shared" si="62"/>
        <v>3040.6206416725795</v>
      </c>
      <c r="AT59" s="156"/>
      <c r="AU59" s="142">
        <f t="shared" si="63"/>
        <v>602.88167895231845</v>
      </c>
      <c r="AV59" s="193">
        <f t="shared" si="64"/>
        <v>20209.642368358156</v>
      </c>
      <c r="AW59" s="193">
        <f t="shared" si="65"/>
        <v>4901.6901723514602</v>
      </c>
      <c r="AX59" s="193"/>
      <c r="AY59" s="193"/>
      <c r="AZ59" s="193">
        <f t="shared" si="66"/>
        <v>3040.6206416725627</v>
      </c>
      <c r="BA59" s="193">
        <f t="shared" si="67"/>
        <v>6343.3637524548285</v>
      </c>
      <c r="BB59" s="193">
        <f t="shared" si="68"/>
        <v>786.36740732911107</v>
      </c>
      <c r="BC59" s="193">
        <f t="shared" si="69"/>
        <v>445.60819748649635</v>
      </c>
      <c r="BD59" s="193">
        <f t="shared" si="70"/>
        <v>4691.9921970636942</v>
      </c>
      <c r="BE59" s="193"/>
      <c r="BF59" s="193">
        <f t="shared" si="71"/>
        <v>5425.9351105708656</v>
      </c>
      <c r="BG59" s="193">
        <f t="shared" si="72"/>
        <v>6893.8209375852066</v>
      </c>
      <c r="BH59" s="193">
        <f t="shared" si="73"/>
        <v>14731.282763965346</v>
      </c>
      <c r="BI59" s="193">
        <f t="shared" si="74"/>
        <v>36959.268144468224</v>
      </c>
      <c r="BJ59" s="193">
        <f t="shared" si="75"/>
        <v>2463.9512096312146</v>
      </c>
      <c r="BK59" s="193">
        <f t="shared" si="76"/>
        <v>1730.0082961240444</v>
      </c>
      <c r="BL59" s="193">
        <f t="shared" si="77"/>
        <v>2516.3757034531554</v>
      </c>
      <c r="BM59" s="193">
        <f t="shared" si="78"/>
        <v>18112.662615480527</v>
      </c>
      <c r="BN59" s="193">
        <f t="shared" si="79"/>
        <v>12136.270319779287</v>
      </c>
      <c r="BO59" s="142">
        <f t="shared" si="80"/>
        <v>262122.46910970367</v>
      </c>
      <c r="BQ59" s="244">
        <f t="shared" si="44"/>
        <v>177299.63810580355</v>
      </c>
      <c r="BR59" s="142">
        <f t="shared" si="81"/>
        <v>602.88167895231845</v>
      </c>
      <c r="BS59" s="142">
        <f t="shared" si="82"/>
        <v>20209.642368358156</v>
      </c>
      <c r="BT59" s="142">
        <f t="shared" si="83"/>
        <v>5425.9351105708656</v>
      </c>
      <c r="BU59" s="142">
        <f t="shared" si="84"/>
        <v>21625.103701550554</v>
      </c>
      <c r="BV59" s="142">
        <f t="shared" si="85"/>
        <v>2463.9512096312146</v>
      </c>
      <c r="BW59" s="142">
        <f t="shared" si="86"/>
        <v>1730.0082961240444</v>
      </c>
      <c r="BX59" s="142">
        <f t="shared" si="87"/>
        <v>2516.3757034531554</v>
      </c>
      <c r="BY59" s="142">
        <f t="shared" si="88"/>
        <v>18112.662615480527</v>
      </c>
      <c r="BZ59" s="142">
        <f t="shared" si="89"/>
        <v>12136.270319779287</v>
      </c>
      <c r="CA59" s="25"/>
      <c r="CB59" s="133">
        <f t="shared" si="90"/>
        <v>67.639999999999986</v>
      </c>
      <c r="CC59" s="133">
        <f t="shared" si="91"/>
        <v>0.23</v>
      </c>
      <c r="CD59" s="133">
        <f t="shared" si="92"/>
        <v>7.7100000000000017</v>
      </c>
      <c r="CE59" s="133">
        <f t="shared" si="93"/>
        <v>2.0699999999999998</v>
      </c>
      <c r="CF59" s="133">
        <f t="shared" si="94"/>
        <v>8.2500000000000018</v>
      </c>
      <c r="CG59" s="133">
        <f t="shared" si="95"/>
        <v>0.94000000000000006</v>
      </c>
      <c r="CH59" s="133">
        <f t="shared" si="96"/>
        <v>0.66</v>
      </c>
      <c r="CI59" s="133">
        <f t="shared" si="97"/>
        <v>0.96000000000000019</v>
      </c>
      <c r="CJ59" s="133">
        <f t="shared" si="98"/>
        <v>6.9100000000000019</v>
      </c>
      <c r="CK59" s="133">
        <f t="shared" si="99"/>
        <v>4.6300000000000239</v>
      </c>
      <c r="CM59" s="207">
        <f t="shared" si="45"/>
        <v>0.17280912756363259</v>
      </c>
      <c r="CN59" s="140">
        <f t="shared" si="46"/>
        <v>2.8833363639180983E-2</v>
      </c>
      <c r="CO59" s="208">
        <f t="shared" si="47"/>
        <v>0.48444098819607295</v>
      </c>
      <c r="CQ59" s="242">
        <f>($AM59/$AG59)*'(2) 1897 HHs by sector, estate'!CO59</f>
        <v>4120.8804587723125</v>
      </c>
      <c r="CR59" s="242">
        <f>($AM59/$AG59)*'(2) 1897 HHs by sector, estate'!CP59</f>
        <v>856.18574269734484</v>
      </c>
      <c r="CS59" s="242">
        <f>($AM59/$AG59)*'(2) 1897 HHs by sector, estate'!CQ59</f>
        <v>2299.69788617925</v>
      </c>
      <c r="CT59" s="242">
        <f>($AM59/$AG59)*'(2) 1897 HHs by sector, estate'!CR59</f>
        <v>44128.961036013556</v>
      </c>
      <c r="CU59" s="242">
        <f>($AM59/$AG59)*'(2) 1897 HHs by sector, estate'!CS59</f>
        <v>203409.56348799411</v>
      </c>
      <c r="CV59" s="242">
        <f t="shared" si="48"/>
        <v>254815.28861165658</v>
      </c>
      <c r="CW59" s="242">
        <f>($AM59/$AG59)*'(2) 1897 HHs by sector, estate'!CT59</f>
        <v>7307.1804980471206</v>
      </c>
      <c r="CX59" s="242">
        <f>($AM59/$AG59)*'(2) 1897 HHs by sector, estate'!CU59</f>
        <v>262122.4691097037</v>
      </c>
      <c r="CZ59" s="255">
        <f t="shared" si="49"/>
        <v>1.5721202660606857</v>
      </c>
      <c r="DA59" s="255">
        <f t="shared" si="50"/>
        <v>0.32663576899964775</v>
      </c>
      <c r="DB59" s="255">
        <f t="shared" si="51"/>
        <v>0.87733718287873241</v>
      </c>
      <c r="DC59" s="255">
        <f t="shared" si="52"/>
        <v>16.835245443054585</v>
      </c>
      <c r="DD59" s="255">
        <f t="shared" si="53"/>
        <v>77.600964228237515</v>
      </c>
      <c r="DE59" s="255">
        <f t="shared" si="54"/>
        <v>97.212302889231168</v>
      </c>
      <c r="DF59" s="255">
        <f t="shared" si="55"/>
        <v>2.7876971107688266</v>
      </c>
      <c r="DG59" s="255">
        <f t="shared" si="56"/>
        <v>100</v>
      </c>
      <c r="DI59" s="355">
        <f t="shared" si="57"/>
        <v>0</v>
      </c>
    </row>
    <row r="60" spans="1:115" ht="16" thickBot="1">
      <c r="A60" s="1">
        <f t="shared" si="100"/>
        <v>50</v>
      </c>
      <c r="B60" s="25">
        <v>47</v>
      </c>
      <c r="C60" s="1">
        <v>9</v>
      </c>
      <c r="D60" s="122">
        <v>0</v>
      </c>
      <c r="E60" s="20" t="s">
        <v>202</v>
      </c>
      <c r="F60" s="142">
        <v>323675.78129999997</v>
      </c>
      <c r="G60" s="142">
        <v>319877.11719999998</v>
      </c>
      <c r="H60" s="142">
        <v>2367.9983999999999</v>
      </c>
      <c r="I60" s="142">
        <v>1430.6656999999805</v>
      </c>
      <c r="J60" s="153"/>
      <c r="K60" s="142">
        <v>1183.9992</v>
      </c>
      <c r="L60" s="142">
        <v>43758.637099999993</v>
      </c>
      <c r="M60" s="142">
        <v>8781.3274000000001</v>
      </c>
      <c r="P60" s="142">
        <v>5870.6626999999999</v>
      </c>
      <c r="Q60" s="142">
        <v>14849.323299999996</v>
      </c>
      <c r="R60" s="142">
        <v>1233.3325</v>
      </c>
      <c r="S60" s="142">
        <v>937.33269999999993</v>
      </c>
      <c r="T60" s="142">
        <v>12086.658499999998</v>
      </c>
      <c r="U60" s="153"/>
      <c r="V60" s="142">
        <v>8682.6607999999997</v>
      </c>
      <c r="W60" s="142">
        <v>11593.325500000001</v>
      </c>
      <c r="X60" s="142">
        <v>37493.307999999997</v>
      </c>
      <c r="Y60" s="142">
        <v>66945.288100000005</v>
      </c>
      <c r="Z60" s="142">
        <v>4193.3304999999991</v>
      </c>
      <c r="AA60" s="142">
        <v>2614.6649000000002</v>
      </c>
      <c r="AB60" s="142">
        <v>5475.9963000000007</v>
      </c>
      <c r="AC60" s="142">
        <v>32461.311400000002</v>
      </c>
      <c r="AD60" s="142">
        <v>22199.985000000001</v>
      </c>
      <c r="AE60" s="142">
        <v>493333</v>
      </c>
      <c r="AG60" s="153">
        <v>2733612</v>
      </c>
      <c r="AH60" s="142">
        <v>1639.4</v>
      </c>
      <c r="AI60" s="142">
        <v>1576.3</v>
      </c>
      <c r="AJ60" s="142">
        <v>3215.7</v>
      </c>
      <c r="AK60" s="142">
        <v>1622842.0970356404</v>
      </c>
      <c r="AL60" s="142">
        <v>1560379.4056101497</v>
      </c>
      <c r="AM60" s="142">
        <v>3183221.5026457901</v>
      </c>
      <c r="AN60" s="142">
        <f t="shared" si="58"/>
        <v>16.447451307858984</v>
      </c>
      <c r="AO60" s="296"/>
      <c r="AP60" s="142">
        <f t="shared" si="59"/>
        <v>376912.19782464963</v>
      </c>
      <c r="AQ60" s="142">
        <f t="shared" si="60"/>
        <v>372488.75029645301</v>
      </c>
      <c r="AR60" s="142">
        <f t="shared" si="61"/>
        <v>2757.4737838108799</v>
      </c>
      <c r="AS60" s="142">
        <f t="shared" si="62"/>
        <v>1665.9737443857171</v>
      </c>
      <c r="AT60" s="156"/>
      <c r="AU60" s="142">
        <f t="shared" si="63"/>
        <v>1378.73689190544</v>
      </c>
      <c r="AV60" s="193">
        <f t="shared" si="64"/>
        <v>50955.817630005207</v>
      </c>
      <c r="AW60" s="193">
        <f t="shared" si="65"/>
        <v>10225.631948298678</v>
      </c>
      <c r="AX60" s="193"/>
      <c r="AY60" s="193"/>
      <c r="AZ60" s="193">
        <f t="shared" si="66"/>
        <v>6836.2370890311386</v>
      </c>
      <c r="BA60" s="193">
        <f t="shared" si="67"/>
        <v>17291.658519314056</v>
      </c>
      <c r="BB60" s="193">
        <f t="shared" si="68"/>
        <v>1436.1842624014998</v>
      </c>
      <c r="BC60" s="193">
        <f t="shared" si="69"/>
        <v>1091.5000394251399</v>
      </c>
      <c r="BD60" s="193">
        <f t="shared" si="70"/>
        <v>14074.605771534696</v>
      </c>
      <c r="BE60" s="193"/>
      <c r="BF60" s="193">
        <f t="shared" si="71"/>
        <v>10110.737207306558</v>
      </c>
      <c r="BG60" s="193">
        <f t="shared" si="72"/>
        <v>13500.1320665741</v>
      </c>
      <c r="BH60" s="193">
        <f t="shared" si="73"/>
        <v>43660.001577005598</v>
      </c>
      <c r="BI60" s="193">
        <f t="shared" si="74"/>
        <v>77956.081763153416</v>
      </c>
      <c r="BJ60" s="193">
        <f t="shared" si="75"/>
        <v>4883.0264921650987</v>
      </c>
      <c r="BK60" s="193">
        <f t="shared" si="76"/>
        <v>3044.71063629118</v>
      </c>
      <c r="BL60" s="193">
        <f t="shared" si="77"/>
        <v>6376.6581250626605</v>
      </c>
      <c r="BM60" s="193">
        <f t="shared" si="78"/>
        <v>37800.369786407478</v>
      </c>
      <c r="BN60" s="193">
        <f t="shared" si="79"/>
        <v>25851.316723226999</v>
      </c>
      <c r="BO60" s="142">
        <f t="shared" si="80"/>
        <v>574473.70496059989</v>
      </c>
      <c r="BQ60" s="244">
        <f t="shared" si="44"/>
        <v>376912.19782464963</v>
      </c>
      <c r="BR60" s="142">
        <f t="shared" si="81"/>
        <v>1378.73689190544</v>
      </c>
      <c r="BS60" s="142">
        <f t="shared" si="82"/>
        <v>50955.817630005207</v>
      </c>
      <c r="BT60" s="142">
        <f t="shared" si="83"/>
        <v>10110.737207306558</v>
      </c>
      <c r="BU60" s="142">
        <f t="shared" si="84"/>
        <v>57160.133643579698</v>
      </c>
      <c r="BV60" s="142">
        <f t="shared" si="85"/>
        <v>4883.0264921650987</v>
      </c>
      <c r="BW60" s="142">
        <f t="shared" si="86"/>
        <v>3044.71063629118</v>
      </c>
      <c r="BX60" s="142">
        <f t="shared" si="87"/>
        <v>6376.6581250626605</v>
      </c>
      <c r="BY60" s="142">
        <f t="shared" si="88"/>
        <v>37800.369786407478</v>
      </c>
      <c r="BZ60" s="142">
        <f t="shared" si="89"/>
        <v>25851.316723227035</v>
      </c>
      <c r="CA60" s="25"/>
      <c r="CB60" s="133">
        <f t="shared" si="90"/>
        <v>65.610000000000014</v>
      </c>
      <c r="CC60" s="133">
        <f t="shared" si="91"/>
        <v>0.24000000000000002</v>
      </c>
      <c r="CD60" s="133">
        <f t="shared" si="92"/>
        <v>8.8699999999999992</v>
      </c>
      <c r="CE60" s="133">
        <f t="shared" si="93"/>
        <v>1.76</v>
      </c>
      <c r="CF60" s="133">
        <f t="shared" si="94"/>
        <v>9.9500000000000011</v>
      </c>
      <c r="CG60" s="133">
        <f t="shared" si="95"/>
        <v>0.85</v>
      </c>
      <c r="CH60" s="133">
        <f t="shared" si="96"/>
        <v>0.53000000000000014</v>
      </c>
      <c r="CI60" s="133">
        <f t="shared" si="97"/>
        <v>1.1100000000000003</v>
      </c>
      <c r="CJ60" s="133">
        <f t="shared" si="98"/>
        <v>6.580000000000001</v>
      </c>
      <c r="CK60" s="133">
        <f t="shared" si="99"/>
        <v>4.4999999999999858</v>
      </c>
      <c r="CM60" s="207">
        <f t="shared" si="45"/>
        <v>0.2776215138057993</v>
      </c>
      <c r="CN60" s="140">
        <f t="shared" si="46"/>
        <v>5.2648212144749677E-2</v>
      </c>
      <c r="CO60" s="208">
        <f t="shared" si="47"/>
        <v>0.70335847273370766</v>
      </c>
      <c r="CQ60" s="242">
        <f>($AM60/$AG60)*'(2) 1897 HHs by sector, estate'!CO60</f>
        <v>10611.619253934172</v>
      </c>
      <c r="CR60" s="242">
        <f>($AM60/$AG60)*'(2) 1897 HHs by sector, estate'!CP60</f>
        <v>1681.6353553813492</v>
      </c>
      <c r="CS60" s="242">
        <f>($AM60/$AG60)*'(2) 1897 HHs by sector, estate'!CQ60</f>
        <v>4801.5501874222773</v>
      </c>
      <c r="CT60" s="242">
        <f>($AM60/$AG60)*'(2) 1897 HHs by sector, estate'!CR60</f>
        <v>157477.10221440371</v>
      </c>
      <c r="CU60" s="242">
        <f>($AM60/$AG60)*'(2) 1897 HHs by sector, estate'!CS60</f>
        <v>388036.20241889835</v>
      </c>
      <c r="CV60" s="242">
        <f t="shared" si="48"/>
        <v>562608.10943003988</v>
      </c>
      <c r="CW60" s="242">
        <f>($AM60/$AG60)*'(2) 1897 HHs by sector, estate'!CT60</f>
        <v>11865.595530560078</v>
      </c>
      <c r="CX60" s="242">
        <f>($AM60/$AG60)*'(2) 1897 HHs by sector, estate'!CU60</f>
        <v>574473.70496060001</v>
      </c>
      <c r="CZ60" s="255">
        <f t="shared" si="49"/>
        <v>1.8471897255352994</v>
      </c>
      <c r="DA60" s="255">
        <f t="shared" si="50"/>
        <v>0.29272625376242128</v>
      </c>
      <c r="DB60" s="255">
        <f t="shared" si="51"/>
        <v>0.83581722643886536</v>
      </c>
      <c r="DC60" s="255">
        <f t="shared" si="52"/>
        <v>27.412412588180029</v>
      </c>
      <c r="DD60" s="255">
        <f t="shared" si="53"/>
        <v>67.546381856678991</v>
      </c>
      <c r="DE60" s="255">
        <f t="shared" si="54"/>
        <v>97.934527650595612</v>
      </c>
      <c r="DF60" s="255">
        <f t="shared" si="55"/>
        <v>2.0654723494043776</v>
      </c>
      <c r="DG60" s="255">
        <f t="shared" si="56"/>
        <v>100</v>
      </c>
      <c r="DI60" s="355">
        <f t="shared" si="57"/>
        <v>0</v>
      </c>
    </row>
    <row r="61" spans="1:115" s="11" customFormat="1" ht="16" thickBot="1">
      <c r="A61" s="11">
        <f t="shared" si="100"/>
        <v>51</v>
      </c>
      <c r="B61" s="52">
        <v>0</v>
      </c>
      <c r="C61" s="11">
        <v>10</v>
      </c>
      <c r="D61" s="126">
        <v>0</v>
      </c>
      <c r="E61" s="52" t="s">
        <v>11</v>
      </c>
      <c r="F61" s="157">
        <f>SUM(F11:F60)</f>
        <v>12015461.4913</v>
      </c>
      <c r="G61" s="157">
        <f>SUM(G11:G60)</f>
        <v>11814985.435899999</v>
      </c>
      <c r="H61" s="157">
        <f>SUM(H11:H60)</f>
        <v>108285.53400000001</v>
      </c>
      <c r="I61" s="157">
        <f>SUM(I11:I60)</f>
        <v>92190.521400000143</v>
      </c>
      <c r="J61" s="153"/>
      <c r="K61" s="157">
        <f>SUM(K11:K60)</f>
        <v>69861.310300000012</v>
      </c>
      <c r="L61" s="157">
        <f>SUM(L11:L60)</f>
        <v>1270222.1142000002</v>
      </c>
      <c r="M61" s="157">
        <f>SUM(M11:M60)</f>
        <v>233486.70089999997</v>
      </c>
      <c r="N61" s="157"/>
      <c r="O61" s="157"/>
      <c r="P61" s="157">
        <f>SUM(P11:P60)</f>
        <v>134862.04449999996</v>
      </c>
      <c r="Q61" s="157">
        <f>SUM(Q11:Q60)</f>
        <v>348006.75689999986</v>
      </c>
      <c r="R61" s="157">
        <f>SUM(R11:R60)</f>
        <v>49642.500200000002</v>
      </c>
      <c r="S61" s="157">
        <f>SUM(S11:S60)</f>
        <v>201461.98989999999</v>
      </c>
      <c r="T61" s="157">
        <f>SUM(T11:T60)</f>
        <v>302762.12179999991</v>
      </c>
      <c r="U61" s="194"/>
      <c r="V61" s="157">
        <f t="shared" ref="V61:AE61" si="101">SUM(V11:V60)</f>
        <v>248862.46360000005</v>
      </c>
      <c r="W61" s="157">
        <f t="shared" si="101"/>
        <v>255125.33400000006</v>
      </c>
      <c r="X61" s="157">
        <f t="shared" si="101"/>
        <v>619374.00749999995</v>
      </c>
      <c r="Y61" s="157">
        <f t="shared" si="101"/>
        <v>1551360.6806999997</v>
      </c>
      <c r="Z61" s="157">
        <f t="shared" si="101"/>
        <v>121953.55709999999</v>
      </c>
      <c r="AA61" s="157">
        <f t="shared" si="101"/>
        <v>110775.98860000001</v>
      </c>
      <c r="AB61" s="157">
        <f t="shared" si="101"/>
        <v>107500.66049999998</v>
      </c>
      <c r="AC61" s="157">
        <f t="shared" si="101"/>
        <v>680905.15839999996</v>
      </c>
      <c r="AD61" s="157">
        <f t="shared" si="101"/>
        <v>530225.31610000017</v>
      </c>
      <c r="AE61" s="157">
        <f t="shared" si="101"/>
        <v>16030267.4016</v>
      </c>
      <c r="AF61" s="157"/>
      <c r="AG61" s="157">
        <f t="shared" ref="AG61:AM61" si="102">SUM(AG11:AG60)</f>
        <v>93442864</v>
      </c>
      <c r="AH61" s="157">
        <f t="shared" si="102"/>
        <v>52979.899999999994</v>
      </c>
      <c r="AI61" s="157">
        <f t="shared" si="102"/>
        <v>54627.899999999994</v>
      </c>
      <c r="AJ61" s="157">
        <f t="shared" si="102"/>
        <v>107607.8</v>
      </c>
      <c r="AK61" s="157">
        <f t="shared" si="102"/>
        <v>52512126.266033046</v>
      </c>
      <c r="AL61" s="157">
        <f t="shared" si="102"/>
        <v>54148114.166343339</v>
      </c>
      <c r="AM61" s="157">
        <f t="shared" si="102"/>
        <v>106660240.43237637</v>
      </c>
      <c r="AN61" s="157">
        <f t="shared" si="58"/>
        <v>14.144875131798583</v>
      </c>
      <c r="AO61" s="296"/>
      <c r="AP61" s="157">
        <f>SUM(AP11:AP60)</f>
        <v>13721412.497250885</v>
      </c>
      <c r="AQ61" s="157">
        <f>SUM(AQ11:AQ60)</f>
        <v>13494379.223359009</v>
      </c>
      <c r="AR61" s="157">
        <f>SUM(AR11:AR60)</f>
        <v>122570.04654792913</v>
      </c>
      <c r="AS61" s="157">
        <f>SUM(AS11:AS60)</f>
        <v>104463.22734394875</v>
      </c>
      <c r="AT61" s="195"/>
      <c r="AU61" s="157">
        <f>SUM(AU11:AU60)</f>
        <v>80106.632428027544</v>
      </c>
      <c r="AV61" s="196">
        <f>SUM(AV11:AV60)</f>
        <v>1441413.1503652756</v>
      </c>
      <c r="AW61" s="196">
        <f>SUM(AW11:AW60)</f>
        <v>265778.2445207471</v>
      </c>
      <c r="AX61" s="196"/>
      <c r="AY61" s="196"/>
      <c r="AZ61" s="196">
        <f>SUM(AZ11:AZ60)</f>
        <v>153747.23996557895</v>
      </c>
      <c r="BA61" s="196">
        <f>SUM(BA11:BA60)</f>
        <v>396983.04439999838</v>
      </c>
      <c r="BB61" s="196">
        <f>SUM(BB11:BB60)</f>
        <v>56370.969748215895</v>
      </c>
      <c r="BC61" s="196">
        <f>SUM(BC11:BC60)</f>
        <v>225171.87457587442</v>
      </c>
      <c r="BD61" s="196">
        <f>SUM(BD11:BD60)</f>
        <v>343361.77715486073</v>
      </c>
      <c r="BE61" s="196"/>
      <c r="BF61" s="196">
        <f t="shared" ref="BF61:BO61" si="103">SUM(BF11:BF60)</f>
        <v>282371.89641776925</v>
      </c>
      <c r="BG61" s="196">
        <f t="shared" si="103"/>
        <v>290465.32906279468</v>
      </c>
      <c r="BH61" s="196">
        <f t="shared" si="103"/>
        <v>706306.00697705674</v>
      </c>
      <c r="BI61" s="196">
        <f t="shared" si="103"/>
        <v>1762820.907060656</v>
      </c>
      <c r="BJ61" s="196">
        <f t="shared" si="103"/>
        <v>138701.60734524613</v>
      </c>
      <c r="BK61" s="196">
        <f t="shared" si="103"/>
        <v>125966.37038322477</v>
      </c>
      <c r="BL61" s="196">
        <f t="shared" si="103"/>
        <v>122293.08801146074</v>
      </c>
      <c r="BM61" s="196">
        <f t="shared" si="103"/>
        <v>774299.00656744395</v>
      </c>
      <c r="BN61" s="196">
        <f t="shared" si="103"/>
        <v>601560.83475328004</v>
      </c>
      <c r="BO61" s="197">
        <f t="shared" si="103"/>
        <v>18284896.419562466</v>
      </c>
      <c r="BP61" s="142"/>
      <c r="BQ61" s="299">
        <f>SUM(BQ11:BQ60)</f>
        <v>13721412.497250885</v>
      </c>
      <c r="BR61" s="299">
        <f t="shared" ref="BR61:BU61" si="104">SUM(BR11:BR60)</f>
        <v>80106.632428027544</v>
      </c>
      <c r="BS61" s="299">
        <f t="shared" si="104"/>
        <v>1441413.1503652756</v>
      </c>
      <c r="BT61" s="299">
        <f t="shared" si="104"/>
        <v>282371.89641776925</v>
      </c>
      <c r="BU61" s="299">
        <f t="shared" si="104"/>
        <v>996771.3360398513</v>
      </c>
      <c r="BV61" s="299">
        <f>SUM(BV11:BV60)</f>
        <v>138701.60734524613</v>
      </c>
      <c r="BW61" s="299">
        <f t="shared" ref="BW61" si="105">SUM(BW11:BW60)</f>
        <v>125966.37038322477</v>
      </c>
      <c r="BX61" s="299">
        <f t="shared" ref="BX61" si="106">SUM(BX11:BX60)</f>
        <v>122293.08801146074</v>
      </c>
      <c r="BY61" s="299">
        <f t="shared" ref="BY61" si="107">SUM(BY11:BY60)</f>
        <v>774299.00656744395</v>
      </c>
      <c r="BZ61" s="299">
        <f t="shared" ref="BZ61" si="108">SUM(BZ11:BZ60)</f>
        <v>601560.83475327992</v>
      </c>
      <c r="CA61" s="138"/>
      <c r="CB61" s="132">
        <f t="shared" si="90"/>
        <v>75.042331016820825</v>
      </c>
      <c r="CC61" s="132">
        <f t="shared" si="91"/>
        <v>0.43810274113625186</v>
      </c>
      <c r="CD61" s="132">
        <f t="shared" si="92"/>
        <v>7.8830807530479117</v>
      </c>
      <c r="CE61" s="132">
        <f t="shared" si="93"/>
        <v>1.5442903800957164</v>
      </c>
      <c r="CF61" s="132">
        <f t="shared" si="94"/>
        <v>5.4513370662216891</v>
      </c>
      <c r="CG61" s="132">
        <f t="shared" si="95"/>
        <v>0.75855834325018878</v>
      </c>
      <c r="CH61" s="132">
        <f t="shared" si="96"/>
        <v>0.68890940092204789</v>
      </c>
      <c r="CI61" s="132">
        <f t="shared" si="97"/>
        <v>0.66882023942242852</v>
      </c>
      <c r="CJ61" s="132">
        <f t="shared" si="98"/>
        <v>4.2346370950127143</v>
      </c>
      <c r="CK61" s="132">
        <f t="shared" si="99"/>
        <v>3.2899329640702462</v>
      </c>
      <c r="CM61" s="207">
        <f t="shared" si="45"/>
        <v>0.12016886169421642</v>
      </c>
      <c r="CN61" s="140">
        <f t="shared" si="46"/>
        <v>1.5247115063591181E-2</v>
      </c>
      <c r="CO61" s="208">
        <f t="shared" si="47"/>
        <v>0.42671607918547305</v>
      </c>
      <c r="CQ61" s="247">
        <f>SUM(CQ11:CQ60)</f>
        <v>264817.51826719451</v>
      </c>
      <c r="CR61" s="264">
        <f t="shared" ref="CR61:CX61" si="109">SUM(CR11:CR60)</f>
        <v>98677.820211511629</v>
      </c>
      <c r="CS61" s="264">
        <f t="shared" si="109"/>
        <v>105952.87388610939</v>
      </c>
      <c r="CT61" s="264">
        <f t="shared" si="109"/>
        <v>1950379.9314727669</v>
      </c>
      <c r="CU61" s="264">
        <f t="shared" si="109"/>
        <v>15435246.403242454</v>
      </c>
      <c r="CV61" s="264">
        <f t="shared" si="109"/>
        <v>17855074.547080033</v>
      </c>
      <c r="CW61" s="264">
        <f t="shared" si="109"/>
        <v>429834.70723823708</v>
      </c>
      <c r="CX61" s="352">
        <f t="shared" si="109"/>
        <v>18284909.254318267</v>
      </c>
      <c r="CY61" s="355">
        <f>BO61-CX61</f>
        <v>-12.834755800664425</v>
      </c>
      <c r="CZ61" s="256">
        <f t="shared" si="49"/>
        <v>1.4482845639753652</v>
      </c>
      <c r="DA61" s="256">
        <f t="shared" si="50"/>
        <v>0.53966808825265189</v>
      </c>
      <c r="DB61" s="256">
        <f t="shared" si="51"/>
        <v>0.57945528967329685</v>
      </c>
      <c r="DC61" s="256">
        <f t="shared" si="52"/>
        <v>10.666609849387983</v>
      </c>
      <c r="DD61" s="256">
        <f t="shared" si="53"/>
        <v>84.415220160839354</v>
      </c>
      <c r="DE61" s="256">
        <f t="shared" si="54"/>
        <v>97.64923795212863</v>
      </c>
      <c r="DF61" s="256">
        <f t="shared" si="55"/>
        <v>2.3507620478713882</v>
      </c>
      <c r="DG61" s="256">
        <f t="shared" si="56"/>
        <v>100</v>
      </c>
      <c r="DI61" s="355">
        <f t="shared" si="57"/>
        <v>-12.834755800664425</v>
      </c>
      <c r="DJ61" s="264"/>
      <c r="DK61" s="264"/>
    </row>
    <row r="62" spans="1:115">
      <c r="A62" s="1">
        <f t="shared" si="100"/>
        <v>52</v>
      </c>
      <c r="B62" s="25">
        <v>1</v>
      </c>
      <c r="C62" s="1">
        <v>1</v>
      </c>
      <c r="D62" s="203">
        <v>1</v>
      </c>
      <c r="E62" s="4" t="s">
        <v>123</v>
      </c>
      <c r="F62" s="142">
        <v>923.6400000000001</v>
      </c>
      <c r="G62" s="142">
        <v>769.48500000000001</v>
      </c>
      <c r="H62" s="142">
        <v>16.125</v>
      </c>
      <c r="I62" s="142">
        <v>138.03000000000003</v>
      </c>
      <c r="J62" s="153"/>
      <c r="K62" s="142">
        <v>0</v>
      </c>
      <c r="L62" s="142">
        <v>1242.2700000000002</v>
      </c>
      <c r="M62" s="142">
        <v>134.80500000000001</v>
      </c>
      <c r="P62" s="142">
        <v>90.945000000000007</v>
      </c>
      <c r="Q62" s="142">
        <v>329.59500000000003</v>
      </c>
      <c r="R62" s="142">
        <v>32.894999999999996</v>
      </c>
      <c r="S62" s="142">
        <v>39.344999999999999</v>
      </c>
      <c r="T62" s="142">
        <v>614.68500000000017</v>
      </c>
      <c r="U62" s="153"/>
      <c r="V62" s="142">
        <v>193.50000000000003</v>
      </c>
      <c r="W62" s="142">
        <v>285.09000000000003</v>
      </c>
      <c r="X62" s="142">
        <v>636.6149999999999</v>
      </c>
      <c r="Y62" s="142">
        <v>3168.8850000000002</v>
      </c>
      <c r="Z62" s="142">
        <v>617.91000000000008</v>
      </c>
      <c r="AA62" s="142">
        <v>158.02500000000001</v>
      </c>
      <c r="AB62" s="142">
        <v>181.245</v>
      </c>
      <c r="AC62" s="142">
        <v>1076.5049999999999</v>
      </c>
      <c r="AD62" s="142">
        <v>1135.2000000000003</v>
      </c>
      <c r="AE62" s="142">
        <v>6450</v>
      </c>
      <c r="AG62" s="153">
        <v>34044</v>
      </c>
      <c r="AH62" s="142">
        <v>16.3</v>
      </c>
      <c r="AI62" s="142">
        <v>17.3</v>
      </c>
      <c r="AJ62" s="142">
        <v>33.6</v>
      </c>
      <c r="AK62" s="142">
        <v>16313.379371772578</v>
      </c>
      <c r="AL62" s="142">
        <v>17314.200192126729</v>
      </c>
      <c r="AM62" s="142">
        <v>33627.579563899308</v>
      </c>
      <c r="AN62" s="142">
        <f t="shared" si="58"/>
        <v>-1.2231830457663386</v>
      </c>
      <c r="AO62" s="296"/>
      <c r="AP62" s="142">
        <f t="shared" ref="AP62:AP93" si="110">F62*$AM62/$AG62</f>
        <v>912.34219211608399</v>
      </c>
      <c r="AQ62" s="142">
        <f t="shared" ref="AQ62:AQ93" si="111">G62*$AM62/$AG62</f>
        <v>760.07278994028491</v>
      </c>
      <c r="AR62" s="142">
        <f t="shared" ref="AR62:AR93" si="112">H62*$AM62/$AG62</f>
        <v>15.927761733870177</v>
      </c>
      <c r="AS62" s="142">
        <f t="shared" ref="AS62:AS93" si="113">I62*$AM62/$AG62</f>
        <v>136.34164044192875</v>
      </c>
      <c r="AT62" s="156"/>
      <c r="AU62" s="142">
        <f t="shared" ref="AU62:AU105" si="114">K62*$AM62/$AG62</f>
        <v>0</v>
      </c>
      <c r="AV62" s="193">
        <f t="shared" ref="AV62:AV105" si="115">L62*$AM62/$AG62</f>
        <v>1227.0747639773588</v>
      </c>
      <c r="AW62" s="193">
        <f t="shared" ref="AW62:AW105" si="116">M62*$AM62/$AG62</f>
        <v>133.1560880951547</v>
      </c>
      <c r="AX62" s="193"/>
      <c r="AY62" s="193"/>
      <c r="AZ62" s="193">
        <f t="shared" ref="AZ62:AZ105" si="117">P62*$AM62/$AG62</f>
        <v>89.832576179027811</v>
      </c>
      <c r="BA62" s="193">
        <f t="shared" ref="BA62:BA105" si="118">Q62*$AM62/$AG62</f>
        <v>325.56344984030648</v>
      </c>
      <c r="BB62" s="193">
        <f t="shared" ref="BB62:BB105" si="119">R62*$AM62/$AG62</f>
        <v>32.492633937095157</v>
      </c>
      <c r="BC62" s="193">
        <f t="shared" ref="BC62:BC105" si="120">S62*$AM62/$AG62</f>
        <v>38.863738630643233</v>
      </c>
      <c r="BD62" s="193">
        <f t="shared" ref="BD62:BD105" si="121">T62*$AM62/$AG62</f>
        <v>607.16627729513141</v>
      </c>
      <c r="BE62" s="193"/>
      <c r="BF62" s="193">
        <f t="shared" ref="BF62:BF105" si="122">V62*$AM62/$AG62</f>
        <v>191.13314080644216</v>
      </c>
      <c r="BG62" s="193">
        <f t="shared" ref="BG62:BG105" si="123">W62*$AM62/$AG62</f>
        <v>281.60282745482476</v>
      </c>
      <c r="BH62" s="193">
        <f t="shared" ref="BH62:BH105" si="124">X62*$AM62/$AG62</f>
        <v>628.82803325319458</v>
      </c>
      <c r="BI62" s="193">
        <f t="shared" ref="BI62:BI105" si="125">Y62*$AM62/$AG62</f>
        <v>3130.1237359401675</v>
      </c>
      <c r="BJ62" s="193">
        <f t="shared" ref="BJ62:BJ105" si="126">Z62*$AM62/$AG62</f>
        <v>610.35182964190528</v>
      </c>
      <c r="BK62" s="193">
        <f t="shared" ref="BK62:BK105" si="127">AA62*$AM62/$AG62</f>
        <v>156.09206499192774</v>
      </c>
      <c r="BL62" s="193">
        <f t="shared" ref="BL62:BL105" si="128">AB62*$AM62/$AG62</f>
        <v>179.02804188870081</v>
      </c>
      <c r="BM62" s="193">
        <f t="shared" ref="BM62:BM105" si="129">AC62*$AM62/$AG62</f>
        <v>1063.337373353173</v>
      </c>
      <c r="BN62" s="193">
        <f t="shared" ref="BN62:BN105" si="130">AD62*$AM62/$AG62</f>
        <v>1121.3144260644608</v>
      </c>
      <c r="BO62" s="142">
        <f t="shared" ref="BO62:BO93" si="131">AP62+AU62+AV62+SUM(BF62:BI62)</f>
        <v>6371.1046935480717</v>
      </c>
      <c r="BQ62" s="244">
        <f t="shared" si="44"/>
        <v>912.34219211608399</v>
      </c>
      <c r="BR62" s="142">
        <f t="shared" si="81"/>
        <v>0</v>
      </c>
      <c r="BS62" s="142">
        <f t="shared" si="82"/>
        <v>1227.0747639773588</v>
      </c>
      <c r="BT62" s="142">
        <f t="shared" si="83"/>
        <v>191.13314080644216</v>
      </c>
      <c r="BU62" s="142">
        <f t="shared" si="84"/>
        <v>910.43086070801928</v>
      </c>
      <c r="BV62" s="142">
        <f t="shared" si="85"/>
        <v>610.35182964190528</v>
      </c>
      <c r="BW62" s="142">
        <f t="shared" si="86"/>
        <v>156.09206499192774</v>
      </c>
      <c r="BX62" s="142">
        <f t="shared" si="87"/>
        <v>179.02804188870081</v>
      </c>
      <c r="BY62" s="142">
        <f t="shared" si="88"/>
        <v>1063.337373353173</v>
      </c>
      <c r="BZ62" s="142">
        <f t="shared" si="89"/>
        <v>1121.3144260644603</v>
      </c>
      <c r="CA62" s="25"/>
      <c r="CB62" s="133">
        <f t="shared" si="90"/>
        <v>14.320000000000002</v>
      </c>
      <c r="CC62" s="133">
        <f t="shared" si="91"/>
        <v>0</v>
      </c>
      <c r="CD62" s="133">
        <f t="shared" si="92"/>
        <v>19.260000000000002</v>
      </c>
      <c r="CE62" s="133">
        <f t="shared" si="93"/>
        <v>3.0000000000000004</v>
      </c>
      <c r="CF62" s="133">
        <f t="shared" si="94"/>
        <v>14.289999999999997</v>
      </c>
      <c r="CG62" s="133">
        <f t="shared" si="95"/>
        <v>9.58</v>
      </c>
      <c r="CH62" s="133">
        <f t="shared" si="96"/>
        <v>2.4499999999999997</v>
      </c>
      <c r="CI62" s="133">
        <f t="shared" si="97"/>
        <v>2.81</v>
      </c>
      <c r="CJ62" s="133">
        <f t="shared" si="98"/>
        <v>16.689999999999998</v>
      </c>
      <c r="CK62" s="133">
        <f t="shared" si="99"/>
        <v>17.599999999999994</v>
      </c>
      <c r="CQ62" s="242">
        <f>($AM62/$AG62)*'(2) 1897 HHs by sector, estate'!CO62</f>
        <v>697.48288076764368</v>
      </c>
      <c r="CR62" s="242">
        <f>($AM62/$AG62)*'(2) 1897 HHs by sector, estate'!CP62</f>
        <v>211.8461553606044</v>
      </c>
      <c r="CS62" s="242">
        <f>($AM62/$AG62)*'(2) 1897 HHs by sector, estate'!CQ62</f>
        <v>230.74762328588804</v>
      </c>
      <c r="CT62" s="242">
        <f>($AM62/$AG62)*'(2) 1897 HHs by sector, estate'!CR62</f>
        <v>2497.613771592426</v>
      </c>
      <c r="CU62" s="242">
        <f>($AM62/$AG62)*'(2) 1897 HHs by sector, estate'!CS62</f>
        <v>2448.95652742833</v>
      </c>
      <c r="CV62" s="242">
        <f t="shared" ref="CV62" si="132">SUM(CQ62:CU62)</f>
        <v>6086.6469584348924</v>
      </c>
      <c r="CW62" s="242">
        <f>($AM62/$AG62)*'(2) 1897 HHs by sector, estate'!CT62</f>
        <v>284.45773511317907</v>
      </c>
      <c r="CX62" s="242">
        <f>($AM62/$AG62)*'(2) 1897 HHs by sector, estate'!CU62</f>
        <v>6371.1046935480708</v>
      </c>
      <c r="CZ62" s="255">
        <f t="shared" si="49"/>
        <v>10.947597227117848</v>
      </c>
      <c r="DA62" s="255">
        <f t="shared" si="50"/>
        <v>3.3251086828809773</v>
      </c>
      <c r="DB62" s="255">
        <f t="shared" si="51"/>
        <v>3.6217835741980973</v>
      </c>
      <c r="DC62" s="255">
        <f t="shared" si="52"/>
        <v>39.202208906121491</v>
      </c>
      <c r="DD62" s="255">
        <f t="shared" si="53"/>
        <v>38.438491364117027</v>
      </c>
      <c r="DE62" s="255">
        <f t="shared" si="54"/>
        <v>95.53518975443545</v>
      </c>
      <c r="DF62" s="255">
        <f t="shared" si="55"/>
        <v>4.4648102455645642</v>
      </c>
      <c r="DG62" s="255">
        <f t="shared" si="56"/>
        <v>100</v>
      </c>
      <c r="DI62" s="355">
        <f t="shared" si="57"/>
        <v>0</v>
      </c>
    </row>
    <row r="63" spans="1:115">
      <c r="A63" s="1">
        <f t="shared" si="100"/>
        <v>53</v>
      </c>
      <c r="B63" s="25">
        <v>7</v>
      </c>
      <c r="C63" s="1">
        <v>1</v>
      </c>
      <c r="D63" s="203">
        <v>1</v>
      </c>
      <c r="E63" s="4" t="s">
        <v>468</v>
      </c>
      <c r="F63" s="142">
        <v>1401.2450999999999</v>
      </c>
      <c r="G63" s="142">
        <v>1341.8797999999999</v>
      </c>
      <c r="H63" s="142">
        <v>5.6005000000000003</v>
      </c>
      <c r="I63" s="142">
        <v>53.76479999999993</v>
      </c>
      <c r="J63" s="153"/>
      <c r="K63" s="142">
        <v>1.1201000000000001</v>
      </c>
      <c r="L63" s="142">
        <v>2099.0673999999999</v>
      </c>
      <c r="M63" s="142">
        <v>234.1009</v>
      </c>
      <c r="P63" s="142">
        <v>254.26270000000002</v>
      </c>
      <c r="Q63" s="142">
        <v>937.52369999999996</v>
      </c>
      <c r="R63" s="142">
        <v>73.926600000000008</v>
      </c>
      <c r="S63" s="142">
        <v>136.65219999999997</v>
      </c>
      <c r="T63" s="142">
        <v>462.60130000000004</v>
      </c>
      <c r="U63" s="153"/>
      <c r="V63" s="142">
        <v>361.79229999999995</v>
      </c>
      <c r="W63" s="142">
        <v>472.68219999999991</v>
      </c>
      <c r="X63" s="142">
        <v>1726.0741</v>
      </c>
      <c r="Y63" s="142">
        <v>5139.0187999999998</v>
      </c>
      <c r="Z63" s="142">
        <v>964.40610000000004</v>
      </c>
      <c r="AA63" s="142">
        <v>397.63549999999998</v>
      </c>
      <c r="AB63" s="142">
        <v>403.23600000000005</v>
      </c>
      <c r="AC63" s="142">
        <v>1372.1224999999999</v>
      </c>
      <c r="AD63" s="142">
        <v>2001.6187</v>
      </c>
      <c r="AE63" s="142">
        <v>11201</v>
      </c>
      <c r="AG63" s="153">
        <v>62982</v>
      </c>
      <c r="AH63" s="142">
        <v>33.1</v>
      </c>
      <c r="AI63" s="142">
        <v>33.200000000000003</v>
      </c>
      <c r="AJ63" s="142">
        <v>66.300000000000011</v>
      </c>
      <c r="AK63" s="142">
        <v>32993.958683616111</v>
      </c>
      <c r="AL63" s="142">
        <v>33093.638317101366</v>
      </c>
      <c r="AM63" s="142">
        <v>66087.597000717476</v>
      </c>
      <c r="AN63" s="142">
        <f t="shared" si="58"/>
        <v>4.9309278852965557</v>
      </c>
      <c r="AO63" s="296"/>
      <c r="AP63" s="142">
        <f t="shared" si="110"/>
        <v>1470.3394853772515</v>
      </c>
      <c r="AQ63" s="142">
        <f t="shared" si="111"/>
        <v>1408.0469252453615</v>
      </c>
      <c r="AR63" s="142">
        <f t="shared" si="112"/>
        <v>5.8766566162160334</v>
      </c>
      <c r="AS63" s="142">
        <f t="shared" si="113"/>
        <v>56.415903515673847</v>
      </c>
      <c r="AT63" s="156"/>
      <c r="AU63" s="142">
        <f t="shared" si="114"/>
        <v>1.1753313232432068</v>
      </c>
      <c r="AV63" s="193">
        <f t="shared" si="115"/>
        <v>2202.5708997577694</v>
      </c>
      <c r="AW63" s="193">
        <f t="shared" si="116"/>
        <v>245.6442465578302</v>
      </c>
      <c r="AX63" s="193"/>
      <c r="AY63" s="193"/>
      <c r="AZ63" s="193">
        <f t="shared" si="117"/>
        <v>266.80021037620793</v>
      </c>
      <c r="BA63" s="193">
        <f t="shared" si="118"/>
        <v>983.752317554564</v>
      </c>
      <c r="BB63" s="193">
        <f t="shared" si="119"/>
        <v>77.57186733405166</v>
      </c>
      <c r="BC63" s="193">
        <f t="shared" si="120"/>
        <v>143.39042143567116</v>
      </c>
      <c r="BD63" s="193">
        <f t="shared" si="121"/>
        <v>485.41183649944441</v>
      </c>
      <c r="BE63" s="193"/>
      <c r="BF63" s="193">
        <f t="shared" si="122"/>
        <v>379.63201740755574</v>
      </c>
      <c r="BG63" s="193">
        <f t="shared" si="123"/>
        <v>495.98981840863314</v>
      </c>
      <c r="BH63" s="193">
        <f t="shared" si="124"/>
        <v>1811.1855691177816</v>
      </c>
      <c r="BI63" s="193">
        <f t="shared" si="125"/>
        <v>5392.4201110398326</v>
      </c>
      <c r="BJ63" s="193">
        <f t="shared" si="126"/>
        <v>1011.960269312401</v>
      </c>
      <c r="BK63" s="193">
        <f t="shared" si="127"/>
        <v>417.24261975133834</v>
      </c>
      <c r="BL63" s="193">
        <f t="shared" si="128"/>
        <v>423.11927636755445</v>
      </c>
      <c r="BM63" s="193">
        <f t="shared" si="129"/>
        <v>1439.7808709729281</v>
      </c>
      <c r="BN63" s="193">
        <f t="shared" si="130"/>
        <v>2100.3170746356104</v>
      </c>
      <c r="BO63" s="142">
        <f t="shared" si="131"/>
        <v>11753.313232432067</v>
      </c>
      <c r="BQ63" s="244">
        <f t="shared" si="44"/>
        <v>1470.3394853772515</v>
      </c>
      <c r="BR63" s="142">
        <f t="shared" si="81"/>
        <v>1.1753313232432068</v>
      </c>
      <c r="BS63" s="142">
        <f t="shared" si="82"/>
        <v>2202.5708997577694</v>
      </c>
      <c r="BT63" s="142">
        <f t="shared" si="83"/>
        <v>379.63201740755574</v>
      </c>
      <c r="BU63" s="142">
        <f t="shared" si="84"/>
        <v>2307.1753875264149</v>
      </c>
      <c r="BV63" s="142">
        <f t="shared" si="85"/>
        <v>1011.960269312401</v>
      </c>
      <c r="BW63" s="142">
        <f t="shared" si="86"/>
        <v>417.24261975133834</v>
      </c>
      <c r="BX63" s="142">
        <f t="shared" si="87"/>
        <v>423.11927636755445</v>
      </c>
      <c r="BY63" s="142">
        <f t="shared" si="88"/>
        <v>1439.7808709729281</v>
      </c>
      <c r="BZ63" s="142">
        <f t="shared" si="89"/>
        <v>2100.31707463561</v>
      </c>
      <c r="CA63" s="25"/>
      <c r="CB63" s="133">
        <f t="shared" si="90"/>
        <v>12.509999999999998</v>
      </c>
      <c r="CC63" s="133">
        <f t="shared" si="91"/>
        <v>0.01</v>
      </c>
      <c r="CD63" s="133">
        <f t="shared" si="92"/>
        <v>18.740000000000002</v>
      </c>
      <c r="CE63" s="133">
        <f t="shared" si="93"/>
        <v>3.23</v>
      </c>
      <c r="CF63" s="133">
        <f t="shared" si="94"/>
        <v>19.63</v>
      </c>
      <c r="CG63" s="133">
        <f t="shared" si="95"/>
        <v>8.6100000000000012</v>
      </c>
      <c r="CH63" s="133">
        <f t="shared" si="96"/>
        <v>3.55</v>
      </c>
      <c r="CI63" s="133">
        <f t="shared" si="97"/>
        <v>3.6</v>
      </c>
      <c r="CJ63" s="133">
        <f t="shared" si="98"/>
        <v>12.25</v>
      </c>
      <c r="CK63" s="133">
        <f t="shared" si="99"/>
        <v>17.870000000000019</v>
      </c>
      <c r="CQ63" s="242">
        <f>($AM63/$AG63)*'(2) 1897 HHs by sector, estate'!CO63</f>
        <v>1219.3348680688314</v>
      </c>
      <c r="CR63" s="242">
        <f>($AM63/$AG63)*'(2) 1897 HHs by sector, estate'!CP63</f>
        <v>632.06109552328303</v>
      </c>
      <c r="CS63" s="242">
        <f>($AM63/$AG63)*'(2) 1897 HHs by sector, estate'!CQ63</f>
        <v>531.66284651486069</v>
      </c>
      <c r="CT63" s="242">
        <f>($AM63/$AG63)*'(2) 1897 HHs by sector, estate'!CR63</f>
        <v>4482.2779608425562</v>
      </c>
      <c r="CU63" s="242">
        <f>($AM63/$AG63)*'(2) 1897 HHs by sector, estate'!CS63</f>
        <v>4721.5169110819552</v>
      </c>
      <c r="CV63" s="242">
        <f t="shared" ref="CV63:CV111" si="133">SUM(CQ63:CU63)</f>
        <v>11586.853682031488</v>
      </c>
      <c r="CW63" s="242">
        <f>($AM63/$AG63)*'(2) 1897 HHs by sector, estate'!CT63</f>
        <v>166.45955040058118</v>
      </c>
      <c r="CX63" s="242">
        <f>($AM63/$AG63)*'(2) 1897 HHs by sector, estate'!CU63</f>
        <v>11753.313232432069</v>
      </c>
      <c r="CZ63" s="255">
        <f t="shared" si="49"/>
        <v>10.374392683623894</v>
      </c>
      <c r="DA63" s="255">
        <f t="shared" si="50"/>
        <v>5.3777269696103636</v>
      </c>
      <c r="DB63" s="255">
        <f t="shared" si="51"/>
        <v>4.5235146549807874</v>
      </c>
      <c r="DC63" s="255">
        <f t="shared" si="52"/>
        <v>38.136292909085135</v>
      </c>
      <c r="DD63" s="255">
        <f t="shared" si="53"/>
        <v>40.171795116064899</v>
      </c>
      <c r="DE63" s="255">
        <f t="shared" si="54"/>
        <v>98.583722333365088</v>
      </c>
      <c r="DF63" s="255">
        <f t="shared" si="55"/>
        <v>1.4162776666349113</v>
      </c>
      <c r="DG63" s="255">
        <f t="shared" si="56"/>
        <v>100</v>
      </c>
      <c r="DI63" s="355">
        <f t="shared" si="57"/>
        <v>0</v>
      </c>
    </row>
    <row r="64" spans="1:115">
      <c r="A64" s="1">
        <f t="shared" si="100"/>
        <v>54</v>
      </c>
      <c r="B64" s="25">
        <v>26</v>
      </c>
      <c r="C64" s="1">
        <v>1</v>
      </c>
      <c r="D64" s="203">
        <v>1</v>
      </c>
      <c r="E64" s="20" t="s">
        <v>668</v>
      </c>
      <c r="F64" s="142">
        <v>1150.4493</v>
      </c>
      <c r="G64" s="142">
        <v>1055.8236000000002</v>
      </c>
      <c r="H64" s="142">
        <v>28.221700000000002</v>
      </c>
      <c r="I64" s="142">
        <v>66.403999999999897</v>
      </c>
      <c r="J64" s="153"/>
      <c r="K64" s="142">
        <v>6.6404000000000005</v>
      </c>
      <c r="L64" s="142">
        <v>3179.0914999999995</v>
      </c>
      <c r="M64" s="142">
        <v>420.00529999999992</v>
      </c>
      <c r="P64" s="142">
        <v>328.69980000000004</v>
      </c>
      <c r="Q64" s="142">
        <v>1301.5183999999999</v>
      </c>
      <c r="R64" s="142">
        <v>79.684799999999996</v>
      </c>
      <c r="S64" s="142">
        <v>78.024699999999996</v>
      </c>
      <c r="T64" s="142">
        <v>971.15849999999955</v>
      </c>
      <c r="U64" s="153"/>
      <c r="V64" s="142">
        <v>903.09440000000006</v>
      </c>
      <c r="W64" s="142">
        <v>1198.5922</v>
      </c>
      <c r="X64" s="142">
        <v>2244.4551999999999</v>
      </c>
      <c r="Y64" s="142">
        <v>7918.6770000000006</v>
      </c>
      <c r="Z64" s="142">
        <v>1113.9270999999999</v>
      </c>
      <c r="AA64" s="142">
        <v>496.36990000000009</v>
      </c>
      <c r="AB64" s="142">
        <v>547.83300000000008</v>
      </c>
      <c r="AC64" s="142">
        <v>2410.4651999999996</v>
      </c>
      <c r="AD64" s="142">
        <v>3350.0818000000008</v>
      </c>
      <c r="AE64" s="142">
        <v>16601</v>
      </c>
      <c r="AG64" s="153">
        <v>85470</v>
      </c>
      <c r="AH64" s="142">
        <v>43.5</v>
      </c>
      <c r="AI64" s="142">
        <v>43.8</v>
      </c>
      <c r="AJ64" s="142">
        <v>87.3</v>
      </c>
      <c r="AK64" s="142">
        <v>43442.441325562526</v>
      </c>
      <c r="AL64" s="142">
        <v>43742.04436918709</v>
      </c>
      <c r="AM64" s="142">
        <v>87184.485694749616</v>
      </c>
      <c r="AN64" s="142">
        <f t="shared" si="58"/>
        <v>2.005950268807319</v>
      </c>
      <c r="AO64" s="296"/>
      <c r="AP64" s="142">
        <f t="shared" si="110"/>
        <v>1173.5267408258419</v>
      </c>
      <c r="AQ64" s="142">
        <f t="shared" si="111"/>
        <v>1077.0028963423313</v>
      </c>
      <c r="AR64" s="142">
        <f t="shared" si="112"/>
        <v>28.787813267011998</v>
      </c>
      <c r="AS64" s="142">
        <f t="shared" si="113"/>
        <v>67.736031216498716</v>
      </c>
      <c r="AT64" s="156"/>
      <c r="AU64" s="142">
        <f t="shared" si="114"/>
        <v>6.7736031216498809</v>
      </c>
      <c r="AV64" s="193">
        <f t="shared" si="115"/>
        <v>3242.8624944898802</v>
      </c>
      <c r="AW64" s="193">
        <f t="shared" si="116"/>
        <v>428.43039744435492</v>
      </c>
      <c r="AX64" s="193"/>
      <c r="AY64" s="193"/>
      <c r="AZ64" s="193">
        <f t="shared" si="117"/>
        <v>335.29335452166919</v>
      </c>
      <c r="BA64" s="193">
        <f t="shared" si="118"/>
        <v>1327.6262118433767</v>
      </c>
      <c r="BB64" s="193">
        <f t="shared" si="119"/>
        <v>81.283237459798571</v>
      </c>
      <c r="BC64" s="193">
        <f t="shared" si="120"/>
        <v>79.589836679386096</v>
      </c>
      <c r="BD64" s="193">
        <f t="shared" si="121"/>
        <v>990.63945654129475</v>
      </c>
      <c r="BE64" s="193"/>
      <c r="BF64" s="193">
        <f t="shared" si="122"/>
        <v>921.21002454438394</v>
      </c>
      <c r="BG64" s="193">
        <f t="shared" si="123"/>
        <v>1222.6353634578036</v>
      </c>
      <c r="BH64" s="193">
        <f t="shared" si="124"/>
        <v>2289.4778551176596</v>
      </c>
      <c r="BI64" s="193">
        <f t="shared" si="125"/>
        <v>8077.5217225674842</v>
      </c>
      <c r="BJ64" s="193">
        <f t="shared" si="126"/>
        <v>1136.2719236567675</v>
      </c>
      <c r="BK64" s="193">
        <f t="shared" si="127"/>
        <v>506.3268333433287</v>
      </c>
      <c r="BL64" s="193">
        <f t="shared" si="128"/>
        <v>558.82225753611522</v>
      </c>
      <c r="BM64" s="193">
        <f t="shared" si="129"/>
        <v>2458.8179331589067</v>
      </c>
      <c r="BN64" s="193">
        <f t="shared" si="130"/>
        <v>3417.2827748723662</v>
      </c>
      <c r="BO64" s="142">
        <f t="shared" si="131"/>
        <v>16934.007804124703</v>
      </c>
      <c r="BQ64" s="244">
        <f t="shared" si="44"/>
        <v>1173.5267408258419</v>
      </c>
      <c r="BR64" s="142">
        <f t="shared" si="81"/>
        <v>6.7736031216498809</v>
      </c>
      <c r="BS64" s="142">
        <f t="shared" si="82"/>
        <v>3242.8624944898802</v>
      </c>
      <c r="BT64" s="142">
        <f t="shared" si="83"/>
        <v>921.21002454438394</v>
      </c>
      <c r="BU64" s="142">
        <f t="shared" si="84"/>
        <v>3512.1132185754632</v>
      </c>
      <c r="BV64" s="142">
        <f t="shared" si="85"/>
        <v>1136.2719236567675</v>
      </c>
      <c r="BW64" s="142">
        <f t="shared" si="86"/>
        <v>506.3268333433287</v>
      </c>
      <c r="BX64" s="142">
        <f t="shared" si="87"/>
        <v>558.82225753611522</v>
      </c>
      <c r="BY64" s="142">
        <f t="shared" si="88"/>
        <v>2458.8179331589067</v>
      </c>
      <c r="BZ64" s="142">
        <f t="shared" si="89"/>
        <v>3417.2827748723648</v>
      </c>
      <c r="CA64" s="25"/>
      <c r="CB64" s="133">
        <f t="shared" si="90"/>
        <v>6.93</v>
      </c>
      <c r="CC64" s="133">
        <f t="shared" si="91"/>
        <v>3.9999999999999994E-2</v>
      </c>
      <c r="CD64" s="133">
        <f t="shared" si="92"/>
        <v>19.149999999999995</v>
      </c>
      <c r="CE64" s="133">
        <f t="shared" si="93"/>
        <v>5.44</v>
      </c>
      <c r="CF64" s="133">
        <f t="shared" si="94"/>
        <v>20.74</v>
      </c>
      <c r="CG64" s="133">
        <f t="shared" si="95"/>
        <v>6.7099999999999991</v>
      </c>
      <c r="CH64" s="133">
        <f t="shared" si="96"/>
        <v>2.99</v>
      </c>
      <c r="CI64" s="133">
        <f t="shared" si="97"/>
        <v>3.3</v>
      </c>
      <c r="CJ64" s="133">
        <f t="shared" si="98"/>
        <v>14.52</v>
      </c>
      <c r="CK64" s="133">
        <f t="shared" si="99"/>
        <v>20.180000000000007</v>
      </c>
      <c r="CQ64" s="242">
        <f>($AM64/$AG64)*'(2) 1897 HHs by sector, estate'!CO64</f>
        <v>1577.8921042710792</v>
      </c>
      <c r="CR64" s="242">
        <f>($AM64/$AG64)*'(2) 1897 HHs by sector, estate'!CP64</f>
        <v>511.56672692465179</v>
      </c>
      <c r="CS64" s="242">
        <f>($AM64/$AG64)*'(2) 1897 HHs by sector, estate'!CQ64</f>
        <v>773.09580498063178</v>
      </c>
      <c r="CT64" s="242">
        <f>($AM64/$AG64)*'(2) 1897 HHs by sector, estate'!CR64</f>
        <v>7069.4083591783501</v>
      </c>
      <c r="CU64" s="242">
        <f>($AM64/$AG64)*'(2) 1897 HHs by sector, estate'!CS64</f>
        <v>6637.0928680282377</v>
      </c>
      <c r="CV64" s="242">
        <f t="shared" si="133"/>
        <v>16569.05586338295</v>
      </c>
      <c r="CW64" s="242">
        <f>($AM64/$AG64)*'(2) 1897 HHs by sector, estate'!CT64</f>
        <v>364.9519407417539</v>
      </c>
      <c r="CX64" s="242">
        <f>($AM64/$AG64)*'(2) 1897 HHs by sector, estate'!CU64</f>
        <v>16934.007804124703</v>
      </c>
      <c r="CZ64" s="255">
        <f t="shared" si="49"/>
        <v>9.3178893178893194</v>
      </c>
      <c r="DA64" s="255">
        <f t="shared" si="50"/>
        <v>3.0209430209430215</v>
      </c>
      <c r="DB64" s="255">
        <f t="shared" si="51"/>
        <v>4.5653445653445655</v>
      </c>
      <c r="DC64" s="255">
        <f t="shared" si="52"/>
        <v>41.746811746811751</v>
      </c>
      <c r="DD64" s="255">
        <f t="shared" si="53"/>
        <v>39.193869193869197</v>
      </c>
      <c r="DE64" s="255">
        <f t="shared" si="54"/>
        <v>97.844857844857842</v>
      </c>
      <c r="DF64" s="255">
        <f t="shared" si="55"/>
        <v>2.1551421551421557</v>
      </c>
      <c r="DG64" s="255">
        <f t="shared" si="56"/>
        <v>100</v>
      </c>
      <c r="DI64" s="355">
        <f t="shared" si="57"/>
        <v>0</v>
      </c>
    </row>
    <row r="65" spans="1:113">
      <c r="A65" s="1">
        <f t="shared" si="100"/>
        <v>55</v>
      </c>
      <c r="B65" s="25">
        <v>27</v>
      </c>
      <c r="C65" s="1">
        <v>1</v>
      </c>
      <c r="D65" s="203">
        <v>1</v>
      </c>
      <c r="E65" s="20" t="s">
        <v>479</v>
      </c>
      <c r="F65" s="142">
        <v>523.702</v>
      </c>
      <c r="G65" s="142">
        <v>458.17719999999997</v>
      </c>
      <c r="H65" s="142">
        <v>1.9856000000000003</v>
      </c>
      <c r="I65" s="142">
        <v>63.539200000000022</v>
      </c>
      <c r="J65" s="153"/>
      <c r="K65" s="142">
        <v>5.4604000000000008</v>
      </c>
      <c r="L65" s="142">
        <v>1249.9352000000001</v>
      </c>
      <c r="M65" s="142">
        <v>680.06799999999998</v>
      </c>
      <c r="P65" s="142">
        <v>63.539200000000008</v>
      </c>
      <c r="Q65" s="142">
        <v>277.98399999999998</v>
      </c>
      <c r="R65" s="142">
        <v>17.373999999999999</v>
      </c>
      <c r="S65" s="142">
        <v>9.9280000000000008</v>
      </c>
      <c r="T65" s="142">
        <v>201.04199999999992</v>
      </c>
      <c r="U65" s="153"/>
      <c r="V65" s="142">
        <v>148.92000000000002</v>
      </c>
      <c r="W65" s="142">
        <v>223.87640000000005</v>
      </c>
      <c r="X65" s="142">
        <v>438.81760000000003</v>
      </c>
      <c r="Y65" s="142">
        <v>2373.2883999999999</v>
      </c>
      <c r="Z65" s="142">
        <v>604.61520000000007</v>
      </c>
      <c r="AA65" s="142">
        <v>131.54599999999999</v>
      </c>
      <c r="AB65" s="142">
        <v>217.9196</v>
      </c>
      <c r="AC65" s="142">
        <v>619.01080000000002</v>
      </c>
      <c r="AD65" s="142">
        <v>800.19679999999994</v>
      </c>
      <c r="AE65" s="142">
        <v>4964</v>
      </c>
      <c r="AG65" s="153">
        <v>25508</v>
      </c>
      <c r="AH65" s="142">
        <v>12.6</v>
      </c>
      <c r="AI65" s="142">
        <v>13.6</v>
      </c>
      <c r="AJ65" s="142">
        <v>26.2</v>
      </c>
      <c r="AK65" s="142">
        <v>12578.938387656306</v>
      </c>
      <c r="AL65" s="142">
        <v>13577.266831121093</v>
      </c>
      <c r="AM65" s="142">
        <v>26156.205218777399</v>
      </c>
      <c r="AN65" s="142">
        <f t="shared" si="58"/>
        <v>2.5411840159063779</v>
      </c>
      <c r="AO65" s="296"/>
      <c r="AP65" s="142">
        <f t="shared" si="110"/>
        <v>537.01023151498202</v>
      </c>
      <c r="AQ65" s="142">
        <f t="shared" si="111"/>
        <v>469.82032577092741</v>
      </c>
      <c r="AR65" s="142">
        <f t="shared" si="112"/>
        <v>2.0360577498198373</v>
      </c>
      <c r="AS65" s="142">
        <f t="shared" si="113"/>
        <v>65.153847994234809</v>
      </c>
      <c r="AT65" s="156"/>
      <c r="AU65" s="142">
        <f t="shared" si="114"/>
        <v>5.5991588120045526</v>
      </c>
      <c r="AV65" s="193">
        <f t="shared" si="115"/>
        <v>1281.6983535115876</v>
      </c>
      <c r="AW65" s="193">
        <f t="shared" si="116"/>
        <v>697.34977931329422</v>
      </c>
      <c r="AX65" s="193"/>
      <c r="AY65" s="193"/>
      <c r="AZ65" s="193">
        <f t="shared" si="117"/>
        <v>65.153847994234795</v>
      </c>
      <c r="BA65" s="193">
        <f t="shared" si="118"/>
        <v>285.04808497477717</v>
      </c>
      <c r="BB65" s="193">
        <f t="shared" si="119"/>
        <v>17.815505310923573</v>
      </c>
      <c r="BC65" s="193">
        <f t="shared" si="120"/>
        <v>10.180288749099187</v>
      </c>
      <c r="BD65" s="193">
        <f t="shared" si="121"/>
        <v>206.15084716925841</v>
      </c>
      <c r="BE65" s="193"/>
      <c r="BF65" s="193">
        <f t="shared" si="122"/>
        <v>152.7043312364878</v>
      </c>
      <c r="BG65" s="193">
        <f t="shared" si="123"/>
        <v>229.56551129218667</v>
      </c>
      <c r="BH65" s="193">
        <f t="shared" si="124"/>
        <v>449.96876271018402</v>
      </c>
      <c r="BI65" s="193">
        <f t="shared" si="125"/>
        <v>2433.5980254721599</v>
      </c>
      <c r="BJ65" s="193">
        <f t="shared" si="126"/>
        <v>619.97958482014042</v>
      </c>
      <c r="BK65" s="193">
        <f t="shared" si="127"/>
        <v>134.88882592556419</v>
      </c>
      <c r="BL65" s="193">
        <f t="shared" si="128"/>
        <v>223.45733804272712</v>
      </c>
      <c r="BM65" s="193">
        <f t="shared" si="129"/>
        <v>634.74100350633421</v>
      </c>
      <c r="BN65" s="193">
        <f t="shared" si="130"/>
        <v>820.53127317739427</v>
      </c>
      <c r="BO65" s="142">
        <f t="shared" si="131"/>
        <v>5090.1443745495926</v>
      </c>
      <c r="BQ65" s="244">
        <f t="shared" si="44"/>
        <v>537.01023151498202</v>
      </c>
      <c r="BR65" s="142">
        <f t="shared" si="81"/>
        <v>5.5991588120045526</v>
      </c>
      <c r="BS65" s="142">
        <f t="shared" si="82"/>
        <v>1281.6983535115876</v>
      </c>
      <c r="BT65" s="142">
        <f t="shared" si="83"/>
        <v>152.7043312364878</v>
      </c>
      <c r="BU65" s="142">
        <f t="shared" si="84"/>
        <v>679.53427400237069</v>
      </c>
      <c r="BV65" s="142">
        <f t="shared" si="85"/>
        <v>619.97958482014042</v>
      </c>
      <c r="BW65" s="142">
        <f t="shared" si="86"/>
        <v>134.88882592556419</v>
      </c>
      <c r="BX65" s="142">
        <f t="shared" si="87"/>
        <v>223.45733804272712</v>
      </c>
      <c r="BY65" s="142">
        <f t="shared" si="88"/>
        <v>634.74100350633421</v>
      </c>
      <c r="BZ65" s="142">
        <f t="shared" si="89"/>
        <v>820.53127317739381</v>
      </c>
      <c r="CA65" s="25"/>
      <c r="CB65" s="133">
        <f t="shared" si="90"/>
        <v>10.549999999999999</v>
      </c>
      <c r="CC65" s="133">
        <f t="shared" si="91"/>
        <v>0.11000000000000001</v>
      </c>
      <c r="CD65" s="133">
        <f t="shared" si="92"/>
        <v>25.180000000000003</v>
      </c>
      <c r="CE65" s="133">
        <f t="shared" si="93"/>
        <v>3.0000000000000004</v>
      </c>
      <c r="CF65" s="133">
        <f t="shared" si="94"/>
        <v>13.350000000000001</v>
      </c>
      <c r="CG65" s="133">
        <f t="shared" si="95"/>
        <v>12.180000000000001</v>
      </c>
      <c r="CH65" s="133">
        <f t="shared" si="96"/>
        <v>2.65</v>
      </c>
      <c r="CI65" s="133">
        <f t="shared" si="97"/>
        <v>4.3900000000000006</v>
      </c>
      <c r="CJ65" s="133">
        <f t="shared" si="98"/>
        <v>12.47</v>
      </c>
      <c r="CK65" s="133">
        <f t="shared" si="99"/>
        <v>16.11999999999999</v>
      </c>
      <c r="CQ65" s="242">
        <f>($AM65/$AG65)*'(2) 1897 HHs by sector, estate'!CO65</f>
        <v>683.06273302819716</v>
      </c>
      <c r="CR65" s="242">
        <f>($AM65/$AG65)*'(2) 1897 HHs by sector, estate'!CP65</f>
        <v>199.75045158084296</v>
      </c>
      <c r="CS65" s="242">
        <f>($AM65/$AG65)*'(2) 1897 HHs by sector, estate'!CQ65</f>
        <v>195.36033176587938</v>
      </c>
      <c r="CT65" s="242">
        <f>($AM65/$AG65)*'(2) 1897 HHs by sector, estate'!CR65</f>
        <v>2389.6220356449494</v>
      </c>
      <c r="CU65" s="242">
        <f>($AM65/$AG65)*'(2) 1897 HHs by sector, estate'!CS65</f>
        <v>1420.0042092400383</v>
      </c>
      <c r="CV65" s="242">
        <f t="shared" si="133"/>
        <v>4887.7997612599074</v>
      </c>
      <c r="CW65" s="242">
        <f>($AM65/$AG65)*'(2) 1897 HHs by sector, estate'!CT65</f>
        <v>202.34461328968507</v>
      </c>
      <c r="CX65" s="242">
        <f>($AM65/$AG65)*'(2) 1897 HHs by sector, estate'!CU65</f>
        <v>5090.1443745495926</v>
      </c>
      <c r="CZ65" s="255">
        <f t="shared" si="49"/>
        <v>13.41931942919868</v>
      </c>
      <c r="DA65" s="255">
        <f t="shared" si="50"/>
        <v>3.9242590559824371</v>
      </c>
      <c r="DB65" s="255">
        <f t="shared" si="51"/>
        <v>3.8380116042026033</v>
      </c>
      <c r="DC65" s="255">
        <f t="shared" si="52"/>
        <v>46.94605613925043</v>
      </c>
      <c r="DD65" s="255">
        <f t="shared" si="53"/>
        <v>27.897130312058962</v>
      </c>
      <c r="DE65" s="255">
        <f t="shared" si="54"/>
        <v>96.024776540693111</v>
      </c>
      <c r="DF65" s="255">
        <f t="shared" si="55"/>
        <v>3.9752234593068843</v>
      </c>
      <c r="DG65" s="255">
        <f t="shared" si="56"/>
        <v>100</v>
      </c>
      <c r="DI65" s="355">
        <f t="shared" si="57"/>
        <v>0</v>
      </c>
    </row>
    <row r="66" spans="1:113">
      <c r="A66" s="1">
        <f t="shared" si="100"/>
        <v>56</v>
      </c>
      <c r="B66" s="25">
        <v>34</v>
      </c>
      <c r="C66" s="1">
        <v>1</v>
      </c>
      <c r="D66" s="203">
        <v>1</v>
      </c>
      <c r="E66" s="20" t="s">
        <v>484</v>
      </c>
      <c r="F66" s="142">
        <v>774.27900000000011</v>
      </c>
      <c r="G66" s="142">
        <v>705.19349999999997</v>
      </c>
      <c r="H66" s="142">
        <v>11.7315</v>
      </c>
      <c r="I66" s="142">
        <v>57.354000000000042</v>
      </c>
      <c r="J66" s="153"/>
      <c r="K66" s="142">
        <v>1.3035000000000001</v>
      </c>
      <c r="L66" s="142">
        <v>2739.9569999999999</v>
      </c>
      <c r="M66" s="142">
        <v>341.517</v>
      </c>
      <c r="P66" s="142">
        <v>301.10849999999999</v>
      </c>
      <c r="Q66" s="142">
        <v>1177.0604999999998</v>
      </c>
      <c r="R66" s="142">
        <v>203.346</v>
      </c>
      <c r="S66" s="142">
        <v>83.424000000000007</v>
      </c>
      <c r="T66" s="142">
        <v>633.5010000000002</v>
      </c>
      <c r="U66" s="153"/>
      <c r="V66" s="142">
        <v>779.49300000000005</v>
      </c>
      <c r="W66" s="142">
        <v>542.25599999999997</v>
      </c>
      <c r="X66" s="142">
        <v>2106.4559999999997</v>
      </c>
      <c r="Y66" s="142">
        <v>6091.2554999999993</v>
      </c>
      <c r="Z66" s="142">
        <v>770.36850000000004</v>
      </c>
      <c r="AA66" s="142">
        <v>276.34200000000004</v>
      </c>
      <c r="AB66" s="142">
        <v>510.97199999999998</v>
      </c>
      <c r="AC66" s="142">
        <v>1893.9854999999998</v>
      </c>
      <c r="AD66" s="142">
        <v>2639.5874999999996</v>
      </c>
      <c r="AE66" s="142">
        <v>13035</v>
      </c>
      <c r="AG66" s="153">
        <v>72598</v>
      </c>
      <c r="AH66" s="142">
        <v>40.799999999999997</v>
      </c>
      <c r="AI66" s="142">
        <v>40.200000000000003</v>
      </c>
      <c r="AJ66" s="142">
        <v>81</v>
      </c>
      <c r="AK66" s="142">
        <v>40521.698459363775</v>
      </c>
      <c r="AL66" s="142">
        <v>39925.791129079022</v>
      </c>
      <c r="AM66" s="142">
        <v>80447.489588442797</v>
      </c>
      <c r="AN66" s="142">
        <f t="shared" si="58"/>
        <v>10.812266988681225</v>
      </c>
      <c r="AO66" s="296"/>
      <c r="AP66" s="142">
        <f t="shared" si="110"/>
        <v>857.99611271729134</v>
      </c>
      <c r="AQ66" s="142">
        <f t="shared" si="111"/>
        <v>781.44090400682569</v>
      </c>
      <c r="AR66" s="142">
        <f t="shared" si="112"/>
        <v>12.999941101777138</v>
      </c>
      <c r="AS66" s="142">
        <f t="shared" si="113"/>
        <v>63.555267608688283</v>
      </c>
      <c r="AT66" s="156"/>
      <c r="AU66" s="142">
        <f t="shared" si="114"/>
        <v>1.4444379001974599</v>
      </c>
      <c r="AV66" s="193">
        <f t="shared" si="115"/>
        <v>3036.2084662150605</v>
      </c>
      <c r="AW66" s="193">
        <f t="shared" si="116"/>
        <v>378.4427298517345</v>
      </c>
      <c r="AX66" s="193"/>
      <c r="AY66" s="193"/>
      <c r="AZ66" s="193">
        <f t="shared" si="117"/>
        <v>333.66515494561321</v>
      </c>
      <c r="BA66" s="193">
        <f t="shared" si="118"/>
        <v>1304.327423878306</v>
      </c>
      <c r="BB66" s="193">
        <f t="shared" si="119"/>
        <v>225.33231243080374</v>
      </c>
      <c r="BC66" s="193">
        <f t="shared" si="120"/>
        <v>92.444025612637432</v>
      </c>
      <c r="BD66" s="193">
        <f t="shared" si="121"/>
        <v>701.99681949596561</v>
      </c>
      <c r="BE66" s="193"/>
      <c r="BF66" s="193">
        <f t="shared" si="122"/>
        <v>863.773864318081</v>
      </c>
      <c r="BG66" s="193">
        <f t="shared" si="123"/>
        <v>600.88616648214315</v>
      </c>
      <c r="BH66" s="193">
        <f t="shared" si="124"/>
        <v>2334.2116467190945</v>
      </c>
      <c r="BI66" s="193">
        <f t="shared" si="125"/>
        <v>6749.8583076227296</v>
      </c>
      <c r="BJ66" s="193">
        <f t="shared" si="126"/>
        <v>853.66279901669884</v>
      </c>
      <c r="BK66" s="193">
        <f t="shared" si="127"/>
        <v>306.22083484186152</v>
      </c>
      <c r="BL66" s="193">
        <f t="shared" si="128"/>
        <v>566.21965687740419</v>
      </c>
      <c r="BM66" s="193">
        <f t="shared" si="129"/>
        <v>2098.7682689869089</v>
      </c>
      <c r="BN66" s="193">
        <f t="shared" si="130"/>
        <v>2924.9867478998558</v>
      </c>
      <c r="BO66" s="142">
        <f t="shared" si="131"/>
        <v>14444.379001974597</v>
      </c>
      <c r="BQ66" s="244">
        <f t="shared" si="44"/>
        <v>857.99611271729134</v>
      </c>
      <c r="BR66" s="142">
        <f t="shared" si="81"/>
        <v>1.4444379001974599</v>
      </c>
      <c r="BS66" s="142">
        <f t="shared" si="82"/>
        <v>3036.2084662150605</v>
      </c>
      <c r="BT66" s="142">
        <f t="shared" si="83"/>
        <v>863.773864318081</v>
      </c>
      <c r="BU66" s="142">
        <f t="shared" si="84"/>
        <v>2935.0978132012378</v>
      </c>
      <c r="BV66" s="142">
        <f t="shared" si="85"/>
        <v>853.66279901669884</v>
      </c>
      <c r="BW66" s="142">
        <f t="shared" si="86"/>
        <v>306.22083484186152</v>
      </c>
      <c r="BX66" s="142">
        <f t="shared" si="87"/>
        <v>566.21965687740419</v>
      </c>
      <c r="BY66" s="142">
        <f t="shared" si="88"/>
        <v>2098.7682689869089</v>
      </c>
      <c r="BZ66" s="142">
        <f t="shared" si="89"/>
        <v>2924.9867478998567</v>
      </c>
      <c r="CA66" s="25"/>
      <c r="CB66" s="133">
        <f t="shared" si="90"/>
        <v>5.9400000000000022</v>
      </c>
      <c r="CC66" s="133">
        <f t="shared" si="91"/>
        <v>0.01</v>
      </c>
      <c r="CD66" s="133">
        <f t="shared" si="92"/>
        <v>21.02</v>
      </c>
      <c r="CE66" s="133">
        <f t="shared" si="93"/>
        <v>5.98</v>
      </c>
      <c r="CF66" s="133">
        <f t="shared" si="94"/>
        <v>20.319999999999997</v>
      </c>
      <c r="CG66" s="133">
        <f t="shared" si="95"/>
        <v>5.910000000000001</v>
      </c>
      <c r="CH66" s="133">
        <f t="shared" si="96"/>
        <v>2.12</v>
      </c>
      <c r="CI66" s="133">
        <f t="shared" si="97"/>
        <v>3.92</v>
      </c>
      <c r="CJ66" s="133">
        <f t="shared" si="98"/>
        <v>14.53</v>
      </c>
      <c r="CK66" s="133">
        <f t="shared" si="99"/>
        <v>20.25</v>
      </c>
      <c r="CQ66" s="242">
        <f>($AM66/$AG66)*'(2) 1897 HHs by sector, estate'!CO66</f>
        <v>1318.1356358037649</v>
      </c>
      <c r="CR66" s="242">
        <f>($AM66/$AG66)*'(2) 1897 HHs by sector, estate'!CP66</f>
        <v>338.43754211354025</v>
      </c>
      <c r="CS66" s="242">
        <f>($AM66/$AG66)*'(2) 1897 HHs by sector, estate'!CQ66</f>
        <v>642.85226253312658</v>
      </c>
      <c r="CT66" s="242">
        <f>($AM66/$AG66)*'(2) 1897 HHs by sector, estate'!CR66</f>
        <v>5658.3334862827569</v>
      </c>
      <c r="CU66" s="242">
        <f>($AM66/$AG66)*'(2) 1897 HHs by sector, estate'!CS66</f>
        <v>6186.9804876911503</v>
      </c>
      <c r="CV66" s="242">
        <f t="shared" si="133"/>
        <v>14144.739414424339</v>
      </c>
      <c r="CW66" s="242">
        <f>($AM66/$AG66)*'(2) 1897 HHs by sector, estate'!CT66</f>
        <v>299.63958755025959</v>
      </c>
      <c r="CX66" s="242">
        <f>($AM66/$AG66)*'(2) 1897 HHs by sector, estate'!CU66</f>
        <v>14444.379001974597</v>
      </c>
      <c r="CZ66" s="255">
        <f t="shared" si="49"/>
        <v>9.1255957464392985</v>
      </c>
      <c r="DA66" s="255">
        <f t="shared" si="50"/>
        <v>2.3430397531612446</v>
      </c>
      <c r="DB66" s="255">
        <f t="shared" si="51"/>
        <v>4.4505358274332627</v>
      </c>
      <c r="DC66" s="255">
        <f t="shared" si="52"/>
        <v>39.173255461582961</v>
      </c>
      <c r="DD66" s="255">
        <f t="shared" si="53"/>
        <v>42.833135899060579</v>
      </c>
      <c r="DE66" s="255">
        <f t="shared" si="54"/>
        <v>97.925562687677356</v>
      </c>
      <c r="DF66" s="255">
        <f t="shared" si="55"/>
        <v>2.0744373123226536</v>
      </c>
      <c r="DG66" s="255">
        <f t="shared" si="56"/>
        <v>100</v>
      </c>
      <c r="DI66" s="355">
        <f t="shared" si="57"/>
        <v>0</v>
      </c>
    </row>
    <row r="67" spans="1:113">
      <c r="A67" s="1">
        <f t="shared" si="100"/>
        <v>57</v>
      </c>
      <c r="B67" s="25">
        <v>37</v>
      </c>
      <c r="C67" s="1">
        <v>1</v>
      </c>
      <c r="D67" s="203">
        <v>1</v>
      </c>
      <c r="E67" s="20" t="s">
        <v>486</v>
      </c>
      <c r="F67" s="142">
        <v>2705.7741999999998</v>
      </c>
      <c r="G67" s="142">
        <v>2390.7183000000005</v>
      </c>
      <c r="H67" s="142">
        <v>55.598099999999995</v>
      </c>
      <c r="I67" s="142">
        <v>259.45779999999985</v>
      </c>
      <c r="J67" s="153"/>
      <c r="K67" s="142">
        <v>166.79429999999999</v>
      </c>
      <c r="L67" s="142">
        <v>55079.184399999991</v>
      </c>
      <c r="M67" s="142">
        <v>14010.7212</v>
      </c>
      <c r="P67" s="142">
        <v>4596.1095999999998</v>
      </c>
      <c r="Q67" s="142">
        <v>12602.236000000001</v>
      </c>
      <c r="R67" s="142">
        <v>1074.8966</v>
      </c>
      <c r="S67" s="142">
        <v>4874.1000999999997</v>
      </c>
      <c r="T67" s="142">
        <v>17921.120899999987</v>
      </c>
      <c r="U67" s="153"/>
      <c r="V67" s="142">
        <v>6968.2951999999987</v>
      </c>
      <c r="W67" s="142">
        <v>10174.452300000001</v>
      </c>
      <c r="X67" s="142">
        <v>24481.696700000004</v>
      </c>
      <c r="Y67" s="142">
        <v>85750.80290000001</v>
      </c>
      <c r="Z67" s="142">
        <v>9433.1442999999981</v>
      </c>
      <c r="AA67" s="142">
        <v>1352.8870999999999</v>
      </c>
      <c r="AB67" s="142">
        <v>7209.2203</v>
      </c>
      <c r="AC67" s="142">
        <v>33951.9064</v>
      </c>
      <c r="AD67" s="142">
        <v>33803.644800000009</v>
      </c>
      <c r="AE67" s="142">
        <v>185327</v>
      </c>
      <c r="AG67" s="153">
        <v>1421753</v>
      </c>
      <c r="AH67" s="142">
        <v>958.2</v>
      </c>
      <c r="AI67" s="142">
        <v>775.9</v>
      </c>
      <c r="AJ67" s="142">
        <v>1734.1</v>
      </c>
      <c r="AK67" s="142">
        <v>946379.97551248455</v>
      </c>
      <c r="AL67" s="142">
        <v>766328.76539358846</v>
      </c>
      <c r="AM67" s="142">
        <v>1712708.740906073</v>
      </c>
      <c r="AN67" s="142">
        <f t="shared" si="58"/>
        <v>20.46457724415373</v>
      </c>
      <c r="AO67" s="296"/>
      <c r="AP67" s="142">
        <f t="shared" si="110"/>
        <v>3259.4994512113826</v>
      </c>
      <c r="AQ67" s="142">
        <f t="shared" si="111"/>
        <v>2879.9686931936194</v>
      </c>
      <c r="AR67" s="142">
        <f t="shared" si="112"/>
        <v>66.976016120781836</v>
      </c>
      <c r="AS67" s="142">
        <f t="shared" si="113"/>
        <v>312.55474189698168</v>
      </c>
      <c r="AT67" s="156"/>
      <c r="AU67" s="142">
        <f t="shared" si="114"/>
        <v>200.92804836234549</v>
      </c>
      <c r="AV67" s="193">
        <f t="shared" si="115"/>
        <v>66350.906636987871</v>
      </c>
      <c r="AW67" s="193">
        <f t="shared" si="116"/>
        <v>16877.956062437021</v>
      </c>
      <c r="AX67" s="193"/>
      <c r="AY67" s="193"/>
      <c r="AZ67" s="193">
        <f t="shared" si="117"/>
        <v>5536.6839993179647</v>
      </c>
      <c r="BA67" s="193">
        <f t="shared" si="118"/>
        <v>15181.230320710551</v>
      </c>
      <c r="BB67" s="193">
        <f t="shared" si="119"/>
        <v>1294.8696450017824</v>
      </c>
      <c r="BC67" s="193">
        <f t="shared" si="120"/>
        <v>5871.5640799218736</v>
      </c>
      <c r="BD67" s="193">
        <f t="shared" si="121"/>
        <v>21588.602529598662</v>
      </c>
      <c r="BE67" s="193"/>
      <c r="BF67" s="193">
        <f t="shared" si="122"/>
        <v>8394.327353804656</v>
      </c>
      <c r="BG67" s="193">
        <f t="shared" si="123"/>
        <v>12256.610950103077</v>
      </c>
      <c r="BH67" s="193">
        <f t="shared" si="124"/>
        <v>29491.772431850939</v>
      </c>
      <c r="BI67" s="193">
        <f t="shared" si="125"/>
        <v>103299.34219695254</v>
      </c>
      <c r="BJ67" s="193">
        <f t="shared" si="126"/>
        <v>11363.597401825982</v>
      </c>
      <c r="BK67" s="193">
        <f t="shared" si="127"/>
        <v>1629.7497256056913</v>
      </c>
      <c r="BL67" s="193">
        <f t="shared" si="128"/>
        <v>8684.5567569947107</v>
      </c>
      <c r="BM67" s="193">
        <f t="shared" si="129"/>
        <v>40900.020511090777</v>
      </c>
      <c r="BN67" s="193">
        <f t="shared" si="130"/>
        <v>40721.417801435367</v>
      </c>
      <c r="BO67" s="142">
        <f t="shared" si="131"/>
        <v>223253.38706927281</v>
      </c>
      <c r="BQ67" s="244">
        <f t="shared" si="44"/>
        <v>3259.4994512113826</v>
      </c>
      <c r="BR67" s="142">
        <f t="shared" si="81"/>
        <v>200.92804836234549</v>
      </c>
      <c r="BS67" s="142">
        <f t="shared" si="82"/>
        <v>66350.906636987871</v>
      </c>
      <c r="BT67" s="142">
        <f t="shared" si="83"/>
        <v>8394.327353804656</v>
      </c>
      <c r="BU67" s="142">
        <f t="shared" si="84"/>
        <v>41748.383381954016</v>
      </c>
      <c r="BV67" s="142">
        <f t="shared" si="85"/>
        <v>11363.597401825982</v>
      </c>
      <c r="BW67" s="142">
        <f t="shared" si="86"/>
        <v>1629.7497256056913</v>
      </c>
      <c r="BX67" s="142">
        <f t="shared" si="87"/>
        <v>8684.5567569947107</v>
      </c>
      <c r="BY67" s="142">
        <f t="shared" si="88"/>
        <v>40900.020511090777</v>
      </c>
      <c r="BZ67" s="142">
        <f t="shared" si="89"/>
        <v>40721.417801435397</v>
      </c>
      <c r="CA67" s="25"/>
      <c r="CB67" s="133">
        <f t="shared" si="90"/>
        <v>1.4599999999999997</v>
      </c>
      <c r="CC67" s="133">
        <f t="shared" si="91"/>
        <v>0.09</v>
      </c>
      <c r="CD67" s="133">
        <f t="shared" si="92"/>
        <v>29.719999999999995</v>
      </c>
      <c r="CE67" s="133">
        <f t="shared" si="93"/>
        <v>3.7599999999999993</v>
      </c>
      <c r="CF67" s="133">
        <f t="shared" si="94"/>
        <v>18.7</v>
      </c>
      <c r="CG67" s="133">
        <f t="shared" si="95"/>
        <v>5.0899999999999981</v>
      </c>
      <c r="CH67" s="133">
        <f t="shared" si="96"/>
        <v>0.72999999999999987</v>
      </c>
      <c r="CI67" s="133">
        <f t="shared" si="97"/>
        <v>3.8899999999999992</v>
      </c>
      <c r="CJ67" s="133">
        <f t="shared" si="98"/>
        <v>18.32</v>
      </c>
      <c r="CK67" s="133">
        <f t="shared" si="99"/>
        <v>18.240000000000009</v>
      </c>
      <c r="CQ67" s="242">
        <f>($AM67/$AG67)*'(2) 1897 HHs by sector, estate'!CO67</f>
        <v>23007.887291367762</v>
      </c>
      <c r="CR67" s="242">
        <f>($AM67/$AG67)*'(2) 1897 HHs by sector, estate'!CP67</f>
        <v>1392.6710827530383</v>
      </c>
      <c r="CS67" s="242">
        <f>($AM67/$AG67)*'(2) 1897 HHs by sector, estate'!CQ67</f>
        <v>7018.9429166735881</v>
      </c>
      <c r="CT67" s="242">
        <f>($AM67/$AG67)*'(2) 1897 HHs by sector, estate'!CR67</f>
        <v>47751.863374134504</v>
      </c>
      <c r="CU67" s="242">
        <f>($AM67/$AG67)*'(2) 1897 HHs by sector, estate'!CS67</f>
        <v>131799.69669109807</v>
      </c>
      <c r="CV67" s="242">
        <f t="shared" si="133"/>
        <v>210971.06135602697</v>
      </c>
      <c r="CW67" s="242">
        <f>($AM67/$AG67)*'(2) 1897 HHs by sector, estate'!CT67</f>
        <v>12282.325713245817</v>
      </c>
      <c r="CX67" s="242">
        <f>($AM67/$AG67)*'(2) 1897 HHs by sector, estate'!CU67</f>
        <v>223253.38706927281</v>
      </c>
      <c r="CZ67" s="255">
        <f t="shared" si="49"/>
        <v>10.30572821017434</v>
      </c>
      <c r="DA67" s="255">
        <f t="shared" si="50"/>
        <v>0.62380737019721422</v>
      </c>
      <c r="DB67" s="255">
        <f t="shared" si="51"/>
        <v>3.143935690657941</v>
      </c>
      <c r="DC67" s="255">
        <f t="shared" si="52"/>
        <v>21.389087978010245</v>
      </c>
      <c r="DD67" s="255">
        <f t="shared" si="53"/>
        <v>59.035922554761612</v>
      </c>
      <c r="DE67" s="255">
        <f t="shared" si="54"/>
        <v>94.498481803801354</v>
      </c>
      <c r="DF67" s="255">
        <f t="shared" si="55"/>
        <v>5.5015181961986368</v>
      </c>
      <c r="DG67" s="255">
        <f t="shared" si="56"/>
        <v>100</v>
      </c>
      <c r="DI67" s="355">
        <f t="shared" si="57"/>
        <v>0</v>
      </c>
    </row>
    <row r="68" spans="1:113">
      <c r="A68" s="1">
        <f t="shared" si="100"/>
        <v>58</v>
      </c>
      <c r="B68" s="25">
        <v>10</v>
      </c>
      <c r="C68" s="1">
        <v>2</v>
      </c>
      <c r="D68" s="203">
        <v>1</v>
      </c>
      <c r="E68" s="4" t="s">
        <v>561</v>
      </c>
      <c r="F68" s="142">
        <v>843.39539999999988</v>
      </c>
      <c r="G68" s="142">
        <v>733.52779999999984</v>
      </c>
      <c r="H68" s="142">
        <v>9.6941999999999986</v>
      </c>
      <c r="I68" s="142">
        <v>100.17339999999994</v>
      </c>
      <c r="J68" s="153"/>
      <c r="K68" s="142">
        <v>4.8470999999999993</v>
      </c>
      <c r="L68" s="142">
        <v>4969.8931999999995</v>
      </c>
      <c r="M68" s="142">
        <v>431.39189999999996</v>
      </c>
      <c r="P68" s="142">
        <v>633.35439999999994</v>
      </c>
      <c r="Q68" s="142">
        <v>2152.1124</v>
      </c>
      <c r="R68" s="142">
        <v>694.75099999999998</v>
      </c>
      <c r="S68" s="142">
        <v>210.041</v>
      </c>
      <c r="T68" s="142">
        <v>848.24249999999938</v>
      </c>
      <c r="U68" s="153"/>
      <c r="V68" s="142">
        <v>694.75099999999998</v>
      </c>
      <c r="W68" s="142">
        <v>513.79259999999999</v>
      </c>
      <c r="X68" s="142">
        <v>2572.1943999999999</v>
      </c>
      <c r="Y68" s="142">
        <v>6558.1262999999999</v>
      </c>
      <c r="Z68" s="142">
        <v>1255.3988999999999</v>
      </c>
      <c r="AA68" s="142">
        <v>458.85879999999992</v>
      </c>
      <c r="AB68" s="142">
        <v>571.95780000000002</v>
      </c>
      <c r="AC68" s="142">
        <v>1903.2945999999999</v>
      </c>
      <c r="AD68" s="142">
        <v>2368.6162000000004</v>
      </c>
      <c r="AE68" s="142">
        <v>16156.999999999998</v>
      </c>
      <c r="AG68" s="153">
        <v>95642</v>
      </c>
      <c r="AH68" s="142">
        <v>48.1</v>
      </c>
      <c r="AI68" s="142">
        <v>45.5</v>
      </c>
      <c r="AJ68" s="142">
        <v>93.6</v>
      </c>
      <c r="AK68" s="142">
        <v>48164.923673810998</v>
      </c>
      <c r="AL68" s="142">
        <v>45561.41428603742</v>
      </c>
      <c r="AM68" s="142">
        <v>93726.337959848417</v>
      </c>
      <c r="AN68" s="142">
        <f t="shared" si="58"/>
        <v>-2.002950628543509</v>
      </c>
      <c r="AO68" s="296"/>
      <c r="AP68" s="142">
        <f t="shared" si="110"/>
        <v>826.50260653459281</v>
      </c>
      <c r="AQ68" s="142">
        <f t="shared" si="111"/>
        <v>718.83560031935849</v>
      </c>
      <c r="AR68" s="142">
        <f t="shared" si="112"/>
        <v>9.5000299601677352</v>
      </c>
      <c r="AS68" s="142">
        <f t="shared" si="113"/>
        <v>98.166976255066558</v>
      </c>
      <c r="AT68" s="156"/>
      <c r="AU68" s="142">
        <f t="shared" si="114"/>
        <v>4.7500149800838676</v>
      </c>
      <c r="AV68" s="193">
        <f t="shared" si="115"/>
        <v>4870.3486929126584</v>
      </c>
      <c r="AW68" s="193">
        <f t="shared" si="116"/>
        <v>422.75133322746422</v>
      </c>
      <c r="AX68" s="193"/>
      <c r="AY68" s="193"/>
      <c r="AZ68" s="193">
        <f t="shared" si="117"/>
        <v>620.66862406429198</v>
      </c>
      <c r="BA68" s="193">
        <f t="shared" si="118"/>
        <v>2109.0066511572372</v>
      </c>
      <c r="BB68" s="193">
        <f t="shared" si="119"/>
        <v>680.8354804786876</v>
      </c>
      <c r="BC68" s="193">
        <f t="shared" si="120"/>
        <v>205.83398247030092</v>
      </c>
      <c r="BD68" s="193">
        <f t="shared" si="121"/>
        <v>831.25262151467621</v>
      </c>
      <c r="BE68" s="193"/>
      <c r="BF68" s="193">
        <f t="shared" si="122"/>
        <v>680.8354804786876</v>
      </c>
      <c r="BG68" s="193">
        <f t="shared" si="123"/>
        <v>503.50158788888996</v>
      </c>
      <c r="BH68" s="193">
        <f t="shared" si="124"/>
        <v>2520.6746160978391</v>
      </c>
      <c r="BI68" s="193">
        <f t="shared" si="125"/>
        <v>6426.770268053473</v>
      </c>
      <c r="BJ68" s="193">
        <f t="shared" si="126"/>
        <v>1230.2538798417215</v>
      </c>
      <c r="BK68" s="193">
        <f t="shared" si="127"/>
        <v>449.66808478127268</v>
      </c>
      <c r="BL68" s="193">
        <f t="shared" si="128"/>
        <v>560.50176764989635</v>
      </c>
      <c r="BM68" s="193">
        <f t="shared" si="129"/>
        <v>1865.1725488462653</v>
      </c>
      <c r="BN68" s="193">
        <f t="shared" si="130"/>
        <v>2321.1739869343169</v>
      </c>
      <c r="BO68" s="142">
        <f t="shared" si="131"/>
        <v>15833.383266946224</v>
      </c>
      <c r="BQ68" s="244">
        <f t="shared" si="44"/>
        <v>826.50260653459281</v>
      </c>
      <c r="BR68" s="142">
        <f t="shared" si="81"/>
        <v>4.7500149800838676</v>
      </c>
      <c r="BS68" s="142">
        <f t="shared" si="82"/>
        <v>4870.3486929126584</v>
      </c>
      <c r="BT68" s="142">
        <f t="shared" si="83"/>
        <v>680.8354804786876</v>
      </c>
      <c r="BU68" s="142">
        <f t="shared" si="84"/>
        <v>3024.176203986729</v>
      </c>
      <c r="BV68" s="142">
        <f t="shared" si="85"/>
        <v>1230.2538798417215</v>
      </c>
      <c r="BW68" s="142">
        <f t="shared" si="86"/>
        <v>449.66808478127268</v>
      </c>
      <c r="BX68" s="142">
        <f t="shared" si="87"/>
        <v>560.50176764989635</v>
      </c>
      <c r="BY68" s="142">
        <f t="shared" si="88"/>
        <v>1865.1725488462653</v>
      </c>
      <c r="BZ68" s="142">
        <f t="shared" si="89"/>
        <v>2321.1739869343182</v>
      </c>
      <c r="CA68" s="25"/>
      <c r="CB68" s="133">
        <f t="shared" si="90"/>
        <v>5.2199999999999989</v>
      </c>
      <c r="CC68" s="133">
        <f t="shared" si="91"/>
        <v>3.0000000000000002E-2</v>
      </c>
      <c r="CD68" s="133">
        <f t="shared" si="92"/>
        <v>30.759999999999998</v>
      </c>
      <c r="CE68" s="133">
        <f t="shared" si="93"/>
        <v>4.2999999999999989</v>
      </c>
      <c r="CF68" s="133">
        <f t="shared" si="94"/>
        <v>19.099999999999998</v>
      </c>
      <c r="CG68" s="133">
        <f t="shared" si="95"/>
        <v>7.7699999999999987</v>
      </c>
      <c r="CH68" s="133">
        <f t="shared" si="96"/>
        <v>2.8399999999999994</v>
      </c>
      <c r="CI68" s="133">
        <f t="shared" si="97"/>
        <v>3.54</v>
      </c>
      <c r="CJ68" s="133">
        <f t="shared" si="98"/>
        <v>11.780000000000001</v>
      </c>
      <c r="CK68" s="133">
        <f t="shared" si="99"/>
        <v>14.659999999999997</v>
      </c>
      <c r="CQ68" s="242">
        <f>($AM68/$AG68)*'(2) 1897 HHs by sector, estate'!CO68</f>
        <v>1170.2618756826798</v>
      </c>
      <c r="CR68" s="242">
        <f>($AM68/$AG68)*'(2) 1897 HHs by sector, estate'!CP68</f>
        <v>549.45525044430815</v>
      </c>
      <c r="CS68" s="242">
        <f>($AM68/$AG68)*'(2) 1897 HHs by sector, estate'!CQ68</f>
        <v>613.02584886871739</v>
      </c>
      <c r="CT68" s="242">
        <f>($AM68/$AG68)*'(2) 1897 HHs by sector, estate'!CR68</f>
        <v>5836.4100194076782</v>
      </c>
      <c r="CU68" s="242">
        <f>($AM68/$AG68)*'(2) 1897 HHs by sector, estate'!CS68</f>
        <v>7492.8876439770511</v>
      </c>
      <c r="CV68" s="242">
        <f t="shared" si="133"/>
        <v>15662.040638380435</v>
      </c>
      <c r="CW68" s="242">
        <f>($AM68/$AG68)*'(2) 1897 HHs by sector, estate'!CT68</f>
        <v>171.34262856579056</v>
      </c>
      <c r="CX68" s="242">
        <f>($AM68/$AG68)*'(2) 1897 HHs by sector, estate'!CU68</f>
        <v>15833.383266946224</v>
      </c>
      <c r="CZ68" s="255">
        <f t="shared" si="49"/>
        <v>7.3911043265510967</v>
      </c>
      <c r="DA68" s="255">
        <f t="shared" si="50"/>
        <v>3.4702327429372035</v>
      </c>
      <c r="DB68" s="255">
        <f t="shared" si="51"/>
        <v>3.8717299930992657</v>
      </c>
      <c r="DC68" s="255">
        <f t="shared" si="52"/>
        <v>36.861420714748753</v>
      </c>
      <c r="DD68" s="255">
        <f t="shared" si="53"/>
        <v>47.323351665586252</v>
      </c>
      <c r="DE68" s="255">
        <f t="shared" si="54"/>
        <v>98.91783944292257</v>
      </c>
      <c r="DF68" s="255">
        <f t="shared" si="55"/>
        <v>1.0821605570774344</v>
      </c>
      <c r="DG68" s="255">
        <f t="shared" si="56"/>
        <v>100</v>
      </c>
      <c r="DI68" s="355">
        <f t="shared" si="57"/>
        <v>0</v>
      </c>
    </row>
    <row r="69" spans="1:113">
      <c r="A69" s="1">
        <f t="shared" si="100"/>
        <v>59</v>
      </c>
      <c r="B69" s="25">
        <v>14</v>
      </c>
      <c r="C69" s="1">
        <v>2</v>
      </c>
      <c r="D69" s="203">
        <v>1</v>
      </c>
      <c r="E69" s="4" t="s">
        <v>649</v>
      </c>
      <c r="F69" s="142">
        <v>2244.0153</v>
      </c>
      <c r="G69" s="142">
        <v>2044.3486000000003</v>
      </c>
      <c r="H69" s="142">
        <v>26.820899999999998</v>
      </c>
      <c r="I69" s="142">
        <v>172.8458</v>
      </c>
      <c r="J69" s="153"/>
      <c r="K69" s="142">
        <v>0</v>
      </c>
      <c r="L69" s="142">
        <v>7274.4241000000002</v>
      </c>
      <c r="M69" s="142">
        <v>745.02499999999998</v>
      </c>
      <c r="P69" s="142">
        <v>786.74639999999999</v>
      </c>
      <c r="Q69" s="142">
        <v>2363.2192999999997</v>
      </c>
      <c r="R69" s="142">
        <v>560.25880000000006</v>
      </c>
      <c r="S69" s="142">
        <v>515.55730000000005</v>
      </c>
      <c r="T69" s="142">
        <v>2303.6172999999999</v>
      </c>
      <c r="U69" s="153"/>
      <c r="V69" s="142">
        <v>1031.1146000000001</v>
      </c>
      <c r="W69" s="142">
        <v>1332.1047000000001</v>
      </c>
      <c r="X69" s="142">
        <v>5191.3342000000011</v>
      </c>
      <c r="Y69" s="142">
        <v>12728.007100000001</v>
      </c>
      <c r="Z69" s="142">
        <v>1534.7515000000003</v>
      </c>
      <c r="AA69" s="142">
        <v>634.76130000000012</v>
      </c>
      <c r="AB69" s="142">
        <v>1120.5176000000001</v>
      </c>
      <c r="AC69" s="142">
        <v>4607.2346000000007</v>
      </c>
      <c r="AD69" s="142">
        <v>4830.7420999999995</v>
      </c>
      <c r="AE69" s="142">
        <v>29801.000000000004</v>
      </c>
      <c r="AG69" s="153">
        <v>185588</v>
      </c>
      <c r="AH69" s="142">
        <v>99.1</v>
      </c>
      <c r="AI69" s="142">
        <v>92.3</v>
      </c>
      <c r="AJ69" s="142">
        <v>191.39999999999998</v>
      </c>
      <c r="AK69" s="142">
        <v>98909.191497000778</v>
      </c>
      <c r="AL69" s="142">
        <v>92122.284310526447</v>
      </c>
      <c r="AM69" s="142">
        <v>191031.47580752723</v>
      </c>
      <c r="AN69" s="142">
        <f t="shared" si="58"/>
        <v>2.9330968637666368</v>
      </c>
      <c r="AO69" s="296"/>
      <c r="AP69" s="142">
        <f t="shared" si="110"/>
        <v>2309.8344423867434</v>
      </c>
      <c r="AQ69" s="142">
        <f t="shared" si="111"/>
        <v>2104.3113246710573</v>
      </c>
      <c r="AR69" s="142">
        <f t="shared" si="112"/>
        <v>27.607582976733983</v>
      </c>
      <c r="AS69" s="142">
        <f t="shared" si="113"/>
        <v>177.91553473895235</v>
      </c>
      <c r="AT69" s="156"/>
      <c r="AU69" s="142">
        <f t="shared" si="114"/>
        <v>0</v>
      </c>
      <c r="AV69" s="193">
        <f t="shared" si="115"/>
        <v>7487.790005134184</v>
      </c>
      <c r="AW69" s="193">
        <f t="shared" si="116"/>
        <v>766.87730490927731</v>
      </c>
      <c r="AX69" s="193"/>
      <c r="AY69" s="193"/>
      <c r="AZ69" s="193">
        <f t="shared" si="117"/>
        <v>809.82243398419689</v>
      </c>
      <c r="BA69" s="193">
        <f t="shared" si="118"/>
        <v>2432.5348111722278</v>
      </c>
      <c r="BB69" s="193">
        <f t="shared" si="119"/>
        <v>576.6917332917767</v>
      </c>
      <c r="BC69" s="193">
        <f t="shared" si="120"/>
        <v>530.67909499721998</v>
      </c>
      <c r="BD69" s="193">
        <f t="shared" si="121"/>
        <v>2371.1846267794854</v>
      </c>
      <c r="BE69" s="193"/>
      <c r="BF69" s="193">
        <f t="shared" si="122"/>
        <v>1061.35818999444</v>
      </c>
      <c r="BG69" s="193">
        <f t="shared" si="123"/>
        <v>1371.1766211777881</v>
      </c>
      <c r="BH69" s="193">
        <f t="shared" si="124"/>
        <v>5343.6010606078462</v>
      </c>
      <c r="BI69" s="193">
        <f t="shared" si="125"/>
        <v>13101.331877070095</v>
      </c>
      <c r="BJ69" s="193">
        <f t="shared" si="126"/>
        <v>1579.7672481131117</v>
      </c>
      <c r="BK69" s="193">
        <f t="shared" si="127"/>
        <v>653.37946378270442</v>
      </c>
      <c r="BL69" s="193">
        <f t="shared" si="128"/>
        <v>1153.3834665835534</v>
      </c>
      <c r="BM69" s="193">
        <f t="shared" si="129"/>
        <v>4742.3692535589716</v>
      </c>
      <c r="BN69" s="193">
        <f t="shared" si="130"/>
        <v>4972.4324450317545</v>
      </c>
      <c r="BO69" s="142">
        <f t="shared" si="131"/>
        <v>30675.092196371097</v>
      </c>
      <c r="BQ69" s="244">
        <f t="shared" si="44"/>
        <v>2309.8344423867434</v>
      </c>
      <c r="BR69" s="142">
        <f t="shared" si="81"/>
        <v>0</v>
      </c>
      <c r="BS69" s="142">
        <f t="shared" si="82"/>
        <v>7487.790005134184</v>
      </c>
      <c r="BT69" s="142">
        <f t="shared" si="83"/>
        <v>1061.35818999444</v>
      </c>
      <c r="BU69" s="142">
        <f t="shared" si="84"/>
        <v>6714.7776817856338</v>
      </c>
      <c r="BV69" s="142">
        <f t="shared" si="85"/>
        <v>1579.7672481131117</v>
      </c>
      <c r="BW69" s="142">
        <f t="shared" si="86"/>
        <v>653.37946378270442</v>
      </c>
      <c r="BX69" s="142">
        <f t="shared" si="87"/>
        <v>1153.3834665835534</v>
      </c>
      <c r="BY69" s="142">
        <f t="shared" si="88"/>
        <v>4742.3692535589716</v>
      </c>
      <c r="BZ69" s="142">
        <f t="shared" si="89"/>
        <v>4972.4324450317545</v>
      </c>
      <c r="CA69" s="25"/>
      <c r="CB69" s="133">
        <f t="shared" si="90"/>
        <v>7.5299999999999994</v>
      </c>
      <c r="CC69" s="133">
        <f t="shared" si="91"/>
        <v>0</v>
      </c>
      <c r="CD69" s="133">
        <f t="shared" si="92"/>
        <v>24.409999999999997</v>
      </c>
      <c r="CE69" s="133">
        <f t="shared" si="93"/>
        <v>3.46</v>
      </c>
      <c r="CF69" s="133">
        <f t="shared" si="94"/>
        <v>21.89</v>
      </c>
      <c r="CG69" s="133">
        <f t="shared" si="95"/>
        <v>5.15</v>
      </c>
      <c r="CH69" s="133">
        <f t="shared" si="96"/>
        <v>2.1300000000000003</v>
      </c>
      <c r="CI69" s="133">
        <f t="shared" si="97"/>
        <v>3.7600000000000002</v>
      </c>
      <c r="CJ69" s="133">
        <f t="shared" si="98"/>
        <v>15.46</v>
      </c>
      <c r="CK69" s="133">
        <f t="shared" si="99"/>
        <v>16.210000000000008</v>
      </c>
      <c r="CQ69" s="242">
        <f>($AM69/$AG69)*'(2) 1897 HHs by sector, estate'!CO69</f>
        <v>2253.1783133657932</v>
      </c>
      <c r="CR69" s="242">
        <f>($AM69/$AG69)*'(2) 1897 HHs by sector, estate'!CP69</f>
        <v>600.48392110166708</v>
      </c>
      <c r="CS69" s="242">
        <f>($AM69/$AG69)*'(2) 1897 HHs by sector, estate'!CQ69</f>
        <v>939.65072707486308</v>
      </c>
      <c r="CT69" s="242">
        <f>($AM69/$AG69)*'(2) 1897 HHs by sector, estate'!CR69</f>
        <v>10382.933926717458</v>
      </c>
      <c r="CU69" s="242">
        <f>($AM69/$AG69)*'(2) 1897 HHs by sector, estate'!CS69</f>
        <v>15936.211873641159</v>
      </c>
      <c r="CV69" s="242">
        <f t="shared" si="133"/>
        <v>30112.45876190094</v>
      </c>
      <c r="CW69" s="242">
        <f>($AM69/$AG69)*'(2) 1897 HHs by sector, estate'!CT69</f>
        <v>562.63343447015541</v>
      </c>
      <c r="CX69" s="242">
        <f>($AM69/$AG69)*'(2) 1897 HHs by sector, estate'!CU69</f>
        <v>30675.092196371097</v>
      </c>
      <c r="CZ69" s="255">
        <f t="shared" si="49"/>
        <v>7.3453024980063368</v>
      </c>
      <c r="DA69" s="255">
        <f t="shared" si="50"/>
        <v>1.9575619113304739</v>
      </c>
      <c r="DB69" s="255">
        <f t="shared" si="51"/>
        <v>3.0632368472099492</v>
      </c>
      <c r="DC69" s="255">
        <f t="shared" si="52"/>
        <v>33.848093626743108</v>
      </c>
      <c r="DD69" s="255">
        <f t="shared" si="53"/>
        <v>51.951634803974386</v>
      </c>
      <c r="DE69" s="255">
        <f t="shared" si="54"/>
        <v>98.16582968726425</v>
      </c>
      <c r="DF69" s="255">
        <f t="shared" si="55"/>
        <v>1.8341703127357369</v>
      </c>
      <c r="DG69" s="255">
        <f t="shared" si="56"/>
        <v>100</v>
      </c>
      <c r="DI69" s="355">
        <f t="shared" si="57"/>
        <v>0</v>
      </c>
    </row>
    <row r="70" spans="1:113">
      <c r="A70" s="1">
        <f t="shared" si="100"/>
        <v>60</v>
      </c>
      <c r="B70" s="25">
        <v>28</v>
      </c>
      <c r="C70" s="1">
        <v>2</v>
      </c>
      <c r="D70" s="203">
        <v>1</v>
      </c>
      <c r="E70" s="20" t="s">
        <v>344</v>
      </c>
      <c r="F70" s="142">
        <v>4712.6460000000006</v>
      </c>
      <c r="G70" s="142">
        <v>4450.4080000000004</v>
      </c>
      <c r="H70" s="142">
        <v>56.012</v>
      </c>
      <c r="I70" s="142">
        <v>206.22600000000031</v>
      </c>
      <c r="J70" s="153"/>
      <c r="K70" s="142">
        <v>48.373999999999995</v>
      </c>
      <c r="L70" s="142">
        <v>4384.2119999999995</v>
      </c>
      <c r="M70" s="142">
        <v>465.91800000000006</v>
      </c>
      <c r="P70" s="142">
        <v>730.702</v>
      </c>
      <c r="Q70" s="142">
        <v>1509.778</v>
      </c>
      <c r="R70" s="142">
        <v>465.91800000000006</v>
      </c>
      <c r="S70" s="142">
        <v>285.15200000000004</v>
      </c>
      <c r="T70" s="142">
        <v>926.74399999999923</v>
      </c>
      <c r="U70" s="153"/>
      <c r="V70" s="142">
        <v>1461.404</v>
      </c>
      <c r="W70" s="142">
        <v>1586.1580000000004</v>
      </c>
      <c r="X70" s="142">
        <v>4514.058</v>
      </c>
      <c r="Y70" s="142">
        <v>8753.148000000001</v>
      </c>
      <c r="Z70" s="142">
        <v>1038.768</v>
      </c>
      <c r="AA70" s="142">
        <v>353.89400000000001</v>
      </c>
      <c r="AB70" s="142">
        <v>501.56199999999995</v>
      </c>
      <c r="AC70" s="142">
        <v>4007.4040000000005</v>
      </c>
      <c r="AD70" s="142">
        <v>2851.5200000000004</v>
      </c>
      <c r="AE70" s="142">
        <v>25460</v>
      </c>
      <c r="AG70" s="153">
        <v>152601</v>
      </c>
      <c r="AH70" s="142">
        <v>87.8</v>
      </c>
      <c r="AI70" s="142">
        <v>83.5</v>
      </c>
      <c r="AJ70" s="142">
        <v>171.3</v>
      </c>
      <c r="AK70" s="142">
        <v>87167.98703073198</v>
      </c>
      <c r="AL70" s="142">
        <v>82898.939829910261</v>
      </c>
      <c r="AM70" s="142">
        <v>170066.92686064224</v>
      </c>
      <c r="AN70" s="142">
        <f t="shared" si="58"/>
        <v>11.445486504441153</v>
      </c>
      <c r="AO70" s="296"/>
      <c r="AP70" s="142">
        <f t="shared" si="110"/>
        <v>5252.0312619320866</v>
      </c>
      <c r="AQ70" s="142">
        <f t="shared" si="111"/>
        <v>4959.7788470325695</v>
      </c>
      <c r="AR70" s="142">
        <f t="shared" si="112"/>
        <v>62.422845900867578</v>
      </c>
      <c r="AS70" s="142">
        <f t="shared" si="113"/>
        <v>229.82956899864917</v>
      </c>
      <c r="AT70" s="156"/>
      <c r="AU70" s="142">
        <f t="shared" si="114"/>
        <v>53.910639641658356</v>
      </c>
      <c r="AV70" s="193">
        <f t="shared" si="115"/>
        <v>4886.0063927860892</v>
      </c>
      <c r="AW70" s="193">
        <f t="shared" si="116"/>
        <v>519.24458181176215</v>
      </c>
      <c r="AX70" s="193"/>
      <c r="AY70" s="193"/>
      <c r="AZ70" s="193">
        <f t="shared" si="117"/>
        <v>814.33439879768162</v>
      </c>
      <c r="BA70" s="193">
        <f t="shared" si="118"/>
        <v>1682.5794372370215</v>
      </c>
      <c r="BB70" s="193">
        <f t="shared" si="119"/>
        <v>519.24458181176215</v>
      </c>
      <c r="BC70" s="193">
        <f t="shared" si="120"/>
        <v>317.78903367714412</v>
      </c>
      <c r="BD70" s="193">
        <f t="shared" si="121"/>
        <v>1032.8143594507171</v>
      </c>
      <c r="BE70" s="193"/>
      <c r="BF70" s="193">
        <f t="shared" si="122"/>
        <v>1628.6687975953632</v>
      </c>
      <c r="BG70" s="193">
        <f t="shared" si="123"/>
        <v>1767.701499829114</v>
      </c>
      <c r="BH70" s="193">
        <f t="shared" si="124"/>
        <v>5030.7138991926467</v>
      </c>
      <c r="BI70" s="193">
        <f t="shared" si="125"/>
        <v>9754.9883730537604</v>
      </c>
      <c r="BJ70" s="193">
        <f t="shared" si="126"/>
        <v>1157.6600512524533</v>
      </c>
      <c r="BK70" s="193">
        <f t="shared" si="127"/>
        <v>394.398890010027</v>
      </c>
      <c r="BL70" s="193">
        <f t="shared" si="128"/>
        <v>558.96821102140507</v>
      </c>
      <c r="BM70" s="193">
        <f t="shared" si="129"/>
        <v>4466.0708839984354</v>
      </c>
      <c r="BN70" s="193">
        <f t="shared" si="130"/>
        <v>3177.8903367714411</v>
      </c>
      <c r="BO70" s="142">
        <f t="shared" si="131"/>
        <v>28374.020864030717</v>
      </c>
      <c r="BQ70" s="244">
        <f t="shared" si="44"/>
        <v>5252.0312619320866</v>
      </c>
      <c r="BR70" s="142">
        <f t="shared" si="81"/>
        <v>53.910639641658356</v>
      </c>
      <c r="BS70" s="142">
        <f t="shared" si="82"/>
        <v>4886.0063927860892</v>
      </c>
      <c r="BT70" s="142">
        <f t="shared" si="83"/>
        <v>1628.6687975953632</v>
      </c>
      <c r="BU70" s="142">
        <f t="shared" si="84"/>
        <v>6798.415399021761</v>
      </c>
      <c r="BV70" s="142">
        <f t="shared" si="85"/>
        <v>1157.6600512524533</v>
      </c>
      <c r="BW70" s="142">
        <f t="shared" si="86"/>
        <v>394.398890010027</v>
      </c>
      <c r="BX70" s="142">
        <f t="shared" si="87"/>
        <v>558.96821102140507</v>
      </c>
      <c r="BY70" s="142">
        <f t="shared" si="88"/>
        <v>4466.0708839984354</v>
      </c>
      <c r="BZ70" s="142">
        <f t="shared" si="89"/>
        <v>3177.8903367714374</v>
      </c>
      <c r="CA70" s="25"/>
      <c r="CB70" s="133">
        <f t="shared" si="90"/>
        <v>18.510000000000002</v>
      </c>
      <c r="CC70" s="133">
        <f t="shared" si="91"/>
        <v>0.18999999999999997</v>
      </c>
      <c r="CD70" s="133">
        <f t="shared" si="92"/>
        <v>17.22</v>
      </c>
      <c r="CE70" s="133">
        <f t="shared" si="93"/>
        <v>5.74</v>
      </c>
      <c r="CF70" s="133">
        <f t="shared" si="94"/>
        <v>23.960000000000004</v>
      </c>
      <c r="CG70" s="133">
        <f t="shared" si="95"/>
        <v>4.08</v>
      </c>
      <c r="CH70" s="133">
        <f t="shared" si="96"/>
        <v>1.3900000000000001</v>
      </c>
      <c r="CI70" s="133">
        <f t="shared" si="97"/>
        <v>1.9699999999999998</v>
      </c>
      <c r="CJ70" s="133">
        <f t="shared" si="98"/>
        <v>15.740000000000002</v>
      </c>
      <c r="CK70" s="133">
        <f t="shared" si="99"/>
        <v>11.199999999999989</v>
      </c>
      <c r="CP70" s="309" t="s">
        <v>268</v>
      </c>
      <c r="CQ70" s="292">
        <f>($AM70/$AG70)*'(2) 1897 HHs by sector, estate'!CO70-93</f>
        <v>1484.2951618244479</v>
      </c>
      <c r="CR70" s="242">
        <f>($AM70/$AG70)*'(2) 1897 HHs by sector, estate'!CP70</f>
        <v>292.47734168924399</v>
      </c>
      <c r="CS70" s="242">
        <f>($AM70/$AG70)*'(2) 1897 HHs by sector, estate'!CQ70</f>
        <v>551.67213782071633</v>
      </c>
      <c r="CT70" s="242">
        <f>($AM70/$AG70)*'(2) 1897 HHs by sector, estate'!CR70</f>
        <v>17025.60250887413</v>
      </c>
      <c r="CU70" s="242">
        <f>($AM70/$AG70)*'(2) 1897 HHs by sector, estate'!CS70</f>
        <v>6784.9908935678332</v>
      </c>
      <c r="CV70" s="242">
        <f t="shared" si="133"/>
        <v>26139.038043776371</v>
      </c>
      <c r="CW70" s="242">
        <f>($AM70/$AG70)*'(2) 1897 HHs by sector, estate'!CT70</f>
        <v>2141.9828202543486</v>
      </c>
      <c r="CX70" s="242">
        <f>($AM70/$AG70)*'(2) 1897 HHs by sector, estate'!CU70</f>
        <v>28374.020864030717</v>
      </c>
      <c r="CZ70" s="255">
        <f t="shared" si="49"/>
        <v>5.2311766772049726</v>
      </c>
      <c r="DA70" s="255">
        <f t="shared" si="50"/>
        <v>1.0307927208864949</v>
      </c>
      <c r="DB70" s="255">
        <f t="shared" si="51"/>
        <v>1.94428607938349</v>
      </c>
      <c r="DC70" s="255">
        <f t="shared" si="52"/>
        <v>60.004193943683212</v>
      </c>
      <c r="DD70" s="255">
        <f t="shared" si="53"/>
        <v>23.912687334945382</v>
      </c>
      <c r="DE70" s="255">
        <f t="shared" si="54"/>
        <v>92.123136756103534</v>
      </c>
      <c r="DF70" s="255">
        <f t="shared" si="55"/>
        <v>7.5490986297599623</v>
      </c>
      <c r="DG70" s="255">
        <f t="shared" si="56"/>
        <v>100</v>
      </c>
      <c r="DI70" s="355">
        <f t="shared" si="57"/>
        <v>0</v>
      </c>
    </row>
    <row r="71" spans="1:113">
      <c r="A71" s="1">
        <f t="shared" si="100"/>
        <v>61</v>
      </c>
      <c r="B71" s="25">
        <v>31</v>
      </c>
      <c r="C71" s="1">
        <v>2</v>
      </c>
      <c r="D71" s="203">
        <v>1</v>
      </c>
      <c r="E71" s="20" t="s">
        <v>134</v>
      </c>
      <c r="F71" s="142">
        <v>2910.5860000000002</v>
      </c>
      <c r="G71" s="142">
        <v>2714.1459999999997</v>
      </c>
      <c r="H71" s="142">
        <v>19.644000000000002</v>
      </c>
      <c r="I71" s="142">
        <v>176.79600000000045</v>
      </c>
      <c r="J71" s="153"/>
      <c r="K71" s="142">
        <v>569.67599999999993</v>
      </c>
      <c r="L71" s="142">
        <v>8371.6180000000004</v>
      </c>
      <c r="M71" s="142">
        <v>2013.51</v>
      </c>
      <c r="P71" s="142">
        <v>753.01999999999987</v>
      </c>
      <c r="Q71" s="142">
        <v>2887.6680000000001</v>
      </c>
      <c r="R71" s="142">
        <v>471.45600000000002</v>
      </c>
      <c r="S71" s="142">
        <v>383.05799999999994</v>
      </c>
      <c r="T71" s="142">
        <v>1862.9059999999999</v>
      </c>
      <c r="U71" s="153"/>
      <c r="V71" s="142">
        <v>1921.838</v>
      </c>
      <c r="W71" s="142">
        <v>2000.414</v>
      </c>
      <c r="X71" s="142">
        <v>5025.5899999999992</v>
      </c>
      <c r="Y71" s="142">
        <v>11940.278</v>
      </c>
      <c r="Z71" s="142">
        <v>1869.454</v>
      </c>
      <c r="AA71" s="142">
        <v>608.96400000000006</v>
      </c>
      <c r="AB71" s="142">
        <v>939.63800000000003</v>
      </c>
      <c r="AC71" s="142">
        <v>4852.0679999999993</v>
      </c>
      <c r="AD71" s="142">
        <v>3670.1540000000005</v>
      </c>
      <c r="AE71" s="142">
        <v>32740</v>
      </c>
      <c r="AG71" s="153">
        <v>179339</v>
      </c>
      <c r="AH71" s="142">
        <v>78.5</v>
      </c>
      <c r="AI71" s="142">
        <v>91.9</v>
      </c>
      <c r="AJ71" s="142">
        <v>170.4</v>
      </c>
      <c r="AK71" s="142">
        <v>78751.254145248386</v>
      </c>
      <c r="AL71" s="142">
        <v>92194.1433878768</v>
      </c>
      <c r="AM71" s="142">
        <v>170945.39753312519</v>
      </c>
      <c r="AN71" s="142">
        <f t="shared" si="58"/>
        <v>-4.6802995817277973</v>
      </c>
      <c r="AO71" s="296"/>
      <c r="AP71" s="142">
        <f t="shared" si="110"/>
        <v>2774.3618556161723</v>
      </c>
      <c r="AQ71" s="142">
        <f t="shared" si="111"/>
        <v>2587.1158361145181</v>
      </c>
      <c r="AR71" s="142">
        <f t="shared" si="112"/>
        <v>18.724601950165393</v>
      </c>
      <c r="AS71" s="142">
        <f t="shared" si="113"/>
        <v>168.52141755148895</v>
      </c>
      <c r="AT71" s="156"/>
      <c r="AU71" s="142">
        <f t="shared" si="114"/>
        <v>543.01345655479633</v>
      </c>
      <c r="AV71" s="193">
        <f t="shared" si="115"/>
        <v>7979.8011977621518</v>
      </c>
      <c r="AW71" s="193">
        <f t="shared" si="116"/>
        <v>1919.2716998919527</v>
      </c>
      <c r="AX71" s="193"/>
      <c r="AY71" s="193"/>
      <c r="AZ71" s="193">
        <f t="shared" si="117"/>
        <v>717.77640808967328</v>
      </c>
      <c r="BA71" s="193">
        <f t="shared" si="118"/>
        <v>2752.5164866743125</v>
      </c>
      <c r="BB71" s="193">
        <f t="shared" si="119"/>
        <v>449.39044680396944</v>
      </c>
      <c r="BC71" s="193">
        <f t="shared" si="120"/>
        <v>365.12973802822506</v>
      </c>
      <c r="BD71" s="193">
        <f t="shared" si="121"/>
        <v>1775.716418274018</v>
      </c>
      <c r="BE71" s="193"/>
      <c r="BF71" s="193">
        <f t="shared" si="122"/>
        <v>1831.8902241245141</v>
      </c>
      <c r="BG71" s="193">
        <f t="shared" si="123"/>
        <v>1906.7886319251757</v>
      </c>
      <c r="BH71" s="193">
        <f t="shared" si="124"/>
        <v>4790.3773322506449</v>
      </c>
      <c r="BI71" s="193">
        <f t="shared" si="125"/>
        <v>11381.437218708865</v>
      </c>
      <c r="BJ71" s="193">
        <f t="shared" si="126"/>
        <v>1781.9579522574065</v>
      </c>
      <c r="BK71" s="193">
        <f t="shared" si="127"/>
        <v>580.46266045512721</v>
      </c>
      <c r="BL71" s="193">
        <f t="shared" si="128"/>
        <v>895.66012661624461</v>
      </c>
      <c r="BM71" s="193">
        <f t="shared" si="129"/>
        <v>4624.9766816908514</v>
      </c>
      <c r="BN71" s="193">
        <f t="shared" si="130"/>
        <v>3498.3797976892342</v>
      </c>
      <c r="BO71" s="142">
        <f t="shared" si="131"/>
        <v>31207.669916942319</v>
      </c>
      <c r="BQ71" s="244">
        <f t="shared" si="44"/>
        <v>2774.3618556161723</v>
      </c>
      <c r="BR71" s="142">
        <f t="shared" si="81"/>
        <v>543.01345655479633</v>
      </c>
      <c r="BS71" s="142">
        <f t="shared" si="82"/>
        <v>7979.8011977621518</v>
      </c>
      <c r="BT71" s="142">
        <f t="shared" si="83"/>
        <v>1831.8902241245141</v>
      </c>
      <c r="BU71" s="142">
        <f t="shared" si="84"/>
        <v>6697.1659641758206</v>
      </c>
      <c r="BV71" s="142">
        <f t="shared" si="85"/>
        <v>1781.9579522574065</v>
      </c>
      <c r="BW71" s="142">
        <f t="shared" si="86"/>
        <v>580.46266045512721</v>
      </c>
      <c r="BX71" s="142">
        <f t="shared" si="87"/>
        <v>895.66012661624461</v>
      </c>
      <c r="BY71" s="142">
        <f t="shared" si="88"/>
        <v>4624.9766816908514</v>
      </c>
      <c r="BZ71" s="142">
        <f t="shared" si="89"/>
        <v>3498.3797976892347</v>
      </c>
      <c r="CA71" s="25"/>
      <c r="CB71" s="133">
        <f t="shared" si="90"/>
        <v>8.89</v>
      </c>
      <c r="CC71" s="133">
        <f t="shared" si="91"/>
        <v>1.74</v>
      </c>
      <c r="CD71" s="133">
        <f t="shared" si="92"/>
        <v>25.570000000000004</v>
      </c>
      <c r="CE71" s="133">
        <f t="shared" si="93"/>
        <v>5.87</v>
      </c>
      <c r="CF71" s="133">
        <f t="shared" si="94"/>
        <v>21.459999999999994</v>
      </c>
      <c r="CG71" s="133">
        <f t="shared" si="95"/>
        <v>5.71</v>
      </c>
      <c r="CH71" s="133">
        <f t="shared" si="96"/>
        <v>1.86</v>
      </c>
      <c r="CI71" s="133">
        <f t="shared" si="97"/>
        <v>2.8700000000000006</v>
      </c>
      <c r="CJ71" s="133">
        <f t="shared" si="98"/>
        <v>14.819999999999999</v>
      </c>
      <c r="CK71" s="133">
        <f t="shared" si="99"/>
        <v>11.210000000000008</v>
      </c>
      <c r="CQ71" s="242">
        <f>($AM71/$AG71)*'(2) 1897 HHs by sector, estate'!CO71</f>
        <v>2002.738239167661</v>
      </c>
      <c r="CR71" s="242">
        <f>($AM71/$AG71)*'(2) 1897 HHs by sector, estate'!CP71</f>
        <v>536.66215393110315</v>
      </c>
      <c r="CS71" s="242">
        <f>($AM71/$AG71)*'(2) 1897 HHs by sector, estate'!CQ71</f>
        <v>980.57433119382824</v>
      </c>
      <c r="CT71" s="242">
        <f>($AM71/$AG71)*'(2) 1897 HHs by sector, estate'!CR71</f>
        <v>11153.837250493489</v>
      </c>
      <c r="CU71" s="242">
        <f>($AM71/$AG71)*'(2) 1897 HHs by sector, estate'!CS71</f>
        <v>16044.353843904551</v>
      </c>
      <c r="CV71" s="242">
        <f t="shared" si="133"/>
        <v>30718.165818690632</v>
      </c>
      <c r="CW71" s="242">
        <f>($AM71/$AG71)*'(2) 1897 HHs by sector, estate'!CT71</f>
        <v>489.5040982516839</v>
      </c>
      <c r="CX71" s="242">
        <f>($AM71/$AG71)*'(2) 1897 HHs by sector, estate'!CU71</f>
        <v>31207.669916942319</v>
      </c>
      <c r="CZ71" s="255">
        <f t="shared" si="49"/>
        <v>6.4174552105230873</v>
      </c>
      <c r="DA71" s="255">
        <f t="shared" si="50"/>
        <v>1.7196482639024417</v>
      </c>
      <c r="DB71" s="255">
        <f t="shared" si="51"/>
        <v>3.1420940230513161</v>
      </c>
      <c r="DC71" s="255">
        <f t="shared" si="52"/>
        <v>35.740692208610504</v>
      </c>
      <c r="DD71" s="255">
        <f t="shared" si="53"/>
        <v>51.411572496779833</v>
      </c>
      <c r="DE71" s="255">
        <f t="shared" si="54"/>
        <v>98.431462202867181</v>
      </c>
      <c r="DF71" s="255">
        <f t="shared" si="55"/>
        <v>1.5685377971328043</v>
      </c>
      <c r="DG71" s="255">
        <f t="shared" si="56"/>
        <v>100</v>
      </c>
      <c r="DI71" s="355">
        <f t="shared" si="57"/>
        <v>0</v>
      </c>
    </row>
    <row r="72" spans="1:113">
      <c r="A72" s="1">
        <f t="shared" si="100"/>
        <v>62</v>
      </c>
      <c r="B72" s="25">
        <v>36</v>
      </c>
      <c r="C72" s="1">
        <v>2</v>
      </c>
      <c r="D72" s="203">
        <v>1</v>
      </c>
      <c r="E72" s="20" t="s">
        <v>613</v>
      </c>
      <c r="F72" s="142">
        <v>4183.7301000000007</v>
      </c>
      <c r="G72" s="142">
        <v>3920.0832000000005</v>
      </c>
      <c r="H72" s="142">
        <v>69.240600000000001</v>
      </c>
      <c r="I72" s="142">
        <v>194.40630000000007</v>
      </c>
      <c r="J72" s="153"/>
      <c r="K72" s="142">
        <v>23.9679</v>
      </c>
      <c r="L72" s="142">
        <v>5086.5209999999997</v>
      </c>
      <c r="M72" s="142">
        <v>894.80160000000001</v>
      </c>
      <c r="P72" s="142">
        <v>897.46470000000011</v>
      </c>
      <c r="Q72" s="142">
        <v>1589.8706999999999</v>
      </c>
      <c r="R72" s="142">
        <v>189.08009999999999</v>
      </c>
      <c r="S72" s="142">
        <v>109.18709999999999</v>
      </c>
      <c r="T72" s="142">
        <v>1406.1167999999993</v>
      </c>
      <c r="U72" s="153"/>
      <c r="V72" s="142">
        <v>1376.8227000000002</v>
      </c>
      <c r="W72" s="142">
        <v>2439.3996000000002</v>
      </c>
      <c r="X72" s="142">
        <v>4412.7566999999999</v>
      </c>
      <c r="Y72" s="142">
        <v>9107.8020000000015</v>
      </c>
      <c r="Z72" s="142">
        <v>1185.0795000000001</v>
      </c>
      <c r="AA72" s="142">
        <v>447.4008</v>
      </c>
      <c r="AB72" s="142">
        <v>551.26170000000002</v>
      </c>
      <c r="AC72" s="142">
        <v>4316.8851000000004</v>
      </c>
      <c r="AD72" s="142">
        <v>2607.1749000000009</v>
      </c>
      <c r="AE72" s="142">
        <v>26631.000000000004</v>
      </c>
      <c r="AG72" s="153">
        <v>158842</v>
      </c>
      <c r="AH72" s="142">
        <v>83.7</v>
      </c>
      <c r="AI72" s="142">
        <v>87</v>
      </c>
      <c r="AJ72" s="142">
        <v>170.7</v>
      </c>
      <c r="AK72" s="142">
        <v>83324.20852299963</v>
      </c>
      <c r="AL72" s="142">
        <v>86609.392371576658</v>
      </c>
      <c r="AM72" s="142">
        <v>169933.60089457629</v>
      </c>
      <c r="AN72" s="142">
        <f t="shared" si="58"/>
        <v>6.9827884908124345</v>
      </c>
      <c r="AO72" s="296"/>
      <c r="AP72" s="142">
        <f t="shared" si="110"/>
        <v>4475.8711239094564</v>
      </c>
      <c r="AQ72" s="142">
        <f t="shared" si="111"/>
        <v>4193.8143185198724</v>
      </c>
      <c r="AR72" s="142">
        <f t="shared" si="112"/>
        <v>74.075524647769484</v>
      </c>
      <c r="AS72" s="142">
        <f t="shared" si="113"/>
        <v>207.98128074181437</v>
      </c>
      <c r="AT72" s="156"/>
      <c r="AU72" s="142">
        <f t="shared" si="114"/>
        <v>25.641527762689435</v>
      </c>
      <c r="AV72" s="193">
        <f t="shared" si="115"/>
        <v>5441.7020029707573</v>
      </c>
      <c r="AW72" s="193">
        <f t="shared" si="116"/>
        <v>957.28370314040546</v>
      </c>
      <c r="AX72" s="193"/>
      <c r="AY72" s="193"/>
      <c r="AZ72" s="193">
        <f t="shared" si="117"/>
        <v>960.13276178070441</v>
      </c>
      <c r="BA72" s="193">
        <f t="shared" si="118"/>
        <v>1700.8880082583989</v>
      </c>
      <c r="BB72" s="193">
        <f t="shared" si="119"/>
        <v>202.28316346121665</v>
      </c>
      <c r="BC72" s="193">
        <f t="shared" si="120"/>
        <v>116.81140425225185</v>
      </c>
      <c r="BD72" s="193">
        <f t="shared" si="121"/>
        <v>1504.3029620777795</v>
      </c>
      <c r="BE72" s="193"/>
      <c r="BF72" s="193">
        <f t="shared" si="122"/>
        <v>1472.9633170344932</v>
      </c>
      <c r="BG72" s="193">
        <f t="shared" si="123"/>
        <v>2609.7377145137248</v>
      </c>
      <c r="BH72" s="193">
        <f t="shared" si="124"/>
        <v>4720.8901669751549</v>
      </c>
      <c r="BI72" s="193">
        <f t="shared" si="125"/>
        <v>9743.7805498219877</v>
      </c>
      <c r="BJ72" s="193">
        <f t="shared" si="126"/>
        <v>1267.8310949329775</v>
      </c>
      <c r="BK72" s="193">
        <f t="shared" si="127"/>
        <v>478.64185157020273</v>
      </c>
      <c r="BL72" s="193">
        <f t="shared" si="128"/>
        <v>589.75513854185704</v>
      </c>
      <c r="BM72" s="193">
        <f t="shared" si="129"/>
        <v>4618.3240559243977</v>
      </c>
      <c r="BN72" s="193">
        <f t="shared" si="130"/>
        <v>2789.2284088525516</v>
      </c>
      <c r="BO72" s="142">
        <f t="shared" si="131"/>
        <v>28490.586402988261</v>
      </c>
      <c r="BQ72" s="244">
        <f t="shared" si="44"/>
        <v>4475.8711239094564</v>
      </c>
      <c r="BR72" s="142">
        <f t="shared" si="81"/>
        <v>25.641527762689435</v>
      </c>
      <c r="BS72" s="142">
        <f t="shared" si="82"/>
        <v>5441.7020029707573</v>
      </c>
      <c r="BT72" s="142">
        <f t="shared" si="83"/>
        <v>1472.9633170344932</v>
      </c>
      <c r="BU72" s="142">
        <f t="shared" si="84"/>
        <v>7330.6278814888792</v>
      </c>
      <c r="BV72" s="142">
        <f t="shared" si="85"/>
        <v>1267.8310949329775</v>
      </c>
      <c r="BW72" s="142">
        <f t="shared" si="86"/>
        <v>478.64185157020273</v>
      </c>
      <c r="BX72" s="142">
        <f t="shared" si="87"/>
        <v>589.75513854185704</v>
      </c>
      <c r="BY72" s="142">
        <f t="shared" si="88"/>
        <v>4618.3240559243977</v>
      </c>
      <c r="BZ72" s="142">
        <f t="shared" si="89"/>
        <v>2789.2284088525521</v>
      </c>
      <c r="CA72" s="25"/>
      <c r="CB72" s="133">
        <f t="shared" si="90"/>
        <v>15.710000000000003</v>
      </c>
      <c r="CC72" s="133">
        <f t="shared" si="91"/>
        <v>0.09</v>
      </c>
      <c r="CD72" s="133">
        <f t="shared" si="92"/>
        <v>19.100000000000001</v>
      </c>
      <c r="CE72" s="133">
        <f t="shared" si="93"/>
        <v>5.17</v>
      </c>
      <c r="CF72" s="133">
        <f t="shared" si="94"/>
        <v>25.729999999999997</v>
      </c>
      <c r="CG72" s="133">
        <f t="shared" si="95"/>
        <v>4.45</v>
      </c>
      <c r="CH72" s="133">
        <f t="shared" si="96"/>
        <v>1.6799999999999997</v>
      </c>
      <c r="CI72" s="133">
        <f t="shared" si="97"/>
        <v>2.0699999999999998</v>
      </c>
      <c r="CJ72" s="133">
        <f t="shared" si="98"/>
        <v>16.21</v>
      </c>
      <c r="CK72" s="133">
        <f t="shared" si="99"/>
        <v>9.789999999999992</v>
      </c>
      <c r="CQ72" s="242">
        <f>($AM72/$AG72)*'(2) 1897 HHs by sector, estate'!CO72</f>
        <v>1255.1914710725869</v>
      </c>
      <c r="CR72" s="242">
        <f>($AM72/$AG72)*'(2) 1897 HHs by sector, estate'!CP72</f>
        <v>474.41861117276255</v>
      </c>
      <c r="CS72" s="242">
        <f>($AM72/$AG72)*'(2) 1897 HHs by sector, estate'!CQ72</f>
        <v>687.14468786497298</v>
      </c>
      <c r="CT72" s="242">
        <f>($AM72/$AG72)*'(2) 1897 HHs by sector, estate'!CR72</f>
        <v>14469.31922998365</v>
      </c>
      <c r="CU72" s="242">
        <f>($AM72/$AG72)*'(2) 1897 HHs by sector, estate'!CS72</f>
        <v>11182.82690010897</v>
      </c>
      <c r="CV72" s="242">
        <f t="shared" si="133"/>
        <v>28068.900900202942</v>
      </c>
      <c r="CW72" s="242">
        <f>($AM72/$AG72)*'(2) 1897 HHs by sector, estate'!CT72</f>
        <v>421.68550278531751</v>
      </c>
      <c r="CX72" s="242">
        <f>($AM72/$AG72)*'(2) 1897 HHs by sector, estate'!CU72</f>
        <v>28490.586402988261</v>
      </c>
      <c r="CZ72" s="255">
        <f t="shared" si="49"/>
        <v>4.4056357890230542</v>
      </c>
      <c r="DA72" s="255">
        <f t="shared" si="50"/>
        <v>1.6651767164855642</v>
      </c>
      <c r="DB72" s="255">
        <f t="shared" si="51"/>
        <v>2.4118306241422296</v>
      </c>
      <c r="DC72" s="255">
        <f t="shared" si="52"/>
        <v>50.786315961773333</v>
      </c>
      <c r="DD72" s="255">
        <f t="shared" si="53"/>
        <v>39.250953777968043</v>
      </c>
      <c r="DE72" s="255">
        <f t="shared" si="54"/>
        <v>98.519912869392229</v>
      </c>
      <c r="DF72" s="255">
        <f t="shared" si="55"/>
        <v>1.4800871306077739</v>
      </c>
      <c r="DG72" s="255">
        <f t="shared" si="56"/>
        <v>100</v>
      </c>
      <c r="DI72" s="355">
        <f t="shared" si="57"/>
        <v>0</v>
      </c>
    </row>
    <row r="73" spans="1:113">
      <c r="A73" s="1">
        <f t="shared" si="100"/>
        <v>63</v>
      </c>
      <c r="B73" s="25">
        <v>45</v>
      </c>
      <c r="C73" s="1">
        <v>2</v>
      </c>
      <c r="D73" s="203">
        <v>1</v>
      </c>
      <c r="E73" s="20" t="s">
        <v>406</v>
      </c>
      <c r="F73" s="142">
        <v>1989.6030000000001</v>
      </c>
      <c r="G73" s="142">
        <v>1761.837</v>
      </c>
      <c r="H73" s="142">
        <v>13.398000000000001</v>
      </c>
      <c r="I73" s="142">
        <v>214.36800000000011</v>
      </c>
      <c r="J73" s="153"/>
      <c r="K73" s="142">
        <v>866.40400000000022</v>
      </c>
      <c r="L73" s="142">
        <v>4836.6779999999999</v>
      </c>
      <c r="M73" s="142">
        <v>1321.9360000000001</v>
      </c>
      <c r="P73" s="142">
        <v>451.06599999999997</v>
      </c>
      <c r="Q73" s="142">
        <v>1422.421</v>
      </c>
      <c r="R73" s="142">
        <v>341.649</v>
      </c>
      <c r="S73" s="142">
        <v>200.97</v>
      </c>
      <c r="T73" s="142">
        <v>1098.636</v>
      </c>
      <c r="U73" s="153"/>
      <c r="V73" s="142">
        <v>1442.518</v>
      </c>
      <c r="W73" s="142">
        <v>1817.6620000000003</v>
      </c>
      <c r="X73" s="142">
        <v>2809.114</v>
      </c>
      <c r="Y73" s="142">
        <v>8568.0210000000006</v>
      </c>
      <c r="Z73" s="142">
        <v>1179.0240000000003</v>
      </c>
      <c r="AA73" s="142">
        <v>372.911</v>
      </c>
      <c r="AB73" s="142">
        <v>477.86200000000002</v>
      </c>
      <c r="AC73" s="142">
        <v>4211.4380000000001</v>
      </c>
      <c r="AD73" s="142">
        <v>2326.7860000000001</v>
      </c>
      <c r="AE73" s="142">
        <v>22330</v>
      </c>
      <c r="AG73" s="153">
        <v>107303</v>
      </c>
      <c r="AH73" s="142">
        <v>59.4</v>
      </c>
      <c r="AI73" s="142">
        <v>60.1</v>
      </c>
      <c r="AJ73" s="142">
        <v>119.5</v>
      </c>
      <c r="AK73" s="142">
        <v>59001.654811965935</v>
      </c>
      <c r="AL73" s="142">
        <v>59696.960508403245</v>
      </c>
      <c r="AM73" s="142">
        <v>118698.61532036918</v>
      </c>
      <c r="AN73" s="142">
        <f t="shared" si="58"/>
        <v>10.620034221195288</v>
      </c>
      <c r="AO73" s="296"/>
      <c r="AP73" s="142">
        <f t="shared" si="110"/>
        <v>2200.8995194659283</v>
      </c>
      <c r="AQ73" s="142">
        <f t="shared" si="111"/>
        <v>1948.9446923216803</v>
      </c>
      <c r="AR73" s="142">
        <f t="shared" si="112"/>
        <v>14.820872184955746</v>
      </c>
      <c r="AS73" s="142">
        <f t="shared" si="113"/>
        <v>237.13395495929203</v>
      </c>
      <c r="AT73" s="156"/>
      <c r="AU73" s="142">
        <f t="shared" si="114"/>
        <v>958.41640129380517</v>
      </c>
      <c r="AV73" s="193">
        <f t="shared" si="115"/>
        <v>5350.3348587690243</v>
      </c>
      <c r="AW73" s="193">
        <f t="shared" si="116"/>
        <v>1462.3260555823003</v>
      </c>
      <c r="AX73" s="193"/>
      <c r="AY73" s="193"/>
      <c r="AZ73" s="193">
        <f t="shared" si="117"/>
        <v>498.9693635601767</v>
      </c>
      <c r="BA73" s="193">
        <f t="shared" si="118"/>
        <v>1573.4825969694682</v>
      </c>
      <c r="BB73" s="193">
        <f t="shared" si="119"/>
        <v>377.9322407163715</v>
      </c>
      <c r="BC73" s="193">
        <f t="shared" si="120"/>
        <v>222.31308277433615</v>
      </c>
      <c r="BD73" s="193">
        <f t="shared" si="121"/>
        <v>1215.311519166371</v>
      </c>
      <c r="BE73" s="193"/>
      <c r="BF73" s="193">
        <f t="shared" si="122"/>
        <v>1595.7139052469017</v>
      </c>
      <c r="BG73" s="193">
        <f t="shared" si="123"/>
        <v>2010.698326425663</v>
      </c>
      <c r="BH73" s="193">
        <f t="shared" si="124"/>
        <v>3107.4428681123877</v>
      </c>
      <c r="BI73" s="193">
        <f t="shared" si="125"/>
        <v>9477.9477622792001</v>
      </c>
      <c r="BJ73" s="193">
        <f t="shared" si="126"/>
        <v>1304.2367522761058</v>
      </c>
      <c r="BK73" s="193">
        <f t="shared" si="127"/>
        <v>412.51427581460155</v>
      </c>
      <c r="BL73" s="193">
        <f t="shared" si="128"/>
        <v>528.61110793008822</v>
      </c>
      <c r="BM73" s="193">
        <f t="shared" si="129"/>
        <v>4658.6941568044222</v>
      </c>
      <c r="BN73" s="193">
        <f t="shared" si="130"/>
        <v>2573.8914694539812</v>
      </c>
      <c r="BO73" s="142">
        <f t="shared" si="131"/>
        <v>24701.453641592911</v>
      </c>
      <c r="BQ73" s="244">
        <f t="shared" si="44"/>
        <v>2200.8995194659283</v>
      </c>
      <c r="BR73" s="142">
        <f t="shared" si="81"/>
        <v>958.41640129380517</v>
      </c>
      <c r="BS73" s="142">
        <f t="shared" si="82"/>
        <v>5350.3348587690243</v>
      </c>
      <c r="BT73" s="142">
        <f t="shared" si="83"/>
        <v>1595.7139052469017</v>
      </c>
      <c r="BU73" s="142">
        <f t="shared" si="84"/>
        <v>5118.1411945380505</v>
      </c>
      <c r="BV73" s="142">
        <f t="shared" si="85"/>
        <v>1304.2367522761058</v>
      </c>
      <c r="BW73" s="142">
        <f t="shared" si="86"/>
        <v>412.51427581460155</v>
      </c>
      <c r="BX73" s="142">
        <f t="shared" si="87"/>
        <v>528.61110793008822</v>
      </c>
      <c r="BY73" s="142">
        <f t="shared" si="88"/>
        <v>4658.6941568044222</v>
      </c>
      <c r="BZ73" s="142">
        <f t="shared" si="89"/>
        <v>2573.8914694539781</v>
      </c>
      <c r="CA73" s="25"/>
      <c r="CB73" s="133">
        <f t="shared" si="90"/>
        <v>8.91</v>
      </c>
      <c r="CC73" s="133">
        <f t="shared" si="91"/>
        <v>3.8800000000000008</v>
      </c>
      <c r="CD73" s="133">
        <f t="shared" si="92"/>
        <v>21.66</v>
      </c>
      <c r="CE73" s="133">
        <f t="shared" si="93"/>
        <v>6.4599999999999991</v>
      </c>
      <c r="CF73" s="133">
        <f t="shared" si="94"/>
        <v>20.719999999999995</v>
      </c>
      <c r="CG73" s="133">
        <f t="shared" si="95"/>
        <v>5.28</v>
      </c>
      <c r="CH73" s="133">
        <f t="shared" si="96"/>
        <v>1.67</v>
      </c>
      <c r="CI73" s="133">
        <f t="shared" si="97"/>
        <v>2.1399999999999997</v>
      </c>
      <c r="CJ73" s="133">
        <f t="shared" si="98"/>
        <v>18.86</v>
      </c>
      <c r="CK73" s="133">
        <f t="shared" si="99"/>
        <v>10.420000000000002</v>
      </c>
      <c r="CQ73" s="242">
        <f>($AM73/$AG73)*'(2) 1897 HHs by sector, estate'!CO73</f>
        <v>1526.9353326997918</v>
      </c>
      <c r="CR73" s="242">
        <f>($AM73/$AG73)*'(2) 1897 HHs by sector, estate'!CP73</f>
        <v>353.13113227219674</v>
      </c>
      <c r="CS73" s="242">
        <f>($AM73/$AG73)*'(2) 1897 HHs by sector, estate'!CQ73</f>
        <v>467.08153023486773</v>
      </c>
      <c r="CT73" s="242">
        <f>($AM73/$AG73)*'(2) 1897 HHs by sector, estate'!CR73</f>
        <v>9529.2459063934693</v>
      </c>
      <c r="CU73" s="242">
        <f>($AM73/$AG73)*'(2) 1897 HHs by sector, estate'!CS73</f>
        <v>12397.573095514443</v>
      </c>
      <c r="CV73" s="242">
        <f t="shared" si="133"/>
        <v>24273.966997114767</v>
      </c>
      <c r="CW73" s="242">
        <f>($AM73/$AG73)*'(2) 1897 HHs by sector, estate'!CT73</f>
        <v>427.48664447814161</v>
      </c>
      <c r="CX73" s="242">
        <f>($AM73/$AG73)*'(2) 1897 HHs by sector, estate'!CU73</f>
        <v>24701.453641592907</v>
      </c>
      <c r="CZ73" s="255">
        <f t="shared" si="49"/>
        <v>6.1815606273822725</v>
      </c>
      <c r="DA73" s="255">
        <f t="shared" si="50"/>
        <v>1.4295965630038303</v>
      </c>
      <c r="DB73" s="255">
        <f t="shared" si="51"/>
        <v>1.8909070575845972</v>
      </c>
      <c r="DC73" s="255">
        <f t="shared" si="52"/>
        <v>38.577672572062298</v>
      </c>
      <c r="DD73" s="255">
        <f t="shared" si="53"/>
        <v>50.189649869994327</v>
      </c>
      <c r="DE73" s="255">
        <f t="shared" si="54"/>
        <v>98.269386690027304</v>
      </c>
      <c r="DF73" s="255">
        <f t="shared" si="55"/>
        <v>1.7306133099726941</v>
      </c>
      <c r="DG73" s="255">
        <f t="shared" si="56"/>
        <v>100</v>
      </c>
      <c r="DI73" s="355">
        <f t="shared" si="57"/>
        <v>0</v>
      </c>
    </row>
    <row r="74" spans="1:113">
      <c r="A74" s="1">
        <f t="shared" si="100"/>
        <v>64</v>
      </c>
      <c r="B74" s="25">
        <v>6</v>
      </c>
      <c r="C74" s="1">
        <v>3</v>
      </c>
      <c r="D74" s="203">
        <v>1</v>
      </c>
      <c r="E74" s="4" t="s">
        <v>467</v>
      </c>
      <c r="F74" s="142">
        <v>1174.2888</v>
      </c>
      <c r="G74" s="142">
        <v>1034.9664</v>
      </c>
      <c r="H74" s="142">
        <v>29.854800000000001</v>
      </c>
      <c r="I74" s="142">
        <v>109.4676</v>
      </c>
      <c r="J74" s="153"/>
      <c r="K74" s="142">
        <v>16.585999999999999</v>
      </c>
      <c r="L74" s="142">
        <v>15358.636000000002</v>
      </c>
      <c r="M74" s="142">
        <v>1632.0624</v>
      </c>
      <c r="P74" s="142">
        <v>474.3596</v>
      </c>
      <c r="Q74" s="142">
        <v>2000.2716</v>
      </c>
      <c r="R74" s="142">
        <v>281.96199999999999</v>
      </c>
      <c r="S74" s="142">
        <v>9122.2999999999993</v>
      </c>
      <c r="T74" s="142">
        <v>1847.6804000000029</v>
      </c>
      <c r="U74" s="153"/>
      <c r="V74" s="142">
        <v>1114.5792000000001</v>
      </c>
      <c r="W74" s="142">
        <v>1456.2508</v>
      </c>
      <c r="X74" s="142">
        <v>3798.1940000000004</v>
      </c>
      <c r="Y74" s="142">
        <v>10253.465199999999</v>
      </c>
      <c r="Z74" s="142">
        <v>1323.5628000000002</v>
      </c>
      <c r="AA74" s="142">
        <v>766.27320000000009</v>
      </c>
      <c r="AB74" s="142">
        <v>776.22479999999996</v>
      </c>
      <c r="AC74" s="142">
        <v>3473.1084000000001</v>
      </c>
      <c r="AD74" s="142">
        <v>3914.2959999999985</v>
      </c>
      <c r="AE74" s="142">
        <v>33172</v>
      </c>
      <c r="AG74" s="153">
        <v>190618</v>
      </c>
      <c r="AH74" s="142">
        <v>104.8</v>
      </c>
      <c r="AI74" s="142">
        <v>100.8</v>
      </c>
      <c r="AJ74" s="142">
        <v>205.6</v>
      </c>
      <c r="AK74" s="142">
        <v>104305.5896511699</v>
      </c>
      <c r="AL74" s="142">
        <v>100324.46027517103</v>
      </c>
      <c r="AM74" s="142">
        <v>204630.04992634093</v>
      </c>
      <c r="AN74" s="142">
        <f t="shared" si="58"/>
        <v>7.3508535008975695</v>
      </c>
      <c r="AO74" s="296"/>
      <c r="AP74" s="142">
        <f t="shared" si="110"/>
        <v>1260.6090493654481</v>
      </c>
      <c r="AQ74" s="142">
        <f t="shared" si="111"/>
        <v>1111.0452638475135</v>
      </c>
      <c r="AR74" s="142">
        <f t="shared" si="112"/>
        <v>32.049382610985965</v>
      </c>
      <c r="AS74" s="142">
        <f t="shared" si="113"/>
        <v>117.51440290694855</v>
      </c>
      <c r="AT74" s="156"/>
      <c r="AU74" s="142">
        <f t="shared" si="114"/>
        <v>17.80521256165887</v>
      </c>
      <c r="AV74" s="193">
        <f t="shared" si="115"/>
        <v>16487.626832096117</v>
      </c>
      <c r="AW74" s="193">
        <f t="shared" si="116"/>
        <v>1752.0329160672327</v>
      </c>
      <c r="AX74" s="193"/>
      <c r="AY74" s="193"/>
      <c r="AZ74" s="193">
        <f t="shared" si="117"/>
        <v>509.22907926344374</v>
      </c>
      <c r="BA74" s="193">
        <f t="shared" si="118"/>
        <v>2147.3086349360601</v>
      </c>
      <c r="BB74" s="193">
        <f t="shared" si="119"/>
        <v>302.68861354820081</v>
      </c>
      <c r="BC74" s="193">
        <f t="shared" si="120"/>
        <v>9792.8669089123778</v>
      </c>
      <c r="BD74" s="193">
        <f t="shared" si="121"/>
        <v>1983.5006793688012</v>
      </c>
      <c r="BE74" s="193"/>
      <c r="BF74" s="193">
        <f t="shared" si="122"/>
        <v>1196.5102841434762</v>
      </c>
      <c r="BG74" s="193">
        <f t="shared" si="123"/>
        <v>1563.297662913649</v>
      </c>
      <c r="BH74" s="193">
        <f t="shared" si="124"/>
        <v>4077.3936766198817</v>
      </c>
      <c r="BI74" s="193">
        <f t="shared" si="125"/>
        <v>11007.182405617512</v>
      </c>
      <c r="BJ74" s="193">
        <f t="shared" si="126"/>
        <v>1420.8559624203781</v>
      </c>
      <c r="BK74" s="193">
        <f t="shared" si="127"/>
        <v>822.60082034864001</v>
      </c>
      <c r="BL74" s="193">
        <f t="shared" si="128"/>
        <v>833.28394788563514</v>
      </c>
      <c r="BM74" s="193">
        <f t="shared" si="129"/>
        <v>3728.4115104113675</v>
      </c>
      <c r="BN74" s="193">
        <f t="shared" si="130"/>
        <v>4202.0301645514919</v>
      </c>
      <c r="BO74" s="142">
        <f t="shared" si="131"/>
        <v>35610.425123317742</v>
      </c>
      <c r="BQ74" s="244">
        <f t="shared" si="44"/>
        <v>1260.6090493654481</v>
      </c>
      <c r="BR74" s="142">
        <f t="shared" si="81"/>
        <v>17.80521256165887</v>
      </c>
      <c r="BS74" s="142">
        <f t="shared" si="82"/>
        <v>16487.626832096117</v>
      </c>
      <c r="BT74" s="142">
        <f t="shared" si="83"/>
        <v>1196.5102841434762</v>
      </c>
      <c r="BU74" s="142">
        <f t="shared" si="84"/>
        <v>5640.6913395335305</v>
      </c>
      <c r="BV74" s="142">
        <f t="shared" si="85"/>
        <v>1420.8559624203781</v>
      </c>
      <c r="BW74" s="142">
        <f t="shared" si="86"/>
        <v>822.60082034864001</v>
      </c>
      <c r="BX74" s="142">
        <f t="shared" si="87"/>
        <v>833.28394788563514</v>
      </c>
      <c r="BY74" s="142">
        <f t="shared" si="88"/>
        <v>3728.4115104113675</v>
      </c>
      <c r="BZ74" s="142">
        <f t="shared" si="89"/>
        <v>4202.0301645514883</v>
      </c>
      <c r="CA74" s="25"/>
      <c r="CB74" s="133">
        <f t="shared" si="90"/>
        <v>3.54</v>
      </c>
      <c r="CC74" s="133">
        <f t="shared" si="91"/>
        <v>4.9999999999999996E-2</v>
      </c>
      <c r="CD74" s="133">
        <f t="shared" si="92"/>
        <v>46.300000000000011</v>
      </c>
      <c r="CE74" s="133">
        <f t="shared" si="93"/>
        <v>3.3600000000000003</v>
      </c>
      <c r="CF74" s="133">
        <f t="shared" si="94"/>
        <v>15.84</v>
      </c>
      <c r="CG74" s="133">
        <f t="shared" si="95"/>
        <v>3.99</v>
      </c>
      <c r="CH74" s="133">
        <f t="shared" si="96"/>
        <v>2.3100000000000005</v>
      </c>
      <c r="CI74" s="133">
        <f t="shared" si="97"/>
        <v>2.34</v>
      </c>
      <c r="CJ74" s="133">
        <f t="shared" si="98"/>
        <v>10.47</v>
      </c>
      <c r="CK74" s="133">
        <f t="shared" si="99"/>
        <v>11.799999999999983</v>
      </c>
      <c r="CQ74" s="242">
        <f>($AM74/$AG74)*'(2) 1897 HHs by sector, estate'!CO74</f>
        <v>1494.8988124772507</v>
      </c>
      <c r="CR74" s="242">
        <f>($AM74/$AG74)*'(2) 1897 HHs by sector, estate'!CP74</f>
        <v>802.37320664706226</v>
      </c>
      <c r="CS74" s="242">
        <f>($AM74/$AG74)*'(2) 1897 HHs by sector, estate'!CQ74</f>
        <v>1515.074902423207</v>
      </c>
      <c r="CT74" s="242">
        <f>($AM74/$AG74)*'(2) 1897 HHs by sector, estate'!CR74</f>
        <v>11523.536409503466</v>
      </c>
      <c r="CU74" s="242">
        <f>($AM74/$AG74)*'(2) 1897 HHs by sector, estate'!CS74</f>
        <v>19895.492843189484</v>
      </c>
      <c r="CV74" s="242">
        <f t="shared" si="133"/>
        <v>35231.376174240468</v>
      </c>
      <c r="CW74" s="242">
        <f>($AM74/$AG74)*'(2) 1897 HHs by sector, estate'!CT74</f>
        <v>379.04894907727339</v>
      </c>
      <c r="CX74" s="242">
        <f>($AM74/$AG74)*'(2) 1897 HHs by sector, estate'!CU74</f>
        <v>35610.425123317742</v>
      </c>
      <c r="CZ74" s="255">
        <f t="shared" si="49"/>
        <v>4.1979246451017218</v>
      </c>
      <c r="DA74" s="255">
        <f t="shared" si="50"/>
        <v>2.253197494465371</v>
      </c>
      <c r="DB74" s="255">
        <f t="shared" si="51"/>
        <v>4.254582463356031</v>
      </c>
      <c r="DC74" s="255">
        <f t="shared" si="52"/>
        <v>32.360007974063308</v>
      </c>
      <c r="DD74" s="255">
        <f t="shared" si="53"/>
        <v>55.869854893032141</v>
      </c>
      <c r="DE74" s="255">
        <f t="shared" si="54"/>
        <v>98.935567470018569</v>
      </c>
      <c r="DF74" s="255">
        <f t="shared" si="55"/>
        <v>1.064432529981429</v>
      </c>
      <c r="DG74" s="255">
        <f t="shared" si="56"/>
        <v>100</v>
      </c>
      <c r="DI74" s="355">
        <f t="shared" si="57"/>
        <v>0</v>
      </c>
    </row>
    <row r="75" spans="1:113">
      <c r="A75" s="1">
        <f t="shared" si="100"/>
        <v>65</v>
      </c>
      <c r="B75" s="25">
        <v>15</v>
      </c>
      <c r="C75" s="1">
        <v>3</v>
      </c>
      <c r="D75" s="203">
        <v>1</v>
      </c>
      <c r="E75" s="25" t="s">
        <v>490</v>
      </c>
      <c r="F75" s="142">
        <v>1205.2935</v>
      </c>
      <c r="G75" s="142">
        <v>1138.4279999999999</v>
      </c>
      <c r="H75" s="142">
        <v>24.003</v>
      </c>
      <c r="I75" s="142">
        <v>42.862500000000097</v>
      </c>
      <c r="J75" s="153"/>
      <c r="K75" s="142">
        <v>24.003</v>
      </c>
      <c r="L75" s="142">
        <v>4651.4385000000002</v>
      </c>
      <c r="M75" s="142">
        <v>497.20499999999998</v>
      </c>
      <c r="P75" s="142">
        <v>428.625</v>
      </c>
      <c r="Q75" s="142">
        <v>1429.8929999999998</v>
      </c>
      <c r="R75" s="142">
        <v>173.16449999999998</v>
      </c>
      <c r="S75" s="142">
        <v>797.24250000000006</v>
      </c>
      <c r="T75" s="142">
        <v>1325.3085000000001</v>
      </c>
      <c r="U75" s="153"/>
      <c r="V75" s="142">
        <v>490.34699999999998</v>
      </c>
      <c r="W75" s="142">
        <v>1416.1769999999999</v>
      </c>
      <c r="X75" s="142">
        <v>2643.759</v>
      </c>
      <c r="Y75" s="142">
        <v>6713.9819999999991</v>
      </c>
      <c r="Z75" s="142">
        <v>918.97199999999998</v>
      </c>
      <c r="AA75" s="142">
        <v>380.61900000000009</v>
      </c>
      <c r="AB75" s="142">
        <v>459.48599999999999</v>
      </c>
      <c r="AC75" s="142">
        <v>1625.346</v>
      </c>
      <c r="AD75" s="142">
        <v>3329.5589999999988</v>
      </c>
      <c r="AE75" s="142">
        <v>17145</v>
      </c>
      <c r="AG75" s="153">
        <v>95295</v>
      </c>
      <c r="AH75" s="142">
        <v>50.7</v>
      </c>
      <c r="AI75" s="142">
        <v>48.5</v>
      </c>
      <c r="AJ75" s="142">
        <v>99.2</v>
      </c>
      <c r="AK75" s="142">
        <v>50572.900453398506</v>
      </c>
      <c r="AL75" s="142">
        <v>48378.415621101136</v>
      </c>
      <c r="AM75" s="142">
        <v>98951.316074499642</v>
      </c>
      <c r="AN75" s="142">
        <f t="shared" ref="AN75:AN106" si="134">100*(AM75-AG75)/AG75</f>
        <v>3.8368393667030194</v>
      </c>
      <c r="AO75" s="296"/>
      <c r="AP75" s="142">
        <f t="shared" si="110"/>
        <v>1251.5386754923127</v>
      </c>
      <c r="AQ75" s="142">
        <f t="shared" si="111"/>
        <v>1182.1076536655696</v>
      </c>
      <c r="AR75" s="142">
        <f t="shared" si="112"/>
        <v>24.923956553189726</v>
      </c>
      <c r="AS75" s="142">
        <f t="shared" si="113"/>
        <v>44.507065273553181</v>
      </c>
      <c r="AT75" s="156"/>
      <c r="AU75" s="142">
        <f t="shared" si="114"/>
        <v>24.923956553189726</v>
      </c>
      <c r="AV75" s="193">
        <f t="shared" si="115"/>
        <v>4829.9067234859804</v>
      </c>
      <c r="AW75" s="193">
        <f t="shared" si="116"/>
        <v>516.28195717321569</v>
      </c>
      <c r="AX75" s="193"/>
      <c r="AY75" s="193"/>
      <c r="AZ75" s="193">
        <f t="shared" si="117"/>
        <v>445.07065273553081</v>
      </c>
      <c r="BA75" s="193">
        <f t="shared" si="118"/>
        <v>1484.7556975257307</v>
      </c>
      <c r="BB75" s="193">
        <f t="shared" si="119"/>
        <v>179.80854370515442</v>
      </c>
      <c r="BC75" s="193">
        <f t="shared" si="120"/>
        <v>827.8314140880874</v>
      </c>
      <c r="BD75" s="193">
        <f t="shared" si="121"/>
        <v>1376.1584582582614</v>
      </c>
      <c r="BE75" s="193"/>
      <c r="BF75" s="193">
        <f t="shared" si="122"/>
        <v>509.16082672944725</v>
      </c>
      <c r="BG75" s="193">
        <f t="shared" si="123"/>
        <v>1470.5134366381938</v>
      </c>
      <c r="BH75" s="193">
        <f t="shared" si="124"/>
        <v>2745.1957860727543</v>
      </c>
      <c r="BI75" s="193">
        <f t="shared" si="125"/>
        <v>6971.5867044493534</v>
      </c>
      <c r="BJ75" s="193">
        <f t="shared" si="126"/>
        <v>954.23147946497807</v>
      </c>
      <c r="BK75" s="193">
        <f t="shared" si="127"/>
        <v>395.22273962915148</v>
      </c>
      <c r="BL75" s="193">
        <f t="shared" si="128"/>
        <v>477.11573973248903</v>
      </c>
      <c r="BM75" s="193">
        <f t="shared" si="129"/>
        <v>1687.7079151731327</v>
      </c>
      <c r="BN75" s="193">
        <f t="shared" si="130"/>
        <v>3457.3088304496023</v>
      </c>
      <c r="BO75" s="142">
        <f t="shared" si="131"/>
        <v>17802.826109421232</v>
      </c>
      <c r="BQ75" s="244">
        <f t="shared" si="44"/>
        <v>1251.5386754923127</v>
      </c>
      <c r="BR75" s="142">
        <f t="shared" ref="BR75:BR106" si="135">AU75</f>
        <v>24.923956553189726</v>
      </c>
      <c r="BS75" s="142">
        <f t="shared" ref="BS75:BS106" si="136">AV75</f>
        <v>4829.9067234859804</v>
      </c>
      <c r="BT75" s="142">
        <f t="shared" ref="BT75:BT106" si="137">BF75</f>
        <v>509.16082672944725</v>
      </c>
      <c r="BU75" s="142">
        <f t="shared" ref="BU75:BU106" si="138">BG75+BH75</f>
        <v>4215.7092227109479</v>
      </c>
      <c r="BV75" s="142">
        <f t="shared" ref="BV75:BV106" si="139">BJ75</f>
        <v>954.23147946497807</v>
      </c>
      <c r="BW75" s="142">
        <f t="shared" ref="BW75:BW106" si="140">BK75</f>
        <v>395.22273962915148</v>
      </c>
      <c r="BX75" s="142">
        <f t="shared" ref="BX75:BX106" si="141">BL75</f>
        <v>477.11573973248903</v>
      </c>
      <c r="BY75" s="142">
        <f t="shared" ref="BY75:BY106" si="142">BM75</f>
        <v>1687.7079151731327</v>
      </c>
      <c r="BZ75" s="142">
        <f t="shared" ref="BZ75:BZ106" si="143">BO75-SUM(BQ75:BY75)</f>
        <v>3457.3088304496032</v>
      </c>
      <c r="CA75" s="25"/>
      <c r="CB75" s="133">
        <f t="shared" ref="CB75:CB106" si="144">100*BQ75/$BO75</f>
        <v>7.03</v>
      </c>
      <c r="CC75" s="133">
        <f t="shared" ref="CC75:CC106" si="145">100*BR75/$BO75</f>
        <v>0.14000000000000001</v>
      </c>
      <c r="CD75" s="133">
        <f t="shared" ref="CD75:CD106" si="146">100*BS75/$BO75</f>
        <v>27.13</v>
      </c>
      <c r="CE75" s="133">
        <f t="shared" ref="CE75:CE106" si="147">100*BT75/$BO75</f>
        <v>2.86</v>
      </c>
      <c r="CF75" s="133">
        <f t="shared" ref="CF75:CF106" si="148">100*BU75/$BO75</f>
        <v>23.680000000000003</v>
      </c>
      <c r="CG75" s="133">
        <f t="shared" ref="CG75:CG106" si="149">100*BV75/$BO75</f>
        <v>5.36</v>
      </c>
      <c r="CH75" s="133">
        <f t="shared" ref="CH75:CH106" si="150">100*BW75/$BO75</f>
        <v>2.2200000000000006</v>
      </c>
      <c r="CI75" s="133">
        <f t="shared" ref="CI75:CI106" si="151">100*BX75/$BO75</f>
        <v>2.68</v>
      </c>
      <c r="CJ75" s="133">
        <f t="shared" ref="CJ75:CJ106" si="152">100*BY75/$BO75</f>
        <v>9.48</v>
      </c>
      <c r="CK75" s="133">
        <f t="shared" ref="CK75:CK106" si="153">100-SUM(CB75:CJ75)</f>
        <v>19.419999999999987</v>
      </c>
      <c r="CQ75" s="242">
        <f>($AM75/$AG75)*'(2) 1897 HHs by sector, estate'!CO75</f>
        <v>1492.1157682559146</v>
      </c>
      <c r="CR75" s="242">
        <f>($AM75/$AG75)*'(2) 1897 HHs by sector, estate'!CP75</f>
        <v>449.48422917537636</v>
      </c>
      <c r="CS75" s="242">
        <f>($AM75/$AG75)*'(2) 1897 HHs by sector, estate'!CQ75</f>
        <v>775.85536316098842</v>
      </c>
      <c r="CT75" s="242">
        <f>($AM75/$AG75)*'(2) 1897 HHs by sector, estate'!CR75</f>
        <v>9383.3102156241184</v>
      </c>
      <c r="CU75" s="242">
        <f>($AM75/$AG75)*'(2) 1897 HHs by sector, estate'!CS75</f>
        <v>5523.275659006651</v>
      </c>
      <c r="CV75" s="242">
        <f t="shared" si="133"/>
        <v>17624.041235223049</v>
      </c>
      <c r="CW75" s="242">
        <f>($AM75/$AG75)*'(2) 1897 HHs by sector, estate'!CT75</f>
        <v>178.78487419818583</v>
      </c>
      <c r="CX75" s="242">
        <f>($AM75/$AG75)*'(2) 1897 HHs by sector, estate'!CU75</f>
        <v>17802.826109421232</v>
      </c>
      <c r="CZ75" s="255">
        <f t="shared" si="49"/>
        <v>8.3813421480665315</v>
      </c>
      <c r="DA75" s="255">
        <f t="shared" si="50"/>
        <v>2.5247914371163236</v>
      </c>
      <c r="DB75" s="255">
        <f t="shared" si="51"/>
        <v>4.3580460674746853</v>
      </c>
      <c r="DC75" s="255">
        <f t="shared" si="52"/>
        <v>52.706857652552607</v>
      </c>
      <c r="DD75" s="255">
        <f t="shared" si="53"/>
        <v>31.024712734141357</v>
      </c>
      <c r="DE75" s="255">
        <f t="shared" si="54"/>
        <v>98.995750039351506</v>
      </c>
      <c r="DF75" s="255">
        <f t="shared" si="55"/>
        <v>1.0042499606485125</v>
      </c>
      <c r="DG75" s="255">
        <f t="shared" si="56"/>
        <v>100</v>
      </c>
      <c r="DI75" s="355">
        <f t="shared" si="57"/>
        <v>0</v>
      </c>
    </row>
    <row r="76" spans="1:113">
      <c r="A76" s="1">
        <f t="shared" ref="A76:A107" si="154">A75+1</f>
        <v>66</v>
      </c>
      <c r="B76" s="25">
        <v>18</v>
      </c>
      <c r="C76" s="1">
        <v>3</v>
      </c>
      <c r="D76" s="203">
        <v>1</v>
      </c>
      <c r="E76" s="4" t="s">
        <v>414</v>
      </c>
      <c r="F76" s="142">
        <v>1214.7660000000001</v>
      </c>
      <c r="G76" s="142">
        <v>974.05200000000002</v>
      </c>
      <c r="H76" s="142">
        <v>18.66</v>
      </c>
      <c r="I76" s="142">
        <v>222.05399999999997</v>
      </c>
      <c r="J76" s="153"/>
      <c r="K76" s="142">
        <v>0</v>
      </c>
      <c r="L76" s="142">
        <v>5861.1059999999998</v>
      </c>
      <c r="M76" s="142">
        <v>621.37799999999993</v>
      </c>
      <c r="P76" s="142">
        <v>520.61399999999992</v>
      </c>
      <c r="Q76" s="142">
        <v>1711.1220000000001</v>
      </c>
      <c r="R76" s="142">
        <v>138.084</v>
      </c>
      <c r="S76" s="142">
        <v>1668.204</v>
      </c>
      <c r="T76" s="142">
        <v>1201.7040000000006</v>
      </c>
      <c r="U76" s="153"/>
      <c r="V76" s="142">
        <v>972.18600000000004</v>
      </c>
      <c r="W76" s="142">
        <v>660.56399999999996</v>
      </c>
      <c r="X76" s="142">
        <v>3123.6839999999997</v>
      </c>
      <c r="Y76" s="142">
        <v>6827.6939999999995</v>
      </c>
      <c r="Z76" s="142">
        <v>1177.4459999999997</v>
      </c>
      <c r="AA76" s="142">
        <v>501.95400000000001</v>
      </c>
      <c r="AB76" s="142">
        <v>576.59399999999994</v>
      </c>
      <c r="AC76" s="142">
        <v>2060.0639999999999</v>
      </c>
      <c r="AD76" s="142">
        <v>2511.6360000000004</v>
      </c>
      <c r="AE76" s="142">
        <v>18660</v>
      </c>
      <c r="AG76" s="153">
        <v>94365</v>
      </c>
      <c r="AH76" s="142">
        <v>49.3</v>
      </c>
      <c r="AI76" s="142">
        <v>51.5</v>
      </c>
      <c r="AJ76" s="142">
        <v>100.8</v>
      </c>
      <c r="AK76" s="142">
        <v>49097.154203582977</v>
      </c>
      <c r="AL76" s="142">
        <v>51288.10226134937</v>
      </c>
      <c r="AM76" s="142">
        <v>100385.25646493235</v>
      </c>
      <c r="AN76" s="142">
        <f t="shared" si="134"/>
        <v>6.3797556985453792</v>
      </c>
      <c r="AO76" s="296"/>
      <c r="AP76" s="142">
        <f t="shared" si="110"/>
        <v>1292.2651031089918</v>
      </c>
      <c r="AQ76" s="142">
        <f t="shared" si="111"/>
        <v>1036.1941379767952</v>
      </c>
      <c r="AR76" s="142">
        <f t="shared" si="112"/>
        <v>19.85046241334857</v>
      </c>
      <c r="AS76" s="142">
        <f t="shared" si="113"/>
        <v>236.22050271884794</v>
      </c>
      <c r="AT76" s="156"/>
      <c r="AU76" s="142">
        <f t="shared" si="114"/>
        <v>0</v>
      </c>
      <c r="AV76" s="193">
        <f t="shared" si="115"/>
        <v>6235.0302440327841</v>
      </c>
      <c r="AW76" s="193">
        <f t="shared" si="116"/>
        <v>661.02039836450729</v>
      </c>
      <c r="AX76" s="193"/>
      <c r="AY76" s="193"/>
      <c r="AZ76" s="193">
        <f t="shared" si="117"/>
        <v>553.82790133242497</v>
      </c>
      <c r="BA76" s="193">
        <f t="shared" si="118"/>
        <v>1820.2874033040639</v>
      </c>
      <c r="BB76" s="193">
        <f t="shared" si="119"/>
        <v>146.89342185877942</v>
      </c>
      <c r="BC76" s="193">
        <f t="shared" si="120"/>
        <v>1774.631339753362</v>
      </c>
      <c r="BD76" s="193">
        <f t="shared" si="121"/>
        <v>1278.3697794196485</v>
      </c>
      <c r="BE76" s="193"/>
      <c r="BF76" s="193">
        <f t="shared" si="122"/>
        <v>1034.2090917354606</v>
      </c>
      <c r="BG76" s="193">
        <f t="shared" si="123"/>
        <v>702.70636943253919</v>
      </c>
      <c r="BH76" s="193">
        <f t="shared" si="124"/>
        <v>3322.9674079945498</v>
      </c>
      <c r="BI76" s="193">
        <f t="shared" si="125"/>
        <v>7263.2841970442396</v>
      </c>
      <c r="BJ76" s="193">
        <f t="shared" si="126"/>
        <v>1252.5641782822943</v>
      </c>
      <c r="BK76" s="193">
        <f t="shared" si="127"/>
        <v>533.97743891907646</v>
      </c>
      <c r="BL76" s="193">
        <f t="shared" si="128"/>
        <v>613.37928857247073</v>
      </c>
      <c r="BM76" s="193">
        <f t="shared" si="129"/>
        <v>2191.4910504336817</v>
      </c>
      <c r="BN76" s="193">
        <f t="shared" si="130"/>
        <v>2671.8722408367175</v>
      </c>
      <c r="BO76" s="142">
        <f t="shared" si="131"/>
        <v>19850.462413348563</v>
      </c>
      <c r="BQ76" s="244">
        <f t="shared" ref="BQ76:BQ139" si="155">AP76</f>
        <v>1292.2651031089918</v>
      </c>
      <c r="BR76" s="142">
        <f t="shared" si="135"/>
        <v>0</v>
      </c>
      <c r="BS76" s="142">
        <f t="shared" si="136"/>
        <v>6235.0302440327841</v>
      </c>
      <c r="BT76" s="142">
        <f t="shared" si="137"/>
        <v>1034.2090917354606</v>
      </c>
      <c r="BU76" s="142">
        <f t="shared" si="138"/>
        <v>4025.6737774270891</v>
      </c>
      <c r="BV76" s="142">
        <f t="shared" si="139"/>
        <v>1252.5641782822943</v>
      </c>
      <c r="BW76" s="142">
        <f t="shared" si="140"/>
        <v>533.97743891907646</v>
      </c>
      <c r="BX76" s="142">
        <f t="shared" si="141"/>
        <v>613.37928857247073</v>
      </c>
      <c r="BY76" s="142">
        <f t="shared" si="142"/>
        <v>2191.4910504336817</v>
      </c>
      <c r="BZ76" s="142">
        <f t="shared" si="143"/>
        <v>2671.8722408367139</v>
      </c>
      <c r="CA76" s="25"/>
      <c r="CB76" s="133">
        <f t="shared" si="144"/>
        <v>6.5100000000000016</v>
      </c>
      <c r="CC76" s="133">
        <f t="shared" si="145"/>
        <v>0</v>
      </c>
      <c r="CD76" s="133">
        <f t="shared" si="146"/>
        <v>31.41</v>
      </c>
      <c r="CE76" s="133">
        <f t="shared" si="147"/>
        <v>5.2100000000000017</v>
      </c>
      <c r="CF76" s="133">
        <f t="shared" si="148"/>
        <v>20.28</v>
      </c>
      <c r="CG76" s="133">
        <f t="shared" si="149"/>
        <v>6.31</v>
      </c>
      <c r="CH76" s="133">
        <f t="shared" si="150"/>
        <v>2.6900000000000004</v>
      </c>
      <c r="CI76" s="133">
        <f t="shared" si="151"/>
        <v>3.0900000000000007</v>
      </c>
      <c r="CJ76" s="133">
        <f t="shared" si="152"/>
        <v>11.040000000000003</v>
      </c>
      <c r="CK76" s="133">
        <f t="shared" si="153"/>
        <v>13.459999999999994</v>
      </c>
      <c r="CQ76" s="242">
        <f>($AM76/$AG76)*'(2) 1897 HHs by sector, estate'!CO76</f>
        <v>1550.5511413001886</v>
      </c>
      <c r="CR76" s="242">
        <f>($AM76/$AG76)*'(2) 1897 HHs by sector, estate'!CP76</f>
        <v>669.1498006343644</v>
      </c>
      <c r="CS76" s="242">
        <f>($AM76/$AG76)*'(2) 1897 HHs by sector, estate'!CQ76</f>
        <v>1148.977117593492</v>
      </c>
      <c r="CT76" s="242">
        <f>($AM76/$AG76)*'(2) 1897 HHs by sector, estate'!CR76</f>
        <v>8840.5185543727748</v>
      </c>
      <c r="CU76" s="242">
        <f>($AM76/$AG76)*'(2) 1897 HHs by sector, estate'!CS76</f>
        <v>7433.2214257201831</v>
      </c>
      <c r="CV76" s="242">
        <f t="shared" si="133"/>
        <v>19642.418039621003</v>
      </c>
      <c r="CW76" s="242">
        <f>($AM76/$AG76)*'(2) 1897 HHs by sector, estate'!CT76</f>
        <v>208.04437372756567</v>
      </c>
      <c r="CX76" s="242">
        <f>($AM76/$AG76)*'(2) 1897 HHs by sector, estate'!CU76</f>
        <v>19850.46241334857</v>
      </c>
      <c r="CZ76" s="255">
        <f t="shared" ref="CZ76:CZ139" si="156">100*CQ76/$CX76</f>
        <v>7.8111587982832607</v>
      </c>
      <c r="DA76" s="255">
        <f t="shared" ref="DA76:DA139" si="157">100*CR76/$CX76</f>
        <v>3.3709532135855449</v>
      </c>
      <c r="DB76" s="255">
        <f t="shared" ref="DB76:DB139" si="158">100*CS76/$CX76</f>
        <v>5.7881629841572604</v>
      </c>
      <c r="DC76" s="255">
        <f t="shared" ref="DC76:DC139" si="159">100*CT76/$CX76</f>
        <v>44.535579928999091</v>
      </c>
      <c r="DD76" s="255">
        <f t="shared" ref="DD76:DD139" si="160">100*CU76/$CX76</f>
        <v>37.4460870025963</v>
      </c>
      <c r="DE76" s="255">
        <f t="shared" ref="DE76:DE139" si="161">100*CV76/$CX76</f>
        <v>98.951941927621462</v>
      </c>
      <c r="DF76" s="255">
        <f t="shared" ref="DF76:DF139" si="162">100*CW76/$CX76</f>
        <v>1.04805807237853</v>
      </c>
      <c r="DG76" s="255">
        <f t="shared" ref="DG76:DG139" si="163">100*CX76/$CX76</f>
        <v>100</v>
      </c>
      <c r="DI76" s="355">
        <f t="shared" ref="DI76:DI139" si="164">BO76-CX76</f>
        <v>0</v>
      </c>
    </row>
    <row r="77" spans="1:113">
      <c r="A77" s="1">
        <f t="shared" si="154"/>
        <v>67</v>
      </c>
      <c r="B77" s="25">
        <v>24</v>
      </c>
      <c r="C77" s="1">
        <v>3</v>
      </c>
      <c r="D77" s="203">
        <v>1</v>
      </c>
      <c r="E77" s="20" t="s">
        <v>75</v>
      </c>
      <c r="F77" s="142">
        <v>1893.7128000000002</v>
      </c>
      <c r="G77" s="142">
        <v>1803.5359999999998</v>
      </c>
      <c r="H77" s="142">
        <v>38.647199999999998</v>
      </c>
      <c r="I77" s="142">
        <v>51.529600000000087</v>
      </c>
      <c r="J77" s="153"/>
      <c r="K77" s="142">
        <v>64.412000000000006</v>
      </c>
      <c r="L77" s="142">
        <v>44521.574400000005</v>
      </c>
      <c r="M77" s="142">
        <v>6492.7296000000006</v>
      </c>
      <c r="P77" s="142">
        <v>3607.0719999999997</v>
      </c>
      <c r="Q77" s="142">
        <v>10937.1576</v>
      </c>
      <c r="R77" s="142">
        <v>1648.9472000000001</v>
      </c>
      <c r="S77" s="142">
        <v>10576.450400000002</v>
      </c>
      <c r="T77" s="142">
        <v>11259.217600000004</v>
      </c>
      <c r="U77" s="153"/>
      <c r="V77" s="142">
        <v>3916.2496000000001</v>
      </c>
      <c r="W77" s="142">
        <v>9107.8568000000014</v>
      </c>
      <c r="X77" s="142">
        <v>22080.4336</v>
      </c>
      <c r="Y77" s="142">
        <v>47239.760800000004</v>
      </c>
      <c r="Z77" s="142">
        <v>3310.7768000000001</v>
      </c>
      <c r="AA77" s="142">
        <v>1971.0072000000002</v>
      </c>
      <c r="AB77" s="142">
        <v>4972.6064000000006</v>
      </c>
      <c r="AC77" s="142">
        <v>21127.135999999995</v>
      </c>
      <c r="AD77" s="142">
        <v>15858.234400000008</v>
      </c>
      <c r="AE77" s="142">
        <v>128824</v>
      </c>
      <c r="AG77" s="153">
        <v>1134382</v>
      </c>
      <c r="AH77" s="142">
        <v>660.9</v>
      </c>
      <c r="AI77" s="142">
        <v>523.20000000000005</v>
      </c>
      <c r="AJ77" s="142">
        <v>1184.0999999999999</v>
      </c>
      <c r="AK77" s="142">
        <v>659130.54206611717</v>
      </c>
      <c r="AL77" s="142">
        <v>521799.21260250022</v>
      </c>
      <c r="AM77" s="142">
        <v>1180929.7546686174</v>
      </c>
      <c r="AN77" s="142">
        <f t="shared" si="134"/>
        <v>4.1033580106716601</v>
      </c>
      <c r="AO77" s="296"/>
      <c r="AP77" s="142">
        <f t="shared" si="110"/>
        <v>1971.4186158779146</v>
      </c>
      <c r="AQ77" s="142">
        <f t="shared" si="111"/>
        <v>1877.5415389313471</v>
      </c>
      <c r="AR77" s="142">
        <f t="shared" si="112"/>
        <v>40.233032977100301</v>
      </c>
      <c r="AS77" s="142">
        <f t="shared" si="113"/>
        <v>53.644043969467148</v>
      </c>
      <c r="AT77" s="156"/>
      <c r="AU77" s="142">
        <f t="shared" si="114"/>
        <v>67.055054961833847</v>
      </c>
      <c r="AV77" s="193">
        <f t="shared" si="115"/>
        <v>46348.453989619549</v>
      </c>
      <c r="AW77" s="193">
        <f t="shared" si="116"/>
        <v>6759.1495401528509</v>
      </c>
      <c r="AX77" s="193"/>
      <c r="AY77" s="193"/>
      <c r="AZ77" s="193">
        <f t="shared" si="117"/>
        <v>3755.0830778626942</v>
      </c>
      <c r="BA77" s="193">
        <f t="shared" si="118"/>
        <v>11385.948332519383</v>
      </c>
      <c r="BB77" s="193">
        <f t="shared" si="119"/>
        <v>1716.609407022946</v>
      </c>
      <c r="BC77" s="193">
        <f t="shared" si="120"/>
        <v>11010.440024733118</v>
      </c>
      <c r="BD77" s="193">
        <f t="shared" si="121"/>
        <v>11721.223607328559</v>
      </c>
      <c r="BE77" s="193"/>
      <c r="BF77" s="193">
        <f t="shared" si="122"/>
        <v>4076.9473416794972</v>
      </c>
      <c r="BG77" s="193">
        <f t="shared" si="123"/>
        <v>9481.584771603304</v>
      </c>
      <c r="BH77" s="193">
        <f t="shared" si="124"/>
        <v>22986.472840916638</v>
      </c>
      <c r="BI77" s="193">
        <f t="shared" si="125"/>
        <v>49178.177309008934</v>
      </c>
      <c r="BJ77" s="193">
        <f t="shared" si="126"/>
        <v>3446.6298250382588</v>
      </c>
      <c r="BK77" s="193">
        <f t="shared" si="127"/>
        <v>2051.8846818321153</v>
      </c>
      <c r="BL77" s="193">
        <f t="shared" si="128"/>
        <v>5176.650243053572</v>
      </c>
      <c r="BM77" s="193">
        <f t="shared" si="129"/>
        <v>21994.058027481493</v>
      </c>
      <c r="BN77" s="193">
        <f t="shared" si="130"/>
        <v>16508.9545316035</v>
      </c>
      <c r="BO77" s="142">
        <f t="shared" si="131"/>
        <v>134110.10992366768</v>
      </c>
      <c r="BQ77" s="244">
        <f t="shared" si="155"/>
        <v>1971.4186158779146</v>
      </c>
      <c r="BR77" s="142">
        <f t="shared" si="135"/>
        <v>67.055054961833847</v>
      </c>
      <c r="BS77" s="142">
        <f t="shared" si="136"/>
        <v>46348.453989619549</v>
      </c>
      <c r="BT77" s="142">
        <f t="shared" si="137"/>
        <v>4076.9473416794972</v>
      </c>
      <c r="BU77" s="142">
        <f t="shared" si="138"/>
        <v>32468.057612519944</v>
      </c>
      <c r="BV77" s="142">
        <f t="shared" si="139"/>
        <v>3446.6298250382588</v>
      </c>
      <c r="BW77" s="142">
        <f t="shared" si="140"/>
        <v>2051.8846818321153</v>
      </c>
      <c r="BX77" s="142">
        <f t="shared" si="141"/>
        <v>5176.650243053572</v>
      </c>
      <c r="BY77" s="142">
        <f t="shared" si="142"/>
        <v>21994.058027481493</v>
      </c>
      <c r="BZ77" s="142">
        <f t="shared" si="143"/>
        <v>16508.954531603493</v>
      </c>
      <c r="CA77" s="25"/>
      <c r="CB77" s="133">
        <f t="shared" si="144"/>
        <v>1.4699999999999998</v>
      </c>
      <c r="CC77" s="133">
        <f t="shared" si="145"/>
        <v>0.05</v>
      </c>
      <c r="CD77" s="133">
        <f t="shared" si="146"/>
        <v>34.559999999999995</v>
      </c>
      <c r="CE77" s="133">
        <f t="shared" si="147"/>
        <v>3.0399999999999996</v>
      </c>
      <c r="CF77" s="133">
        <f t="shared" si="148"/>
        <v>24.209999999999997</v>
      </c>
      <c r="CG77" s="133">
        <f t="shared" si="149"/>
        <v>2.5699999999999994</v>
      </c>
      <c r="CH77" s="133">
        <f t="shared" si="150"/>
        <v>1.53</v>
      </c>
      <c r="CI77" s="133">
        <f t="shared" si="151"/>
        <v>3.8599999999999994</v>
      </c>
      <c r="CJ77" s="133">
        <f t="shared" si="152"/>
        <v>16.399999999999995</v>
      </c>
      <c r="CK77" s="133">
        <f t="shared" si="153"/>
        <v>12.310000000000016</v>
      </c>
      <c r="CQ77" s="242">
        <f>($AM77/$AG77)*'(2) 1897 HHs by sector, estate'!CO77</f>
        <v>8533.3403864750417</v>
      </c>
      <c r="CR77" s="242">
        <f>($AM77/$AG77)*'(2) 1897 HHs by sector, estate'!CP77</f>
        <v>1602.1588932877496</v>
      </c>
      <c r="CS77" s="242">
        <f>($AM77/$AG77)*'(2) 1897 HHs by sector, estate'!CQ77</f>
        <v>5276.8862309547449</v>
      </c>
      <c r="CT77" s="242">
        <f>($AM77/$AG77)*'(2) 1897 HHs by sector, estate'!CR77</f>
        <v>31317.406507586937</v>
      </c>
      <c r="CU77" s="242">
        <f>($AM77/$AG77)*'(2) 1897 HHs by sector, estate'!CS77</f>
        <v>83995.118838775117</v>
      </c>
      <c r="CV77" s="242">
        <f t="shared" si="133"/>
        <v>130724.91085707959</v>
      </c>
      <c r="CW77" s="242">
        <f>($AM77/$AG77)*'(2) 1897 HHs by sector, estate'!CT77</f>
        <v>3385.1990665880626</v>
      </c>
      <c r="CX77" s="242">
        <f>($AM77/$AG77)*'(2) 1897 HHs by sector, estate'!CU77</f>
        <v>134110.10992366765</v>
      </c>
      <c r="CZ77" s="255">
        <f t="shared" si="156"/>
        <v>6.3629359422134693</v>
      </c>
      <c r="DA77" s="255">
        <f t="shared" si="157"/>
        <v>1.1946592946644077</v>
      </c>
      <c r="DB77" s="255">
        <f t="shared" si="158"/>
        <v>3.9347415597215041</v>
      </c>
      <c r="DC77" s="255">
        <f t="shared" si="159"/>
        <v>23.35201016941383</v>
      </c>
      <c r="DD77" s="255">
        <f t="shared" si="160"/>
        <v>62.631459243887868</v>
      </c>
      <c r="DE77" s="255">
        <f t="shared" si="161"/>
        <v>97.475806209901066</v>
      </c>
      <c r="DF77" s="255">
        <f t="shared" si="162"/>
        <v>2.5241937900989262</v>
      </c>
      <c r="DG77" s="255">
        <f t="shared" si="163"/>
        <v>100</v>
      </c>
      <c r="DI77" s="355">
        <f t="shared" si="164"/>
        <v>0</v>
      </c>
    </row>
    <row r="78" spans="1:113">
      <c r="A78" s="1">
        <f t="shared" si="154"/>
        <v>68</v>
      </c>
      <c r="B78" s="25">
        <v>25</v>
      </c>
      <c r="C78" s="1">
        <v>3</v>
      </c>
      <c r="D78" s="203">
        <v>1</v>
      </c>
      <c r="E78" s="20" t="s">
        <v>291</v>
      </c>
      <c r="F78" s="142">
        <v>2461.9802</v>
      </c>
      <c r="G78" s="142">
        <v>2260.4749999999999</v>
      </c>
      <c r="H78" s="142">
        <v>46.501199999999997</v>
      </c>
      <c r="I78" s="142">
        <v>155.00399999999988</v>
      </c>
      <c r="J78" s="153"/>
      <c r="K78" s="142">
        <v>7.7502000000000004</v>
      </c>
      <c r="L78" s="142">
        <v>6156.2421999999997</v>
      </c>
      <c r="M78" s="142">
        <v>1059.194</v>
      </c>
      <c r="P78" s="142">
        <v>671.68400000000008</v>
      </c>
      <c r="Q78" s="142">
        <v>1857.4646000000002</v>
      </c>
      <c r="R78" s="142">
        <v>250.58980000000005</v>
      </c>
      <c r="S78" s="142">
        <v>658.76700000000005</v>
      </c>
      <c r="T78" s="142">
        <v>1658.5427999999993</v>
      </c>
      <c r="U78" s="153"/>
      <c r="V78" s="142">
        <v>1082.4446000000003</v>
      </c>
      <c r="W78" s="142">
        <v>1751.5452</v>
      </c>
      <c r="X78" s="142">
        <v>4360.7791999999999</v>
      </c>
      <c r="Y78" s="142">
        <v>10013.258399999999</v>
      </c>
      <c r="Z78" s="142">
        <v>1374.3688000000002</v>
      </c>
      <c r="AA78" s="142">
        <v>744.01919999999996</v>
      </c>
      <c r="AB78" s="142">
        <v>829.27140000000009</v>
      </c>
      <c r="AC78" s="142">
        <v>3764.0138000000002</v>
      </c>
      <c r="AD78" s="142">
        <v>3301.5851999999986</v>
      </c>
      <c r="AE78" s="142">
        <v>25834</v>
      </c>
      <c r="AG78" s="153">
        <v>143031</v>
      </c>
      <c r="AH78" s="142">
        <v>76.8</v>
      </c>
      <c r="AI78" s="142">
        <v>73.5</v>
      </c>
      <c r="AJ78" s="142">
        <v>150.30000000000001</v>
      </c>
      <c r="AK78" s="142">
        <v>76562.423073182246</v>
      </c>
      <c r="AL78" s="142">
        <v>73272.631456756484</v>
      </c>
      <c r="AM78" s="142">
        <v>149835.05452993873</v>
      </c>
      <c r="AN78" s="142">
        <f t="shared" si="134"/>
        <v>4.7570488425157693</v>
      </c>
      <c r="AO78" s="296"/>
      <c r="AP78" s="142">
        <f t="shared" si="110"/>
        <v>2579.0978006070673</v>
      </c>
      <c r="AQ78" s="142">
        <f t="shared" si="111"/>
        <v>2368.006899822858</v>
      </c>
      <c r="AR78" s="142">
        <f t="shared" si="112"/>
        <v>48.713284796355943</v>
      </c>
      <c r="AS78" s="142">
        <f t="shared" si="113"/>
        <v>162.37761598785301</v>
      </c>
      <c r="AT78" s="156"/>
      <c r="AU78" s="142">
        <f t="shared" si="114"/>
        <v>8.1188807993926559</v>
      </c>
      <c r="AV78" s="193">
        <f t="shared" si="115"/>
        <v>6449.0976483175673</v>
      </c>
      <c r="AW78" s="193">
        <f t="shared" si="116"/>
        <v>1109.5803759169964</v>
      </c>
      <c r="AX78" s="193"/>
      <c r="AY78" s="193"/>
      <c r="AZ78" s="193">
        <f t="shared" si="117"/>
        <v>703.6363359473637</v>
      </c>
      <c r="BA78" s="193">
        <f t="shared" si="118"/>
        <v>1945.8250982544403</v>
      </c>
      <c r="BB78" s="193">
        <f t="shared" si="119"/>
        <v>262.51047918036261</v>
      </c>
      <c r="BC78" s="193">
        <f t="shared" si="120"/>
        <v>690.10486794837595</v>
      </c>
      <c r="BD78" s="193">
        <f t="shared" si="121"/>
        <v>1737.440491070028</v>
      </c>
      <c r="BE78" s="193"/>
      <c r="BF78" s="193">
        <f t="shared" si="122"/>
        <v>1133.9370183151748</v>
      </c>
      <c r="BG78" s="193">
        <f t="shared" si="123"/>
        <v>1834.8670606627404</v>
      </c>
      <c r="BH78" s="193">
        <f t="shared" si="124"/>
        <v>4568.2235964582678</v>
      </c>
      <c r="BI78" s="193">
        <f t="shared" si="125"/>
        <v>10489.593992815311</v>
      </c>
      <c r="BJ78" s="193">
        <f t="shared" si="126"/>
        <v>1439.7481950922979</v>
      </c>
      <c r="BK78" s="193">
        <f t="shared" si="127"/>
        <v>779.41255674169508</v>
      </c>
      <c r="BL78" s="193">
        <f t="shared" si="128"/>
        <v>868.72024553501433</v>
      </c>
      <c r="BM78" s="193">
        <f t="shared" si="129"/>
        <v>3943.0697749050337</v>
      </c>
      <c r="BN78" s="193">
        <f t="shared" si="130"/>
        <v>3458.6432205412707</v>
      </c>
      <c r="BO78" s="142">
        <f t="shared" si="131"/>
        <v>27062.935997975521</v>
      </c>
      <c r="BQ78" s="244">
        <f t="shared" si="155"/>
        <v>2579.0978006070673</v>
      </c>
      <c r="BR78" s="142">
        <f t="shared" si="135"/>
        <v>8.1188807993926559</v>
      </c>
      <c r="BS78" s="142">
        <f t="shared" si="136"/>
        <v>6449.0976483175673</v>
      </c>
      <c r="BT78" s="142">
        <f t="shared" si="137"/>
        <v>1133.9370183151748</v>
      </c>
      <c r="BU78" s="142">
        <f t="shared" si="138"/>
        <v>6403.090657121008</v>
      </c>
      <c r="BV78" s="142">
        <f t="shared" si="139"/>
        <v>1439.7481950922979</v>
      </c>
      <c r="BW78" s="142">
        <f t="shared" si="140"/>
        <v>779.41255674169508</v>
      </c>
      <c r="BX78" s="142">
        <f t="shared" si="141"/>
        <v>868.72024553501433</v>
      </c>
      <c r="BY78" s="142">
        <f t="shared" si="142"/>
        <v>3943.0697749050337</v>
      </c>
      <c r="BZ78" s="142">
        <f t="shared" si="143"/>
        <v>3458.6432205412639</v>
      </c>
      <c r="CA78" s="25"/>
      <c r="CB78" s="133">
        <f t="shared" si="144"/>
        <v>9.5299999999999994</v>
      </c>
      <c r="CC78" s="133">
        <f t="shared" si="145"/>
        <v>0.03</v>
      </c>
      <c r="CD78" s="133">
        <f t="shared" si="146"/>
        <v>23.830000000000002</v>
      </c>
      <c r="CE78" s="133">
        <f t="shared" si="147"/>
        <v>4.1900000000000022</v>
      </c>
      <c r="CF78" s="133">
        <f t="shared" si="148"/>
        <v>23.66</v>
      </c>
      <c r="CG78" s="133">
        <f t="shared" si="149"/>
        <v>5.3200000000000012</v>
      </c>
      <c r="CH78" s="133">
        <f t="shared" si="150"/>
        <v>2.8800000000000003</v>
      </c>
      <c r="CI78" s="133">
        <f t="shared" si="151"/>
        <v>3.21</v>
      </c>
      <c r="CJ78" s="133">
        <f t="shared" si="152"/>
        <v>14.57</v>
      </c>
      <c r="CK78" s="133">
        <f t="shared" si="153"/>
        <v>12.780000000000001</v>
      </c>
      <c r="CQ78" s="242">
        <f>($AM78/$AG78)*'(2) 1897 HHs by sector, estate'!CO78</f>
        <v>1876.0199566522456</v>
      </c>
      <c r="CR78" s="242">
        <f>($AM78/$AG78)*'(2) 1897 HHs by sector, estate'!CP78</f>
        <v>630.07024262753191</v>
      </c>
      <c r="CS78" s="242">
        <f>($AM78/$AG78)*'(2) 1897 HHs by sector, estate'!CQ78</f>
        <v>1039.7105054769631</v>
      </c>
      <c r="CT78" s="242">
        <f>($AM78/$AG78)*'(2) 1897 HHs by sector, estate'!CR78</f>
        <v>9339.4195724008914</v>
      </c>
      <c r="CU78" s="242">
        <f>($AM78/$AG78)*'(2) 1897 HHs by sector, estate'!CS78</f>
        <v>13746.883906264475</v>
      </c>
      <c r="CV78" s="242">
        <f t="shared" si="133"/>
        <v>26632.104183422107</v>
      </c>
      <c r="CW78" s="242">
        <f>($AM78/$AG78)*'(2) 1897 HHs by sector, estate'!CT78</f>
        <v>430.83181455342043</v>
      </c>
      <c r="CX78" s="242">
        <f>($AM78/$AG78)*'(2) 1897 HHs by sector, estate'!CU78</f>
        <v>27062.935997975525</v>
      </c>
      <c r="CZ78" s="255">
        <f t="shared" si="156"/>
        <v>6.9320636785032619</v>
      </c>
      <c r="DA78" s="255">
        <f t="shared" si="157"/>
        <v>2.3281666212219734</v>
      </c>
      <c r="DB78" s="255">
        <f t="shared" si="158"/>
        <v>3.8418244995840065</v>
      </c>
      <c r="DC78" s="255">
        <f t="shared" si="159"/>
        <v>34.51000132838336</v>
      </c>
      <c r="DD78" s="255">
        <f t="shared" si="160"/>
        <v>50.795981290769141</v>
      </c>
      <c r="DE78" s="255">
        <f t="shared" si="161"/>
        <v>98.408037418461745</v>
      </c>
      <c r="DF78" s="255">
        <f t="shared" si="162"/>
        <v>1.5919625815382681</v>
      </c>
      <c r="DG78" s="255">
        <f t="shared" si="163"/>
        <v>100</v>
      </c>
      <c r="DI78" s="355">
        <f t="shared" si="164"/>
        <v>0</v>
      </c>
    </row>
    <row r="79" spans="1:113">
      <c r="A79" s="1">
        <f t="shared" si="154"/>
        <v>69</v>
      </c>
      <c r="B79" s="25">
        <v>40</v>
      </c>
      <c r="C79" s="1">
        <v>3</v>
      </c>
      <c r="D79" s="203">
        <v>1</v>
      </c>
      <c r="E79" s="20" t="s">
        <v>640</v>
      </c>
      <c r="F79" s="142">
        <v>726.23099999999999</v>
      </c>
      <c r="G79" s="142">
        <v>640.56299999999999</v>
      </c>
      <c r="H79" s="142">
        <v>21.417000000000002</v>
      </c>
      <c r="I79" s="142">
        <v>64.250999999999991</v>
      </c>
      <c r="J79" s="153"/>
      <c r="K79" s="142">
        <v>3.8940000000000006</v>
      </c>
      <c r="L79" s="142">
        <v>4429.4250000000002</v>
      </c>
      <c r="M79" s="142">
        <v>700.92000000000007</v>
      </c>
      <c r="P79" s="142">
        <v>584.1</v>
      </c>
      <c r="Q79" s="142">
        <v>1633.5330000000001</v>
      </c>
      <c r="R79" s="142">
        <v>169.38900000000001</v>
      </c>
      <c r="S79" s="142">
        <v>276.47399999999999</v>
      </c>
      <c r="T79" s="142">
        <v>1065.009</v>
      </c>
      <c r="U79" s="153"/>
      <c r="V79" s="142">
        <v>617.19899999999996</v>
      </c>
      <c r="W79" s="142">
        <v>1495.2959999999998</v>
      </c>
      <c r="X79" s="142">
        <v>3506.547</v>
      </c>
      <c r="Y79" s="142">
        <v>8691.4079999999994</v>
      </c>
      <c r="Z79" s="142">
        <v>967.65899999999999</v>
      </c>
      <c r="AA79" s="142">
        <v>383.55900000000003</v>
      </c>
      <c r="AB79" s="142">
        <v>568.524</v>
      </c>
      <c r="AC79" s="142">
        <v>2575.8810000000003</v>
      </c>
      <c r="AD79" s="142">
        <v>4195.7849999999989</v>
      </c>
      <c r="AE79" s="142">
        <v>19470</v>
      </c>
      <c r="AG79" s="153">
        <v>120895</v>
      </c>
      <c r="AH79" s="142">
        <v>67.400000000000006</v>
      </c>
      <c r="AI79" s="142">
        <v>60.8</v>
      </c>
      <c r="AJ79" s="142">
        <v>128.19999999999999</v>
      </c>
      <c r="AK79" s="142">
        <v>67153.308792720374</v>
      </c>
      <c r="AL79" s="142">
        <v>60577.465498477701</v>
      </c>
      <c r="AM79" s="142">
        <v>127730.77429119807</v>
      </c>
      <c r="AN79" s="142">
        <f t="shared" si="134"/>
        <v>5.6543068705885888</v>
      </c>
      <c r="AO79" s="296"/>
      <c r="AP79" s="142">
        <f t="shared" si="110"/>
        <v>767.29432932934424</v>
      </c>
      <c r="AQ79" s="142">
        <f t="shared" si="111"/>
        <v>676.78239771944834</v>
      </c>
      <c r="AR79" s="142">
        <f t="shared" si="112"/>
        <v>22.62798290247396</v>
      </c>
      <c r="AS79" s="142">
        <f t="shared" si="113"/>
        <v>67.883948707421865</v>
      </c>
      <c r="AT79" s="156"/>
      <c r="AU79" s="142">
        <f t="shared" si="114"/>
        <v>4.1141787095407203</v>
      </c>
      <c r="AV79" s="193">
        <f t="shared" si="115"/>
        <v>4679.8782821025688</v>
      </c>
      <c r="AW79" s="193">
        <f t="shared" si="116"/>
        <v>740.55216771732955</v>
      </c>
      <c r="AX79" s="193"/>
      <c r="AY79" s="193"/>
      <c r="AZ79" s="193">
        <f t="shared" si="117"/>
        <v>617.12680643110798</v>
      </c>
      <c r="BA79" s="193">
        <f t="shared" si="118"/>
        <v>1725.8979686523321</v>
      </c>
      <c r="BB79" s="193">
        <f t="shared" si="119"/>
        <v>178.96677386502131</v>
      </c>
      <c r="BC79" s="193">
        <f t="shared" si="120"/>
        <v>292.10668837739109</v>
      </c>
      <c r="BD79" s="193">
        <f t="shared" si="121"/>
        <v>1125.2278770593866</v>
      </c>
      <c r="BE79" s="193"/>
      <c r="BF79" s="193">
        <f t="shared" si="122"/>
        <v>652.09732546220391</v>
      </c>
      <c r="BG79" s="193">
        <f t="shared" si="123"/>
        <v>1579.8446244636361</v>
      </c>
      <c r="BH79" s="193">
        <f t="shared" si="124"/>
        <v>3704.817927941418</v>
      </c>
      <c r="BI79" s="193">
        <f t="shared" si="125"/>
        <v>9182.8468796948855</v>
      </c>
      <c r="BJ79" s="193">
        <f t="shared" si="126"/>
        <v>1022.3734093208689</v>
      </c>
      <c r="BK79" s="193">
        <f t="shared" si="127"/>
        <v>405.24660288976088</v>
      </c>
      <c r="BL79" s="193">
        <f t="shared" si="128"/>
        <v>600.67009159294503</v>
      </c>
      <c r="BM79" s="193">
        <f t="shared" si="129"/>
        <v>2721.5292163611862</v>
      </c>
      <c r="BN79" s="193">
        <f t="shared" si="130"/>
        <v>4433.0275595301246</v>
      </c>
      <c r="BO79" s="142">
        <f t="shared" si="131"/>
        <v>20570.893547703599</v>
      </c>
      <c r="BQ79" s="244">
        <f t="shared" si="155"/>
        <v>767.29432932934424</v>
      </c>
      <c r="BR79" s="142">
        <f t="shared" si="135"/>
        <v>4.1141787095407203</v>
      </c>
      <c r="BS79" s="142">
        <f t="shared" si="136"/>
        <v>4679.8782821025688</v>
      </c>
      <c r="BT79" s="142">
        <f t="shared" si="137"/>
        <v>652.09732546220391</v>
      </c>
      <c r="BU79" s="142">
        <f t="shared" si="138"/>
        <v>5284.6625524050542</v>
      </c>
      <c r="BV79" s="142">
        <f t="shared" si="139"/>
        <v>1022.3734093208689</v>
      </c>
      <c r="BW79" s="142">
        <f t="shared" si="140"/>
        <v>405.24660288976088</v>
      </c>
      <c r="BX79" s="142">
        <f t="shared" si="141"/>
        <v>600.67009159294503</v>
      </c>
      <c r="BY79" s="142">
        <f t="shared" si="142"/>
        <v>2721.5292163611862</v>
      </c>
      <c r="BZ79" s="142">
        <f t="shared" si="143"/>
        <v>4433.0275595301246</v>
      </c>
      <c r="CA79" s="25"/>
      <c r="CB79" s="133">
        <f t="shared" si="144"/>
        <v>3.7299999999999995</v>
      </c>
      <c r="CC79" s="133">
        <f t="shared" si="145"/>
        <v>2.0000000000000004E-2</v>
      </c>
      <c r="CD79" s="133">
        <f t="shared" si="146"/>
        <v>22.75</v>
      </c>
      <c r="CE79" s="133">
        <f t="shared" si="147"/>
        <v>3.169999999999999</v>
      </c>
      <c r="CF79" s="133">
        <f t="shared" si="148"/>
        <v>25.689999999999998</v>
      </c>
      <c r="CG79" s="133">
        <f t="shared" si="149"/>
        <v>4.97</v>
      </c>
      <c r="CH79" s="133">
        <f t="shared" si="150"/>
        <v>1.97</v>
      </c>
      <c r="CI79" s="133">
        <f t="shared" si="151"/>
        <v>2.9199999999999995</v>
      </c>
      <c r="CJ79" s="133">
        <f t="shared" si="152"/>
        <v>13.23</v>
      </c>
      <c r="CK79" s="133">
        <f t="shared" si="153"/>
        <v>21.549999999999997</v>
      </c>
      <c r="CQ79" s="242">
        <f>($AM79/$AG79)*'(2) 1897 HHs by sector, estate'!CO79</f>
        <v>1923.0922608556689</v>
      </c>
      <c r="CR79" s="242">
        <f>($AM79/$AG79)*'(2) 1897 HHs by sector, estate'!CP79</f>
        <v>462.8217085053459</v>
      </c>
      <c r="CS79" s="242">
        <f>($AM79/$AG79)*'(2) 1897 HHs by sector, estate'!CQ79</f>
        <v>985.87830113234338</v>
      </c>
      <c r="CT79" s="242">
        <f>($AM79/$AG79)*'(2) 1897 HHs by sector, estate'!CR79</f>
        <v>9364.822930517912</v>
      </c>
      <c r="CU79" s="242">
        <f>($AM79/$AG79)*'(2) 1897 HHs by sector, estate'!CS79</f>
        <v>7663.4426866410904</v>
      </c>
      <c r="CV79" s="242">
        <f t="shared" si="133"/>
        <v>20400.057887652361</v>
      </c>
      <c r="CW79" s="242">
        <f>($AM79/$AG79)*'(2) 1897 HHs by sector, estate'!CT79</f>
        <v>170.83566005123797</v>
      </c>
      <c r="CX79" s="242">
        <f>($AM79/$AG79)*'(2) 1897 HHs by sector, estate'!CU79</f>
        <v>20570.893547703599</v>
      </c>
      <c r="CZ79" s="255">
        <f t="shared" si="156"/>
        <v>9.3486082964556019</v>
      </c>
      <c r="DA79" s="255">
        <f t="shared" si="157"/>
        <v>2.2498862649406508</v>
      </c>
      <c r="DB79" s="255">
        <f t="shared" si="158"/>
        <v>4.7925886099507835</v>
      </c>
      <c r="DC79" s="255">
        <f t="shared" si="159"/>
        <v>45.524628810124483</v>
      </c>
      <c r="DD79" s="255">
        <f t="shared" si="160"/>
        <v>37.253815294263617</v>
      </c>
      <c r="DE79" s="255">
        <f t="shared" si="161"/>
        <v>99.169527275735135</v>
      </c>
      <c r="DF79" s="255">
        <f t="shared" si="162"/>
        <v>0.83047272426485796</v>
      </c>
      <c r="DG79" s="255">
        <f t="shared" si="163"/>
        <v>100</v>
      </c>
      <c r="DI79" s="355">
        <f t="shared" si="164"/>
        <v>0</v>
      </c>
    </row>
    <row r="80" spans="1:113">
      <c r="A80" s="1">
        <f t="shared" si="154"/>
        <v>70</v>
      </c>
      <c r="B80" s="25">
        <v>43</v>
      </c>
      <c r="C80" s="1">
        <v>3</v>
      </c>
      <c r="D80" s="203">
        <v>1</v>
      </c>
      <c r="E80" s="20" t="s">
        <v>422</v>
      </c>
      <c r="F80" s="142">
        <v>1473.6575</v>
      </c>
      <c r="G80" s="142">
        <v>1289.106</v>
      </c>
      <c r="H80" s="142">
        <v>19.281500000000005</v>
      </c>
      <c r="I80" s="142">
        <v>165.26999999999998</v>
      </c>
      <c r="J80" s="153"/>
      <c r="K80" s="142">
        <v>13.772500000000001</v>
      </c>
      <c r="L80" s="142">
        <v>9632.4865000000009</v>
      </c>
      <c r="M80" s="142">
        <v>892.4580000000002</v>
      </c>
      <c r="P80" s="142">
        <v>534.37300000000005</v>
      </c>
      <c r="Q80" s="142">
        <v>2277.9715000000001</v>
      </c>
      <c r="R80" s="142">
        <v>388.3845</v>
      </c>
      <c r="S80" s="142">
        <v>3881.0905000000002</v>
      </c>
      <c r="T80" s="142">
        <v>1658.2090000000007</v>
      </c>
      <c r="U80" s="153"/>
      <c r="V80" s="142">
        <v>842.87700000000018</v>
      </c>
      <c r="W80" s="142">
        <v>1429.5855000000001</v>
      </c>
      <c r="X80" s="142">
        <v>4148.277</v>
      </c>
      <c r="Y80" s="142">
        <v>10004.344000000001</v>
      </c>
      <c r="Z80" s="142">
        <v>1231.2615000000001</v>
      </c>
      <c r="AA80" s="142">
        <v>931.02099999999996</v>
      </c>
      <c r="AB80" s="142">
        <v>639.04399999999998</v>
      </c>
      <c r="AC80" s="142">
        <v>3294.382000000001</v>
      </c>
      <c r="AD80" s="142">
        <v>3908.6355000000003</v>
      </c>
      <c r="AE80" s="142">
        <v>27545</v>
      </c>
      <c r="AG80" s="153">
        <v>154769</v>
      </c>
      <c r="AH80" s="142">
        <v>79.900000000000006</v>
      </c>
      <c r="AI80" s="142">
        <v>79.400000000000006</v>
      </c>
      <c r="AJ80" s="142">
        <v>159.30000000000001</v>
      </c>
      <c r="AK80" s="142">
        <v>79756.032535612016</v>
      </c>
      <c r="AL80" s="142">
        <v>79256.93345841796</v>
      </c>
      <c r="AM80" s="142">
        <v>159012.96599402998</v>
      </c>
      <c r="AN80" s="142">
        <f t="shared" si="134"/>
        <v>2.7421292339098757</v>
      </c>
      <c r="AO80" s="296"/>
      <c r="AP80" s="142">
        <f t="shared" si="110"/>
        <v>1514.0670931152056</v>
      </c>
      <c r="AQ80" s="142">
        <f t="shared" si="111"/>
        <v>1324.4549524820864</v>
      </c>
      <c r="AR80" s="142">
        <f t="shared" si="112"/>
        <v>19.810223648236338</v>
      </c>
      <c r="AS80" s="142">
        <f t="shared" si="113"/>
        <v>169.80191698488284</v>
      </c>
      <c r="AT80" s="156"/>
      <c r="AU80" s="142">
        <f t="shared" si="114"/>
        <v>14.150159748740238</v>
      </c>
      <c r="AV80" s="193">
        <f t="shared" si="115"/>
        <v>9896.6217282689231</v>
      </c>
      <c r="AW80" s="193">
        <f t="shared" si="116"/>
        <v>916.93035171836766</v>
      </c>
      <c r="AX80" s="193"/>
      <c r="AY80" s="193"/>
      <c r="AZ80" s="193">
        <f t="shared" si="117"/>
        <v>549.02619825112129</v>
      </c>
      <c r="BA80" s="193">
        <f t="shared" si="118"/>
        <v>2340.4364224416354</v>
      </c>
      <c r="BB80" s="193">
        <f t="shared" si="119"/>
        <v>399.03450491447467</v>
      </c>
      <c r="BC80" s="193">
        <f t="shared" si="120"/>
        <v>3987.515017194999</v>
      </c>
      <c r="BD80" s="193">
        <f t="shared" si="121"/>
        <v>1703.6792337483253</v>
      </c>
      <c r="BE80" s="193"/>
      <c r="BF80" s="193">
        <f t="shared" si="122"/>
        <v>865.9897766229027</v>
      </c>
      <c r="BG80" s="193">
        <f t="shared" si="123"/>
        <v>1468.7865819192368</v>
      </c>
      <c r="BH80" s="193">
        <f t="shared" si="124"/>
        <v>4262.02811632056</v>
      </c>
      <c r="BI80" s="193">
        <f t="shared" si="125"/>
        <v>10278.676041484909</v>
      </c>
      <c r="BJ80" s="193">
        <f t="shared" si="126"/>
        <v>1265.0242815373772</v>
      </c>
      <c r="BK80" s="193">
        <f t="shared" si="127"/>
        <v>956.55079901483998</v>
      </c>
      <c r="BL80" s="193">
        <f t="shared" si="128"/>
        <v>656.56741234154697</v>
      </c>
      <c r="BM80" s="193">
        <f t="shared" si="129"/>
        <v>3384.7182118986657</v>
      </c>
      <c r="BN80" s="193">
        <f t="shared" si="130"/>
        <v>4015.8153366924794</v>
      </c>
      <c r="BO80" s="142">
        <f t="shared" si="131"/>
        <v>28300.319497480479</v>
      </c>
      <c r="BQ80" s="244">
        <f t="shared" si="155"/>
        <v>1514.0670931152056</v>
      </c>
      <c r="BR80" s="142">
        <f t="shared" si="135"/>
        <v>14.150159748740238</v>
      </c>
      <c r="BS80" s="142">
        <f t="shared" si="136"/>
        <v>9896.6217282689231</v>
      </c>
      <c r="BT80" s="142">
        <f t="shared" si="137"/>
        <v>865.9897766229027</v>
      </c>
      <c r="BU80" s="142">
        <f t="shared" si="138"/>
        <v>5730.8146982397966</v>
      </c>
      <c r="BV80" s="142">
        <f t="shared" si="139"/>
        <v>1265.0242815373772</v>
      </c>
      <c r="BW80" s="142">
        <f t="shared" si="140"/>
        <v>956.55079901483998</v>
      </c>
      <c r="BX80" s="142">
        <f t="shared" si="141"/>
        <v>656.56741234154697</v>
      </c>
      <c r="BY80" s="142">
        <f t="shared" si="142"/>
        <v>3384.7182118986657</v>
      </c>
      <c r="BZ80" s="142">
        <f t="shared" si="143"/>
        <v>4015.8153366924817</v>
      </c>
      <c r="CA80" s="25"/>
      <c r="CB80" s="133">
        <f t="shared" si="144"/>
        <v>5.35</v>
      </c>
      <c r="CC80" s="133">
        <f t="shared" si="145"/>
        <v>4.9999999999999996E-2</v>
      </c>
      <c r="CD80" s="133">
        <f t="shared" si="146"/>
        <v>34.97</v>
      </c>
      <c r="CE80" s="133">
        <f t="shared" si="147"/>
        <v>3.06</v>
      </c>
      <c r="CF80" s="133">
        <f t="shared" si="148"/>
        <v>20.25</v>
      </c>
      <c r="CG80" s="133">
        <f t="shared" si="149"/>
        <v>4.47</v>
      </c>
      <c r="CH80" s="133">
        <f t="shared" si="150"/>
        <v>3.3799999999999994</v>
      </c>
      <c r="CI80" s="133">
        <f t="shared" si="151"/>
        <v>2.3199999999999998</v>
      </c>
      <c r="CJ80" s="133">
        <f t="shared" si="152"/>
        <v>11.96</v>
      </c>
      <c r="CK80" s="133">
        <f t="shared" si="153"/>
        <v>14.189999999999998</v>
      </c>
      <c r="CQ80" s="242">
        <f>($AM80/$AG80)*'(2) 1897 HHs by sector, estate'!CO80</f>
        <v>1605.4688289507499</v>
      </c>
      <c r="CR80" s="242">
        <f>($AM80/$AG80)*'(2) 1897 HHs by sector, estate'!CP80</f>
        <v>899.28197047605795</v>
      </c>
      <c r="CS80" s="242">
        <f>($AM80/$AG80)*'(2) 1897 HHs by sector, estate'!CQ80</f>
        <v>1233.3584568647846</v>
      </c>
      <c r="CT80" s="242">
        <f>($AM80/$AG80)*'(2) 1897 HHs by sector, estate'!CR80</f>
        <v>11697.065548878192</v>
      </c>
      <c r="CU80" s="242">
        <f>($AM80/$AG80)*'(2) 1897 HHs by sector, estate'!CS80</f>
        <v>12556.119371020632</v>
      </c>
      <c r="CV80" s="242">
        <f t="shared" si="133"/>
        <v>27991.294176190415</v>
      </c>
      <c r="CW80" s="242">
        <f>($AM80/$AG80)*'(2) 1897 HHs by sector, estate'!CT80</f>
        <v>309.0253212900646</v>
      </c>
      <c r="CX80" s="242">
        <f>($AM80/$AG80)*'(2) 1897 HHs by sector, estate'!CU80</f>
        <v>28300.319497480483</v>
      </c>
      <c r="CZ80" s="255">
        <f t="shared" si="156"/>
        <v>5.6729706853439632</v>
      </c>
      <c r="DA80" s="255">
        <f t="shared" si="157"/>
        <v>3.1776389328612318</v>
      </c>
      <c r="DB80" s="255">
        <f t="shared" si="158"/>
        <v>4.3581078898228967</v>
      </c>
      <c r="DC80" s="255">
        <f t="shared" si="159"/>
        <v>41.331920475030522</v>
      </c>
      <c r="DD80" s="255">
        <f t="shared" si="160"/>
        <v>44.367412078646232</v>
      </c>
      <c r="DE80" s="255">
        <f t="shared" si="161"/>
        <v>98.908050061704856</v>
      </c>
      <c r="DF80" s="255">
        <f t="shared" si="162"/>
        <v>1.0919499382951365</v>
      </c>
      <c r="DG80" s="255">
        <f t="shared" si="163"/>
        <v>100</v>
      </c>
      <c r="DI80" s="355">
        <f t="shared" si="164"/>
        <v>0</v>
      </c>
    </row>
    <row r="81" spans="1:113">
      <c r="A81" s="1">
        <f t="shared" si="154"/>
        <v>71</v>
      </c>
      <c r="B81" s="25">
        <v>50</v>
      </c>
      <c r="C81" s="1">
        <v>3</v>
      </c>
      <c r="D81" s="203">
        <v>1</v>
      </c>
      <c r="E81" s="20" t="s">
        <v>300</v>
      </c>
      <c r="F81" s="142">
        <v>778.74500000000012</v>
      </c>
      <c r="G81" s="142">
        <v>668.3048</v>
      </c>
      <c r="H81" s="142">
        <v>25.4862</v>
      </c>
      <c r="I81" s="142">
        <v>84.95400000000005</v>
      </c>
      <c r="J81" s="153"/>
      <c r="K81" s="142">
        <v>11.327200000000003</v>
      </c>
      <c r="L81" s="142">
        <v>9098.5734000000011</v>
      </c>
      <c r="M81" s="142">
        <v>883.52160000000015</v>
      </c>
      <c r="P81" s="142">
        <v>957.14840000000015</v>
      </c>
      <c r="Q81" s="142">
        <v>2021.9052000000001</v>
      </c>
      <c r="R81" s="142">
        <v>215.21680000000003</v>
      </c>
      <c r="S81" s="142">
        <v>2896.9314000000004</v>
      </c>
      <c r="T81" s="142">
        <v>2123.8500000000004</v>
      </c>
      <c r="U81" s="153"/>
      <c r="V81" s="142">
        <v>860.86720000000014</v>
      </c>
      <c r="W81" s="142">
        <v>1724.5662000000002</v>
      </c>
      <c r="X81" s="142">
        <v>4712.1152000000002</v>
      </c>
      <c r="Y81" s="142">
        <v>11131.805800000002</v>
      </c>
      <c r="Z81" s="142">
        <v>1245.9920000000002</v>
      </c>
      <c r="AA81" s="142">
        <v>758.92240000000015</v>
      </c>
      <c r="AB81" s="142">
        <v>722.10900000000004</v>
      </c>
      <c r="AC81" s="142">
        <v>3859.7434000000003</v>
      </c>
      <c r="AD81" s="142">
        <v>4545.0390000000007</v>
      </c>
      <c r="AE81" s="142">
        <v>28318.000000000007</v>
      </c>
      <c r="AG81" s="153">
        <v>146310</v>
      </c>
      <c r="AH81" s="142">
        <v>78</v>
      </c>
      <c r="AI81" s="142">
        <v>76.400000000000006</v>
      </c>
      <c r="AJ81" s="142">
        <v>154.4</v>
      </c>
      <c r="AK81" s="142">
        <v>77738.073243067469</v>
      </c>
      <c r="AL81" s="142">
        <v>76143.446099619949</v>
      </c>
      <c r="AM81" s="142">
        <v>153881.51934268742</v>
      </c>
      <c r="AN81" s="142">
        <f t="shared" si="134"/>
        <v>5.1749841724334749</v>
      </c>
      <c r="AO81" s="296"/>
      <c r="AP81" s="142">
        <f t="shared" si="110"/>
        <v>819.04493049361713</v>
      </c>
      <c r="AQ81" s="142">
        <f t="shared" si="111"/>
        <v>702.8894676236132</v>
      </c>
      <c r="AR81" s="142">
        <f t="shared" si="112"/>
        <v>26.805106816154741</v>
      </c>
      <c r="AS81" s="142">
        <f t="shared" si="113"/>
        <v>89.350356053849183</v>
      </c>
      <c r="AT81" s="156"/>
      <c r="AU81" s="142">
        <f t="shared" si="114"/>
        <v>11.913380807179887</v>
      </c>
      <c r="AV81" s="193">
        <f t="shared" si="115"/>
        <v>9569.4231333672451</v>
      </c>
      <c r="AW81" s="193">
        <f t="shared" si="116"/>
        <v>929.24370296003121</v>
      </c>
      <c r="AX81" s="193"/>
      <c r="AY81" s="193"/>
      <c r="AZ81" s="193">
        <f t="shared" si="117"/>
        <v>1006.6806782067003</v>
      </c>
      <c r="BA81" s="193">
        <f t="shared" si="118"/>
        <v>2126.5384740816098</v>
      </c>
      <c r="BB81" s="193">
        <f t="shared" si="119"/>
        <v>226.35423533641784</v>
      </c>
      <c r="BC81" s="193">
        <f t="shared" si="120"/>
        <v>3046.8471414362557</v>
      </c>
      <c r="BD81" s="193">
        <f t="shared" si="121"/>
        <v>2233.7589013462289</v>
      </c>
      <c r="BE81" s="193"/>
      <c r="BF81" s="193">
        <f t="shared" si="122"/>
        <v>905.41694134567138</v>
      </c>
      <c r="BG81" s="193">
        <f t="shared" si="123"/>
        <v>1813.8122278931376</v>
      </c>
      <c r="BH81" s="193">
        <f t="shared" si="124"/>
        <v>4955.9664157868319</v>
      </c>
      <c r="BI81" s="193">
        <f t="shared" si="125"/>
        <v>11707.874988256033</v>
      </c>
      <c r="BJ81" s="193">
        <f t="shared" si="126"/>
        <v>1310.4718887897875</v>
      </c>
      <c r="BK81" s="193">
        <f t="shared" si="127"/>
        <v>798.19651408105244</v>
      </c>
      <c r="BL81" s="193">
        <f t="shared" si="128"/>
        <v>759.47802645771765</v>
      </c>
      <c r="BM81" s="193">
        <f t="shared" si="129"/>
        <v>4059.4845100465463</v>
      </c>
      <c r="BN81" s="193">
        <f t="shared" si="130"/>
        <v>4780.2440488809298</v>
      </c>
      <c r="BO81" s="142">
        <f t="shared" si="131"/>
        <v>29783.452017949719</v>
      </c>
      <c r="BQ81" s="244">
        <f t="shared" si="155"/>
        <v>819.04493049361713</v>
      </c>
      <c r="BR81" s="142">
        <f t="shared" si="135"/>
        <v>11.913380807179887</v>
      </c>
      <c r="BS81" s="142">
        <f t="shared" si="136"/>
        <v>9569.4231333672451</v>
      </c>
      <c r="BT81" s="142">
        <f t="shared" si="137"/>
        <v>905.41694134567138</v>
      </c>
      <c r="BU81" s="142">
        <f t="shared" si="138"/>
        <v>6769.7786436799697</v>
      </c>
      <c r="BV81" s="142">
        <f t="shared" si="139"/>
        <v>1310.4718887897875</v>
      </c>
      <c r="BW81" s="142">
        <f t="shared" si="140"/>
        <v>798.19651408105244</v>
      </c>
      <c r="BX81" s="142">
        <f t="shared" si="141"/>
        <v>759.47802645771765</v>
      </c>
      <c r="BY81" s="142">
        <f t="shared" si="142"/>
        <v>4059.4845100465463</v>
      </c>
      <c r="BZ81" s="142">
        <f t="shared" si="143"/>
        <v>4780.2440488809334</v>
      </c>
      <c r="CA81" s="25"/>
      <c r="CB81" s="133">
        <f t="shared" si="144"/>
        <v>2.7499999999999996</v>
      </c>
      <c r="CC81" s="133">
        <f t="shared" si="145"/>
        <v>0.04</v>
      </c>
      <c r="CD81" s="133">
        <f t="shared" si="146"/>
        <v>32.130000000000003</v>
      </c>
      <c r="CE81" s="133">
        <f t="shared" si="147"/>
        <v>3.0399999999999996</v>
      </c>
      <c r="CF81" s="133">
        <f t="shared" si="148"/>
        <v>22.729999999999993</v>
      </c>
      <c r="CG81" s="133">
        <f t="shared" si="149"/>
        <v>4.3999999999999995</v>
      </c>
      <c r="CH81" s="133">
        <f t="shared" si="150"/>
        <v>2.6799999999999997</v>
      </c>
      <c r="CI81" s="133">
        <f t="shared" si="151"/>
        <v>2.5499999999999994</v>
      </c>
      <c r="CJ81" s="133">
        <f t="shared" si="152"/>
        <v>13.629999999999999</v>
      </c>
      <c r="CK81" s="133">
        <f t="shared" si="153"/>
        <v>16.049999999999997</v>
      </c>
      <c r="CQ81" s="242">
        <f>($AM81/$AG81)*'(2) 1897 HHs by sector, estate'!CO81</f>
        <v>1795.2311075544974</v>
      </c>
      <c r="CR81" s="242">
        <f>($AM81/$AG81)*'(2) 1897 HHs by sector, estate'!CP81</f>
        <v>888.35339078895868</v>
      </c>
      <c r="CS81" s="242">
        <f>($AM81/$AG81)*'(2) 1897 HHs by sector, estate'!CQ81</f>
        <v>1577.4176043133916</v>
      </c>
      <c r="CT81" s="242">
        <f>($AM81/$AG81)*'(2) 1897 HHs by sector, estate'!CR81</f>
        <v>10631.741726426611</v>
      </c>
      <c r="CU81" s="242">
        <f>($AM81/$AG81)*'(2) 1897 HHs by sector, estate'!CS81</f>
        <v>14470.14491999137</v>
      </c>
      <c r="CV81" s="242">
        <f t="shared" si="133"/>
        <v>29362.888749074831</v>
      </c>
      <c r="CW81" s="242">
        <f>($AM81/$AG81)*'(2) 1897 HHs by sector, estate'!CT81</f>
        <v>420.56326887488285</v>
      </c>
      <c r="CX81" s="242">
        <f>($AM81/$AG81)*'(2) 1897 HHs by sector, estate'!CU81</f>
        <v>29783.452017949712</v>
      </c>
      <c r="CZ81" s="255">
        <f t="shared" si="156"/>
        <v>6.0276126033763928</v>
      </c>
      <c r="DA81" s="255">
        <f t="shared" si="157"/>
        <v>2.9827079488756749</v>
      </c>
      <c r="DB81" s="255">
        <f t="shared" si="158"/>
        <v>5.296288702070945</v>
      </c>
      <c r="DC81" s="255">
        <f t="shared" si="159"/>
        <v>35.696808147084958</v>
      </c>
      <c r="DD81" s="255">
        <f t="shared" si="160"/>
        <v>48.584512336819081</v>
      </c>
      <c r="DE81" s="255">
        <f t="shared" si="161"/>
        <v>98.587929738227061</v>
      </c>
      <c r="DF81" s="255">
        <f t="shared" si="162"/>
        <v>1.4120702617729479</v>
      </c>
      <c r="DG81" s="255">
        <f t="shared" si="163"/>
        <v>100</v>
      </c>
      <c r="DI81" s="355">
        <f t="shared" si="164"/>
        <v>0</v>
      </c>
    </row>
    <row r="82" spans="1:113">
      <c r="A82" s="1">
        <f t="shared" si="154"/>
        <v>72</v>
      </c>
      <c r="B82" s="25">
        <v>9</v>
      </c>
      <c r="C82" s="1">
        <v>4</v>
      </c>
      <c r="D82" s="203">
        <v>1</v>
      </c>
      <c r="E82" s="4" t="s">
        <v>560</v>
      </c>
      <c r="F82" s="142">
        <v>5332.1240000000007</v>
      </c>
      <c r="G82" s="142">
        <v>5261.4794999999995</v>
      </c>
      <c r="H82" s="142">
        <v>24.572000000000003</v>
      </c>
      <c r="I82" s="142">
        <v>46.072500000000126</v>
      </c>
      <c r="J82" s="153"/>
      <c r="K82" s="142">
        <v>6.1430000000000007</v>
      </c>
      <c r="L82" s="142">
        <v>7359.3140000000003</v>
      </c>
      <c r="M82" s="142">
        <v>1204.028</v>
      </c>
      <c r="P82" s="142">
        <v>946.02200000000016</v>
      </c>
      <c r="Q82" s="142">
        <v>2776.636</v>
      </c>
      <c r="R82" s="142">
        <v>190.43300000000002</v>
      </c>
      <c r="S82" s="142">
        <v>196.57600000000002</v>
      </c>
      <c r="T82" s="142">
        <v>2045.6190000000006</v>
      </c>
      <c r="U82" s="153"/>
      <c r="V82" s="142">
        <v>1363.7460000000001</v>
      </c>
      <c r="W82" s="142">
        <v>1978.0460000000003</v>
      </c>
      <c r="X82" s="142">
        <v>4247.8845000000001</v>
      </c>
      <c r="Y82" s="142">
        <v>10427.742500000002</v>
      </c>
      <c r="Z82" s="142">
        <v>1268.5295000000003</v>
      </c>
      <c r="AA82" s="142">
        <v>820.09050000000002</v>
      </c>
      <c r="AB82" s="142">
        <v>866.16300000000012</v>
      </c>
      <c r="AC82" s="142">
        <v>3777.9450000000006</v>
      </c>
      <c r="AD82" s="142">
        <v>3695.0145000000011</v>
      </c>
      <c r="AE82" s="142">
        <v>30715.000000000004</v>
      </c>
      <c r="AG82" s="153">
        <v>169632</v>
      </c>
      <c r="AH82" s="142">
        <v>89.2</v>
      </c>
      <c r="AI82" s="142">
        <v>89.8</v>
      </c>
      <c r="AJ82" s="142">
        <v>179</v>
      </c>
      <c r="AK82" s="142">
        <v>88900.821951098726</v>
      </c>
      <c r="AL82" s="142">
        <v>89498.809542698044</v>
      </c>
      <c r="AM82" s="142">
        <v>178399.63149379677</v>
      </c>
      <c r="AN82" s="142">
        <f t="shared" si="134"/>
        <v>5.1686188300537452</v>
      </c>
      <c r="AO82" s="296"/>
      <c r="AP82" s="142">
        <f t="shared" si="110"/>
        <v>5607.721165105816</v>
      </c>
      <c r="AQ82" s="142">
        <f t="shared" si="111"/>
        <v>5533.4253201764168</v>
      </c>
      <c r="AR82" s="142">
        <f t="shared" si="112"/>
        <v>25.842033018920809</v>
      </c>
      <c r="AS82" s="142">
        <f t="shared" si="113"/>
        <v>48.453811910476645</v>
      </c>
      <c r="AT82" s="156"/>
      <c r="AU82" s="142">
        <f t="shared" si="114"/>
        <v>6.4605082547302022</v>
      </c>
      <c r="AV82" s="193">
        <f t="shared" si="115"/>
        <v>7739.6888891667822</v>
      </c>
      <c r="AW82" s="193">
        <f t="shared" si="116"/>
        <v>1266.2596179271195</v>
      </c>
      <c r="AX82" s="193"/>
      <c r="AY82" s="193"/>
      <c r="AZ82" s="193">
        <f t="shared" si="117"/>
        <v>994.91827122845132</v>
      </c>
      <c r="BA82" s="193">
        <f t="shared" si="118"/>
        <v>2920.1497311380508</v>
      </c>
      <c r="BB82" s="193">
        <f t="shared" si="119"/>
        <v>200.27575589663627</v>
      </c>
      <c r="BC82" s="193">
        <f t="shared" si="120"/>
        <v>206.73626415136647</v>
      </c>
      <c r="BD82" s="193">
        <f t="shared" si="121"/>
        <v>2151.3492488251577</v>
      </c>
      <c r="BE82" s="193"/>
      <c r="BF82" s="193">
        <f t="shared" si="122"/>
        <v>1434.2328325501048</v>
      </c>
      <c r="BG82" s="193">
        <f t="shared" si="123"/>
        <v>2080.2836580231251</v>
      </c>
      <c r="BH82" s="193">
        <f t="shared" si="124"/>
        <v>4467.441458145935</v>
      </c>
      <c r="BI82" s="193">
        <f t="shared" si="125"/>
        <v>10966.712762404519</v>
      </c>
      <c r="BJ82" s="193">
        <f t="shared" si="126"/>
        <v>1334.0949546017869</v>
      </c>
      <c r="BK82" s="193">
        <f t="shared" si="127"/>
        <v>862.47785200648184</v>
      </c>
      <c r="BL82" s="193">
        <f t="shared" si="128"/>
        <v>910.93166391695854</v>
      </c>
      <c r="BM82" s="193">
        <f t="shared" si="129"/>
        <v>3973.2125766590748</v>
      </c>
      <c r="BN82" s="193">
        <f t="shared" si="130"/>
        <v>3885.9957152202178</v>
      </c>
      <c r="BO82" s="142">
        <f t="shared" si="131"/>
        <v>32302.541273651012</v>
      </c>
      <c r="BQ82" s="244">
        <f t="shared" si="155"/>
        <v>5607.721165105816</v>
      </c>
      <c r="BR82" s="142">
        <f t="shared" si="135"/>
        <v>6.4605082547302022</v>
      </c>
      <c r="BS82" s="142">
        <f t="shared" si="136"/>
        <v>7739.6888891667822</v>
      </c>
      <c r="BT82" s="142">
        <f t="shared" si="137"/>
        <v>1434.2328325501048</v>
      </c>
      <c r="BU82" s="142">
        <f t="shared" si="138"/>
        <v>6547.7251161690601</v>
      </c>
      <c r="BV82" s="142">
        <f t="shared" si="139"/>
        <v>1334.0949546017869</v>
      </c>
      <c r="BW82" s="142">
        <f t="shared" si="140"/>
        <v>862.47785200648184</v>
      </c>
      <c r="BX82" s="142">
        <f t="shared" si="141"/>
        <v>910.93166391695854</v>
      </c>
      <c r="BY82" s="142">
        <f t="shared" si="142"/>
        <v>3973.2125766590748</v>
      </c>
      <c r="BZ82" s="142">
        <f t="shared" si="143"/>
        <v>3885.9957152202114</v>
      </c>
      <c r="CA82" s="25"/>
      <c r="CB82" s="133">
        <f t="shared" si="144"/>
        <v>17.36</v>
      </c>
      <c r="CC82" s="133">
        <f t="shared" si="145"/>
        <v>0.02</v>
      </c>
      <c r="CD82" s="133">
        <f t="shared" si="146"/>
        <v>23.96</v>
      </c>
      <c r="CE82" s="133">
        <f t="shared" si="147"/>
        <v>4.4400000000000004</v>
      </c>
      <c r="CF82" s="133">
        <f t="shared" si="148"/>
        <v>20.27</v>
      </c>
      <c r="CG82" s="133">
        <f t="shared" si="149"/>
        <v>4.13</v>
      </c>
      <c r="CH82" s="133">
        <f t="shared" si="150"/>
        <v>2.6699999999999995</v>
      </c>
      <c r="CI82" s="133">
        <f t="shared" si="151"/>
        <v>2.82</v>
      </c>
      <c r="CJ82" s="133">
        <f t="shared" si="152"/>
        <v>12.300000000000002</v>
      </c>
      <c r="CK82" s="133">
        <f t="shared" si="153"/>
        <v>12.030000000000015</v>
      </c>
      <c r="CQ82" s="242">
        <f>($AM82/$AG82)*'(2) 1897 HHs by sector, estate'!CO82</f>
        <v>2136.783246272154</v>
      </c>
      <c r="CR82" s="242">
        <f>($AM82/$AG82)*'(2) 1897 HHs by sector, estate'!CP82</f>
        <v>726.47964392908546</v>
      </c>
      <c r="CS82" s="242">
        <f>($AM82/$AG82)*'(2) 1897 HHs by sector, estate'!CQ82</f>
        <v>997.64793041794974</v>
      </c>
      <c r="CT82" s="242">
        <f>($AM82/$AG82)*'(2) 1897 HHs by sector, estate'!CR82</f>
        <v>9651.0392749593648</v>
      </c>
      <c r="CU82" s="242">
        <f>($AM82/$AG82)*'(2) 1897 HHs by sector, estate'!CS82</f>
        <v>18565.315838945826</v>
      </c>
      <c r="CV82" s="242">
        <f t="shared" si="133"/>
        <v>32077.265934524381</v>
      </c>
      <c r="CW82" s="242">
        <f>($AM82/$AG82)*'(2) 1897 HHs by sector, estate'!CT82</f>
        <v>225.27533912663381</v>
      </c>
      <c r="CX82" s="242">
        <f>($AM82/$AG82)*'(2) 1897 HHs by sector, estate'!CU82</f>
        <v>32302.541273651012</v>
      </c>
      <c r="CZ82" s="255">
        <f t="shared" si="156"/>
        <v>6.6149075646104514</v>
      </c>
      <c r="DA82" s="255">
        <f t="shared" si="157"/>
        <v>2.2489860403697417</v>
      </c>
      <c r="DB82" s="255">
        <f t="shared" si="158"/>
        <v>3.0884502923976607</v>
      </c>
      <c r="DC82" s="255">
        <f t="shared" si="159"/>
        <v>29.87702791926052</v>
      </c>
      <c r="DD82" s="255">
        <f t="shared" si="160"/>
        <v>57.473236181852485</v>
      </c>
      <c r="DE82" s="255">
        <f t="shared" si="161"/>
        <v>99.302607998490871</v>
      </c>
      <c r="DF82" s="255">
        <f t="shared" si="162"/>
        <v>0.69739200150914915</v>
      </c>
      <c r="DG82" s="255">
        <f t="shared" si="163"/>
        <v>100</v>
      </c>
      <c r="DI82" s="355">
        <f t="shared" si="164"/>
        <v>0</v>
      </c>
    </row>
    <row r="83" spans="1:113">
      <c r="A83" s="1">
        <f t="shared" si="154"/>
        <v>73</v>
      </c>
      <c r="B83" s="25">
        <v>20</v>
      </c>
      <c r="C83" s="1">
        <v>4</v>
      </c>
      <c r="D83" s="203">
        <v>1</v>
      </c>
      <c r="E83" s="21" t="s">
        <v>601</v>
      </c>
      <c r="F83" s="142">
        <v>7864.0419000000002</v>
      </c>
      <c r="G83" s="142">
        <v>7736.1712999999991</v>
      </c>
      <c r="H83" s="142">
        <v>45.130800000000001</v>
      </c>
      <c r="I83" s="142">
        <v>82.739799999999931</v>
      </c>
      <c r="J83" s="153"/>
      <c r="K83" s="142">
        <v>26.3263</v>
      </c>
      <c r="L83" s="142">
        <v>7976.8688999999995</v>
      </c>
      <c r="M83" s="142">
        <v>876.28969999999993</v>
      </c>
      <c r="P83" s="142">
        <v>955.26859999999988</v>
      </c>
      <c r="Q83" s="142">
        <v>3335.9182999999998</v>
      </c>
      <c r="R83" s="142">
        <v>338.48099999999999</v>
      </c>
      <c r="S83" s="142">
        <v>564.13499999999999</v>
      </c>
      <c r="T83" s="142">
        <v>1906.7762999999995</v>
      </c>
      <c r="U83" s="153"/>
      <c r="V83" s="142">
        <v>2455.8677000000002</v>
      </c>
      <c r="W83" s="142">
        <v>1714.9703999999995</v>
      </c>
      <c r="X83" s="142">
        <v>6449.9434999999994</v>
      </c>
      <c r="Y83" s="142">
        <v>11120.981299999999</v>
      </c>
      <c r="Z83" s="142">
        <v>1331.3585999999998</v>
      </c>
      <c r="AA83" s="142">
        <v>601.74400000000003</v>
      </c>
      <c r="AB83" s="142">
        <v>846.20249999999999</v>
      </c>
      <c r="AC83" s="142">
        <v>3708.2473999999993</v>
      </c>
      <c r="AD83" s="142">
        <v>4633.4288000000006</v>
      </c>
      <c r="AE83" s="142">
        <v>37609</v>
      </c>
      <c r="AG83" s="153">
        <v>221527</v>
      </c>
      <c r="AH83" s="142">
        <v>117.8</v>
      </c>
      <c r="AI83" s="142">
        <v>118.1</v>
      </c>
      <c r="AJ83" s="142">
        <v>235.89999999999998</v>
      </c>
      <c r="AK83" s="142">
        <v>117338.07545879835</v>
      </c>
      <c r="AL83" s="142">
        <v>117636.89908051005</v>
      </c>
      <c r="AM83" s="142">
        <v>234974.9745393084</v>
      </c>
      <c r="AN83" s="142">
        <f t="shared" si="134"/>
        <v>6.0705803533241554</v>
      </c>
      <c r="AO83" s="296"/>
      <c r="AP83" s="142">
        <f t="shared" si="110"/>
        <v>8341.4348825585803</v>
      </c>
      <c r="AQ83" s="142">
        <f t="shared" si="111"/>
        <v>8205.8017950373014</v>
      </c>
      <c r="AR83" s="142">
        <f t="shared" si="112"/>
        <v>47.870501478098021</v>
      </c>
      <c r="AS83" s="142">
        <f t="shared" si="113"/>
        <v>87.762586043179638</v>
      </c>
      <c r="AT83" s="156"/>
      <c r="AU83" s="142">
        <f t="shared" si="114"/>
        <v>27.92445919555718</v>
      </c>
      <c r="AV83" s="193">
        <f t="shared" si="115"/>
        <v>8461.1111362538231</v>
      </c>
      <c r="AW83" s="193">
        <f t="shared" si="116"/>
        <v>929.48557036640307</v>
      </c>
      <c r="AX83" s="193"/>
      <c r="AY83" s="193"/>
      <c r="AZ83" s="193">
        <f t="shared" si="117"/>
        <v>1013.2589479530745</v>
      </c>
      <c r="BA83" s="193">
        <f t="shared" si="118"/>
        <v>3538.4279009227448</v>
      </c>
      <c r="BB83" s="193">
        <f t="shared" si="119"/>
        <v>359.02876108573514</v>
      </c>
      <c r="BC83" s="193">
        <f t="shared" si="120"/>
        <v>598.38126847622516</v>
      </c>
      <c r="BD83" s="193">
        <f t="shared" si="121"/>
        <v>2022.5286874496408</v>
      </c>
      <c r="BE83" s="193"/>
      <c r="BF83" s="193">
        <f t="shared" si="122"/>
        <v>2604.9531220998338</v>
      </c>
      <c r="BG83" s="193">
        <f t="shared" si="123"/>
        <v>1819.0790561677243</v>
      </c>
      <c r="BH83" s="193">
        <f t="shared" si="124"/>
        <v>6841.4925029115075</v>
      </c>
      <c r="BI83" s="193">
        <f t="shared" si="125"/>
        <v>11796.089405894654</v>
      </c>
      <c r="BJ83" s="193">
        <f t="shared" si="126"/>
        <v>1412.1797936038913</v>
      </c>
      <c r="BK83" s="193">
        <f t="shared" si="127"/>
        <v>638.27335304130702</v>
      </c>
      <c r="BL83" s="193">
        <f t="shared" si="128"/>
        <v>897.57190271433774</v>
      </c>
      <c r="BM83" s="193">
        <f t="shared" si="129"/>
        <v>3933.359538117053</v>
      </c>
      <c r="BN83" s="193">
        <f t="shared" si="130"/>
        <v>4914.704818418063</v>
      </c>
      <c r="BO83" s="142">
        <f t="shared" si="131"/>
        <v>39892.084565081685</v>
      </c>
      <c r="BQ83" s="244">
        <f t="shared" si="155"/>
        <v>8341.4348825585803</v>
      </c>
      <c r="BR83" s="142">
        <f t="shared" si="135"/>
        <v>27.92445919555718</v>
      </c>
      <c r="BS83" s="142">
        <f t="shared" si="136"/>
        <v>8461.1111362538231</v>
      </c>
      <c r="BT83" s="142">
        <f t="shared" si="137"/>
        <v>2604.9531220998338</v>
      </c>
      <c r="BU83" s="142">
        <f t="shared" si="138"/>
        <v>8660.5715590792315</v>
      </c>
      <c r="BV83" s="142">
        <f t="shared" si="139"/>
        <v>1412.1797936038913</v>
      </c>
      <c r="BW83" s="142">
        <f t="shared" si="140"/>
        <v>638.27335304130702</v>
      </c>
      <c r="BX83" s="142">
        <f t="shared" si="141"/>
        <v>897.57190271433774</v>
      </c>
      <c r="BY83" s="142">
        <f t="shared" si="142"/>
        <v>3933.359538117053</v>
      </c>
      <c r="BZ83" s="142">
        <f t="shared" si="143"/>
        <v>4914.7048184180676</v>
      </c>
      <c r="CA83" s="25"/>
      <c r="CB83" s="133">
        <f t="shared" si="144"/>
        <v>20.91</v>
      </c>
      <c r="CC83" s="133">
        <f t="shared" si="145"/>
        <v>6.9999999999999993E-2</v>
      </c>
      <c r="CD83" s="133">
        <f t="shared" si="146"/>
        <v>21.209999999999994</v>
      </c>
      <c r="CE83" s="133">
        <f t="shared" si="147"/>
        <v>6.5299999999999994</v>
      </c>
      <c r="CF83" s="133">
        <f t="shared" si="148"/>
        <v>21.709999999999994</v>
      </c>
      <c r="CG83" s="133">
        <f t="shared" si="149"/>
        <v>3.5399999999999996</v>
      </c>
      <c r="CH83" s="133">
        <f t="shared" si="150"/>
        <v>1.6</v>
      </c>
      <c r="CI83" s="133">
        <f t="shared" si="151"/>
        <v>2.2499999999999996</v>
      </c>
      <c r="CJ83" s="133">
        <f t="shared" si="152"/>
        <v>9.8599999999999977</v>
      </c>
      <c r="CK83" s="133">
        <f t="shared" si="153"/>
        <v>12.320000000000007</v>
      </c>
      <c r="CQ83" s="242">
        <f>($AM83/$AG83)*'(2) 1897 HHs by sector, estate'!CO83</f>
        <v>2284.1062291436078</v>
      </c>
      <c r="CR83" s="242">
        <f>($AM83/$AG83)*'(2) 1897 HHs by sector, estate'!CP83</f>
        <v>626.85066096254332</v>
      </c>
      <c r="CS83" s="242">
        <f>($AM83/$AG83)*'(2) 1897 HHs by sector, estate'!CQ83</f>
        <v>1212.8236718134815</v>
      </c>
      <c r="CT83" s="242">
        <f>($AM83/$AG83)*'(2) 1897 HHs by sector, estate'!CR83</f>
        <v>12553.940528107654</v>
      </c>
      <c r="CU83" s="242">
        <f>($AM83/$AG83)*'(2) 1897 HHs by sector, estate'!CS83</f>
        <v>23001.691647821768</v>
      </c>
      <c r="CV83" s="242">
        <f t="shared" si="133"/>
        <v>39679.412737849052</v>
      </c>
      <c r="CW83" s="242">
        <f>($AM83/$AG83)*'(2) 1897 HHs by sector, estate'!CT83</f>
        <v>212.67182723262385</v>
      </c>
      <c r="CX83" s="242">
        <f>($AM83/$AG83)*'(2) 1897 HHs by sector, estate'!CU83</f>
        <v>39892.084565081677</v>
      </c>
      <c r="CZ83" s="255">
        <f t="shared" si="156"/>
        <v>5.7257128927850784</v>
      </c>
      <c r="DA83" s="255">
        <f t="shared" si="157"/>
        <v>1.5713660185891565</v>
      </c>
      <c r="DB83" s="255">
        <f t="shared" si="158"/>
        <v>3.0402614579712632</v>
      </c>
      <c r="DC83" s="255">
        <f t="shared" si="159"/>
        <v>31.469753122644192</v>
      </c>
      <c r="DD83" s="255">
        <f t="shared" si="160"/>
        <v>57.659788648787732</v>
      </c>
      <c r="DE83" s="255">
        <f t="shared" si="161"/>
        <v>99.466882140777415</v>
      </c>
      <c r="DF83" s="255">
        <f t="shared" si="162"/>
        <v>0.53311785922257782</v>
      </c>
      <c r="DG83" s="255">
        <f t="shared" si="163"/>
        <v>100</v>
      </c>
      <c r="DI83" s="355">
        <f t="shared" si="164"/>
        <v>0</v>
      </c>
    </row>
    <row r="84" spans="1:113">
      <c r="A84" s="1">
        <f t="shared" si="154"/>
        <v>74</v>
      </c>
      <c r="B84" s="25">
        <v>29</v>
      </c>
      <c r="C84" s="1">
        <v>4</v>
      </c>
      <c r="D84" s="203">
        <v>1</v>
      </c>
      <c r="E84" s="20" t="s">
        <v>131</v>
      </c>
      <c r="F84" s="142">
        <v>5124.6764999999996</v>
      </c>
      <c r="G84" s="142">
        <v>5035.1625000000004</v>
      </c>
      <c r="H84" s="142">
        <v>26.854199999999999</v>
      </c>
      <c r="I84" s="142">
        <v>62.659799999999684</v>
      </c>
      <c r="J84" s="153"/>
      <c r="K84" s="142">
        <v>31.329900000000002</v>
      </c>
      <c r="L84" s="142">
        <v>12232.088099999999</v>
      </c>
      <c r="M84" s="142">
        <v>1597.8248999999996</v>
      </c>
      <c r="P84" s="142">
        <v>1262.1473999999998</v>
      </c>
      <c r="Q84" s="142">
        <v>3316.4937</v>
      </c>
      <c r="R84" s="142">
        <v>1047.3137999999999</v>
      </c>
      <c r="S84" s="142">
        <v>2761.5068999999999</v>
      </c>
      <c r="T84" s="142">
        <v>2246.8014000000003</v>
      </c>
      <c r="U84" s="153"/>
      <c r="V84" s="142">
        <v>1199.4875999999999</v>
      </c>
      <c r="W84" s="142">
        <v>3410.4833999999996</v>
      </c>
      <c r="X84" s="142">
        <v>7617.6413999999995</v>
      </c>
      <c r="Y84" s="142">
        <v>15141.293099999997</v>
      </c>
      <c r="Z84" s="142">
        <v>1445.6510999999998</v>
      </c>
      <c r="AA84" s="142">
        <v>989.12969999999973</v>
      </c>
      <c r="AB84" s="142">
        <v>1033.8866999999998</v>
      </c>
      <c r="AC84" s="142">
        <v>4596.5438999999997</v>
      </c>
      <c r="AD84" s="142">
        <v>7076.0816999999979</v>
      </c>
      <c r="AE84" s="142">
        <v>44756.999999999993</v>
      </c>
      <c r="AG84" s="153">
        <v>244008</v>
      </c>
      <c r="AH84" s="142">
        <v>132.69999999999999</v>
      </c>
      <c r="AI84" s="142">
        <v>125.7</v>
      </c>
      <c r="AJ84" s="142">
        <v>258.39999999999998</v>
      </c>
      <c r="AK84" s="142">
        <v>132225.55394052935</v>
      </c>
      <c r="AL84" s="142">
        <v>125250.58123831608</v>
      </c>
      <c r="AM84" s="142">
        <v>257476.13517884543</v>
      </c>
      <c r="AN84" s="142">
        <f t="shared" si="134"/>
        <v>5.5195465635739129</v>
      </c>
      <c r="AO84" s="296"/>
      <c r="AP84" s="142">
        <f t="shared" si="110"/>
        <v>5407.53540565003</v>
      </c>
      <c r="AQ84" s="142">
        <f t="shared" si="111"/>
        <v>5313.0806387391131</v>
      </c>
      <c r="AR84" s="142">
        <f t="shared" si="112"/>
        <v>28.336430073275263</v>
      </c>
      <c r="AS84" s="142">
        <f t="shared" si="113"/>
        <v>66.118336837641948</v>
      </c>
      <c r="AT84" s="156"/>
      <c r="AU84" s="142">
        <f t="shared" si="114"/>
        <v>33.059168418821145</v>
      </c>
      <c r="AV84" s="193">
        <f t="shared" si="115"/>
        <v>12907.243898376881</v>
      </c>
      <c r="AW84" s="193">
        <f t="shared" si="116"/>
        <v>1686.0175893598778</v>
      </c>
      <c r="AX84" s="193"/>
      <c r="AY84" s="193"/>
      <c r="AZ84" s="193">
        <f t="shared" si="117"/>
        <v>1331.8122134439373</v>
      </c>
      <c r="BA84" s="193">
        <f t="shared" si="118"/>
        <v>3499.5491140494951</v>
      </c>
      <c r="BB84" s="193">
        <f t="shared" si="119"/>
        <v>1105.1207728577353</v>
      </c>
      <c r="BC84" s="193">
        <f t="shared" si="120"/>
        <v>2913.9295592018061</v>
      </c>
      <c r="BD84" s="193">
        <f t="shared" si="121"/>
        <v>2370.8146494640305</v>
      </c>
      <c r="BE84" s="193"/>
      <c r="BF84" s="193">
        <f t="shared" si="122"/>
        <v>1265.6938766062951</v>
      </c>
      <c r="BG84" s="193">
        <f t="shared" si="123"/>
        <v>3598.7266193059586</v>
      </c>
      <c r="BH84" s="193">
        <f t="shared" si="124"/>
        <v>8038.1006641190834</v>
      </c>
      <c r="BI84" s="193">
        <f t="shared" si="125"/>
        <v>15977.023822981701</v>
      </c>
      <c r="BJ84" s="193">
        <f t="shared" si="126"/>
        <v>1525.4444856113184</v>
      </c>
      <c r="BK84" s="193">
        <f t="shared" si="127"/>
        <v>1043.7251743656386</v>
      </c>
      <c r="BL84" s="193">
        <f t="shared" si="128"/>
        <v>1090.9525578210976</v>
      </c>
      <c r="BM84" s="193">
        <f t="shared" si="129"/>
        <v>4850.2522808756157</v>
      </c>
      <c r="BN84" s="193">
        <f t="shared" si="130"/>
        <v>7466.6493243080304</v>
      </c>
      <c r="BO84" s="142">
        <f t="shared" si="131"/>
        <v>47227.383455458767</v>
      </c>
      <c r="BQ84" s="244">
        <f t="shared" si="155"/>
        <v>5407.53540565003</v>
      </c>
      <c r="BR84" s="142">
        <f t="shared" si="135"/>
        <v>33.059168418821145</v>
      </c>
      <c r="BS84" s="142">
        <f t="shared" si="136"/>
        <v>12907.243898376881</v>
      </c>
      <c r="BT84" s="142">
        <f t="shared" si="137"/>
        <v>1265.6938766062951</v>
      </c>
      <c r="BU84" s="142">
        <f t="shared" si="138"/>
        <v>11636.827283425042</v>
      </c>
      <c r="BV84" s="142">
        <f t="shared" si="139"/>
        <v>1525.4444856113184</v>
      </c>
      <c r="BW84" s="142">
        <f t="shared" si="140"/>
        <v>1043.7251743656386</v>
      </c>
      <c r="BX84" s="142">
        <f t="shared" si="141"/>
        <v>1090.9525578210976</v>
      </c>
      <c r="BY84" s="142">
        <f t="shared" si="142"/>
        <v>4850.2522808756157</v>
      </c>
      <c r="BZ84" s="142">
        <f t="shared" si="143"/>
        <v>7466.6493243080258</v>
      </c>
      <c r="CA84" s="25"/>
      <c r="CB84" s="133">
        <f t="shared" si="144"/>
        <v>11.450000000000005</v>
      </c>
      <c r="CC84" s="133">
        <f t="shared" si="145"/>
        <v>7.0000000000000021E-2</v>
      </c>
      <c r="CD84" s="133">
        <f t="shared" si="146"/>
        <v>27.33</v>
      </c>
      <c r="CE84" s="133">
        <f t="shared" si="147"/>
        <v>2.68</v>
      </c>
      <c r="CF84" s="133">
        <f t="shared" si="148"/>
        <v>24.640000000000004</v>
      </c>
      <c r="CG84" s="133">
        <f t="shared" si="149"/>
        <v>3.2300000000000004</v>
      </c>
      <c r="CH84" s="133">
        <f t="shared" si="150"/>
        <v>2.21</v>
      </c>
      <c r="CI84" s="133">
        <f t="shared" si="151"/>
        <v>2.31</v>
      </c>
      <c r="CJ84" s="133">
        <f t="shared" si="152"/>
        <v>10.270000000000001</v>
      </c>
      <c r="CK84" s="133">
        <f t="shared" si="153"/>
        <v>15.810000000000002</v>
      </c>
      <c r="CQ84" s="242">
        <f>($AM84/$AG84)*'(2) 1897 HHs by sector, estate'!CO84</f>
        <v>2470.2595613341377</v>
      </c>
      <c r="CR84" s="242">
        <f>($AM84/$AG84)*'(2) 1897 HHs by sector, estate'!CP84</f>
        <v>811.35533033869046</v>
      </c>
      <c r="CS84" s="242">
        <f>($AM84/$AG84)*'(2) 1897 HHs by sector, estate'!CQ84</f>
        <v>1993.162498050533</v>
      </c>
      <c r="CT84" s="242">
        <f>($AM84/$AG84)*'(2) 1897 HHs by sector, estate'!CR84</f>
        <v>20277.88325483165</v>
      </c>
      <c r="CU84" s="242">
        <f>($AM84/$AG84)*'(2) 1897 HHs by sector, estate'!CS84</f>
        <v>21328.270988073076</v>
      </c>
      <c r="CV84" s="242">
        <f t="shared" si="133"/>
        <v>46880.931632628082</v>
      </c>
      <c r="CW84" s="242">
        <f>($AM84/$AG84)*'(2) 1897 HHs by sector, estate'!CT84</f>
        <v>346.45182283069084</v>
      </c>
      <c r="CX84" s="242">
        <f>($AM84/$AG84)*'(2) 1897 HHs by sector, estate'!CU84</f>
        <v>47227.383455458781</v>
      </c>
      <c r="CZ84" s="255">
        <f t="shared" si="156"/>
        <v>5.230566210943902</v>
      </c>
      <c r="DA84" s="255">
        <f t="shared" si="157"/>
        <v>1.7179764597882032</v>
      </c>
      <c r="DB84" s="255">
        <f t="shared" si="158"/>
        <v>4.220353431035047</v>
      </c>
      <c r="DC84" s="255">
        <f t="shared" si="159"/>
        <v>42.936706993213342</v>
      </c>
      <c r="DD84" s="255">
        <f t="shared" si="160"/>
        <v>45.160814399527872</v>
      </c>
      <c r="DE84" s="255">
        <f t="shared" si="161"/>
        <v>99.266417494508374</v>
      </c>
      <c r="DF84" s="255">
        <f t="shared" si="162"/>
        <v>0.73358250549162318</v>
      </c>
      <c r="DG84" s="255">
        <f t="shared" si="163"/>
        <v>99.999999999999986</v>
      </c>
      <c r="DI84" s="355">
        <f t="shared" si="164"/>
        <v>0</v>
      </c>
    </row>
    <row r="85" spans="1:113">
      <c r="A85" s="1">
        <f t="shared" si="154"/>
        <v>75</v>
      </c>
      <c r="B85" s="25">
        <v>30</v>
      </c>
      <c r="C85" s="1">
        <v>4</v>
      </c>
      <c r="D85" s="203">
        <v>1</v>
      </c>
      <c r="E85" s="20" t="s">
        <v>133</v>
      </c>
      <c r="F85" s="142">
        <v>7848.7759999999989</v>
      </c>
      <c r="G85" s="142">
        <v>7793.4011999999993</v>
      </c>
      <c r="H85" s="142">
        <v>26.483599999999999</v>
      </c>
      <c r="I85" s="142">
        <v>28.891200000000961</v>
      </c>
      <c r="J85" s="153"/>
      <c r="K85" s="142">
        <v>9.6303999999999998</v>
      </c>
      <c r="L85" s="142">
        <v>4473.3207999999995</v>
      </c>
      <c r="M85" s="142">
        <v>763.20920000000001</v>
      </c>
      <c r="P85" s="142">
        <v>517.63400000000001</v>
      </c>
      <c r="Q85" s="142">
        <v>1408.4459999999999</v>
      </c>
      <c r="R85" s="142">
        <v>154.0864</v>
      </c>
      <c r="S85" s="142">
        <v>195.01560000000003</v>
      </c>
      <c r="T85" s="142">
        <v>1434.929599999999</v>
      </c>
      <c r="U85" s="153"/>
      <c r="V85" s="142">
        <v>938.96399999999994</v>
      </c>
      <c r="W85" s="142">
        <v>1136.3871999999999</v>
      </c>
      <c r="X85" s="142">
        <v>2665.2132000000006</v>
      </c>
      <c r="Y85" s="142">
        <v>7003.7083999999995</v>
      </c>
      <c r="Z85" s="142">
        <v>1189.3544000000002</v>
      </c>
      <c r="AA85" s="142">
        <v>568.19359999999995</v>
      </c>
      <c r="AB85" s="142">
        <v>570.60120000000006</v>
      </c>
      <c r="AC85" s="142">
        <v>2152.3944000000001</v>
      </c>
      <c r="AD85" s="142">
        <v>2523.1647999999986</v>
      </c>
      <c r="AE85" s="142">
        <v>24076</v>
      </c>
      <c r="AG85" s="153">
        <v>139838</v>
      </c>
      <c r="AH85" s="142">
        <v>76</v>
      </c>
      <c r="AI85" s="142">
        <v>79.599999999999994</v>
      </c>
      <c r="AJ85" s="142">
        <v>155.6</v>
      </c>
      <c r="AK85" s="142">
        <v>75494.370469823771</v>
      </c>
      <c r="AL85" s="142">
        <v>79070.419597341737</v>
      </c>
      <c r="AM85" s="142">
        <v>154564.79006716551</v>
      </c>
      <c r="AN85" s="142">
        <f t="shared" si="134"/>
        <v>10.531322006296936</v>
      </c>
      <c r="AO85" s="296"/>
      <c r="AP85" s="142">
        <f t="shared" si="110"/>
        <v>8675.3558741129509</v>
      </c>
      <c r="AQ85" s="142">
        <f t="shared" si="111"/>
        <v>8614.1493756146083</v>
      </c>
      <c r="AR85" s="142">
        <f t="shared" si="112"/>
        <v>29.272673194859657</v>
      </c>
      <c r="AS85" s="142">
        <f t="shared" si="113"/>
        <v>31.933825303484319</v>
      </c>
      <c r="AT85" s="156"/>
      <c r="AU85" s="142">
        <f t="shared" si="114"/>
        <v>10.644608434494419</v>
      </c>
      <c r="AV85" s="193">
        <f t="shared" si="115"/>
        <v>4944.4206178226577</v>
      </c>
      <c r="AW85" s="193">
        <f t="shared" si="116"/>
        <v>843.58521843368283</v>
      </c>
      <c r="AX85" s="193"/>
      <c r="AY85" s="193"/>
      <c r="AZ85" s="193">
        <f t="shared" si="117"/>
        <v>572.14770335407513</v>
      </c>
      <c r="BA85" s="193">
        <f t="shared" si="118"/>
        <v>1556.773983544809</v>
      </c>
      <c r="BB85" s="193">
        <f t="shared" si="119"/>
        <v>170.3137349519107</v>
      </c>
      <c r="BC85" s="193">
        <f t="shared" si="120"/>
        <v>215.55332079851203</v>
      </c>
      <c r="BD85" s="193">
        <f t="shared" si="121"/>
        <v>1586.0466567396677</v>
      </c>
      <c r="BE85" s="193"/>
      <c r="BF85" s="193">
        <f t="shared" si="122"/>
        <v>1037.8493223632058</v>
      </c>
      <c r="BG85" s="193">
        <f t="shared" si="123"/>
        <v>1256.0637952703414</v>
      </c>
      <c r="BH85" s="193">
        <f t="shared" si="124"/>
        <v>2945.8953842463311</v>
      </c>
      <c r="BI85" s="193">
        <f t="shared" si="125"/>
        <v>7741.2914839860669</v>
      </c>
      <c r="BJ85" s="193">
        <f t="shared" si="126"/>
        <v>1314.6091416600609</v>
      </c>
      <c r="BK85" s="193">
        <f t="shared" si="127"/>
        <v>628.03189763517071</v>
      </c>
      <c r="BL85" s="193">
        <f t="shared" si="128"/>
        <v>630.69304974379452</v>
      </c>
      <c r="BM85" s="193">
        <f t="shared" si="129"/>
        <v>2379.0699851095032</v>
      </c>
      <c r="BN85" s="193">
        <f t="shared" si="130"/>
        <v>2788.8874098375368</v>
      </c>
      <c r="BO85" s="142">
        <f t="shared" si="131"/>
        <v>26611.521086236047</v>
      </c>
      <c r="BQ85" s="244">
        <f t="shared" si="155"/>
        <v>8675.3558741129509</v>
      </c>
      <c r="BR85" s="142">
        <f t="shared" si="135"/>
        <v>10.644608434494419</v>
      </c>
      <c r="BS85" s="142">
        <f t="shared" si="136"/>
        <v>4944.4206178226577</v>
      </c>
      <c r="BT85" s="142">
        <f t="shared" si="137"/>
        <v>1037.8493223632058</v>
      </c>
      <c r="BU85" s="142">
        <f t="shared" si="138"/>
        <v>4201.9591795166725</v>
      </c>
      <c r="BV85" s="142">
        <f t="shared" si="139"/>
        <v>1314.6091416600609</v>
      </c>
      <c r="BW85" s="142">
        <f t="shared" si="140"/>
        <v>628.03189763517071</v>
      </c>
      <c r="BX85" s="142">
        <f t="shared" si="141"/>
        <v>630.69304974379452</v>
      </c>
      <c r="BY85" s="142">
        <f t="shared" si="142"/>
        <v>2379.0699851095032</v>
      </c>
      <c r="BZ85" s="142">
        <f t="shared" si="143"/>
        <v>2788.8874098375381</v>
      </c>
      <c r="CA85" s="25"/>
      <c r="CB85" s="133">
        <f t="shared" si="144"/>
        <v>32.599999999999994</v>
      </c>
      <c r="CC85" s="133">
        <f t="shared" si="145"/>
        <v>0.04</v>
      </c>
      <c r="CD85" s="133">
        <f t="shared" si="146"/>
        <v>18.580000000000002</v>
      </c>
      <c r="CE85" s="133">
        <f t="shared" si="147"/>
        <v>3.9</v>
      </c>
      <c r="CF85" s="133">
        <f t="shared" si="148"/>
        <v>15.790000000000003</v>
      </c>
      <c r="CG85" s="133">
        <f t="shared" si="149"/>
        <v>4.9400000000000004</v>
      </c>
      <c r="CH85" s="133">
        <f t="shared" si="150"/>
        <v>2.36</v>
      </c>
      <c r="CI85" s="133">
        <f t="shared" si="151"/>
        <v>2.370000000000001</v>
      </c>
      <c r="CJ85" s="133">
        <f t="shared" si="152"/>
        <v>8.9400000000000031</v>
      </c>
      <c r="CK85" s="133">
        <f t="shared" si="153"/>
        <v>10.480000000000004</v>
      </c>
      <c r="CQ85" s="242">
        <f>($AM85/$AG85)*'(2) 1897 HHs by sector, estate'!CO85</f>
        <v>1414.8990923508993</v>
      </c>
      <c r="CR85" s="242">
        <f>($AM85/$AG85)*'(2) 1897 HHs by sector, estate'!CP85</f>
        <v>591.46017202778683</v>
      </c>
      <c r="CS85" s="242">
        <f>($AM85/$AG85)*'(2) 1897 HHs by sector, estate'!CQ85</f>
        <v>600.21408705779902</v>
      </c>
      <c r="CT85" s="242">
        <f>($AM85/$AG85)*'(2) 1897 HHs by sector, estate'!CR85</f>
        <v>7505.5306257322745</v>
      </c>
      <c r="CU85" s="242">
        <f>($AM85/$AG85)*'(2) 1897 HHs by sector, estate'!CS85</f>
        <v>16218.911223105593</v>
      </c>
      <c r="CV85" s="242">
        <f t="shared" si="133"/>
        <v>26331.015200274353</v>
      </c>
      <c r="CW85" s="242">
        <f>($AM85/$AG85)*'(2) 1897 HHs by sector, estate'!CT85</f>
        <v>280.50588596169814</v>
      </c>
      <c r="CX85" s="242">
        <f>($AM85/$AG85)*'(2) 1897 HHs by sector, estate'!CU85</f>
        <v>26611.521086236051</v>
      </c>
      <c r="CZ85" s="255">
        <f t="shared" si="156"/>
        <v>5.3168666599922769</v>
      </c>
      <c r="DA85" s="255">
        <f t="shared" si="157"/>
        <v>2.2225718331211834</v>
      </c>
      <c r="DB85" s="255">
        <f t="shared" si="158"/>
        <v>2.2554670404325003</v>
      </c>
      <c r="DC85" s="255">
        <f t="shared" si="159"/>
        <v>28.204064703442555</v>
      </c>
      <c r="DD85" s="255">
        <f t="shared" si="160"/>
        <v>60.94695290264449</v>
      </c>
      <c r="DE85" s="255">
        <f t="shared" si="161"/>
        <v>98.94592313963301</v>
      </c>
      <c r="DF85" s="255">
        <f t="shared" si="162"/>
        <v>1.0540768603669963</v>
      </c>
      <c r="DG85" s="255">
        <f t="shared" si="163"/>
        <v>100</v>
      </c>
      <c r="DI85" s="355">
        <f t="shared" si="164"/>
        <v>0</v>
      </c>
    </row>
    <row r="86" spans="1:113">
      <c r="A86" s="1">
        <f t="shared" si="154"/>
        <v>76</v>
      </c>
      <c r="B86" s="25">
        <v>35</v>
      </c>
      <c r="C86" s="1">
        <v>4</v>
      </c>
      <c r="D86" s="203">
        <v>1</v>
      </c>
      <c r="E86" s="20" t="s">
        <v>485</v>
      </c>
      <c r="F86" s="142">
        <v>7075.0860000000002</v>
      </c>
      <c r="G86" s="142">
        <v>6998.3681999999999</v>
      </c>
      <c r="H86" s="142">
        <v>19.889800000000001</v>
      </c>
      <c r="I86" s="142">
        <v>56.827999999999875</v>
      </c>
      <c r="J86" s="153"/>
      <c r="K86" s="142">
        <v>8.5242000000000004</v>
      </c>
      <c r="L86" s="142">
        <v>6603.4135999999999</v>
      </c>
      <c r="M86" s="142">
        <v>1025.7454</v>
      </c>
      <c r="P86" s="142">
        <v>525.65900000000011</v>
      </c>
      <c r="Q86" s="142">
        <v>1878.1654000000003</v>
      </c>
      <c r="R86" s="142">
        <v>232.9948</v>
      </c>
      <c r="S86" s="142">
        <v>1937.8347999999999</v>
      </c>
      <c r="T86" s="142">
        <v>1003.0141999999996</v>
      </c>
      <c r="U86" s="153"/>
      <c r="V86" s="142">
        <v>633.63220000000001</v>
      </c>
      <c r="W86" s="142">
        <v>1557.0872000000002</v>
      </c>
      <c r="X86" s="142">
        <v>4020.5810000000006</v>
      </c>
      <c r="Y86" s="142">
        <v>8515.6758000000009</v>
      </c>
      <c r="Z86" s="142">
        <v>957.55180000000007</v>
      </c>
      <c r="AA86" s="142">
        <v>480.19660000000005</v>
      </c>
      <c r="AB86" s="142">
        <v>576.80419999999992</v>
      </c>
      <c r="AC86" s="142">
        <v>2213.4506000000001</v>
      </c>
      <c r="AD86" s="142">
        <v>4287.6726000000008</v>
      </c>
      <c r="AE86" s="142">
        <v>28414</v>
      </c>
      <c r="AG86" s="153">
        <v>169874</v>
      </c>
      <c r="AH86" s="142">
        <v>91.9</v>
      </c>
      <c r="AI86" s="142">
        <v>87</v>
      </c>
      <c r="AJ86" s="142">
        <v>178.9</v>
      </c>
      <c r="AK86" s="142">
        <v>91603.126579840668</v>
      </c>
      <c r="AL86" s="142">
        <v>86718.955521720753</v>
      </c>
      <c r="AM86" s="142">
        <v>178322.08210156142</v>
      </c>
      <c r="AN86" s="142">
        <f t="shared" si="134"/>
        <v>4.9731460385705999</v>
      </c>
      <c r="AO86" s="296"/>
      <c r="AP86" s="142">
        <f t="shared" si="110"/>
        <v>7426.9403591344635</v>
      </c>
      <c r="AQ86" s="142">
        <f t="shared" si="111"/>
        <v>7346.4072709028851</v>
      </c>
      <c r="AR86" s="142">
        <f t="shared" si="112"/>
        <v>20.878948800779614</v>
      </c>
      <c r="AS86" s="142">
        <f t="shared" si="113"/>
        <v>59.654139430798772</v>
      </c>
      <c r="AT86" s="156"/>
      <c r="AU86" s="142">
        <f t="shared" si="114"/>
        <v>8.9481209146198353</v>
      </c>
      <c r="AV86" s="193">
        <f t="shared" si="115"/>
        <v>6931.8110018588313</v>
      </c>
      <c r="AW86" s="193">
        <f t="shared" si="116"/>
        <v>1076.7572167259202</v>
      </c>
      <c r="AX86" s="193"/>
      <c r="AY86" s="193"/>
      <c r="AZ86" s="193">
        <f t="shared" si="117"/>
        <v>551.80078973488992</v>
      </c>
      <c r="BA86" s="193">
        <f t="shared" si="118"/>
        <v>1971.5693081879037</v>
      </c>
      <c r="BB86" s="193">
        <f t="shared" si="119"/>
        <v>244.58197166627548</v>
      </c>
      <c r="BC86" s="193">
        <f t="shared" si="120"/>
        <v>2034.2061545902425</v>
      </c>
      <c r="BD86" s="193">
        <f t="shared" si="121"/>
        <v>1052.8955609536004</v>
      </c>
      <c r="BE86" s="193"/>
      <c r="BF86" s="193">
        <f t="shared" si="122"/>
        <v>665.14365465340779</v>
      </c>
      <c r="BG86" s="193">
        <f t="shared" si="123"/>
        <v>1634.52342040389</v>
      </c>
      <c r="BH86" s="193">
        <f t="shared" si="124"/>
        <v>4220.5303647290229</v>
      </c>
      <c r="BI86" s="193">
        <f t="shared" si="125"/>
        <v>8939.1727937052165</v>
      </c>
      <c r="BJ86" s="193">
        <f t="shared" si="126"/>
        <v>1005.1722494089615</v>
      </c>
      <c r="BK86" s="193">
        <f t="shared" si="127"/>
        <v>504.07747819025076</v>
      </c>
      <c r="BL86" s="193">
        <f t="shared" si="128"/>
        <v>605.48951522260882</v>
      </c>
      <c r="BM86" s="193">
        <f t="shared" si="129"/>
        <v>2323.5287308296174</v>
      </c>
      <c r="BN86" s="193">
        <f t="shared" si="130"/>
        <v>4500.9048200537773</v>
      </c>
      <c r="BO86" s="142">
        <f t="shared" si="131"/>
        <v>29827.069715399452</v>
      </c>
      <c r="BQ86" s="244">
        <f t="shared" si="155"/>
        <v>7426.9403591344635</v>
      </c>
      <c r="BR86" s="142">
        <f t="shared" si="135"/>
        <v>8.9481209146198353</v>
      </c>
      <c r="BS86" s="142">
        <f t="shared" si="136"/>
        <v>6931.8110018588313</v>
      </c>
      <c r="BT86" s="142">
        <f t="shared" si="137"/>
        <v>665.14365465340779</v>
      </c>
      <c r="BU86" s="142">
        <f t="shared" si="138"/>
        <v>5855.0537851329127</v>
      </c>
      <c r="BV86" s="142">
        <f t="shared" si="139"/>
        <v>1005.1722494089615</v>
      </c>
      <c r="BW86" s="142">
        <f t="shared" si="140"/>
        <v>504.07747819025076</v>
      </c>
      <c r="BX86" s="142">
        <f t="shared" si="141"/>
        <v>605.48951522260882</v>
      </c>
      <c r="BY86" s="142">
        <f t="shared" si="142"/>
        <v>2323.5287308296174</v>
      </c>
      <c r="BZ86" s="142">
        <f t="shared" si="143"/>
        <v>4500.9048200537763</v>
      </c>
      <c r="CA86" s="25"/>
      <c r="CB86" s="133">
        <f t="shared" si="144"/>
        <v>24.9</v>
      </c>
      <c r="CC86" s="133">
        <f t="shared" si="145"/>
        <v>0.03</v>
      </c>
      <c r="CD86" s="133">
        <f t="shared" si="146"/>
        <v>23.239999999999995</v>
      </c>
      <c r="CE86" s="133">
        <f t="shared" si="147"/>
        <v>2.2300000000000004</v>
      </c>
      <c r="CF86" s="133">
        <f t="shared" si="148"/>
        <v>19.63</v>
      </c>
      <c r="CG86" s="133">
        <f t="shared" si="149"/>
        <v>3.37</v>
      </c>
      <c r="CH86" s="133">
        <f t="shared" si="150"/>
        <v>1.6900000000000002</v>
      </c>
      <c r="CI86" s="133">
        <f t="shared" si="151"/>
        <v>2.0299999999999998</v>
      </c>
      <c r="CJ86" s="133">
        <f t="shared" si="152"/>
        <v>7.79</v>
      </c>
      <c r="CK86" s="133">
        <f t="shared" si="153"/>
        <v>15.090000000000003</v>
      </c>
      <c r="CQ86" s="242">
        <f>($AM86/$AG86)*'(2) 1897 HHs by sector, estate'!CO86</f>
        <v>1678.4025772602245</v>
      </c>
      <c r="CR86" s="242">
        <f>($AM86/$AG86)*'(2) 1897 HHs by sector, estate'!CP86</f>
        <v>664.23234122559154</v>
      </c>
      <c r="CS86" s="242">
        <f>($AM86/$AG86)*'(2) 1897 HHs by sector, estate'!CQ86</f>
        <v>1001.5282247821236</v>
      </c>
      <c r="CT86" s="242">
        <f>($AM86/$AG86)*'(2) 1897 HHs by sector, estate'!CR86</f>
        <v>8409.5712352629398</v>
      </c>
      <c r="CU86" s="242">
        <f>($AM86/$AG86)*'(2) 1897 HHs by sector, estate'!CS86</f>
        <v>17896.698346312678</v>
      </c>
      <c r="CV86" s="242">
        <f t="shared" si="133"/>
        <v>29650.432724843558</v>
      </c>
      <c r="CW86" s="242">
        <f>($AM86/$AG86)*'(2) 1897 HHs by sector, estate'!CT86</f>
        <v>176.63699055589348</v>
      </c>
      <c r="CX86" s="242">
        <f>($AM86/$AG86)*'(2) 1897 HHs by sector, estate'!CU86</f>
        <v>29827.069715399448</v>
      </c>
      <c r="CZ86" s="255">
        <f t="shared" si="156"/>
        <v>5.627111859378128</v>
      </c>
      <c r="DA86" s="255">
        <f t="shared" si="157"/>
        <v>2.2269446766426886</v>
      </c>
      <c r="DB86" s="255">
        <f t="shared" si="158"/>
        <v>3.3577828272719783</v>
      </c>
      <c r="DC86" s="255">
        <f t="shared" si="159"/>
        <v>28.194426457256558</v>
      </c>
      <c r="DD86" s="255">
        <f t="shared" si="160"/>
        <v>60.001530546169519</v>
      </c>
      <c r="DE86" s="255">
        <f t="shared" si="161"/>
        <v>99.40779636671887</v>
      </c>
      <c r="DF86" s="255">
        <f t="shared" si="162"/>
        <v>0.59220363328113779</v>
      </c>
      <c r="DG86" s="255">
        <f t="shared" si="163"/>
        <v>100</v>
      </c>
      <c r="DI86" s="355">
        <f t="shared" si="164"/>
        <v>0</v>
      </c>
    </row>
    <row r="87" spans="1:113">
      <c r="A87" s="1">
        <f t="shared" si="154"/>
        <v>77</v>
      </c>
      <c r="B87" s="25">
        <v>38</v>
      </c>
      <c r="C87" s="1">
        <v>4</v>
      </c>
      <c r="D87" s="203">
        <v>1</v>
      </c>
      <c r="E87" s="20" t="s">
        <v>487</v>
      </c>
      <c r="F87" s="142">
        <v>4552.1364999999996</v>
      </c>
      <c r="G87" s="142">
        <v>3995.4420999999993</v>
      </c>
      <c r="H87" s="142">
        <v>92.782399999999996</v>
      </c>
      <c r="I87" s="142">
        <v>463.91199999999992</v>
      </c>
      <c r="J87" s="153"/>
      <c r="K87" s="142">
        <v>17.396699999999999</v>
      </c>
      <c r="L87" s="142">
        <v>14131.9193</v>
      </c>
      <c r="M87" s="142">
        <v>2284.7665999999999</v>
      </c>
      <c r="P87" s="142">
        <v>1983.2238</v>
      </c>
      <c r="Q87" s="142">
        <v>4557.9353999999994</v>
      </c>
      <c r="R87" s="142">
        <v>922.02509999999995</v>
      </c>
      <c r="S87" s="142">
        <v>608.8845</v>
      </c>
      <c r="T87" s="142">
        <v>3775.0838999999996</v>
      </c>
      <c r="U87" s="153"/>
      <c r="V87" s="142">
        <v>3427.1498999999999</v>
      </c>
      <c r="W87" s="142">
        <v>5735.1121000000003</v>
      </c>
      <c r="X87" s="142">
        <v>9388.419100000001</v>
      </c>
      <c r="Y87" s="142">
        <v>20736.866399999999</v>
      </c>
      <c r="Z87" s="142">
        <v>1983.2238</v>
      </c>
      <c r="AA87" s="142">
        <v>591.48779999999988</v>
      </c>
      <c r="AB87" s="142">
        <v>1153.9811</v>
      </c>
      <c r="AC87" s="142">
        <v>11261.4638</v>
      </c>
      <c r="AD87" s="142">
        <v>5746.7098999999998</v>
      </c>
      <c r="AE87" s="142">
        <v>57989</v>
      </c>
      <c r="AG87" s="153">
        <v>309549</v>
      </c>
      <c r="AH87" s="142">
        <v>178.3</v>
      </c>
      <c r="AI87" s="142">
        <v>181.2</v>
      </c>
      <c r="AJ87" s="142">
        <v>359.5</v>
      </c>
      <c r="AK87" s="142">
        <v>176640.68901645308</v>
      </c>
      <c r="AL87" s="142">
        <v>179513.70078396689</v>
      </c>
      <c r="AM87" s="142">
        <v>356154.38980041997</v>
      </c>
      <c r="AN87" s="142">
        <f t="shared" si="134"/>
        <v>15.055900616839329</v>
      </c>
      <c r="AO87" s="296"/>
      <c r="AP87" s="142">
        <f t="shared" si="110"/>
        <v>5237.5016473828673</v>
      </c>
      <c r="AQ87" s="142">
        <f t="shared" si="111"/>
        <v>4596.9918917793575</v>
      </c>
      <c r="AR87" s="142">
        <f t="shared" si="112"/>
        <v>106.75162593391833</v>
      </c>
      <c r="AS87" s="142">
        <f t="shared" si="113"/>
        <v>533.75812966959154</v>
      </c>
      <c r="AT87" s="156"/>
      <c r="AU87" s="142">
        <f t="shared" si="114"/>
        <v>20.015929862609688</v>
      </c>
      <c r="AV87" s="193">
        <f t="shared" si="115"/>
        <v>16259.607025059937</v>
      </c>
      <c r="AW87" s="193">
        <f t="shared" si="116"/>
        <v>2628.7587886227388</v>
      </c>
      <c r="AX87" s="193"/>
      <c r="AY87" s="193"/>
      <c r="AZ87" s="193">
        <f t="shared" si="117"/>
        <v>2281.8160043375046</v>
      </c>
      <c r="BA87" s="193">
        <f t="shared" si="118"/>
        <v>5244.1736240037371</v>
      </c>
      <c r="BB87" s="193">
        <f t="shared" si="119"/>
        <v>1060.8442827183133</v>
      </c>
      <c r="BC87" s="193">
        <f t="shared" si="120"/>
        <v>700.55754519133905</v>
      </c>
      <c r="BD87" s="193">
        <f t="shared" si="121"/>
        <v>4343.4567801863013</v>
      </c>
      <c r="BE87" s="193"/>
      <c r="BF87" s="193">
        <f t="shared" si="122"/>
        <v>3943.138182934108</v>
      </c>
      <c r="BG87" s="193">
        <f t="shared" si="123"/>
        <v>6598.5848780403276</v>
      </c>
      <c r="BH87" s="193">
        <f t="shared" si="124"/>
        <v>10801.930149188363</v>
      </c>
      <c r="BI87" s="193">
        <f t="shared" si="125"/>
        <v>23858.988396230747</v>
      </c>
      <c r="BJ87" s="193">
        <f t="shared" si="126"/>
        <v>2281.8160043375046</v>
      </c>
      <c r="BK87" s="193">
        <f t="shared" si="127"/>
        <v>680.54161532872922</v>
      </c>
      <c r="BL87" s="193">
        <f t="shared" si="128"/>
        <v>1327.7233475531093</v>
      </c>
      <c r="BM87" s="193">
        <f t="shared" si="129"/>
        <v>12956.978597729338</v>
      </c>
      <c r="BN87" s="193">
        <f t="shared" si="130"/>
        <v>6611.9288312820672</v>
      </c>
      <c r="BO87" s="142">
        <f t="shared" si="131"/>
        <v>66719.766208698959</v>
      </c>
      <c r="BQ87" s="244">
        <f t="shared" si="155"/>
        <v>5237.5016473828673</v>
      </c>
      <c r="BR87" s="142">
        <f t="shared" si="135"/>
        <v>20.015929862609688</v>
      </c>
      <c r="BS87" s="142">
        <f t="shared" si="136"/>
        <v>16259.607025059937</v>
      </c>
      <c r="BT87" s="142">
        <f t="shared" si="137"/>
        <v>3943.138182934108</v>
      </c>
      <c r="BU87" s="142">
        <f t="shared" si="138"/>
        <v>17400.515027228692</v>
      </c>
      <c r="BV87" s="142">
        <f t="shared" si="139"/>
        <v>2281.8160043375046</v>
      </c>
      <c r="BW87" s="142">
        <f t="shared" si="140"/>
        <v>680.54161532872922</v>
      </c>
      <c r="BX87" s="142">
        <f t="shared" si="141"/>
        <v>1327.7233475531093</v>
      </c>
      <c r="BY87" s="142">
        <f t="shared" si="142"/>
        <v>12956.978597729338</v>
      </c>
      <c r="BZ87" s="142">
        <f t="shared" si="143"/>
        <v>6611.9288312820718</v>
      </c>
      <c r="CA87" s="25"/>
      <c r="CB87" s="133">
        <f t="shared" si="144"/>
        <v>7.8499999999999988</v>
      </c>
      <c r="CC87" s="133">
        <f t="shared" si="145"/>
        <v>3.0000000000000002E-2</v>
      </c>
      <c r="CD87" s="133">
        <f t="shared" si="146"/>
        <v>24.37</v>
      </c>
      <c r="CE87" s="133">
        <f t="shared" si="147"/>
        <v>5.9099999999999993</v>
      </c>
      <c r="CF87" s="133">
        <f t="shared" si="148"/>
        <v>26.080000000000005</v>
      </c>
      <c r="CG87" s="133">
        <f t="shared" si="149"/>
        <v>3.4200000000000004</v>
      </c>
      <c r="CH87" s="133">
        <f t="shared" si="150"/>
        <v>1.0199999999999998</v>
      </c>
      <c r="CI87" s="133">
        <f t="shared" si="151"/>
        <v>1.9900000000000002</v>
      </c>
      <c r="CJ87" s="133">
        <f t="shared" si="152"/>
        <v>19.420000000000002</v>
      </c>
      <c r="CK87" s="133">
        <f t="shared" si="153"/>
        <v>9.9099999999999966</v>
      </c>
      <c r="CQ87" s="242">
        <f>($AM87/$AG87)*'(2) 1897 HHs by sector, estate'!CO87</f>
        <v>2664.4884973685471</v>
      </c>
      <c r="CR87" s="242">
        <f>($AM87/$AG87)*'(2) 1897 HHs by sector, estate'!CP87</f>
        <v>641.87402889205089</v>
      </c>
      <c r="CS87" s="242">
        <f>($AM87/$AG87)*'(2) 1897 HHs by sector, estate'!CQ87</f>
        <v>1650.3792609894003</v>
      </c>
      <c r="CT87" s="242">
        <f>($AM87/$AG87)*'(2) 1897 HHs by sector, estate'!CR87</f>
        <v>31395.571834266295</v>
      </c>
      <c r="CU87" s="242">
        <f>($AM87/$AG87)*'(2) 1897 HHs by sector, estate'!CS87</f>
        <v>29200.742003437634</v>
      </c>
      <c r="CV87" s="242">
        <f t="shared" si="133"/>
        <v>65553.055624953937</v>
      </c>
      <c r="CW87" s="242">
        <f>($AM87/$AG87)*'(2) 1897 HHs by sector, estate'!CT87</f>
        <v>1166.7105837450208</v>
      </c>
      <c r="CX87" s="242">
        <f>($AM87/$AG87)*'(2) 1897 HHs by sector, estate'!CU87</f>
        <v>66719.766208698944</v>
      </c>
      <c r="CZ87" s="255">
        <f t="shared" si="156"/>
        <v>3.9935519093907592</v>
      </c>
      <c r="DA87" s="255">
        <f t="shared" si="157"/>
        <v>0.96204478127856985</v>
      </c>
      <c r="DB87" s="255">
        <f t="shared" si="158"/>
        <v>2.4735986871222329</v>
      </c>
      <c r="DC87" s="255">
        <f t="shared" si="159"/>
        <v>47.055878067769562</v>
      </c>
      <c r="DD87" s="255">
        <f t="shared" si="160"/>
        <v>43.766253484908695</v>
      </c>
      <c r="DE87" s="255">
        <f t="shared" si="161"/>
        <v>98.25132693046983</v>
      </c>
      <c r="DF87" s="255">
        <f t="shared" si="162"/>
        <v>1.7486730695301878</v>
      </c>
      <c r="DG87" s="255">
        <f t="shared" si="163"/>
        <v>100</v>
      </c>
      <c r="DI87" s="355">
        <f t="shared" si="164"/>
        <v>0</v>
      </c>
    </row>
    <row r="88" spans="1:113">
      <c r="A88" s="1">
        <f t="shared" si="154"/>
        <v>78</v>
      </c>
      <c r="B88" s="25">
        <v>39</v>
      </c>
      <c r="C88" s="1">
        <v>4</v>
      </c>
      <c r="D88" s="203">
        <v>1</v>
      </c>
      <c r="E88" s="20" t="s">
        <v>488</v>
      </c>
      <c r="F88" s="142">
        <v>2661.7119000000002</v>
      </c>
      <c r="G88" s="142">
        <v>2458.4825999999998</v>
      </c>
      <c r="H88" s="142">
        <v>27.623399999999997</v>
      </c>
      <c r="I88" s="142">
        <v>175.60589999999985</v>
      </c>
      <c r="J88" s="153"/>
      <c r="K88" s="142">
        <v>7.8923999999999994</v>
      </c>
      <c r="L88" s="142">
        <v>4046.8281000000002</v>
      </c>
      <c r="M88" s="142">
        <v>554.44110000000001</v>
      </c>
      <c r="P88" s="142">
        <v>649.1499</v>
      </c>
      <c r="Q88" s="142">
        <v>1606.1034000000002</v>
      </c>
      <c r="R88" s="142">
        <v>130.22459999999998</v>
      </c>
      <c r="S88" s="142">
        <v>181.52519999999998</v>
      </c>
      <c r="T88" s="142">
        <v>925.38389999999981</v>
      </c>
      <c r="U88" s="153"/>
      <c r="V88" s="142">
        <v>836.59440000000006</v>
      </c>
      <c r="W88" s="142">
        <v>1349.6004</v>
      </c>
      <c r="X88" s="142">
        <v>2991.2195999999999</v>
      </c>
      <c r="Y88" s="142">
        <v>7837.1531999999997</v>
      </c>
      <c r="Z88" s="142">
        <v>1237.1337000000001</v>
      </c>
      <c r="AA88" s="142">
        <v>392.64689999999996</v>
      </c>
      <c r="AB88" s="142">
        <v>605.74169999999992</v>
      </c>
      <c r="AC88" s="142">
        <v>2876.7797999999998</v>
      </c>
      <c r="AD88" s="142">
        <v>2724.8510999999999</v>
      </c>
      <c r="AE88" s="142">
        <v>19731</v>
      </c>
      <c r="AG88" s="153">
        <v>108049</v>
      </c>
      <c r="AH88" s="142">
        <v>56.1</v>
      </c>
      <c r="AI88" s="142">
        <v>58.3</v>
      </c>
      <c r="AJ88" s="142">
        <v>114.4</v>
      </c>
      <c r="AK88" s="142">
        <v>55900.093167459454</v>
      </c>
      <c r="AL88" s="142">
        <v>58092.25368383043</v>
      </c>
      <c r="AM88" s="142">
        <v>113992.34685128988</v>
      </c>
      <c r="AN88" s="142">
        <f t="shared" si="134"/>
        <v>5.5006032922932038</v>
      </c>
      <c r="AO88" s="296"/>
      <c r="AP88" s="142">
        <f t="shared" si="110"/>
        <v>2808.1221124027606</v>
      </c>
      <c r="AQ88" s="142">
        <f t="shared" si="111"/>
        <v>2593.7139748360551</v>
      </c>
      <c r="AR88" s="142">
        <f t="shared" si="112"/>
        <v>29.142853649843317</v>
      </c>
      <c r="AS88" s="142">
        <f t="shared" si="113"/>
        <v>185.26528391686094</v>
      </c>
      <c r="AT88" s="156"/>
      <c r="AU88" s="142">
        <f t="shared" si="114"/>
        <v>8.3265296142409486</v>
      </c>
      <c r="AV88" s="193">
        <f t="shared" si="115"/>
        <v>4269.4280597020461</v>
      </c>
      <c r="AW88" s="193">
        <f t="shared" si="116"/>
        <v>584.93870540042667</v>
      </c>
      <c r="AX88" s="193"/>
      <c r="AY88" s="193"/>
      <c r="AZ88" s="193">
        <f t="shared" si="117"/>
        <v>684.85706077131806</v>
      </c>
      <c r="BA88" s="193">
        <f t="shared" si="118"/>
        <v>1694.4487764980333</v>
      </c>
      <c r="BB88" s="193">
        <f t="shared" si="119"/>
        <v>137.38773863497565</v>
      </c>
      <c r="BC88" s="193">
        <f t="shared" si="120"/>
        <v>191.51018112754178</v>
      </c>
      <c r="BD88" s="193">
        <f t="shared" si="121"/>
        <v>976.28559726975107</v>
      </c>
      <c r="BE88" s="193"/>
      <c r="BF88" s="193">
        <f t="shared" si="122"/>
        <v>882.61213910954064</v>
      </c>
      <c r="BG88" s="193">
        <f t="shared" si="123"/>
        <v>1423.8365640352022</v>
      </c>
      <c r="BH88" s="193">
        <f t="shared" si="124"/>
        <v>3155.7547237973195</v>
      </c>
      <c r="BI88" s="193">
        <f t="shared" si="125"/>
        <v>8268.243906941263</v>
      </c>
      <c r="BJ88" s="193">
        <f t="shared" si="126"/>
        <v>1305.1835170322688</v>
      </c>
      <c r="BK88" s="193">
        <f t="shared" si="127"/>
        <v>414.24484830848718</v>
      </c>
      <c r="BL88" s="193">
        <f t="shared" si="128"/>
        <v>639.06114789299284</v>
      </c>
      <c r="BM88" s="193">
        <f t="shared" si="129"/>
        <v>3035.0200443908252</v>
      </c>
      <c r="BN88" s="193">
        <f t="shared" si="130"/>
        <v>2874.7343493166873</v>
      </c>
      <c r="BO88" s="142">
        <f t="shared" si="131"/>
        <v>20816.324035602374</v>
      </c>
      <c r="BQ88" s="244">
        <f t="shared" si="155"/>
        <v>2808.1221124027606</v>
      </c>
      <c r="BR88" s="142">
        <f t="shared" si="135"/>
        <v>8.3265296142409486</v>
      </c>
      <c r="BS88" s="142">
        <f t="shared" si="136"/>
        <v>4269.4280597020461</v>
      </c>
      <c r="BT88" s="142">
        <f t="shared" si="137"/>
        <v>882.61213910954064</v>
      </c>
      <c r="BU88" s="142">
        <f t="shared" si="138"/>
        <v>4579.5912878325216</v>
      </c>
      <c r="BV88" s="142">
        <f t="shared" si="139"/>
        <v>1305.1835170322688</v>
      </c>
      <c r="BW88" s="142">
        <f t="shared" si="140"/>
        <v>414.24484830848718</v>
      </c>
      <c r="BX88" s="142">
        <f t="shared" si="141"/>
        <v>639.06114789299284</v>
      </c>
      <c r="BY88" s="142">
        <f t="shared" si="142"/>
        <v>3035.0200443908252</v>
      </c>
      <c r="BZ88" s="142">
        <f t="shared" si="143"/>
        <v>2874.7343493166918</v>
      </c>
      <c r="CA88" s="25"/>
      <c r="CB88" s="133">
        <f t="shared" si="144"/>
        <v>13.490000000000002</v>
      </c>
      <c r="CC88" s="133">
        <f t="shared" si="145"/>
        <v>3.9999999999999994E-2</v>
      </c>
      <c r="CD88" s="133">
        <f t="shared" si="146"/>
        <v>20.509999999999994</v>
      </c>
      <c r="CE88" s="133">
        <f t="shared" si="147"/>
        <v>4.2399999999999993</v>
      </c>
      <c r="CF88" s="133">
        <f t="shared" si="148"/>
        <v>21.999999999999996</v>
      </c>
      <c r="CG88" s="133">
        <f t="shared" si="149"/>
        <v>6.27</v>
      </c>
      <c r="CH88" s="133">
        <f t="shared" si="150"/>
        <v>1.9899999999999998</v>
      </c>
      <c r="CI88" s="133">
        <f t="shared" si="151"/>
        <v>3.0699999999999994</v>
      </c>
      <c r="CJ88" s="133">
        <f t="shared" si="152"/>
        <v>14.579999999999995</v>
      </c>
      <c r="CK88" s="133">
        <f t="shared" si="153"/>
        <v>13.810000000000031</v>
      </c>
      <c r="CQ88" s="242">
        <f>($AM88/$AG88)*'(2) 1897 HHs by sector, estate'!CO88</f>
        <v>1247.2570945264624</v>
      </c>
      <c r="CR88" s="242">
        <f>($AM88/$AG88)*'(2) 1897 HHs by sector, estate'!CP88</f>
        <v>408.81673688371228</v>
      </c>
      <c r="CS88" s="242">
        <f>($AM88/$AG88)*'(2) 1897 HHs by sector, estate'!CQ88</f>
        <v>490.50302172758325</v>
      </c>
      <c r="CT88" s="242">
        <f>($AM88/$AG88)*'(2) 1897 HHs by sector, estate'!CR88</f>
        <v>8202.9213115149396</v>
      </c>
      <c r="CU88" s="242">
        <f>($AM88/$AG88)*'(2) 1897 HHs by sector, estate'!CS88</f>
        <v>10159.539021124263</v>
      </c>
      <c r="CV88" s="242">
        <f t="shared" si="133"/>
        <v>20509.037185776961</v>
      </c>
      <c r="CW88" s="242">
        <f>($AM88/$AG88)*'(2) 1897 HHs by sector, estate'!CT88</f>
        <v>307.28684982541051</v>
      </c>
      <c r="CX88" s="242">
        <f>($AM88/$AG88)*'(2) 1897 HHs by sector, estate'!CU88</f>
        <v>20816.324035602371</v>
      </c>
      <c r="CZ88" s="255">
        <f t="shared" si="156"/>
        <v>5.9917259761774746</v>
      </c>
      <c r="DA88" s="255">
        <f t="shared" si="157"/>
        <v>1.9639237753241585</v>
      </c>
      <c r="DB88" s="255">
        <f t="shared" si="158"/>
        <v>2.3563383279808239</v>
      </c>
      <c r="DC88" s="255">
        <f t="shared" si="159"/>
        <v>39.406195337300666</v>
      </c>
      <c r="DD88" s="255">
        <f t="shared" si="160"/>
        <v>48.805634480652294</v>
      </c>
      <c r="DE88" s="255">
        <f t="shared" si="161"/>
        <v>98.523817897435421</v>
      </c>
      <c r="DF88" s="255">
        <f t="shared" si="162"/>
        <v>1.4761821025645772</v>
      </c>
      <c r="DG88" s="255">
        <f t="shared" si="163"/>
        <v>100</v>
      </c>
      <c r="DI88" s="355">
        <f t="shared" si="164"/>
        <v>0</v>
      </c>
    </row>
    <row r="89" spans="1:113">
      <c r="A89" s="1">
        <f t="shared" si="154"/>
        <v>79</v>
      </c>
      <c r="B89" s="25">
        <v>42</v>
      </c>
      <c r="C89" s="1">
        <v>4</v>
      </c>
      <c r="D89" s="203">
        <v>1</v>
      </c>
      <c r="E89" s="20" t="s">
        <v>687</v>
      </c>
      <c r="F89" s="142">
        <v>6431.4124000000011</v>
      </c>
      <c r="G89" s="142">
        <v>6155.1420000000007</v>
      </c>
      <c r="H89" s="142">
        <v>20.314000000000004</v>
      </c>
      <c r="I89" s="142">
        <v>255.95639999999989</v>
      </c>
      <c r="J89" s="153"/>
      <c r="K89" s="142">
        <v>16.251200000000001</v>
      </c>
      <c r="L89" s="142">
        <v>8885.343600000002</v>
      </c>
      <c r="M89" s="142">
        <v>1698.2504000000001</v>
      </c>
      <c r="P89" s="142">
        <v>1312.2844</v>
      </c>
      <c r="Q89" s="142">
        <v>2925.2160000000003</v>
      </c>
      <c r="R89" s="142">
        <v>333.14960000000002</v>
      </c>
      <c r="S89" s="142">
        <v>471.28479999999996</v>
      </c>
      <c r="T89" s="142">
        <v>2145.1584000000012</v>
      </c>
      <c r="U89" s="153"/>
      <c r="V89" s="142">
        <v>1779.5064000000002</v>
      </c>
      <c r="W89" s="142">
        <v>3242.1144000000004</v>
      </c>
      <c r="X89" s="142">
        <v>7524.3056000000006</v>
      </c>
      <c r="Y89" s="142">
        <v>12749.0664</v>
      </c>
      <c r="Z89" s="142">
        <v>1478.8592000000003</v>
      </c>
      <c r="AA89" s="142">
        <v>861.31360000000006</v>
      </c>
      <c r="AB89" s="142">
        <v>922.25560000000019</v>
      </c>
      <c r="AC89" s="142">
        <v>4188.7468000000008</v>
      </c>
      <c r="AD89" s="142">
        <v>5297.8911999999982</v>
      </c>
      <c r="AE89" s="142">
        <v>40628</v>
      </c>
      <c r="AG89" s="153">
        <v>226264</v>
      </c>
      <c r="AH89" s="142">
        <v>122.9</v>
      </c>
      <c r="AI89" s="142">
        <v>121.7</v>
      </c>
      <c r="AJ89" s="142">
        <v>244.60000000000002</v>
      </c>
      <c r="AK89" s="142">
        <v>122302.9185556061</v>
      </c>
      <c r="AL89" s="142">
        <v>121108.74848020557</v>
      </c>
      <c r="AM89" s="142">
        <v>243411.66703581167</v>
      </c>
      <c r="AN89" s="142">
        <f t="shared" si="134"/>
        <v>7.5786104001571921</v>
      </c>
      <c r="AO89" s="296"/>
      <c r="AP89" s="142">
        <f t="shared" si="110"/>
        <v>6918.8240890234001</v>
      </c>
      <c r="AQ89" s="142">
        <f t="shared" si="111"/>
        <v>6621.616231756444</v>
      </c>
      <c r="AR89" s="142">
        <f t="shared" si="112"/>
        <v>21.853518916687939</v>
      </c>
      <c r="AS89" s="142">
        <f t="shared" si="113"/>
        <v>275.35433835026782</v>
      </c>
      <c r="AT89" s="156"/>
      <c r="AU89" s="142">
        <f t="shared" si="114"/>
        <v>17.482815133350346</v>
      </c>
      <c r="AV89" s="193">
        <f t="shared" si="115"/>
        <v>9558.7291741593017</v>
      </c>
      <c r="AW89" s="193">
        <f t="shared" si="116"/>
        <v>1826.9541814351112</v>
      </c>
      <c r="AX89" s="193"/>
      <c r="AY89" s="193"/>
      <c r="AZ89" s="193">
        <f t="shared" si="117"/>
        <v>1411.7373220180405</v>
      </c>
      <c r="BA89" s="193">
        <f t="shared" si="118"/>
        <v>3146.9067240030627</v>
      </c>
      <c r="BB89" s="193">
        <f t="shared" si="119"/>
        <v>358.39771023368212</v>
      </c>
      <c r="BC89" s="193">
        <f t="shared" si="120"/>
        <v>507.00163886715995</v>
      </c>
      <c r="BD89" s="193">
        <f t="shared" si="121"/>
        <v>2307.7315976022469</v>
      </c>
      <c r="BE89" s="193"/>
      <c r="BF89" s="193">
        <f t="shared" si="122"/>
        <v>1914.368257101863</v>
      </c>
      <c r="BG89" s="193">
        <f t="shared" si="123"/>
        <v>3487.8216191033944</v>
      </c>
      <c r="BH89" s="193">
        <f t="shared" si="124"/>
        <v>8094.5434067412107</v>
      </c>
      <c r="BI89" s="193">
        <f t="shared" si="125"/>
        <v>13715.268472113346</v>
      </c>
      <c r="BJ89" s="193">
        <f t="shared" si="126"/>
        <v>1590.936177134882</v>
      </c>
      <c r="BK89" s="193">
        <f t="shared" si="127"/>
        <v>926.58920206756841</v>
      </c>
      <c r="BL89" s="193">
        <f t="shared" si="128"/>
        <v>992.14975881763235</v>
      </c>
      <c r="BM89" s="193">
        <f t="shared" si="129"/>
        <v>4506.1956006210521</v>
      </c>
      <c r="BN89" s="193">
        <f t="shared" si="130"/>
        <v>5699.3977334722103</v>
      </c>
      <c r="BO89" s="142">
        <f t="shared" si="131"/>
        <v>43707.037833375864</v>
      </c>
      <c r="BQ89" s="244">
        <f t="shared" si="155"/>
        <v>6918.8240890234001</v>
      </c>
      <c r="BR89" s="142">
        <f t="shared" si="135"/>
        <v>17.482815133350346</v>
      </c>
      <c r="BS89" s="142">
        <f t="shared" si="136"/>
        <v>9558.7291741593017</v>
      </c>
      <c r="BT89" s="142">
        <f t="shared" si="137"/>
        <v>1914.368257101863</v>
      </c>
      <c r="BU89" s="142">
        <f t="shared" si="138"/>
        <v>11582.365025844605</v>
      </c>
      <c r="BV89" s="142">
        <f t="shared" si="139"/>
        <v>1590.936177134882</v>
      </c>
      <c r="BW89" s="142">
        <f t="shared" si="140"/>
        <v>926.58920206756841</v>
      </c>
      <c r="BX89" s="142">
        <f t="shared" si="141"/>
        <v>992.14975881763235</v>
      </c>
      <c r="BY89" s="142">
        <f t="shared" si="142"/>
        <v>4506.1956006210521</v>
      </c>
      <c r="BZ89" s="142">
        <f t="shared" si="143"/>
        <v>5699.3977334722149</v>
      </c>
      <c r="CA89" s="25"/>
      <c r="CB89" s="133">
        <f t="shared" si="144"/>
        <v>15.830000000000002</v>
      </c>
      <c r="CC89" s="133">
        <f t="shared" si="145"/>
        <v>0.04</v>
      </c>
      <c r="CD89" s="133">
        <f t="shared" si="146"/>
        <v>21.87</v>
      </c>
      <c r="CE89" s="133">
        <f t="shared" si="147"/>
        <v>4.3800000000000008</v>
      </c>
      <c r="CF89" s="133">
        <f t="shared" si="148"/>
        <v>26.5</v>
      </c>
      <c r="CG89" s="133">
        <f t="shared" si="149"/>
        <v>3.6400000000000015</v>
      </c>
      <c r="CH89" s="133">
        <f t="shared" si="150"/>
        <v>2.12</v>
      </c>
      <c r="CI89" s="133">
        <f t="shared" si="151"/>
        <v>2.2700000000000005</v>
      </c>
      <c r="CJ89" s="133">
        <f t="shared" si="152"/>
        <v>10.31</v>
      </c>
      <c r="CK89" s="133">
        <f t="shared" si="153"/>
        <v>13.039999999999992</v>
      </c>
      <c r="CQ89" s="242">
        <f>($AM89/$AG89)*'(2) 1897 HHs by sector, estate'!CO89</f>
        <v>2216.6065266148753</v>
      </c>
      <c r="CR89" s="242">
        <f>($AM89/$AG89)*'(2) 1897 HHs by sector, estate'!CP89</f>
        <v>863.07607502529515</v>
      </c>
      <c r="CS89" s="242">
        <f>($AM89/$AG89)*'(2) 1897 HHs by sector, estate'!CQ89</f>
        <v>1483.1463975031818</v>
      </c>
      <c r="CT89" s="242">
        <f>($AM89/$AG89)*'(2) 1897 HHs by sector, estate'!CR89</f>
        <v>14877.244867999811</v>
      </c>
      <c r="CU89" s="242">
        <f>($AM89/$AG89)*'(2) 1897 HHs by sector, estate'!CS89</f>
        <v>23984.938212083885</v>
      </c>
      <c r="CV89" s="242">
        <f t="shared" si="133"/>
        <v>43425.012079227046</v>
      </c>
      <c r="CW89" s="242">
        <f>($AM89/$AG89)*'(2) 1897 HHs by sector, estate'!CT89</f>
        <v>282.02575414882068</v>
      </c>
      <c r="CX89" s="242">
        <f>($AM89/$AG89)*'(2) 1897 HHs by sector, estate'!CU89</f>
        <v>43707.037833375864</v>
      </c>
      <c r="CZ89" s="255">
        <f t="shared" si="156"/>
        <v>5.0715093872644355</v>
      </c>
      <c r="DA89" s="255">
        <f t="shared" si="157"/>
        <v>1.9746844394159038</v>
      </c>
      <c r="DB89" s="255">
        <f t="shared" si="158"/>
        <v>3.3933811830428176</v>
      </c>
      <c r="DC89" s="255">
        <f t="shared" si="159"/>
        <v>34.038556730191281</v>
      </c>
      <c r="DD89" s="255">
        <f t="shared" si="160"/>
        <v>54.876604320616636</v>
      </c>
      <c r="DE89" s="255">
        <f t="shared" si="161"/>
        <v>99.354736060531067</v>
      </c>
      <c r="DF89" s="255">
        <f t="shared" si="162"/>
        <v>0.6452639394689389</v>
      </c>
      <c r="DG89" s="255">
        <f t="shared" si="163"/>
        <v>100</v>
      </c>
      <c r="DI89" s="355">
        <f t="shared" si="164"/>
        <v>0</v>
      </c>
    </row>
    <row r="90" spans="1:113">
      <c r="A90" s="1">
        <f t="shared" si="154"/>
        <v>80</v>
      </c>
      <c r="B90" s="25">
        <v>44</v>
      </c>
      <c r="C90" s="1">
        <v>4</v>
      </c>
      <c r="D90" s="203">
        <v>1</v>
      </c>
      <c r="E90" s="20" t="s">
        <v>449</v>
      </c>
      <c r="F90" s="142">
        <v>2237.4300000000003</v>
      </c>
      <c r="G90" s="142">
        <v>2165.7175000000002</v>
      </c>
      <c r="H90" s="142">
        <v>11.474</v>
      </c>
      <c r="I90" s="142">
        <v>60.238499999999995</v>
      </c>
      <c r="J90" s="153"/>
      <c r="K90" s="142">
        <v>5.7370000000000001</v>
      </c>
      <c r="L90" s="142">
        <v>12225.546999999999</v>
      </c>
      <c r="M90" s="142">
        <v>7455.2314999999999</v>
      </c>
      <c r="P90" s="142">
        <v>613.85900000000004</v>
      </c>
      <c r="Q90" s="142">
        <v>1678.0724999999998</v>
      </c>
      <c r="R90" s="142">
        <v>149.16200000000001</v>
      </c>
      <c r="S90" s="142">
        <v>295.45550000000003</v>
      </c>
      <c r="T90" s="142">
        <v>2033.7664999999979</v>
      </c>
      <c r="U90" s="153"/>
      <c r="V90" s="142">
        <v>579.43700000000001</v>
      </c>
      <c r="W90" s="142">
        <v>989.63250000000005</v>
      </c>
      <c r="X90" s="142">
        <v>4236.7745000000004</v>
      </c>
      <c r="Y90" s="142">
        <v>8410.4419999999991</v>
      </c>
      <c r="Z90" s="142">
        <v>969.553</v>
      </c>
      <c r="AA90" s="142">
        <v>576.56849999999997</v>
      </c>
      <c r="AB90" s="142">
        <v>590.91100000000006</v>
      </c>
      <c r="AC90" s="142">
        <v>2839.8150000000001</v>
      </c>
      <c r="AD90" s="142">
        <v>3433.5944999999992</v>
      </c>
      <c r="AE90" s="142">
        <v>28685</v>
      </c>
      <c r="AG90" s="153">
        <v>171980</v>
      </c>
      <c r="AH90" s="142">
        <v>97.3</v>
      </c>
      <c r="AI90" s="142">
        <v>89</v>
      </c>
      <c r="AJ90" s="142">
        <v>186.3</v>
      </c>
      <c r="AK90" s="142">
        <v>96814.834719756094</v>
      </c>
      <c r="AL90" s="142">
        <v>88556.220863908471</v>
      </c>
      <c r="AM90" s="142">
        <v>185371.05558366457</v>
      </c>
      <c r="AN90" s="142">
        <f t="shared" si="134"/>
        <v>7.7864028280407984</v>
      </c>
      <c r="AO90" s="296"/>
      <c r="AP90" s="142">
        <f t="shared" si="110"/>
        <v>2411.6453127954337</v>
      </c>
      <c r="AQ90" s="142">
        <f t="shared" si="111"/>
        <v>2334.3489886673747</v>
      </c>
      <c r="AR90" s="142">
        <f t="shared" si="112"/>
        <v>12.367411860489401</v>
      </c>
      <c r="AS90" s="142">
        <f t="shared" si="113"/>
        <v>64.928912267569345</v>
      </c>
      <c r="AT90" s="156"/>
      <c r="AU90" s="142">
        <f t="shared" si="114"/>
        <v>6.1837059302447006</v>
      </c>
      <c r="AV90" s="193">
        <f t="shared" si="115"/>
        <v>13177.477337351454</v>
      </c>
      <c r="AW90" s="193">
        <f t="shared" si="116"/>
        <v>8035.7258563529876</v>
      </c>
      <c r="AX90" s="193"/>
      <c r="AY90" s="193"/>
      <c r="AZ90" s="193">
        <f t="shared" si="117"/>
        <v>661.65653453618302</v>
      </c>
      <c r="BA90" s="193">
        <f t="shared" si="118"/>
        <v>1808.7339845965748</v>
      </c>
      <c r="BB90" s="193">
        <f t="shared" si="119"/>
        <v>160.77635418636223</v>
      </c>
      <c r="BC90" s="193">
        <f t="shared" si="120"/>
        <v>318.46085540760214</v>
      </c>
      <c r="BD90" s="193">
        <f t="shared" si="121"/>
        <v>2192.1237522717438</v>
      </c>
      <c r="BE90" s="193"/>
      <c r="BF90" s="193">
        <f t="shared" si="122"/>
        <v>624.5542989547148</v>
      </c>
      <c r="BG90" s="193">
        <f t="shared" si="123"/>
        <v>1066.6892729672109</v>
      </c>
      <c r="BH90" s="193">
        <f t="shared" si="124"/>
        <v>4566.6668294857118</v>
      </c>
      <c r="BI90" s="193">
        <f t="shared" si="125"/>
        <v>9065.3128937387301</v>
      </c>
      <c r="BJ90" s="193">
        <f t="shared" si="126"/>
        <v>1045.0463022113545</v>
      </c>
      <c r="BK90" s="193">
        <f t="shared" si="127"/>
        <v>621.46244598959231</v>
      </c>
      <c r="BL90" s="193">
        <f t="shared" si="128"/>
        <v>636.92171081520428</v>
      </c>
      <c r="BM90" s="193">
        <f t="shared" si="129"/>
        <v>3060.9344354711266</v>
      </c>
      <c r="BN90" s="193">
        <f t="shared" si="130"/>
        <v>3700.9479992514525</v>
      </c>
      <c r="BO90" s="142">
        <f t="shared" si="131"/>
        <v>30918.5296512235</v>
      </c>
      <c r="BQ90" s="244">
        <f t="shared" si="155"/>
        <v>2411.6453127954337</v>
      </c>
      <c r="BR90" s="142">
        <f t="shared" si="135"/>
        <v>6.1837059302447006</v>
      </c>
      <c r="BS90" s="142">
        <f t="shared" si="136"/>
        <v>13177.477337351454</v>
      </c>
      <c r="BT90" s="142">
        <f t="shared" si="137"/>
        <v>624.5542989547148</v>
      </c>
      <c r="BU90" s="142">
        <f t="shared" si="138"/>
        <v>5633.3561024529226</v>
      </c>
      <c r="BV90" s="142">
        <f t="shared" si="139"/>
        <v>1045.0463022113545</v>
      </c>
      <c r="BW90" s="142">
        <f t="shared" si="140"/>
        <v>621.46244598959231</v>
      </c>
      <c r="BX90" s="142">
        <f t="shared" si="141"/>
        <v>636.92171081520428</v>
      </c>
      <c r="BY90" s="142">
        <f t="shared" si="142"/>
        <v>3060.9344354711266</v>
      </c>
      <c r="BZ90" s="142">
        <f t="shared" si="143"/>
        <v>3700.9479992514534</v>
      </c>
      <c r="CA90" s="25"/>
      <c r="CB90" s="133">
        <f t="shared" si="144"/>
        <v>7.8000000000000016</v>
      </c>
      <c r="CC90" s="133">
        <f t="shared" si="145"/>
        <v>0.02</v>
      </c>
      <c r="CD90" s="133">
        <f t="shared" si="146"/>
        <v>42.62</v>
      </c>
      <c r="CE90" s="133">
        <f t="shared" si="147"/>
        <v>2.02</v>
      </c>
      <c r="CF90" s="133">
        <f t="shared" si="148"/>
        <v>18.220000000000006</v>
      </c>
      <c r="CG90" s="133">
        <f t="shared" si="149"/>
        <v>3.3800000000000008</v>
      </c>
      <c r="CH90" s="133">
        <f t="shared" si="150"/>
        <v>2.0099999999999998</v>
      </c>
      <c r="CI90" s="133">
        <f t="shared" si="151"/>
        <v>2.0600000000000005</v>
      </c>
      <c r="CJ90" s="133">
        <f t="shared" si="152"/>
        <v>9.9</v>
      </c>
      <c r="CK90" s="133">
        <f t="shared" si="153"/>
        <v>11.969999999999985</v>
      </c>
      <c r="CQ90" s="242">
        <f>($AM90/$AG90)*'(2) 1897 HHs by sector, estate'!CO90</f>
        <v>1572.8934522534853</v>
      </c>
      <c r="CR90" s="242">
        <f>($AM90/$AG90)*'(2) 1897 HHs by sector, estate'!CP90</f>
        <v>548.14860394569405</v>
      </c>
      <c r="CS90" s="242">
        <f>($AM90/$AG90)*'(2) 1897 HHs by sector, estate'!CQ90</f>
        <v>1235.0872119078119</v>
      </c>
      <c r="CT90" s="242">
        <f>($AM90/$AG90)*'(2) 1897 HHs by sector, estate'!CR90</f>
        <v>14236.9419793583</v>
      </c>
      <c r="CU90" s="242">
        <f>($AM90/$AG90)*'(2) 1897 HHs by sector, estate'!CS90</f>
        <v>12980.28119169664</v>
      </c>
      <c r="CV90" s="242">
        <f t="shared" si="133"/>
        <v>30573.352439161928</v>
      </c>
      <c r="CW90" s="242">
        <f>($AM90/$AG90)*'(2) 1897 HHs by sector, estate'!CT90</f>
        <v>345.17721206157182</v>
      </c>
      <c r="CX90" s="242">
        <f>($AM90/$AG90)*'(2) 1897 HHs by sector, estate'!CU90</f>
        <v>30918.529651223504</v>
      </c>
      <c r="CZ90" s="255">
        <f t="shared" si="156"/>
        <v>5.0872194441214083</v>
      </c>
      <c r="DA90" s="255">
        <f t="shared" si="157"/>
        <v>1.7728805675078498</v>
      </c>
      <c r="DB90" s="255">
        <f t="shared" si="158"/>
        <v>3.9946505407605537</v>
      </c>
      <c r="DC90" s="255">
        <f t="shared" si="159"/>
        <v>46.046633329456917</v>
      </c>
      <c r="DD90" s="255">
        <f t="shared" si="160"/>
        <v>41.982207233399237</v>
      </c>
      <c r="DE90" s="255">
        <f t="shared" si="161"/>
        <v>98.883591115245949</v>
      </c>
      <c r="DF90" s="255">
        <f t="shared" si="162"/>
        <v>1.1164088847540412</v>
      </c>
      <c r="DG90" s="255">
        <f t="shared" si="163"/>
        <v>100</v>
      </c>
      <c r="DI90" s="355">
        <f t="shared" si="164"/>
        <v>0</v>
      </c>
    </row>
    <row r="91" spans="1:113">
      <c r="A91" s="1">
        <f t="shared" si="154"/>
        <v>81</v>
      </c>
      <c r="B91" s="25">
        <v>33</v>
      </c>
      <c r="C91" s="1">
        <v>5</v>
      </c>
      <c r="D91" s="203">
        <v>1</v>
      </c>
      <c r="E91" s="20" t="s">
        <v>483</v>
      </c>
      <c r="F91" s="142">
        <v>5788.0519999999997</v>
      </c>
      <c r="G91" s="142">
        <v>5583.5439999999999</v>
      </c>
      <c r="H91" s="142">
        <v>42.803999999999995</v>
      </c>
      <c r="I91" s="142">
        <v>161.70399999999987</v>
      </c>
      <c r="J91" s="153"/>
      <c r="K91" s="142">
        <v>19.024000000000001</v>
      </c>
      <c r="L91" s="142">
        <v>11832.928</v>
      </c>
      <c r="M91" s="142">
        <v>1179.4880000000001</v>
      </c>
      <c r="P91" s="142">
        <v>1754.9639999999999</v>
      </c>
      <c r="Q91" s="142">
        <v>5916.4639999999999</v>
      </c>
      <c r="R91" s="142">
        <v>361.45599999999996</v>
      </c>
      <c r="S91" s="142">
        <v>313.89600000000002</v>
      </c>
      <c r="T91" s="142">
        <v>2306.659999999998</v>
      </c>
      <c r="U91" s="153"/>
      <c r="V91" s="142">
        <v>2002.2759999999996</v>
      </c>
      <c r="W91" s="142">
        <v>2592.02</v>
      </c>
      <c r="X91" s="142">
        <v>9359.8079999999991</v>
      </c>
      <c r="Y91" s="142">
        <v>16441.492000000002</v>
      </c>
      <c r="Z91" s="142">
        <v>1593.26</v>
      </c>
      <c r="AA91" s="142">
        <v>537.428</v>
      </c>
      <c r="AB91" s="142">
        <v>1588.5039999999997</v>
      </c>
      <c r="AC91" s="142">
        <v>6544.2559999999994</v>
      </c>
      <c r="AD91" s="142">
        <v>6178.0440000000017</v>
      </c>
      <c r="AE91" s="142">
        <v>48035.600000000006</v>
      </c>
      <c r="AG91" s="153">
        <v>274294</v>
      </c>
      <c r="AH91" s="142">
        <v>155.9</v>
      </c>
      <c r="AI91" s="142">
        <v>157.4</v>
      </c>
      <c r="AJ91" s="142">
        <v>313.3</v>
      </c>
      <c r="AK91" s="142">
        <v>154609.83252917745</v>
      </c>
      <c r="AL91" s="142">
        <v>156097.41911541074</v>
      </c>
      <c r="AM91" s="142">
        <v>310707.25164458819</v>
      </c>
      <c r="AN91" s="142">
        <f t="shared" si="134"/>
        <v>13.275263638500366</v>
      </c>
      <c r="AO91" s="296"/>
      <c r="AP91" s="142">
        <f t="shared" si="110"/>
        <v>6556.4311625334931</v>
      </c>
      <c r="AQ91" s="142">
        <f t="shared" si="111"/>
        <v>6324.7741863716683</v>
      </c>
      <c r="AR91" s="142">
        <f t="shared" si="112"/>
        <v>48.48634384782369</v>
      </c>
      <c r="AS91" s="142">
        <f t="shared" si="113"/>
        <v>183.17063231400047</v>
      </c>
      <c r="AT91" s="156"/>
      <c r="AU91" s="142">
        <f t="shared" si="114"/>
        <v>21.549486154588312</v>
      </c>
      <c r="AV91" s="193">
        <f t="shared" si="115"/>
        <v>13403.780388153929</v>
      </c>
      <c r="AW91" s="193">
        <f t="shared" si="116"/>
        <v>1336.0681415844754</v>
      </c>
      <c r="AX91" s="193"/>
      <c r="AY91" s="193"/>
      <c r="AZ91" s="193">
        <f t="shared" si="117"/>
        <v>1987.9400977607716</v>
      </c>
      <c r="BA91" s="193">
        <f t="shared" si="118"/>
        <v>6701.8901940769647</v>
      </c>
      <c r="BB91" s="193">
        <f t="shared" si="119"/>
        <v>409.44023693717781</v>
      </c>
      <c r="BC91" s="193">
        <f t="shared" si="120"/>
        <v>355.56652155070708</v>
      </c>
      <c r="BD91" s="193">
        <f t="shared" si="121"/>
        <v>2612.87519624383</v>
      </c>
      <c r="BE91" s="193"/>
      <c r="BF91" s="193">
        <f t="shared" si="122"/>
        <v>2268.0834177704191</v>
      </c>
      <c r="BG91" s="193">
        <f t="shared" si="123"/>
        <v>2936.1174885626569</v>
      </c>
      <c r="BH91" s="193">
        <f t="shared" si="124"/>
        <v>10602.347188057447</v>
      </c>
      <c r="BI91" s="193">
        <f t="shared" si="125"/>
        <v>18624.143409102948</v>
      </c>
      <c r="BJ91" s="193">
        <f t="shared" si="126"/>
        <v>1804.7694654467709</v>
      </c>
      <c r="BK91" s="193">
        <f t="shared" si="127"/>
        <v>608.77298386711982</v>
      </c>
      <c r="BL91" s="193">
        <f t="shared" si="128"/>
        <v>1799.3820939081234</v>
      </c>
      <c r="BM91" s="193">
        <f t="shared" si="129"/>
        <v>7413.0232371783777</v>
      </c>
      <c r="BN91" s="193">
        <f t="shared" si="130"/>
        <v>6998.195628702556</v>
      </c>
      <c r="BO91" s="142">
        <f t="shared" si="131"/>
        <v>54412.452540335478</v>
      </c>
      <c r="BQ91" s="244">
        <f t="shared" si="155"/>
        <v>6556.4311625334931</v>
      </c>
      <c r="BR91" s="142">
        <f t="shared" si="135"/>
        <v>21.549486154588312</v>
      </c>
      <c r="BS91" s="142">
        <f t="shared" si="136"/>
        <v>13403.780388153929</v>
      </c>
      <c r="BT91" s="142">
        <f t="shared" si="137"/>
        <v>2268.0834177704191</v>
      </c>
      <c r="BU91" s="142">
        <f t="shared" si="138"/>
        <v>13538.464676620104</v>
      </c>
      <c r="BV91" s="142">
        <f t="shared" si="139"/>
        <v>1804.7694654467709</v>
      </c>
      <c r="BW91" s="142">
        <f t="shared" si="140"/>
        <v>608.77298386711982</v>
      </c>
      <c r="BX91" s="142">
        <f t="shared" si="141"/>
        <v>1799.3820939081234</v>
      </c>
      <c r="BY91" s="142">
        <f t="shared" si="142"/>
        <v>7413.0232371783777</v>
      </c>
      <c r="BZ91" s="142">
        <f t="shared" si="143"/>
        <v>6998.1956287025532</v>
      </c>
      <c r="CA91" s="25"/>
      <c r="CB91" s="133">
        <f t="shared" si="144"/>
        <v>12.04950495049505</v>
      </c>
      <c r="CC91" s="133">
        <f t="shared" si="145"/>
        <v>3.9603960396039611E-2</v>
      </c>
      <c r="CD91" s="133">
        <f t="shared" si="146"/>
        <v>24.633663366336634</v>
      </c>
      <c r="CE91" s="133">
        <f t="shared" si="147"/>
        <v>4.1683168316831676</v>
      </c>
      <c r="CF91" s="133">
        <f t="shared" si="148"/>
        <v>24.881188118811878</v>
      </c>
      <c r="CG91" s="133">
        <f t="shared" si="149"/>
        <v>3.3168316831683171</v>
      </c>
      <c r="CH91" s="133">
        <f t="shared" si="150"/>
        <v>1.1188118811881191</v>
      </c>
      <c r="CI91" s="133">
        <f t="shared" si="151"/>
        <v>3.3069306930693059</v>
      </c>
      <c r="CJ91" s="133">
        <f t="shared" si="152"/>
        <v>13.623762376237623</v>
      </c>
      <c r="CK91" s="133">
        <f t="shared" si="153"/>
        <v>12.861386138613867</v>
      </c>
      <c r="CQ91" s="242">
        <f>($AM91/$AG91)*'(2) 1897 HHs by sector, estate'!CO91</f>
        <v>3254.6878082247772</v>
      </c>
      <c r="CR91" s="242">
        <f>($AM91/$AG91)*'(2) 1897 HHs by sector, estate'!CP91</f>
        <v>578.6198951801457</v>
      </c>
      <c r="CS91" s="242">
        <f>($AM91/$AG91)*'(2) 1897 HHs by sector, estate'!CQ91</f>
        <v>1627.2456997853044</v>
      </c>
      <c r="CT91" s="242">
        <f>($AM91/$AG91)*'(2) 1897 HHs by sector, estate'!CR91</f>
        <v>28939.243922482357</v>
      </c>
      <c r="CU91" s="242">
        <f>($AM91/$AG91)*'(2) 1897 HHs by sector, estate'!CS91</f>
        <v>18950.292588785192</v>
      </c>
      <c r="CV91" s="242">
        <f t="shared" si="133"/>
        <v>53350.089914457771</v>
      </c>
      <c r="CW91" s="242">
        <f>($AM91/$AG91)*'(2) 1897 HHs by sector, estate'!CT91</f>
        <v>523.62547201298992</v>
      </c>
      <c r="CX91" s="242">
        <f>($AM91/$AG91)*'(2) 1897 HHs by sector, estate'!CU91</f>
        <v>53873.715386470773</v>
      </c>
      <c r="CZ91" s="255">
        <f t="shared" si="156"/>
        <v>6.0413279182191362</v>
      </c>
      <c r="DA91" s="255">
        <f t="shared" si="157"/>
        <v>1.0740300553420781</v>
      </c>
      <c r="DB91" s="255">
        <f t="shared" si="158"/>
        <v>3.0204816729494626</v>
      </c>
      <c r="DC91" s="255">
        <f t="shared" si="159"/>
        <v>53.716814804552769</v>
      </c>
      <c r="DD91" s="255">
        <f t="shared" si="160"/>
        <v>35.175395743253588</v>
      </c>
      <c r="DE91" s="255">
        <f t="shared" si="161"/>
        <v>99.028050194317018</v>
      </c>
      <c r="DF91" s="255">
        <f t="shared" si="162"/>
        <v>0.97194980568295319</v>
      </c>
      <c r="DG91" s="255">
        <f t="shared" si="163"/>
        <v>100</v>
      </c>
      <c r="DI91" s="355">
        <f t="shared" si="164"/>
        <v>538.73715386470576</v>
      </c>
    </row>
    <row r="92" spans="1:113">
      <c r="A92" s="1">
        <f t="shared" si="154"/>
        <v>82</v>
      </c>
      <c r="B92" s="25">
        <v>46</v>
      </c>
      <c r="C92" s="1">
        <v>5</v>
      </c>
      <c r="D92" s="203">
        <v>1</v>
      </c>
      <c r="E92" s="20" t="s">
        <v>201</v>
      </c>
      <c r="F92" s="142">
        <v>11518.478000000003</v>
      </c>
      <c r="G92" s="142">
        <v>11289.3812</v>
      </c>
      <c r="H92" s="142">
        <v>95.456999999999994</v>
      </c>
      <c r="I92" s="142">
        <v>133.63980000000191</v>
      </c>
      <c r="J92" s="153"/>
      <c r="K92" s="142">
        <v>108.1846</v>
      </c>
      <c r="L92" s="142">
        <v>17303.172200000001</v>
      </c>
      <c r="M92" s="142">
        <v>2520.0648000000001</v>
      </c>
      <c r="P92" s="142">
        <v>1921.8676000000003</v>
      </c>
      <c r="Q92" s="142">
        <v>7471.1012000000001</v>
      </c>
      <c r="R92" s="142">
        <v>617.28859999999997</v>
      </c>
      <c r="S92" s="142">
        <v>445.46599999999995</v>
      </c>
      <c r="T92" s="142">
        <v>4327.384</v>
      </c>
      <c r="U92" s="153"/>
      <c r="V92" s="142">
        <v>2895.5289999999995</v>
      </c>
      <c r="W92" s="142">
        <v>3563.7279999999996</v>
      </c>
      <c r="X92" s="142">
        <v>7362.9165999999996</v>
      </c>
      <c r="Y92" s="142">
        <v>20885.991599999998</v>
      </c>
      <c r="Z92" s="142">
        <v>1813.683</v>
      </c>
      <c r="AA92" s="142">
        <v>540.923</v>
      </c>
      <c r="AB92" s="142">
        <v>1934.5952</v>
      </c>
      <c r="AC92" s="142">
        <v>8603.8575999999994</v>
      </c>
      <c r="AD92" s="142">
        <v>7992.9327999999987</v>
      </c>
      <c r="AE92" s="142">
        <v>63638</v>
      </c>
      <c r="AG92" s="153">
        <v>367343</v>
      </c>
      <c r="AH92" s="142">
        <v>214.3</v>
      </c>
      <c r="AI92" s="142">
        <v>197.4</v>
      </c>
      <c r="AJ92" s="142">
        <v>411.70000000000005</v>
      </c>
      <c r="AK92" s="142">
        <v>212778.5536059108</v>
      </c>
      <c r="AL92" s="142">
        <v>195998.53701263084</v>
      </c>
      <c r="AM92" s="142">
        <v>408777.09061854164</v>
      </c>
      <c r="AN92" s="142">
        <f t="shared" si="134"/>
        <v>11.279401164182152</v>
      </c>
      <c r="AO92" s="296"/>
      <c r="AP92" s="142">
        <f t="shared" si="110"/>
        <v>12817.69334162807</v>
      </c>
      <c r="AQ92" s="142">
        <f t="shared" si="111"/>
        <v>12562.75579450176</v>
      </c>
      <c r="AR92" s="142">
        <f t="shared" si="112"/>
        <v>106.22397796929336</v>
      </c>
      <c r="AS92" s="142">
        <f t="shared" si="113"/>
        <v>148.71356915701284</v>
      </c>
      <c r="AT92" s="156"/>
      <c r="AU92" s="142">
        <f t="shared" si="114"/>
        <v>120.38717503186579</v>
      </c>
      <c r="AV92" s="193">
        <f t="shared" si="115"/>
        <v>19254.866406567242</v>
      </c>
      <c r="AW92" s="193">
        <f t="shared" si="116"/>
        <v>2804.3130183893445</v>
      </c>
      <c r="AX92" s="193"/>
      <c r="AY92" s="193"/>
      <c r="AZ92" s="193">
        <f t="shared" si="117"/>
        <v>2138.6427564484397</v>
      </c>
      <c r="BA92" s="193">
        <f t="shared" si="118"/>
        <v>8313.7966757300255</v>
      </c>
      <c r="BB92" s="193">
        <f t="shared" si="119"/>
        <v>686.9150575347636</v>
      </c>
      <c r="BC92" s="193">
        <f t="shared" si="120"/>
        <v>495.71189719003559</v>
      </c>
      <c r="BD92" s="193">
        <f t="shared" si="121"/>
        <v>4815.4870012746323</v>
      </c>
      <c r="BE92" s="193"/>
      <c r="BF92" s="193">
        <f t="shared" si="122"/>
        <v>3222.1273317352316</v>
      </c>
      <c r="BG92" s="193">
        <f t="shared" si="123"/>
        <v>3965.6951775202847</v>
      </c>
      <c r="BH92" s="193">
        <f t="shared" si="124"/>
        <v>8193.4095006981606</v>
      </c>
      <c r="BI92" s="193">
        <f t="shared" si="125"/>
        <v>23241.806379681384</v>
      </c>
      <c r="BJ92" s="193">
        <f t="shared" si="126"/>
        <v>2018.2555814165737</v>
      </c>
      <c r="BK92" s="193">
        <f t="shared" si="127"/>
        <v>601.93587515932904</v>
      </c>
      <c r="BL92" s="193">
        <f t="shared" si="128"/>
        <v>2152.8059535110119</v>
      </c>
      <c r="BM92" s="193">
        <f t="shared" si="129"/>
        <v>9574.3212142989742</v>
      </c>
      <c r="BN92" s="193">
        <f t="shared" si="130"/>
        <v>8894.4877552954949</v>
      </c>
      <c r="BO92" s="142">
        <f t="shared" si="131"/>
        <v>70815.985312862234</v>
      </c>
      <c r="BQ92" s="244">
        <f t="shared" si="155"/>
        <v>12817.69334162807</v>
      </c>
      <c r="BR92" s="142">
        <f t="shared" si="135"/>
        <v>120.38717503186579</v>
      </c>
      <c r="BS92" s="142">
        <f t="shared" si="136"/>
        <v>19254.866406567242</v>
      </c>
      <c r="BT92" s="142">
        <f t="shared" si="137"/>
        <v>3222.1273317352316</v>
      </c>
      <c r="BU92" s="142">
        <f t="shared" si="138"/>
        <v>12159.104678218446</v>
      </c>
      <c r="BV92" s="142">
        <f t="shared" si="139"/>
        <v>2018.2555814165737</v>
      </c>
      <c r="BW92" s="142">
        <f t="shared" si="140"/>
        <v>601.93587515932904</v>
      </c>
      <c r="BX92" s="142">
        <f t="shared" si="141"/>
        <v>2152.8059535110119</v>
      </c>
      <c r="BY92" s="142">
        <f t="shared" si="142"/>
        <v>9574.3212142989742</v>
      </c>
      <c r="BZ92" s="142">
        <f t="shared" si="143"/>
        <v>8894.4877552954858</v>
      </c>
      <c r="CA92" s="25"/>
      <c r="CB92" s="133">
        <f t="shared" si="144"/>
        <v>18.100000000000009</v>
      </c>
      <c r="CC92" s="133">
        <f t="shared" si="145"/>
        <v>0.16999999999999998</v>
      </c>
      <c r="CD92" s="133">
        <f t="shared" si="146"/>
        <v>27.189999999999998</v>
      </c>
      <c r="CE92" s="133">
        <f t="shared" si="147"/>
        <v>4.55</v>
      </c>
      <c r="CF92" s="133">
        <f t="shared" si="148"/>
        <v>17.170000000000002</v>
      </c>
      <c r="CG92" s="133">
        <f t="shared" si="149"/>
        <v>2.85</v>
      </c>
      <c r="CH92" s="133">
        <f t="shared" si="150"/>
        <v>0.85</v>
      </c>
      <c r="CI92" s="133">
        <f t="shared" si="151"/>
        <v>3.04</v>
      </c>
      <c r="CJ92" s="133">
        <f t="shared" si="152"/>
        <v>13.52</v>
      </c>
      <c r="CK92" s="133">
        <f t="shared" si="153"/>
        <v>12.560000000000002</v>
      </c>
      <c r="CQ92" s="242">
        <f>($AM92/$AG92)*'(2) 1897 HHs by sector, estate'!CO92</f>
        <v>4506.7854965089673</v>
      </c>
      <c r="CR92" s="242">
        <f>($AM92/$AG92)*'(2) 1897 HHs by sector, estate'!CP92</f>
        <v>653.71330390375181</v>
      </c>
      <c r="CS92" s="242">
        <f>($AM92/$AG92)*'(2) 1897 HHs by sector, estate'!CQ92</f>
        <v>2061.3849479925734</v>
      </c>
      <c r="CT92" s="242">
        <f>($AM92/$AG92)*'(2) 1897 HHs by sector, estate'!CR92</f>
        <v>21154.787118013002</v>
      </c>
      <c r="CU92" s="242">
        <f>($AM92/$AG92)*'(2) 1897 HHs by sector, estate'!CS92</f>
        <v>41271.845331598437</v>
      </c>
      <c r="CV92" s="242">
        <f t="shared" si="133"/>
        <v>69648.516198016732</v>
      </c>
      <c r="CW92" s="242">
        <f>($AM92/$AG92)*'(2) 1897 HHs by sector, estate'!CT92</f>
        <v>1167.4691148455086</v>
      </c>
      <c r="CX92" s="242">
        <f>($AM92/$AG92)*'(2) 1897 HHs by sector, estate'!CU92</f>
        <v>70815.985312862234</v>
      </c>
      <c r="CZ92" s="255">
        <f t="shared" si="156"/>
        <v>6.3640793481841236</v>
      </c>
      <c r="DA92" s="255">
        <f t="shared" si="157"/>
        <v>0.92311545340458401</v>
      </c>
      <c r="DB92" s="255">
        <f t="shared" si="158"/>
        <v>2.9109034335757045</v>
      </c>
      <c r="DC92" s="255">
        <f t="shared" si="159"/>
        <v>29.872898081629433</v>
      </c>
      <c r="DD92" s="255">
        <f t="shared" si="160"/>
        <v>58.280408228821571</v>
      </c>
      <c r="DE92" s="255">
        <f t="shared" si="161"/>
        <v>98.351404545615409</v>
      </c>
      <c r="DF92" s="255">
        <f t="shared" si="162"/>
        <v>1.6485954543845942</v>
      </c>
      <c r="DG92" s="255">
        <f t="shared" si="163"/>
        <v>100</v>
      </c>
      <c r="DI92" s="355">
        <f t="shared" si="164"/>
        <v>0</v>
      </c>
    </row>
    <row r="93" spans="1:113">
      <c r="A93" s="1">
        <f t="shared" si="154"/>
        <v>83</v>
      </c>
      <c r="B93" s="25">
        <v>48</v>
      </c>
      <c r="C93" s="1">
        <v>5</v>
      </c>
      <c r="D93" s="203">
        <v>1</v>
      </c>
      <c r="E93" s="20" t="s">
        <v>628</v>
      </c>
      <c r="F93" s="142">
        <v>4768.7760000000007</v>
      </c>
      <c r="G93" s="142">
        <v>4560.7919999999995</v>
      </c>
      <c r="H93" s="142">
        <v>37.140000000000008</v>
      </c>
      <c r="I93" s="142">
        <v>170.84400000000019</v>
      </c>
      <c r="J93" s="153"/>
      <c r="K93" s="142">
        <v>11.142000000000001</v>
      </c>
      <c r="L93" s="142">
        <v>11465.118</v>
      </c>
      <c r="M93" s="142">
        <v>991.63799999999992</v>
      </c>
      <c r="P93" s="142">
        <v>839.36399999999992</v>
      </c>
      <c r="Q93" s="142">
        <v>5886.69</v>
      </c>
      <c r="R93" s="142">
        <v>412.25400000000002</v>
      </c>
      <c r="S93" s="142">
        <v>1203.336</v>
      </c>
      <c r="T93" s="142">
        <v>2131.8360000000011</v>
      </c>
      <c r="U93" s="153"/>
      <c r="V93" s="142">
        <v>2009.2739999999999</v>
      </c>
      <c r="W93" s="142">
        <v>1704.7260000000001</v>
      </c>
      <c r="X93" s="142">
        <v>6336.0839999999998</v>
      </c>
      <c r="Y93" s="142">
        <v>10844.88</v>
      </c>
      <c r="Z93" s="142">
        <v>1418.748</v>
      </c>
      <c r="AA93" s="142">
        <v>601.66800000000001</v>
      </c>
      <c r="AB93" s="142">
        <v>1121.6280000000002</v>
      </c>
      <c r="AC93" s="142">
        <v>3717.7139999999999</v>
      </c>
      <c r="AD93" s="142">
        <v>3985.1219999999994</v>
      </c>
      <c r="AE93" s="142">
        <v>37140</v>
      </c>
      <c r="AG93" s="153">
        <v>209453</v>
      </c>
      <c r="AH93" s="142">
        <v>113</v>
      </c>
      <c r="AI93" s="142">
        <v>119.3</v>
      </c>
      <c r="AJ93" s="142">
        <v>232.3</v>
      </c>
      <c r="AK93" s="142">
        <v>112271.17798938774</v>
      </c>
      <c r="AL93" s="142">
        <v>118530.54454985805</v>
      </c>
      <c r="AM93" s="142">
        <v>230801.72253924579</v>
      </c>
      <c r="AN93" s="142">
        <f t="shared" si="134"/>
        <v>10.192607668186081</v>
      </c>
      <c r="AO93" s="296"/>
      <c r="AP93" s="142">
        <f t="shared" si="110"/>
        <v>5254.838628254618</v>
      </c>
      <c r="AQ93" s="142">
        <f t="shared" si="111"/>
        <v>5025.655635122017</v>
      </c>
      <c r="AR93" s="142">
        <f t="shared" si="112"/>
        <v>40.925534487964313</v>
      </c>
      <c r="AS93" s="142">
        <f t="shared" si="113"/>
        <v>188.25745864463602</v>
      </c>
      <c r="AT93" s="156"/>
      <c r="AU93" s="142">
        <f t="shared" si="114"/>
        <v>12.277660346389293</v>
      </c>
      <c r="AV93" s="193">
        <f t="shared" si="115"/>
        <v>12633.712496434584</v>
      </c>
      <c r="AW93" s="193">
        <f t="shared" si="116"/>
        <v>1092.7117708286469</v>
      </c>
      <c r="AX93" s="193"/>
      <c r="AY93" s="193"/>
      <c r="AZ93" s="193">
        <f t="shared" si="117"/>
        <v>924.91707942799326</v>
      </c>
      <c r="BA93" s="193">
        <f t="shared" si="118"/>
        <v>6486.6972163423434</v>
      </c>
      <c r="BB93" s="193">
        <f t="shared" si="119"/>
        <v>454.2734328164039</v>
      </c>
      <c r="BC93" s="193">
        <f t="shared" si="120"/>
        <v>1325.9873174100437</v>
      </c>
      <c r="BD93" s="193">
        <f t="shared" si="121"/>
        <v>2349.1256796091525</v>
      </c>
      <c r="BE93" s="193"/>
      <c r="BF93" s="193">
        <f t="shared" si="122"/>
        <v>2214.0714157988691</v>
      </c>
      <c r="BG93" s="193">
        <f t="shared" si="123"/>
        <v>1878.4820329975621</v>
      </c>
      <c r="BH93" s="193">
        <f t="shared" si="124"/>
        <v>6981.8961836467115</v>
      </c>
      <c r="BI93" s="193">
        <f t="shared" si="125"/>
        <v>11950.256070485579</v>
      </c>
      <c r="BJ93" s="193">
        <f t="shared" si="126"/>
        <v>1563.3554174402368</v>
      </c>
      <c r="BK93" s="193">
        <f t="shared" si="127"/>
        <v>662.99365870502186</v>
      </c>
      <c r="BL93" s="193">
        <f t="shared" si="128"/>
        <v>1235.9511415365223</v>
      </c>
      <c r="BM93" s="193">
        <f t="shared" si="129"/>
        <v>4096.6460022452275</v>
      </c>
      <c r="BN93" s="193">
        <f t="shared" si="130"/>
        <v>4391.3098505585704</v>
      </c>
      <c r="BO93" s="142">
        <f t="shared" si="131"/>
        <v>40925.534487964309</v>
      </c>
      <c r="BQ93" s="244">
        <f t="shared" si="155"/>
        <v>5254.838628254618</v>
      </c>
      <c r="BR93" s="142">
        <f t="shared" si="135"/>
        <v>12.277660346389293</v>
      </c>
      <c r="BS93" s="142">
        <f t="shared" si="136"/>
        <v>12633.712496434584</v>
      </c>
      <c r="BT93" s="142">
        <f t="shared" si="137"/>
        <v>2214.0714157988691</v>
      </c>
      <c r="BU93" s="142">
        <f t="shared" si="138"/>
        <v>8860.3782166442743</v>
      </c>
      <c r="BV93" s="142">
        <f t="shared" si="139"/>
        <v>1563.3554174402368</v>
      </c>
      <c r="BW93" s="142">
        <f t="shared" si="140"/>
        <v>662.99365870502186</v>
      </c>
      <c r="BX93" s="142">
        <f t="shared" si="141"/>
        <v>1235.9511415365223</v>
      </c>
      <c r="BY93" s="142">
        <f t="shared" si="142"/>
        <v>4096.6460022452275</v>
      </c>
      <c r="BZ93" s="142">
        <f t="shared" si="143"/>
        <v>4391.3098505585585</v>
      </c>
      <c r="CA93" s="25"/>
      <c r="CB93" s="133">
        <f t="shared" si="144"/>
        <v>12.840000000000002</v>
      </c>
      <c r="CC93" s="133">
        <f t="shared" si="145"/>
        <v>3.0000000000000002E-2</v>
      </c>
      <c r="CD93" s="133">
        <f t="shared" si="146"/>
        <v>30.87</v>
      </c>
      <c r="CE93" s="133">
        <f t="shared" si="147"/>
        <v>5.4099999999999993</v>
      </c>
      <c r="CF93" s="133">
        <f t="shared" si="148"/>
        <v>21.650000000000002</v>
      </c>
      <c r="CG93" s="133">
        <f t="shared" si="149"/>
        <v>3.8200000000000003</v>
      </c>
      <c r="CH93" s="133">
        <f t="shared" si="150"/>
        <v>1.62</v>
      </c>
      <c r="CI93" s="133">
        <f t="shared" si="151"/>
        <v>3.0200000000000005</v>
      </c>
      <c r="CJ93" s="133">
        <f t="shared" si="152"/>
        <v>10.01</v>
      </c>
      <c r="CK93" s="133">
        <f t="shared" si="153"/>
        <v>10.72999999999999</v>
      </c>
      <c r="CQ93" s="242">
        <f>($AM93/$AG93)*'(2) 1897 HHs by sector, estate'!CO93</f>
        <v>2490.0813619982391</v>
      </c>
      <c r="CR93" s="242">
        <f>($AM93/$AG93)*'(2) 1897 HHs by sector, estate'!CP93</f>
        <v>554.13298357085739</v>
      </c>
      <c r="CS93" s="242">
        <f>($AM93/$AG93)*'(2) 1897 HHs by sector, estate'!CQ93</f>
        <v>1179.1934258991973</v>
      </c>
      <c r="CT93" s="242">
        <f>($AM93/$AG93)*'(2) 1897 HHs by sector, estate'!CR93</f>
        <v>22800.93097737449</v>
      </c>
      <c r="CU93" s="242">
        <f>($AM93/$AG93)*'(2) 1897 HHs by sector, estate'!CS93</f>
        <v>13560.626701616588</v>
      </c>
      <c r="CV93" s="242">
        <f t="shared" si="133"/>
        <v>40584.965450459371</v>
      </c>
      <c r="CW93" s="242">
        <f>($AM93/$AG93)*'(2) 1897 HHs by sector, estate'!CT93</f>
        <v>340.56903750493808</v>
      </c>
      <c r="CX93" s="242">
        <f>($AM93/$AG93)*'(2) 1897 HHs by sector, estate'!CU93</f>
        <v>40925.534487964309</v>
      </c>
      <c r="CZ93" s="255">
        <f t="shared" si="156"/>
        <v>6.0844198937231742</v>
      </c>
      <c r="DA93" s="255">
        <f t="shared" si="157"/>
        <v>1.3540030460294197</v>
      </c>
      <c r="DB93" s="255">
        <f t="shared" si="158"/>
        <v>2.881314662477978</v>
      </c>
      <c r="DC93" s="255">
        <f t="shared" si="159"/>
        <v>55.713214897852986</v>
      </c>
      <c r="DD93" s="255">
        <f t="shared" si="160"/>
        <v>33.134879901457609</v>
      </c>
      <c r="DE93" s="255">
        <f t="shared" si="161"/>
        <v>99.167832401541148</v>
      </c>
      <c r="DF93" s="255">
        <f t="shared" si="162"/>
        <v>0.83216759845884292</v>
      </c>
      <c r="DG93" s="255">
        <f t="shared" si="163"/>
        <v>100</v>
      </c>
      <c r="DI93" s="355">
        <f t="shared" si="164"/>
        <v>0</v>
      </c>
    </row>
    <row r="94" spans="1:113">
      <c r="A94" s="1">
        <f t="shared" si="154"/>
        <v>84</v>
      </c>
      <c r="B94" s="25">
        <v>19</v>
      </c>
      <c r="C94" s="1">
        <v>6</v>
      </c>
      <c r="D94" s="203">
        <v>1</v>
      </c>
      <c r="E94" s="20" t="s">
        <v>554</v>
      </c>
      <c r="F94" s="142">
        <v>1760.0526</v>
      </c>
      <c r="G94" s="142">
        <v>1296.0086000000001</v>
      </c>
      <c r="H94" s="142">
        <v>23.202200000000005</v>
      </c>
      <c r="I94" s="142">
        <v>440.84179999999992</v>
      </c>
      <c r="J94" s="153"/>
      <c r="K94" s="142">
        <v>16.573</v>
      </c>
      <c r="L94" s="142">
        <v>8329.5897999999997</v>
      </c>
      <c r="M94" s="142">
        <v>1564.4911999999999</v>
      </c>
      <c r="P94" s="142">
        <v>908.20040000000017</v>
      </c>
      <c r="Q94" s="142">
        <v>2873.7582000000002</v>
      </c>
      <c r="R94" s="142">
        <v>222.07820000000001</v>
      </c>
      <c r="S94" s="142">
        <v>404.38119999999998</v>
      </c>
      <c r="T94" s="142">
        <v>2356.6805999999997</v>
      </c>
      <c r="U94" s="153"/>
      <c r="V94" s="142">
        <v>1746.7942</v>
      </c>
      <c r="W94" s="142">
        <v>2134.6024000000002</v>
      </c>
      <c r="X94" s="142">
        <v>4905.6080000000011</v>
      </c>
      <c r="Y94" s="142">
        <v>14252.78</v>
      </c>
      <c r="Z94" s="142">
        <v>1090.5034000000001</v>
      </c>
      <c r="AA94" s="142">
        <v>215.44900000000004</v>
      </c>
      <c r="AB94" s="142">
        <v>865.11060000000009</v>
      </c>
      <c r="AC94" s="142">
        <v>7053.4688000000015</v>
      </c>
      <c r="AD94" s="142">
        <v>5028.2482</v>
      </c>
      <c r="AE94" s="142">
        <v>33146</v>
      </c>
      <c r="AG94" s="153">
        <v>155761</v>
      </c>
      <c r="AH94" s="142">
        <v>86.4</v>
      </c>
      <c r="AI94" s="142">
        <v>83.4</v>
      </c>
      <c r="AJ94" s="142">
        <v>169.8</v>
      </c>
      <c r="AK94" s="142">
        <v>85935.242636748168</v>
      </c>
      <c r="AL94" s="142">
        <v>82951.380045194426</v>
      </c>
      <c r="AM94" s="142">
        <v>168886.62268194259</v>
      </c>
      <c r="AN94" s="142">
        <f t="shared" si="134"/>
        <v>8.4267709387732452</v>
      </c>
      <c r="AO94" s="296"/>
      <c r="AP94" s="142">
        <f t="shared" ref="AP94:AP111" si="165">F94*$AM94/$AG94</f>
        <v>1908.3682010039229</v>
      </c>
      <c r="AQ94" s="142">
        <f t="shared" ref="AQ94:AQ111" si="166">G94*$AM94/$AG94</f>
        <v>1405.2202760688021</v>
      </c>
      <c r="AR94" s="142">
        <f t="shared" ref="AR94:AR111" si="167">H94*$AM94/$AG94</f>
        <v>25.157396246756051</v>
      </c>
      <c r="AS94" s="142">
        <f t="shared" ref="AS94:AS111" si="168">I94*$AM94/$AG94</f>
        <v>477.9905286883648</v>
      </c>
      <c r="AT94" s="156"/>
      <c r="AU94" s="142">
        <f t="shared" si="114"/>
        <v>17.969568747682889</v>
      </c>
      <c r="AV94" s="193">
        <f t="shared" si="115"/>
        <v>9031.5052525854189</v>
      </c>
      <c r="AW94" s="193">
        <f t="shared" si="116"/>
        <v>1696.3272897812647</v>
      </c>
      <c r="AX94" s="193"/>
      <c r="AY94" s="193"/>
      <c r="AZ94" s="193">
        <f t="shared" si="117"/>
        <v>984.7323673730225</v>
      </c>
      <c r="BA94" s="193">
        <f t="shared" si="118"/>
        <v>3115.9232208482135</v>
      </c>
      <c r="BB94" s="193">
        <f t="shared" si="119"/>
        <v>240.79222121895071</v>
      </c>
      <c r="BC94" s="193">
        <f t="shared" si="120"/>
        <v>438.45747744346249</v>
      </c>
      <c r="BD94" s="193">
        <f t="shared" si="121"/>
        <v>2555.2726759205066</v>
      </c>
      <c r="BE94" s="193"/>
      <c r="BF94" s="193">
        <f t="shared" si="122"/>
        <v>1893.9925460057768</v>
      </c>
      <c r="BG94" s="193">
        <f t="shared" si="123"/>
        <v>2314.4804547015565</v>
      </c>
      <c r="BH94" s="193">
        <f t="shared" si="124"/>
        <v>5318.9923493141368</v>
      </c>
      <c r="BI94" s="193">
        <f t="shared" si="125"/>
        <v>15453.829123007286</v>
      </c>
      <c r="BJ94" s="193">
        <f t="shared" si="126"/>
        <v>1182.3976235975342</v>
      </c>
      <c r="BK94" s="193">
        <f t="shared" si="127"/>
        <v>233.60439371987761</v>
      </c>
      <c r="BL94" s="193">
        <f t="shared" si="128"/>
        <v>938.01148862904688</v>
      </c>
      <c r="BM94" s="193">
        <f t="shared" si="129"/>
        <v>7647.8484590138387</v>
      </c>
      <c r="BN94" s="193">
        <f t="shared" si="130"/>
        <v>5451.9671580469885</v>
      </c>
      <c r="BO94" s="142">
        <f t="shared" ref="BO94:BO111" si="169">AP94+AU94+AV94+SUM(BF94:BI94)</f>
        <v>35939.13749536578</v>
      </c>
      <c r="BQ94" s="244">
        <f t="shared" si="155"/>
        <v>1908.3682010039229</v>
      </c>
      <c r="BR94" s="142">
        <f t="shared" si="135"/>
        <v>17.969568747682889</v>
      </c>
      <c r="BS94" s="142">
        <f t="shared" si="136"/>
        <v>9031.5052525854189</v>
      </c>
      <c r="BT94" s="142">
        <f t="shared" si="137"/>
        <v>1893.9925460057768</v>
      </c>
      <c r="BU94" s="142">
        <f t="shared" si="138"/>
        <v>7633.4728040156933</v>
      </c>
      <c r="BV94" s="142">
        <f t="shared" si="139"/>
        <v>1182.3976235975342</v>
      </c>
      <c r="BW94" s="142">
        <f t="shared" si="140"/>
        <v>233.60439371987761</v>
      </c>
      <c r="BX94" s="142">
        <f t="shared" si="141"/>
        <v>938.01148862904688</v>
      </c>
      <c r="BY94" s="142">
        <f t="shared" si="142"/>
        <v>7647.8484590138387</v>
      </c>
      <c r="BZ94" s="142">
        <f t="shared" si="143"/>
        <v>5451.9671580469876</v>
      </c>
      <c r="CA94" s="25"/>
      <c r="CB94" s="133">
        <f t="shared" si="144"/>
        <v>5.31</v>
      </c>
      <c r="CC94" s="133">
        <f t="shared" si="145"/>
        <v>4.9999999999999996E-2</v>
      </c>
      <c r="CD94" s="133">
        <f t="shared" si="146"/>
        <v>25.129999999999995</v>
      </c>
      <c r="CE94" s="133">
        <f t="shared" si="147"/>
        <v>5.2700000000000014</v>
      </c>
      <c r="CF94" s="133">
        <f t="shared" si="148"/>
        <v>21.240000000000006</v>
      </c>
      <c r="CG94" s="133">
        <f t="shared" si="149"/>
        <v>3.2900000000000005</v>
      </c>
      <c r="CH94" s="133">
        <f t="shared" si="150"/>
        <v>0.65</v>
      </c>
      <c r="CI94" s="133">
        <f t="shared" si="151"/>
        <v>2.6100000000000003</v>
      </c>
      <c r="CJ94" s="133">
        <f t="shared" si="152"/>
        <v>21.280000000000005</v>
      </c>
      <c r="CK94" s="133">
        <f t="shared" si="153"/>
        <v>15.170000000000002</v>
      </c>
      <c r="CQ94" s="242">
        <f>($AM94/$AG94)*'(2) 1897 HHs by sector, estate'!CO94</f>
        <v>1631.9715429711041</v>
      </c>
      <c r="CR94" s="242">
        <f>($AM94/$AG94)*'(2) 1897 HHs by sector, estate'!CP94</f>
        <v>82.371531293748646</v>
      </c>
      <c r="CS94" s="242">
        <f>($AM94/$AG94)*'(2) 1897 HHs by sector, estate'!CQ94</f>
        <v>459.15783550296868</v>
      </c>
      <c r="CT94" s="242">
        <f>($AM94/$AG94)*'(2) 1897 HHs by sector, estate'!CR94</f>
        <v>14835.643470939638</v>
      </c>
      <c r="CU94" s="242">
        <f>($AM94/$AG94)*'(2) 1897 HHs by sector, estate'!CS94</f>
        <v>17996.218360748517</v>
      </c>
      <c r="CV94" s="242">
        <f t="shared" si="133"/>
        <v>35005.362741455974</v>
      </c>
      <c r="CW94" s="242">
        <f>($AM94/$AG94)*'(2) 1897 HHs by sector, estate'!CT94</f>
        <v>933.77475390980624</v>
      </c>
      <c r="CX94" s="242">
        <f>($AM94/$AG94)*'(2) 1897 HHs by sector, estate'!CU94</f>
        <v>35939.13749536578</v>
      </c>
      <c r="CZ94" s="255">
        <f t="shared" si="156"/>
        <v>4.5409312985920742</v>
      </c>
      <c r="DA94" s="255">
        <f t="shared" si="157"/>
        <v>0.22919729585711443</v>
      </c>
      <c r="DB94" s="255">
        <f t="shared" si="158"/>
        <v>1.2775983718645874</v>
      </c>
      <c r="DC94" s="255">
        <f t="shared" si="159"/>
        <v>41.279909605100123</v>
      </c>
      <c r="DD94" s="255">
        <f t="shared" si="160"/>
        <v>50.074152066306723</v>
      </c>
      <c r="DE94" s="255">
        <f t="shared" si="161"/>
        <v>97.401788637720614</v>
      </c>
      <c r="DF94" s="255">
        <f t="shared" si="162"/>
        <v>2.5982113622793896</v>
      </c>
      <c r="DG94" s="255">
        <f t="shared" si="163"/>
        <v>100</v>
      </c>
      <c r="DI94" s="355">
        <f t="shared" si="164"/>
        <v>0</v>
      </c>
    </row>
    <row r="95" spans="1:113">
      <c r="A95" s="1">
        <f t="shared" si="154"/>
        <v>85</v>
      </c>
      <c r="B95" s="25">
        <v>21</v>
      </c>
      <c r="C95" s="1">
        <v>6</v>
      </c>
      <c r="D95" s="203">
        <v>1</v>
      </c>
      <c r="E95" s="20" t="s">
        <v>555</v>
      </c>
      <c r="F95" s="142">
        <v>4164.6135000000004</v>
      </c>
      <c r="G95" s="142">
        <v>3589.0815000000007</v>
      </c>
      <c r="H95" s="142">
        <v>199.83750000000001</v>
      </c>
      <c r="I95" s="142">
        <v>375.69449999999983</v>
      </c>
      <c r="J95" s="153"/>
      <c r="K95" s="142">
        <v>47.961000000000006</v>
      </c>
      <c r="L95" s="142">
        <v>26290.621500000001</v>
      </c>
      <c r="M95" s="142">
        <v>5867.2290000000003</v>
      </c>
      <c r="P95" s="142">
        <v>1854.492</v>
      </c>
      <c r="Q95" s="142">
        <v>6466.7415000000001</v>
      </c>
      <c r="R95" s="142">
        <v>543.55800000000011</v>
      </c>
      <c r="S95" s="142">
        <v>1662.6479999999999</v>
      </c>
      <c r="T95" s="142">
        <v>9895.9529999999977</v>
      </c>
      <c r="U95" s="153"/>
      <c r="V95" s="142">
        <v>4164.6135000000004</v>
      </c>
      <c r="W95" s="142">
        <v>4628.2365000000009</v>
      </c>
      <c r="X95" s="142">
        <v>10127.764499999999</v>
      </c>
      <c r="Y95" s="142">
        <v>30511.189500000008</v>
      </c>
      <c r="Z95" s="142">
        <v>1974.3945000000003</v>
      </c>
      <c r="AA95" s="142">
        <v>351.71400000000006</v>
      </c>
      <c r="AB95" s="142">
        <v>2366.076</v>
      </c>
      <c r="AC95" s="142">
        <v>14899.884</v>
      </c>
      <c r="AD95" s="142">
        <v>10919.121000000006</v>
      </c>
      <c r="AE95" s="142">
        <v>79935.000000000015</v>
      </c>
      <c r="AG95" s="153">
        <v>380781</v>
      </c>
      <c r="AH95" s="142">
        <v>203.3</v>
      </c>
      <c r="AI95" s="142">
        <v>205.1</v>
      </c>
      <c r="AJ95" s="142">
        <v>408.4</v>
      </c>
      <c r="AK95" s="142">
        <v>202412.21839607361</v>
      </c>
      <c r="AL95" s="142">
        <v>204204.3580572292</v>
      </c>
      <c r="AM95" s="142">
        <v>406616.57645330281</v>
      </c>
      <c r="AN95" s="142">
        <f t="shared" si="134"/>
        <v>6.7848911719079501</v>
      </c>
      <c r="AO95" s="296"/>
      <c r="AP95" s="142">
        <f t="shared" si="165"/>
        <v>4447.1779937055871</v>
      </c>
      <c r="AQ95" s="142">
        <f t="shared" si="166"/>
        <v>3832.5967738460822</v>
      </c>
      <c r="AR95" s="142">
        <f t="shared" si="167"/>
        <v>213.39625689566157</v>
      </c>
      <c r="AS95" s="142">
        <f t="shared" si="168"/>
        <v>401.18496296384353</v>
      </c>
      <c r="AT95" s="156"/>
      <c r="AU95" s="142">
        <f t="shared" si="114"/>
        <v>51.215101654958779</v>
      </c>
      <c r="AV95" s="193">
        <f t="shared" si="115"/>
        <v>28074.411557193234</v>
      </c>
      <c r="AW95" s="193">
        <f t="shared" si="116"/>
        <v>6265.3141024566239</v>
      </c>
      <c r="AX95" s="193"/>
      <c r="AY95" s="193"/>
      <c r="AZ95" s="193">
        <f t="shared" si="117"/>
        <v>1980.3172639917391</v>
      </c>
      <c r="BA95" s="193">
        <f t="shared" si="118"/>
        <v>6905.5028731436078</v>
      </c>
      <c r="BB95" s="193">
        <f t="shared" si="119"/>
        <v>580.43781875619959</v>
      </c>
      <c r="BC95" s="193">
        <f t="shared" si="120"/>
        <v>1775.4568573719039</v>
      </c>
      <c r="BD95" s="193">
        <f t="shared" si="121"/>
        <v>10567.382641473157</v>
      </c>
      <c r="BE95" s="193"/>
      <c r="BF95" s="193">
        <f t="shared" si="122"/>
        <v>4447.1779937055871</v>
      </c>
      <c r="BG95" s="193">
        <f t="shared" si="123"/>
        <v>4942.257309703522</v>
      </c>
      <c r="BH95" s="193">
        <f t="shared" si="124"/>
        <v>10814.922299472128</v>
      </c>
      <c r="BI95" s="193">
        <f t="shared" si="125"/>
        <v>32581.340502829615</v>
      </c>
      <c r="BJ95" s="193">
        <f t="shared" si="126"/>
        <v>2108.3550181291362</v>
      </c>
      <c r="BK95" s="193">
        <f t="shared" si="127"/>
        <v>375.57741213636444</v>
      </c>
      <c r="BL95" s="193">
        <f t="shared" si="128"/>
        <v>2526.6116816446329</v>
      </c>
      <c r="BM95" s="193">
        <f t="shared" si="129"/>
        <v>15910.824914140525</v>
      </c>
      <c r="BN95" s="193">
        <f t="shared" si="130"/>
        <v>11659.971476778956</v>
      </c>
      <c r="BO95" s="142">
        <f t="shared" si="169"/>
        <v>85358.502758264629</v>
      </c>
      <c r="BQ95" s="244">
        <f t="shared" si="155"/>
        <v>4447.1779937055871</v>
      </c>
      <c r="BR95" s="142">
        <f t="shared" si="135"/>
        <v>51.215101654958779</v>
      </c>
      <c r="BS95" s="142">
        <f t="shared" si="136"/>
        <v>28074.411557193234</v>
      </c>
      <c r="BT95" s="142">
        <f t="shared" si="137"/>
        <v>4447.1779937055871</v>
      </c>
      <c r="BU95" s="142">
        <f t="shared" si="138"/>
        <v>15757.17960917565</v>
      </c>
      <c r="BV95" s="142">
        <f t="shared" si="139"/>
        <v>2108.3550181291362</v>
      </c>
      <c r="BW95" s="142">
        <f t="shared" si="140"/>
        <v>375.57741213636444</v>
      </c>
      <c r="BX95" s="142">
        <f t="shared" si="141"/>
        <v>2526.6116816446329</v>
      </c>
      <c r="BY95" s="142">
        <f t="shared" si="142"/>
        <v>15910.824914140525</v>
      </c>
      <c r="BZ95" s="142">
        <f t="shared" si="143"/>
        <v>11659.97147677897</v>
      </c>
      <c r="CA95" s="25"/>
      <c r="CB95" s="133">
        <f t="shared" si="144"/>
        <v>5.21</v>
      </c>
      <c r="CC95" s="133">
        <f t="shared" si="145"/>
        <v>6.0000000000000005E-2</v>
      </c>
      <c r="CD95" s="133">
        <f t="shared" si="146"/>
        <v>32.89</v>
      </c>
      <c r="CE95" s="133">
        <f t="shared" si="147"/>
        <v>5.21</v>
      </c>
      <c r="CF95" s="133">
        <f t="shared" si="148"/>
        <v>18.46</v>
      </c>
      <c r="CG95" s="133">
        <f t="shared" si="149"/>
        <v>2.4699999999999998</v>
      </c>
      <c r="CH95" s="133">
        <f t="shared" si="150"/>
        <v>0.44000000000000006</v>
      </c>
      <c r="CI95" s="133">
        <f t="shared" si="151"/>
        <v>2.9599999999999995</v>
      </c>
      <c r="CJ95" s="133">
        <f t="shared" si="152"/>
        <v>18.639999999999997</v>
      </c>
      <c r="CK95" s="133">
        <f t="shared" si="153"/>
        <v>13.660000000000011</v>
      </c>
      <c r="CQ95" s="242">
        <f>($AM95/$AG95)*'(2) 1897 HHs by sector, estate'!CO95</f>
        <v>3792.4558989663901</v>
      </c>
      <c r="CR95" s="242">
        <f>($AM95/$AG95)*'(2) 1897 HHs by sector, estate'!CP95</f>
        <v>284.69198437683622</v>
      </c>
      <c r="CS95" s="242">
        <f>($AM95/$AG95)*'(2) 1897 HHs by sector, estate'!CQ95</f>
        <v>2140.3457219134111</v>
      </c>
      <c r="CT95" s="242">
        <f>($AM95/$AG95)*'(2) 1897 HHs by sector, estate'!CR95</f>
        <v>29137.440016760276</v>
      </c>
      <c r="CU95" s="242">
        <f>($AM95/$AG95)*'(2) 1897 HHs by sector, estate'!CS95</f>
        <v>47096.348391851505</v>
      </c>
      <c r="CV95" s="242">
        <f t="shared" si="133"/>
        <v>82451.282013868418</v>
      </c>
      <c r="CW95" s="242">
        <f>($AM95/$AG95)*'(2) 1897 HHs by sector, estate'!CT95</f>
        <v>2907.220744396212</v>
      </c>
      <c r="CX95" s="242">
        <f>($AM95/$AG95)*'(2) 1897 HHs by sector, estate'!CU95</f>
        <v>85358.502758264614</v>
      </c>
      <c r="CZ95" s="255">
        <f t="shared" si="156"/>
        <v>4.4429737828305518</v>
      </c>
      <c r="DA95" s="255">
        <f t="shared" si="157"/>
        <v>0.33352504457943022</v>
      </c>
      <c r="DB95" s="255">
        <f t="shared" si="158"/>
        <v>2.5074780516885036</v>
      </c>
      <c r="DC95" s="255">
        <f t="shared" si="159"/>
        <v>34.135369149196002</v>
      </c>
      <c r="DD95" s="255">
        <f t="shared" si="160"/>
        <v>55.17475924481527</v>
      </c>
      <c r="DE95" s="255">
        <f t="shared" si="161"/>
        <v>96.594105273109761</v>
      </c>
      <c r="DF95" s="255">
        <f t="shared" si="162"/>
        <v>3.4058947268902604</v>
      </c>
      <c r="DG95" s="255">
        <f t="shared" si="163"/>
        <v>100</v>
      </c>
      <c r="DI95" s="355">
        <f t="shared" si="164"/>
        <v>0</v>
      </c>
    </row>
    <row r="96" spans="1:113">
      <c r="A96" s="1">
        <f t="shared" si="154"/>
        <v>86</v>
      </c>
      <c r="B96" s="25">
        <v>49</v>
      </c>
      <c r="C96" s="1">
        <v>6</v>
      </c>
      <c r="D96" s="203">
        <v>1</v>
      </c>
      <c r="E96" s="20" t="s">
        <v>665</v>
      </c>
      <c r="F96" s="142">
        <v>489.16480000000007</v>
      </c>
      <c r="G96" s="142">
        <v>374.27199999999999</v>
      </c>
      <c r="H96" s="142">
        <v>17.408000000000001</v>
      </c>
      <c r="I96" s="142">
        <v>97.484800000000035</v>
      </c>
      <c r="J96" s="153"/>
      <c r="K96" s="142">
        <v>12.185599999999999</v>
      </c>
      <c r="L96" s="142">
        <v>4085.6575999999995</v>
      </c>
      <c r="M96" s="142">
        <v>964.40320000000008</v>
      </c>
      <c r="P96" s="142">
        <v>309.86239999999998</v>
      </c>
      <c r="Q96" s="142">
        <v>1187.2256000000002</v>
      </c>
      <c r="R96" s="142">
        <v>78.336000000000013</v>
      </c>
      <c r="S96" s="142">
        <v>160.15360000000001</v>
      </c>
      <c r="T96" s="142">
        <v>1385.6767999999988</v>
      </c>
      <c r="U96" s="153"/>
      <c r="V96" s="142">
        <v>856.47360000000003</v>
      </c>
      <c r="W96" s="142">
        <v>1417.0112000000001</v>
      </c>
      <c r="X96" s="142">
        <v>1873.1008000000002</v>
      </c>
      <c r="Y96" s="142">
        <v>8674.4063999999998</v>
      </c>
      <c r="Z96" s="142">
        <v>765.95200000000011</v>
      </c>
      <c r="AA96" s="142">
        <v>106.18879999999999</v>
      </c>
      <c r="AB96" s="142">
        <v>515.27679999999998</v>
      </c>
      <c r="AC96" s="142">
        <v>3700.9408000000003</v>
      </c>
      <c r="AD96" s="142">
        <v>3586.0479999999989</v>
      </c>
      <c r="AE96" s="142">
        <v>17408</v>
      </c>
      <c r="AG96" s="153">
        <v>77081</v>
      </c>
      <c r="AH96" s="142">
        <v>41.4</v>
      </c>
      <c r="AI96" s="142">
        <v>40.6</v>
      </c>
      <c r="AJ96" s="142">
        <v>82</v>
      </c>
      <c r="AK96" s="142">
        <v>41240.240008868685</v>
      </c>
      <c r="AL96" s="142">
        <v>40443.327158455766</v>
      </c>
      <c r="AM96" s="142">
        <v>81683.567167324451</v>
      </c>
      <c r="AN96" s="142">
        <f t="shared" si="134"/>
        <v>5.9710786929651283</v>
      </c>
      <c r="AO96" s="296"/>
      <c r="AP96" s="142">
        <f t="shared" si="165"/>
        <v>518.37321514628559</v>
      </c>
      <c r="AQ96" s="142">
        <f t="shared" si="166"/>
        <v>396.62007564573446</v>
      </c>
      <c r="AR96" s="142">
        <f t="shared" si="167"/>
        <v>18.447445378871372</v>
      </c>
      <c r="AS96" s="142">
        <f t="shared" si="168"/>
        <v>103.30569412167971</v>
      </c>
      <c r="AT96" s="156"/>
      <c r="AU96" s="142">
        <f t="shared" si="114"/>
        <v>12.913211765209958</v>
      </c>
      <c r="AV96" s="193">
        <f t="shared" si="115"/>
        <v>4329.6154304211104</v>
      </c>
      <c r="AW96" s="193">
        <f t="shared" si="116"/>
        <v>1021.988473989474</v>
      </c>
      <c r="AX96" s="193"/>
      <c r="AY96" s="193"/>
      <c r="AZ96" s="193">
        <f t="shared" si="117"/>
        <v>328.3645277439104</v>
      </c>
      <c r="BA96" s="193">
        <f t="shared" si="118"/>
        <v>1258.1157748390276</v>
      </c>
      <c r="BB96" s="193">
        <f t="shared" si="119"/>
        <v>83.013504204921176</v>
      </c>
      <c r="BC96" s="193">
        <f t="shared" si="120"/>
        <v>169.7164974856166</v>
      </c>
      <c r="BD96" s="193">
        <f t="shared" si="121"/>
        <v>1468.4166521581599</v>
      </c>
      <c r="BE96" s="193"/>
      <c r="BF96" s="193">
        <f t="shared" si="122"/>
        <v>907.61431264047133</v>
      </c>
      <c r="BG96" s="193">
        <f t="shared" si="123"/>
        <v>1501.6220538401296</v>
      </c>
      <c r="BH96" s="193">
        <f t="shared" si="124"/>
        <v>1984.9451227665595</v>
      </c>
      <c r="BI96" s="193">
        <f t="shared" si="125"/>
        <v>9192.3620322916049</v>
      </c>
      <c r="BJ96" s="193">
        <f t="shared" si="126"/>
        <v>811.68759667034033</v>
      </c>
      <c r="BK96" s="193">
        <f t="shared" si="127"/>
        <v>112.52941681111534</v>
      </c>
      <c r="BL96" s="193">
        <f t="shared" si="128"/>
        <v>546.04438321459259</v>
      </c>
      <c r="BM96" s="193">
        <f t="shared" si="129"/>
        <v>3921.9268875480539</v>
      </c>
      <c r="BN96" s="193">
        <f t="shared" si="130"/>
        <v>3800.1737480475008</v>
      </c>
      <c r="BO96" s="142">
        <f t="shared" si="169"/>
        <v>18447.445378871373</v>
      </c>
      <c r="BQ96" s="244">
        <f t="shared" si="155"/>
        <v>518.37321514628559</v>
      </c>
      <c r="BR96" s="142">
        <f t="shared" si="135"/>
        <v>12.913211765209958</v>
      </c>
      <c r="BS96" s="142">
        <f t="shared" si="136"/>
        <v>4329.6154304211104</v>
      </c>
      <c r="BT96" s="142">
        <f t="shared" si="137"/>
        <v>907.61431264047133</v>
      </c>
      <c r="BU96" s="142">
        <f t="shared" si="138"/>
        <v>3486.5671766066889</v>
      </c>
      <c r="BV96" s="142">
        <f t="shared" si="139"/>
        <v>811.68759667034033</v>
      </c>
      <c r="BW96" s="142">
        <f t="shared" si="140"/>
        <v>112.52941681111534</v>
      </c>
      <c r="BX96" s="142">
        <f t="shared" si="141"/>
        <v>546.04438321459259</v>
      </c>
      <c r="BY96" s="142">
        <f t="shared" si="142"/>
        <v>3921.9268875480539</v>
      </c>
      <c r="BZ96" s="142">
        <f t="shared" si="143"/>
        <v>3800.173748047504</v>
      </c>
      <c r="CA96" s="25"/>
      <c r="CB96" s="133">
        <f t="shared" si="144"/>
        <v>2.81</v>
      </c>
      <c r="CC96" s="133">
        <f t="shared" si="145"/>
        <v>6.9999999999999979E-2</v>
      </c>
      <c r="CD96" s="133">
        <f t="shared" si="146"/>
        <v>23.469999999999995</v>
      </c>
      <c r="CE96" s="133">
        <f t="shared" si="147"/>
        <v>4.919999999999999</v>
      </c>
      <c r="CF96" s="133">
        <f t="shared" si="148"/>
        <v>18.899999999999999</v>
      </c>
      <c r="CG96" s="133">
        <f t="shared" si="149"/>
        <v>4.3999999999999995</v>
      </c>
      <c r="CH96" s="133">
        <f t="shared" si="150"/>
        <v>0.60999999999999976</v>
      </c>
      <c r="CI96" s="133">
        <f t="shared" si="151"/>
        <v>2.96</v>
      </c>
      <c r="CJ96" s="133">
        <f t="shared" si="152"/>
        <v>21.259999999999998</v>
      </c>
      <c r="CK96" s="133">
        <f t="shared" si="153"/>
        <v>20.600000000000023</v>
      </c>
      <c r="CQ96" s="242">
        <f>($AM96/$AG96)*'(2) 1897 HHs by sector, estate'!CO96</f>
        <v>1041.5443791446428</v>
      </c>
      <c r="CR96" s="242">
        <f>($AM96/$AG96)*'(2) 1897 HHs by sector, estate'!CP96</f>
        <v>71.558310975240857</v>
      </c>
      <c r="CS96" s="242">
        <f>($AM96/$AG96)*'(2) 1897 HHs by sector, estate'!CQ96</f>
        <v>344.15000395450284</v>
      </c>
      <c r="CT96" s="242">
        <f>($AM96/$AG96)*'(2) 1897 HHs by sector, estate'!CR96</f>
        <v>5332.6497831114266</v>
      </c>
      <c r="CU96" s="242">
        <f>($AM96/$AG96)*'(2) 1897 HHs by sector, estate'!CS96</f>
        <v>10828.040875464205</v>
      </c>
      <c r="CV96" s="242">
        <f t="shared" si="133"/>
        <v>17617.943352650018</v>
      </c>
      <c r="CW96" s="242">
        <f>($AM96/$AG96)*'(2) 1897 HHs by sector, estate'!CT96</f>
        <v>829.50202622135373</v>
      </c>
      <c r="CX96" s="242">
        <f>($AM96/$AG96)*'(2) 1897 HHs by sector, estate'!CU96</f>
        <v>18447.445378871373</v>
      </c>
      <c r="CZ96" s="255">
        <f t="shared" si="156"/>
        <v>5.6460087440484683</v>
      </c>
      <c r="DA96" s="255">
        <f t="shared" si="157"/>
        <v>0.38790363383972704</v>
      </c>
      <c r="DB96" s="255">
        <f t="shared" si="158"/>
        <v>1.865569984821162</v>
      </c>
      <c r="DC96" s="255">
        <f t="shared" si="159"/>
        <v>28.907253408751828</v>
      </c>
      <c r="DD96" s="255">
        <f t="shared" si="160"/>
        <v>58.696695683761241</v>
      </c>
      <c r="DE96" s="255">
        <f t="shared" si="161"/>
        <v>95.503431455222426</v>
      </c>
      <c r="DF96" s="255">
        <f t="shared" si="162"/>
        <v>4.4965685447775705</v>
      </c>
      <c r="DG96" s="255">
        <f t="shared" si="163"/>
        <v>100</v>
      </c>
      <c r="DI96" s="355">
        <f t="shared" si="164"/>
        <v>0</v>
      </c>
    </row>
    <row r="97" spans="1:115">
      <c r="A97" s="1">
        <f t="shared" si="154"/>
        <v>87</v>
      </c>
      <c r="B97" s="25">
        <v>4</v>
      </c>
      <c r="C97" s="1">
        <v>7</v>
      </c>
      <c r="D97" s="203">
        <v>1</v>
      </c>
      <c r="E97" s="4" t="s">
        <v>82</v>
      </c>
      <c r="F97" s="142">
        <v>1310.9459999999999</v>
      </c>
      <c r="G97" s="142">
        <v>1038.6725999999999</v>
      </c>
      <c r="H97" s="142">
        <v>33.614000000000004</v>
      </c>
      <c r="I97" s="142">
        <v>238.65940000000001</v>
      </c>
      <c r="J97" s="153"/>
      <c r="K97" s="142">
        <v>6.7227999999999994</v>
      </c>
      <c r="L97" s="142">
        <v>8299.2965999999997</v>
      </c>
      <c r="M97" s="142">
        <v>675.64139999999998</v>
      </c>
      <c r="P97" s="142">
        <v>1072.2865999999999</v>
      </c>
      <c r="Q97" s="142">
        <v>3583.2524000000003</v>
      </c>
      <c r="R97" s="142">
        <v>594.96780000000001</v>
      </c>
      <c r="S97" s="142">
        <v>285.71899999999999</v>
      </c>
      <c r="T97" s="142">
        <v>2087.4293999999991</v>
      </c>
      <c r="U97" s="153"/>
      <c r="V97" s="142">
        <v>1495.8229999999999</v>
      </c>
      <c r="W97" s="142">
        <v>2242.0538000000001</v>
      </c>
      <c r="X97" s="142">
        <v>5516.0574000000006</v>
      </c>
      <c r="Y97" s="142">
        <v>14743.100399999998</v>
      </c>
      <c r="Z97" s="142">
        <v>1126.0690000000002</v>
      </c>
      <c r="AA97" s="142">
        <v>389.92239999999998</v>
      </c>
      <c r="AB97" s="142">
        <v>1307.5845999999999</v>
      </c>
      <c r="AC97" s="142">
        <v>5472.3592000000008</v>
      </c>
      <c r="AD97" s="142">
        <v>6447.1651999999976</v>
      </c>
      <c r="AE97" s="142">
        <v>33614</v>
      </c>
      <c r="AG97" s="153">
        <v>198007</v>
      </c>
      <c r="AH97" s="142">
        <v>110.6</v>
      </c>
      <c r="AI97" s="142">
        <v>103.2</v>
      </c>
      <c r="AJ97" s="142">
        <v>213.8</v>
      </c>
      <c r="AK97" s="142">
        <v>110070.81436870979</v>
      </c>
      <c r="AL97" s="142">
        <v>102706.22100226812</v>
      </c>
      <c r="AM97" s="142">
        <v>212777.03537097792</v>
      </c>
      <c r="AN97" s="142">
        <f t="shared" si="134"/>
        <v>7.4593501093284162</v>
      </c>
      <c r="AO97" s="296"/>
      <c r="AP97" s="142">
        <f t="shared" si="165"/>
        <v>1408.7340518842364</v>
      </c>
      <c r="AQ97" s="142">
        <f t="shared" si="166"/>
        <v>1116.1508257236642</v>
      </c>
      <c r="AR97" s="142">
        <f t="shared" si="167"/>
        <v>36.121385945749658</v>
      </c>
      <c r="AS97" s="142">
        <f t="shared" si="168"/>
        <v>256.46184021482253</v>
      </c>
      <c r="AT97" s="156"/>
      <c r="AU97" s="142">
        <f t="shared" si="114"/>
        <v>7.2242771891499302</v>
      </c>
      <c r="AV97" s="193">
        <f t="shared" si="115"/>
        <v>8918.3701900055894</v>
      </c>
      <c r="AW97" s="193">
        <f t="shared" si="116"/>
        <v>726.03985750956804</v>
      </c>
      <c r="AX97" s="193"/>
      <c r="AY97" s="193"/>
      <c r="AZ97" s="193">
        <f t="shared" si="117"/>
        <v>1152.2722116694138</v>
      </c>
      <c r="BA97" s="193">
        <f t="shared" si="118"/>
        <v>3850.5397418169136</v>
      </c>
      <c r="BB97" s="193">
        <f t="shared" si="119"/>
        <v>639.34853123976882</v>
      </c>
      <c r="BC97" s="193">
        <f t="shared" si="120"/>
        <v>307.03178053887206</v>
      </c>
      <c r="BD97" s="193">
        <f t="shared" si="121"/>
        <v>2243.1380672310524</v>
      </c>
      <c r="BE97" s="193"/>
      <c r="BF97" s="193">
        <f t="shared" si="122"/>
        <v>1607.4016745858596</v>
      </c>
      <c r="BG97" s="193">
        <f t="shared" si="123"/>
        <v>2409.2964425815021</v>
      </c>
      <c r="BH97" s="193">
        <f t="shared" si="124"/>
        <v>5927.5194336975192</v>
      </c>
      <c r="BI97" s="193">
        <f t="shared" si="125"/>
        <v>15842.839875805796</v>
      </c>
      <c r="BJ97" s="193">
        <f t="shared" si="126"/>
        <v>1210.0664291826135</v>
      </c>
      <c r="BK97" s="193">
        <f t="shared" si="127"/>
        <v>419.00807697069598</v>
      </c>
      <c r="BL97" s="193">
        <f t="shared" si="128"/>
        <v>1405.1219132896613</v>
      </c>
      <c r="BM97" s="193">
        <f t="shared" si="129"/>
        <v>5880.5616319680448</v>
      </c>
      <c r="BN97" s="193">
        <f t="shared" si="130"/>
        <v>6928.0818243947815</v>
      </c>
      <c r="BO97" s="142">
        <f t="shared" si="169"/>
        <v>36121.385945749651</v>
      </c>
      <c r="BQ97" s="244">
        <f t="shared" si="155"/>
        <v>1408.7340518842364</v>
      </c>
      <c r="BR97" s="142">
        <f t="shared" si="135"/>
        <v>7.2242771891499302</v>
      </c>
      <c r="BS97" s="142">
        <f t="shared" si="136"/>
        <v>8918.3701900055894</v>
      </c>
      <c r="BT97" s="142">
        <f t="shared" si="137"/>
        <v>1607.4016745858596</v>
      </c>
      <c r="BU97" s="142">
        <f t="shared" si="138"/>
        <v>8336.8158762790208</v>
      </c>
      <c r="BV97" s="142">
        <f t="shared" si="139"/>
        <v>1210.0664291826135</v>
      </c>
      <c r="BW97" s="142">
        <f t="shared" si="140"/>
        <v>419.00807697069598</v>
      </c>
      <c r="BX97" s="142">
        <f t="shared" si="141"/>
        <v>1405.1219132896613</v>
      </c>
      <c r="BY97" s="142">
        <f t="shared" si="142"/>
        <v>5880.5616319680448</v>
      </c>
      <c r="BZ97" s="142">
        <f t="shared" si="143"/>
        <v>6928.0818243947797</v>
      </c>
      <c r="CA97" s="25"/>
      <c r="CB97" s="133">
        <f t="shared" si="144"/>
        <v>3.9</v>
      </c>
      <c r="CC97" s="133">
        <f t="shared" si="145"/>
        <v>1.9999999999999997E-2</v>
      </c>
      <c r="CD97" s="133">
        <f t="shared" si="146"/>
        <v>24.69</v>
      </c>
      <c r="CE97" s="133">
        <f t="shared" si="147"/>
        <v>4.45</v>
      </c>
      <c r="CF97" s="133">
        <f t="shared" si="148"/>
        <v>23.080000000000002</v>
      </c>
      <c r="CG97" s="133">
        <f t="shared" si="149"/>
        <v>3.3500000000000005</v>
      </c>
      <c r="CH97" s="133">
        <f t="shared" si="150"/>
        <v>1.1600000000000001</v>
      </c>
      <c r="CI97" s="133">
        <f t="shared" si="151"/>
        <v>3.8899999999999992</v>
      </c>
      <c r="CJ97" s="133">
        <f t="shared" si="152"/>
        <v>16.280000000000005</v>
      </c>
      <c r="CK97" s="133">
        <f t="shared" si="153"/>
        <v>19.179999999999993</v>
      </c>
      <c r="CQ97" s="242">
        <f>($AM97/$AG97)*'(2) 1897 HHs by sector, estate'!CO97</f>
        <v>4172.4198606674818</v>
      </c>
      <c r="CR97" s="242">
        <f>($AM97/$AG97)*'(2) 1897 HHs by sector, estate'!CP97</f>
        <v>203.95091833797849</v>
      </c>
      <c r="CS97" s="242">
        <f>($AM97/$AG97)*'(2) 1897 HHs by sector, estate'!CQ97</f>
        <v>608.38668395094669</v>
      </c>
      <c r="CT97" s="242">
        <f>($AM97/$AG97)*'(2) 1897 HHs by sector, estate'!CR97</f>
        <v>21533.7873903861</v>
      </c>
      <c r="CU97" s="242">
        <f>($AM97/$AG97)*'(2) 1897 HHs by sector, estate'!CS97</f>
        <v>9178.8858739657662</v>
      </c>
      <c r="CV97" s="242">
        <f t="shared" si="133"/>
        <v>35697.430727308274</v>
      </c>
      <c r="CW97" s="242">
        <f>($AM97/$AG97)*'(2) 1897 HHs by sector, estate'!CT97</f>
        <v>423.95521844137926</v>
      </c>
      <c r="CX97" s="242">
        <f>($AM97/$AG97)*'(2) 1897 HHs by sector, estate'!CU97</f>
        <v>36121.385945749651</v>
      </c>
      <c r="CZ97" s="255">
        <f t="shared" si="156"/>
        <v>11.551106779053265</v>
      </c>
      <c r="DA97" s="255">
        <f t="shared" si="157"/>
        <v>0.56462650310342566</v>
      </c>
      <c r="DB97" s="255">
        <f t="shared" si="158"/>
        <v>1.6842838889534211</v>
      </c>
      <c r="DC97" s="255">
        <f t="shared" si="159"/>
        <v>59.615064113894967</v>
      </c>
      <c r="DD97" s="255">
        <f t="shared" si="160"/>
        <v>25.41122283555632</v>
      </c>
      <c r="DE97" s="255">
        <f t="shared" si="161"/>
        <v>98.826304120561403</v>
      </c>
      <c r="DF97" s="255">
        <f t="shared" si="162"/>
        <v>1.1736958794386056</v>
      </c>
      <c r="DG97" s="255">
        <f t="shared" si="163"/>
        <v>100</v>
      </c>
      <c r="DI97" s="355">
        <f t="shared" si="164"/>
        <v>0</v>
      </c>
    </row>
    <row r="98" spans="1:115">
      <c r="A98" s="1">
        <f t="shared" si="154"/>
        <v>88</v>
      </c>
      <c r="B98" s="25">
        <v>5</v>
      </c>
      <c r="C98" s="1">
        <v>7</v>
      </c>
      <c r="D98" s="203">
        <v>1</v>
      </c>
      <c r="E98" s="4" t="s">
        <v>466</v>
      </c>
      <c r="F98" s="142">
        <v>1505.0772000000002</v>
      </c>
      <c r="G98" s="142">
        <v>1155.4128000000001</v>
      </c>
      <c r="H98" s="142">
        <v>26.604900000000001</v>
      </c>
      <c r="I98" s="142">
        <v>323.0594999999999</v>
      </c>
      <c r="J98" s="153"/>
      <c r="K98" s="142">
        <v>22.804200000000002</v>
      </c>
      <c r="L98" s="142">
        <v>8863.232399999999</v>
      </c>
      <c r="M98" s="142">
        <v>946.37430000000018</v>
      </c>
      <c r="P98" s="142">
        <v>1026.1890000000001</v>
      </c>
      <c r="Q98" s="142">
        <v>3762.6929999999998</v>
      </c>
      <c r="R98" s="142">
        <v>380.07</v>
      </c>
      <c r="S98" s="142">
        <v>410.47560000000004</v>
      </c>
      <c r="T98" s="142">
        <v>2337.4304999999995</v>
      </c>
      <c r="U98" s="153"/>
      <c r="V98" s="142">
        <v>2208.2066999999997</v>
      </c>
      <c r="W98" s="142">
        <v>3401.6264999999999</v>
      </c>
      <c r="X98" s="142">
        <v>8426.1519000000008</v>
      </c>
      <c r="Y98" s="142">
        <v>13579.901099999999</v>
      </c>
      <c r="Z98" s="142">
        <v>1159.2134999999998</v>
      </c>
      <c r="AA98" s="142">
        <v>288.85320000000002</v>
      </c>
      <c r="AB98" s="142">
        <v>1440.4653000000001</v>
      </c>
      <c r="AC98" s="142">
        <v>4503.8294999999998</v>
      </c>
      <c r="AD98" s="142">
        <v>6187.5395999999992</v>
      </c>
      <c r="AE98" s="142">
        <v>38007</v>
      </c>
      <c r="AG98" s="153">
        <v>215919</v>
      </c>
      <c r="AH98" s="142">
        <v>122.5</v>
      </c>
      <c r="AI98" s="142">
        <v>117.3</v>
      </c>
      <c r="AJ98" s="142">
        <v>239.8</v>
      </c>
      <c r="AK98" s="142">
        <v>121699.47193436029</v>
      </c>
      <c r="AL98" s="142">
        <v>116533.45353388133</v>
      </c>
      <c r="AM98" s="142">
        <v>238232.92546824162</v>
      </c>
      <c r="AN98" s="142">
        <f t="shared" si="134"/>
        <v>10.334396448780153</v>
      </c>
      <c r="AO98" s="296"/>
      <c r="AP98" s="142">
        <f t="shared" si="165"/>
        <v>1660.6178447081998</v>
      </c>
      <c r="AQ98" s="142">
        <f t="shared" si="166"/>
        <v>1274.8177393719516</v>
      </c>
      <c r="AR98" s="142">
        <f t="shared" si="167"/>
        <v>29.35435584080151</v>
      </c>
      <c r="AS98" s="142">
        <f t="shared" si="168"/>
        <v>356.44574949544682</v>
      </c>
      <c r="AT98" s="156"/>
      <c r="AU98" s="142">
        <f t="shared" si="114"/>
        <v>25.160876434972725</v>
      </c>
      <c r="AV98" s="193">
        <f t="shared" si="115"/>
        <v>9779.1939743927305</v>
      </c>
      <c r="AW98" s="193">
        <f t="shared" si="116"/>
        <v>1044.1763720513682</v>
      </c>
      <c r="AX98" s="193"/>
      <c r="AY98" s="193"/>
      <c r="AZ98" s="193">
        <f t="shared" si="117"/>
        <v>1132.2394395737726</v>
      </c>
      <c r="BA98" s="193">
        <f t="shared" si="118"/>
        <v>4151.5446117704987</v>
      </c>
      <c r="BB98" s="193">
        <f t="shared" si="119"/>
        <v>419.34794058287872</v>
      </c>
      <c r="BC98" s="193">
        <f t="shared" si="120"/>
        <v>452.89577582950909</v>
      </c>
      <c r="BD98" s="193">
        <f t="shared" si="121"/>
        <v>2578.9898345847032</v>
      </c>
      <c r="BE98" s="193"/>
      <c r="BF98" s="193">
        <f t="shared" si="122"/>
        <v>2436.4115347865254</v>
      </c>
      <c r="BG98" s="193">
        <f t="shared" si="123"/>
        <v>3753.1640682167645</v>
      </c>
      <c r="BH98" s="193">
        <f t="shared" si="124"/>
        <v>9296.9438427224231</v>
      </c>
      <c r="BI98" s="193">
        <f t="shared" si="125"/>
        <v>14983.301917026256</v>
      </c>
      <c r="BJ98" s="193">
        <f t="shared" si="126"/>
        <v>1279.01121877778</v>
      </c>
      <c r="BK98" s="193">
        <f t="shared" si="127"/>
        <v>318.70443484298789</v>
      </c>
      <c r="BL98" s="193">
        <f t="shared" si="128"/>
        <v>1589.3286948091106</v>
      </c>
      <c r="BM98" s="193">
        <f t="shared" si="129"/>
        <v>4969.2730959071123</v>
      </c>
      <c r="BN98" s="193">
        <f t="shared" si="130"/>
        <v>6826.9844726892652</v>
      </c>
      <c r="BO98" s="142">
        <f t="shared" si="169"/>
        <v>41934.794058287873</v>
      </c>
      <c r="BQ98" s="244">
        <f t="shared" si="155"/>
        <v>1660.6178447081998</v>
      </c>
      <c r="BR98" s="142">
        <f t="shared" si="135"/>
        <v>25.160876434972725</v>
      </c>
      <c r="BS98" s="142">
        <f t="shared" si="136"/>
        <v>9779.1939743927305</v>
      </c>
      <c r="BT98" s="142">
        <f t="shared" si="137"/>
        <v>2436.4115347865254</v>
      </c>
      <c r="BU98" s="142">
        <f t="shared" si="138"/>
        <v>13050.107910939187</v>
      </c>
      <c r="BV98" s="142">
        <f t="shared" si="139"/>
        <v>1279.01121877778</v>
      </c>
      <c r="BW98" s="142">
        <f t="shared" si="140"/>
        <v>318.70443484298789</v>
      </c>
      <c r="BX98" s="142">
        <f t="shared" si="141"/>
        <v>1589.3286948091106</v>
      </c>
      <c r="BY98" s="142">
        <f t="shared" si="142"/>
        <v>4969.2730959071123</v>
      </c>
      <c r="BZ98" s="142">
        <f t="shared" si="143"/>
        <v>6826.9844726892625</v>
      </c>
      <c r="CA98" s="25"/>
      <c r="CB98" s="133">
        <f t="shared" si="144"/>
        <v>3.9600000000000004</v>
      </c>
      <c r="CC98" s="133">
        <f t="shared" si="145"/>
        <v>6.0000000000000005E-2</v>
      </c>
      <c r="CD98" s="133">
        <f t="shared" si="146"/>
        <v>23.319999999999997</v>
      </c>
      <c r="CE98" s="133">
        <f t="shared" si="147"/>
        <v>5.81</v>
      </c>
      <c r="CF98" s="133">
        <f t="shared" si="148"/>
        <v>31.120000000000005</v>
      </c>
      <c r="CG98" s="133">
        <f t="shared" si="149"/>
        <v>3.05</v>
      </c>
      <c r="CH98" s="133">
        <f t="shared" si="150"/>
        <v>0.76000000000000012</v>
      </c>
      <c r="CI98" s="133">
        <f t="shared" si="151"/>
        <v>3.7900000000000005</v>
      </c>
      <c r="CJ98" s="133">
        <f t="shared" si="152"/>
        <v>11.85</v>
      </c>
      <c r="CK98" s="133">
        <f t="shared" si="153"/>
        <v>16.279999999999987</v>
      </c>
      <c r="CQ98" s="242">
        <f>($AM98/$AG98)*'(2) 1897 HHs by sector, estate'!CO98</f>
        <v>2369.6220448648351</v>
      </c>
      <c r="CR98" s="242">
        <f>($AM98/$AG98)*'(2) 1897 HHs by sector, estate'!CP98</f>
        <v>216.74438177765396</v>
      </c>
      <c r="CS98" s="242">
        <f>($AM98/$AG98)*'(2) 1897 HHs by sector, estate'!CQ98</f>
        <v>1099.8417867444932</v>
      </c>
      <c r="CT98" s="242">
        <f>($AM98/$AG98)*'(2) 1897 HHs by sector, estate'!CR98</f>
        <v>28870.118594308478</v>
      </c>
      <c r="CU98" s="242">
        <f>($AM98/$AG98)*'(2) 1897 HHs by sector, estate'!CS98</f>
        <v>9107.7309887662032</v>
      </c>
      <c r="CV98" s="242">
        <f t="shared" si="133"/>
        <v>41664.05779646166</v>
      </c>
      <c r="CW98" s="242">
        <f>($AM98/$AG98)*'(2) 1897 HHs by sector, estate'!CT98</f>
        <v>270.73626182620933</v>
      </c>
      <c r="CX98" s="242">
        <f>($AM98/$AG98)*'(2) 1897 HHs by sector, estate'!CU98</f>
        <v>41934.794058287873</v>
      </c>
      <c r="CZ98" s="255">
        <f t="shared" si="156"/>
        <v>5.6507301349117025</v>
      </c>
      <c r="DA98" s="255">
        <f t="shared" si="157"/>
        <v>0.51686048935017292</v>
      </c>
      <c r="DB98" s="255">
        <f t="shared" si="158"/>
        <v>2.6227427878046861</v>
      </c>
      <c r="DC98" s="255">
        <f t="shared" si="159"/>
        <v>68.845261417475996</v>
      </c>
      <c r="DD98" s="255">
        <f t="shared" si="160"/>
        <v>21.718792695408926</v>
      </c>
      <c r="DE98" s="255">
        <f t="shared" si="161"/>
        <v>99.354387524951477</v>
      </c>
      <c r="DF98" s="255">
        <f t="shared" si="162"/>
        <v>0.6456124750485136</v>
      </c>
      <c r="DG98" s="255">
        <f t="shared" si="163"/>
        <v>100</v>
      </c>
      <c r="DI98" s="355">
        <f t="shared" si="164"/>
        <v>0</v>
      </c>
    </row>
    <row r="99" spans="1:115">
      <c r="A99" s="1">
        <f t="shared" si="154"/>
        <v>89</v>
      </c>
      <c r="B99" s="25">
        <v>11</v>
      </c>
      <c r="C99" s="1">
        <v>7</v>
      </c>
      <c r="D99" s="203">
        <v>1</v>
      </c>
      <c r="E99" s="4" t="s">
        <v>605</v>
      </c>
      <c r="F99" s="142">
        <v>3275.2962000000002</v>
      </c>
      <c r="G99" s="142">
        <v>2959.605</v>
      </c>
      <c r="H99" s="142">
        <v>48.230599999999995</v>
      </c>
      <c r="I99" s="142">
        <v>267.46059999999989</v>
      </c>
      <c r="J99" s="153"/>
      <c r="K99" s="142">
        <v>8.7691999999999997</v>
      </c>
      <c r="L99" s="142">
        <v>13136.2616</v>
      </c>
      <c r="M99" s="142">
        <v>1008.4579999999997</v>
      </c>
      <c r="P99" s="142">
        <v>1841.5319999999999</v>
      </c>
      <c r="Q99" s="142">
        <v>4757.2910000000002</v>
      </c>
      <c r="R99" s="142">
        <v>460.38299999999998</v>
      </c>
      <c r="S99" s="142">
        <v>2236.1459999999997</v>
      </c>
      <c r="T99" s="142">
        <v>2832.4516000000003</v>
      </c>
      <c r="U99" s="153"/>
      <c r="V99" s="142">
        <v>2056.3773999999999</v>
      </c>
      <c r="W99" s="142">
        <v>2253.6844000000001</v>
      </c>
      <c r="X99" s="142">
        <v>7835.2801999999992</v>
      </c>
      <c r="Y99" s="142">
        <v>15280.331</v>
      </c>
      <c r="Z99" s="142">
        <v>1039.1502</v>
      </c>
      <c r="AA99" s="142">
        <v>569.99799999999993</v>
      </c>
      <c r="AB99" s="142">
        <v>1538.9946</v>
      </c>
      <c r="AC99" s="142">
        <v>3726.91</v>
      </c>
      <c r="AD99" s="142">
        <v>8405.2782000000007</v>
      </c>
      <c r="AE99" s="142">
        <v>43846</v>
      </c>
      <c r="AG99" s="153">
        <v>254591</v>
      </c>
      <c r="AH99" s="142">
        <v>143.9</v>
      </c>
      <c r="AI99" s="142">
        <v>127.4</v>
      </c>
      <c r="AJ99" s="142">
        <v>271.3</v>
      </c>
      <c r="AK99" s="142">
        <v>143329.42950829104</v>
      </c>
      <c r="AL99" s="142">
        <v>126894.85280998112</v>
      </c>
      <c r="AM99" s="142">
        <v>270224.28231827216</v>
      </c>
      <c r="AN99" s="142">
        <f t="shared" si="134"/>
        <v>6.1405479055709602</v>
      </c>
      <c r="AO99" s="296"/>
      <c r="AP99" s="142">
        <f t="shared" si="165"/>
        <v>3476.4173322103456</v>
      </c>
      <c r="AQ99" s="142">
        <f t="shared" si="166"/>
        <v>3141.3409628406735</v>
      </c>
      <c r="AR99" s="142">
        <f t="shared" si="167"/>
        <v>51.192223098144304</v>
      </c>
      <c r="AS99" s="142">
        <f t="shared" si="168"/>
        <v>283.88414627152741</v>
      </c>
      <c r="AT99" s="156"/>
      <c r="AU99" s="142">
        <f t="shared" si="114"/>
        <v>9.3076769269353274</v>
      </c>
      <c r="AV99" s="193">
        <f t="shared" si="115"/>
        <v>13942.900036549123</v>
      </c>
      <c r="AW99" s="193">
        <f t="shared" si="116"/>
        <v>1070.3828465975625</v>
      </c>
      <c r="AX99" s="193"/>
      <c r="AY99" s="193"/>
      <c r="AZ99" s="193">
        <f t="shared" si="117"/>
        <v>1954.6121546564191</v>
      </c>
      <c r="BA99" s="193">
        <f t="shared" si="118"/>
        <v>5049.4147328624167</v>
      </c>
      <c r="BB99" s="193">
        <f t="shared" si="119"/>
        <v>488.65303866410477</v>
      </c>
      <c r="BC99" s="193">
        <f t="shared" si="120"/>
        <v>2373.4576163685083</v>
      </c>
      <c r="BD99" s="193">
        <f t="shared" si="121"/>
        <v>3006.3796474001115</v>
      </c>
      <c r="BE99" s="193"/>
      <c r="BF99" s="193">
        <f t="shared" si="122"/>
        <v>2182.6502393663345</v>
      </c>
      <c r="BG99" s="193">
        <f t="shared" si="123"/>
        <v>2392.0729702223794</v>
      </c>
      <c r="BH99" s="193">
        <f t="shared" si="124"/>
        <v>8316.4093342167162</v>
      </c>
      <c r="BI99" s="193">
        <f t="shared" si="125"/>
        <v>16218.62704518481</v>
      </c>
      <c r="BJ99" s="193">
        <f t="shared" si="126"/>
        <v>1102.9597158418364</v>
      </c>
      <c r="BK99" s="193">
        <f t="shared" si="127"/>
        <v>604.99900025079626</v>
      </c>
      <c r="BL99" s="193">
        <f t="shared" si="128"/>
        <v>1633.4973006771502</v>
      </c>
      <c r="BM99" s="193">
        <f t="shared" si="129"/>
        <v>3955.7626939475144</v>
      </c>
      <c r="BN99" s="193">
        <f t="shared" si="130"/>
        <v>8921.4083344675146</v>
      </c>
      <c r="BO99" s="142">
        <f t="shared" si="169"/>
        <v>46538.384634676644</v>
      </c>
      <c r="BQ99" s="244">
        <f t="shared" si="155"/>
        <v>3476.4173322103456</v>
      </c>
      <c r="BR99" s="142">
        <f t="shared" si="135"/>
        <v>9.3076769269353274</v>
      </c>
      <c r="BS99" s="142">
        <f t="shared" si="136"/>
        <v>13942.900036549123</v>
      </c>
      <c r="BT99" s="142">
        <f t="shared" si="137"/>
        <v>2182.6502393663345</v>
      </c>
      <c r="BU99" s="142">
        <f t="shared" si="138"/>
        <v>10708.482304439096</v>
      </c>
      <c r="BV99" s="142">
        <f t="shared" si="139"/>
        <v>1102.9597158418364</v>
      </c>
      <c r="BW99" s="142">
        <f t="shared" si="140"/>
        <v>604.99900025079626</v>
      </c>
      <c r="BX99" s="142">
        <f t="shared" si="141"/>
        <v>1633.4973006771502</v>
      </c>
      <c r="BY99" s="142">
        <f t="shared" si="142"/>
        <v>3955.7626939475144</v>
      </c>
      <c r="BZ99" s="142">
        <f t="shared" si="143"/>
        <v>8921.4083344675164</v>
      </c>
      <c r="CA99" s="25"/>
      <c r="CB99" s="133">
        <f t="shared" si="144"/>
        <v>7.4700000000000006</v>
      </c>
      <c r="CC99" s="133">
        <f t="shared" si="145"/>
        <v>1.9999999999999997E-2</v>
      </c>
      <c r="CD99" s="133">
        <f t="shared" si="146"/>
        <v>29.96</v>
      </c>
      <c r="CE99" s="133">
        <f t="shared" si="147"/>
        <v>4.6899999999999995</v>
      </c>
      <c r="CF99" s="133">
        <f t="shared" si="148"/>
        <v>23.009999999999998</v>
      </c>
      <c r="CG99" s="133">
        <f t="shared" si="149"/>
        <v>2.37</v>
      </c>
      <c r="CH99" s="133">
        <f t="shared" si="150"/>
        <v>1.2999999999999996</v>
      </c>
      <c r="CI99" s="133">
        <f t="shared" si="151"/>
        <v>3.51</v>
      </c>
      <c r="CJ99" s="133">
        <f t="shared" si="152"/>
        <v>8.5</v>
      </c>
      <c r="CK99" s="133">
        <f t="shared" si="153"/>
        <v>19.169999999999987</v>
      </c>
      <c r="CQ99" s="242">
        <f>($AM99/$AG99)*'(2) 1897 HHs by sector, estate'!CO99</f>
        <v>1997.0535177356717</v>
      </c>
      <c r="CR99" s="242">
        <f>($AM99/$AG99)*'(2) 1897 HHs by sector, estate'!CP99</f>
        <v>123.57054260771753</v>
      </c>
      <c r="CS99" s="242">
        <f>($AM99/$AG99)*'(2) 1897 HHs by sector, estate'!CQ99</f>
        <v>685.30468082297784</v>
      </c>
      <c r="CT99" s="242">
        <f>($AM99/$AG99)*'(2) 1897 HHs by sector, estate'!CR99</f>
        <v>34096.878316678914</v>
      </c>
      <c r="CU99" s="242">
        <f>($AM99/$AG99)*'(2) 1897 HHs by sector, estate'!CS99</f>
        <v>9114.6070939438032</v>
      </c>
      <c r="CV99" s="242">
        <f t="shared" si="133"/>
        <v>46017.414151789082</v>
      </c>
      <c r="CW99" s="242">
        <f>($AM99/$AG99)*'(2) 1897 HHs by sector, estate'!CT99</f>
        <v>520.9704828875665</v>
      </c>
      <c r="CX99" s="242">
        <f>($AM99/$AG99)*'(2) 1897 HHs by sector, estate'!CU99</f>
        <v>46538.384634676644</v>
      </c>
      <c r="CZ99" s="255">
        <f t="shared" si="156"/>
        <v>4.2911964680605372</v>
      </c>
      <c r="DA99" s="255">
        <f t="shared" si="157"/>
        <v>0.26552391875596548</v>
      </c>
      <c r="DB99" s="255">
        <f t="shared" si="158"/>
        <v>1.4725579458818263</v>
      </c>
      <c r="DC99" s="255">
        <f t="shared" si="159"/>
        <v>73.266140594129425</v>
      </c>
      <c r="DD99" s="255">
        <f t="shared" si="160"/>
        <v>19.585138516286907</v>
      </c>
      <c r="DE99" s="255">
        <f t="shared" si="161"/>
        <v>98.880557443114654</v>
      </c>
      <c r="DF99" s="255">
        <f t="shared" si="162"/>
        <v>1.1194425568853572</v>
      </c>
      <c r="DG99" s="255">
        <f t="shared" si="163"/>
        <v>100</v>
      </c>
      <c r="DI99" s="355">
        <f t="shared" si="164"/>
        <v>0</v>
      </c>
    </row>
    <row r="100" spans="1:115">
      <c r="A100" s="1">
        <f t="shared" si="154"/>
        <v>90</v>
      </c>
      <c r="B100" s="25">
        <v>17</v>
      </c>
      <c r="C100" s="1">
        <v>7</v>
      </c>
      <c r="D100" s="203">
        <v>1</v>
      </c>
      <c r="E100" s="4" t="s">
        <v>255</v>
      </c>
      <c r="F100" s="142">
        <v>1192.3402000000001</v>
      </c>
      <c r="G100" s="142">
        <v>1037.3885</v>
      </c>
      <c r="H100" s="142">
        <v>28.889300000000002</v>
      </c>
      <c r="I100" s="142">
        <v>126.06239999999997</v>
      </c>
      <c r="J100" s="153"/>
      <c r="K100" s="142">
        <v>15.7578</v>
      </c>
      <c r="L100" s="142">
        <v>4601.2776000000003</v>
      </c>
      <c r="M100" s="142">
        <v>840.41600000000005</v>
      </c>
      <c r="P100" s="142">
        <v>793.14260000000002</v>
      </c>
      <c r="Q100" s="142">
        <v>52.526000000000003</v>
      </c>
      <c r="R100" s="142">
        <v>249.49849999999998</v>
      </c>
      <c r="S100" s="142">
        <v>178.58840000000001</v>
      </c>
      <c r="T100" s="142">
        <v>2487.1061000000004</v>
      </c>
      <c r="U100" s="153"/>
      <c r="V100" s="142">
        <v>2171.9501</v>
      </c>
      <c r="W100" s="142">
        <v>1097.7933999999998</v>
      </c>
      <c r="X100" s="142">
        <v>4215.2115000000003</v>
      </c>
      <c r="Y100" s="142">
        <v>12968.669400000001</v>
      </c>
      <c r="Z100" s="142">
        <v>911.32610000000011</v>
      </c>
      <c r="AA100" s="142">
        <v>281.01410000000004</v>
      </c>
      <c r="AB100" s="142">
        <v>866.67899999999997</v>
      </c>
      <c r="AC100" s="142">
        <v>3724.0933999999997</v>
      </c>
      <c r="AD100" s="142">
        <v>7185.5568000000003</v>
      </c>
      <c r="AE100" s="142">
        <v>26263</v>
      </c>
      <c r="AG100" s="153">
        <v>143144</v>
      </c>
      <c r="AH100" s="142">
        <v>83.2</v>
      </c>
      <c r="AI100" s="142">
        <v>70.900000000000006</v>
      </c>
      <c r="AJ100" s="142">
        <v>154.10000000000002</v>
      </c>
      <c r="AK100" s="142">
        <v>82817.379252358354</v>
      </c>
      <c r="AL100" s="142">
        <v>70573.944579233255</v>
      </c>
      <c r="AM100" s="142">
        <v>153391.32383159161</v>
      </c>
      <c r="AN100" s="142">
        <f t="shared" si="134"/>
        <v>7.1587519082822961</v>
      </c>
      <c r="AO100" s="296"/>
      <c r="AP100" s="142">
        <f t="shared" si="165"/>
        <v>1277.6968768207171</v>
      </c>
      <c r="AQ100" s="142">
        <f t="shared" si="166"/>
        <v>1111.652569040051</v>
      </c>
      <c r="AR100" s="142">
        <f t="shared" si="167"/>
        <v>30.957413315039396</v>
      </c>
      <c r="AS100" s="142">
        <f t="shared" si="168"/>
        <v>135.08689446562641</v>
      </c>
      <c r="AT100" s="156"/>
      <c r="AU100" s="142">
        <f t="shared" si="114"/>
        <v>16.885861808203309</v>
      </c>
      <c r="AV100" s="193">
        <f t="shared" si="115"/>
        <v>4930.6716479953666</v>
      </c>
      <c r="AW100" s="193">
        <f t="shared" si="116"/>
        <v>900.57929643750981</v>
      </c>
      <c r="AX100" s="193"/>
      <c r="AY100" s="193"/>
      <c r="AZ100" s="193">
        <f t="shared" si="117"/>
        <v>849.92171101289978</v>
      </c>
      <c r="BA100" s="193">
        <f t="shared" si="118"/>
        <v>56.286206027344363</v>
      </c>
      <c r="BB100" s="193">
        <f t="shared" si="119"/>
        <v>267.3594786298857</v>
      </c>
      <c r="BC100" s="193">
        <f t="shared" si="120"/>
        <v>191.37310049297082</v>
      </c>
      <c r="BD100" s="193">
        <f t="shared" si="121"/>
        <v>2665.1518553947558</v>
      </c>
      <c r="BE100" s="193"/>
      <c r="BF100" s="193">
        <f t="shared" si="122"/>
        <v>2327.4346192306893</v>
      </c>
      <c r="BG100" s="193">
        <f t="shared" si="123"/>
        <v>1176.3817059714968</v>
      </c>
      <c r="BH100" s="193">
        <f t="shared" si="124"/>
        <v>4516.9680336943848</v>
      </c>
      <c r="BI100" s="193">
        <f t="shared" si="125"/>
        <v>13897.064268151322</v>
      </c>
      <c r="BJ100" s="193">
        <f t="shared" si="126"/>
        <v>976.56567457442475</v>
      </c>
      <c r="BK100" s="193">
        <f t="shared" si="127"/>
        <v>301.13120224629233</v>
      </c>
      <c r="BL100" s="193">
        <f t="shared" si="128"/>
        <v>928.7223994511819</v>
      </c>
      <c r="BM100" s="193">
        <f t="shared" si="129"/>
        <v>3990.692007338715</v>
      </c>
      <c r="BN100" s="193">
        <f t="shared" si="130"/>
        <v>7699.9529845407087</v>
      </c>
      <c r="BO100" s="142">
        <f t="shared" si="169"/>
        <v>28143.103013672182</v>
      </c>
      <c r="BQ100" s="244">
        <f t="shared" si="155"/>
        <v>1277.6968768207171</v>
      </c>
      <c r="BR100" s="142">
        <f t="shared" si="135"/>
        <v>16.885861808203309</v>
      </c>
      <c r="BS100" s="142">
        <f t="shared" si="136"/>
        <v>4930.6716479953666</v>
      </c>
      <c r="BT100" s="142">
        <f t="shared" si="137"/>
        <v>2327.4346192306893</v>
      </c>
      <c r="BU100" s="142">
        <f t="shared" si="138"/>
        <v>5693.3497396658813</v>
      </c>
      <c r="BV100" s="142">
        <f t="shared" si="139"/>
        <v>976.56567457442475</v>
      </c>
      <c r="BW100" s="142">
        <f t="shared" si="140"/>
        <v>301.13120224629233</v>
      </c>
      <c r="BX100" s="142">
        <f t="shared" si="141"/>
        <v>928.7223994511819</v>
      </c>
      <c r="BY100" s="142">
        <f t="shared" si="142"/>
        <v>3990.692007338715</v>
      </c>
      <c r="BZ100" s="142">
        <f t="shared" si="143"/>
        <v>7699.9529845407087</v>
      </c>
      <c r="CA100" s="25"/>
      <c r="CB100" s="133">
        <f t="shared" si="144"/>
        <v>4.54</v>
      </c>
      <c r="CC100" s="133">
        <f t="shared" si="145"/>
        <v>0.06</v>
      </c>
      <c r="CD100" s="133">
        <f t="shared" si="146"/>
        <v>17.52</v>
      </c>
      <c r="CE100" s="133">
        <f t="shared" si="147"/>
        <v>8.27</v>
      </c>
      <c r="CF100" s="133">
        <f t="shared" si="148"/>
        <v>20.229999999999997</v>
      </c>
      <c r="CG100" s="133">
        <f t="shared" si="149"/>
        <v>3.47</v>
      </c>
      <c r="CH100" s="133">
        <f t="shared" si="150"/>
        <v>1.07</v>
      </c>
      <c r="CI100" s="133">
        <f t="shared" si="151"/>
        <v>3.2999999999999994</v>
      </c>
      <c r="CJ100" s="133">
        <f t="shared" si="152"/>
        <v>14.179999999999998</v>
      </c>
      <c r="CK100" s="133">
        <f t="shared" si="153"/>
        <v>27.360000000000014</v>
      </c>
      <c r="CQ100" s="242">
        <f>($AM100/$AG100)*'(2) 1897 HHs by sector, estate'!CO100</f>
        <v>2809.316485234182</v>
      </c>
      <c r="CR100" s="242">
        <f>($AM100/$AG100)*'(2) 1897 HHs by sector, estate'!CP100</f>
        <v>68.812427030020572</v>
      </c>
      <c r="CS100" s="242">
        <f>($AM100/$AG100)*'(2) 1897 HHs by sector, estate'!CQ100</f>
        <v>445.11809941704729</v>
      </c>
      <c r="CT100" s="242">
        <f>($AM100/$AG100)*'(2) 1897 HHs by sector, estate'!CR100</f>
        <v>15960.157718408598</v>
      </c>
      <c r="CU100" s="242">
        <f>($AM100/$AG100)*'(2) 1897 HHs by sector, estate'!CS100</f>
        <v>8495.582241126338</v>
      </c>
      <c r="CV100" s="242">
        <f t="shared" si="133"/>
        <v>27778.986971216189</v>
      </c>
      <c r="CW100" s="242">
        <f>($AM100/$AG100)*'(2) 1897 HHs by sector, estate'!CT100</f>
        <v>364.11604245599455</v>
      </c>
      <c r="CX100" s="242">
        <f>($AM100/$AG100)*'(2) 1897 HHs by sector, estate'!CU100</f>
        <v>28143.103013672182</v>
      </c>
      <c r="CZ100" s="255">
        <f t="shared" si="156"/>
        <v>9.9822556306935653</v>
      </c>
      <c r="DA100" s="255">
        <f t="shared" si="157"/>
        <v>0.24450902587604093</v>
      </c>
      <c r="DB100" s="255">
        <f t="shared" si="158"/>
        <v>1.5816240988095902</v>
      </c>
      <c r="DC100" s="255">
        <f t="shared" si="159"/>
        <v>56.710724864472141</v>
      </c>
      <c r="DD100" s="255">
        <f t="shared" si="160"/>
        <v>30.18708433465601</v>
      </c>
      <c r="DE100" s="255">
        <f t="shared" si="161"/>
        <v>98.706197954507346</v>
      </c>
      <c r="DF100" s="255">
        <f t="shared" si="162"/>
        <v>1.2938020454926509</v>
      </c>
      <c r="DG100" s="255">
        <f t="shared" si="163"/>
        <v>100</v>
      </c>
      <c r="DI100" s="355">
        <f t="shared" si="164"/>
        <v>0</v>
      </c>
    </row>
    <row r="101" spans="1:115">
      <c r="A101" s="1">
        <f t="shared" si="154"/>
        <v>91</v>
      </c>
      <c r="B101" s="25">
        <v>22</v>
      </c>
      <c r="C101" s="1">
        <v>7</v>
      </c>
      <c r="D101" s="203">
        <v>1</v>
      </c>
      <c r="E101" s="20" t="s">
        <v>563</v>
      </c>
      <c r="F101" s="142">
        <v>2231.6631000000002</v>
      </c>
      <c r="G101" s="142">
        <v>1853.8771999999999</v>
      </c>
      <c r="H101" s="142">
        <v>23.368199999999998</v>
      </c>
      <c r="I101" s="142">
        <v>354.41770000000025</v>
      </c>
      <c r="J101" s="153"/>
      <c r="K101" s="142">
        <v>11.684099999999999</v>
      </c>
      <c r="L101" s="142">
        <v>10122.3253</v>
      </c>
      <c r="M101" s="142">
        <v>1285.2510000000002</v>
      </c>
      <c r="P101" s="142">
        <v>1098.3053999999997</v>
      </c>
      <c r="Q101" s="142">
        <v>4389.3269</v>
      </c>
      <c r="R101" s="142">
        <v>327.15479999999997</v>
      </c>
      <c r="S101" s="142">
        <v>186.94559999999998</v>
      </c>
      <c r="T101" s="142">
        <v>2835.3416000000007</v>
      </c>
      <c r="U101" s="153"/>
      <c r="V101" s="142">
        <v>1666.9316000000001</v>
      </c>
      <c r="W101" s="142">
        <v>3205.3380999999999</v>
      </c>
      <c r="X101" s="142">
        <v>7625.8226000000004</v>
      </c>
      <c r="Y101" s="142">
        <v>14083.235199999999</v>
      </c>
      <c r="Z101" s="142">
        <v>1145.0418</v>
      </c>
      <c r="AA101" s="142">
        <v>467.36400000000003</v>
      </c>
      <c r="AB101" s="142">
        <v>1725.3521000000001</v>
      </c>
      <c r="AC101" s="142">
        <v>4428.2739000000001</v>
      </c>
      <c r="AD101" s="142">
        <v>6317.2033999999985</v>
      </c>
      <c r="AE101" s="142">
        <v>38947</v>
      </c>
      <c r="AG101" s="153">
        <v>224945</v>
      </c>
      <c r="AH101" s="142">
        <v>131.19999999999999</v>
      </c>
      <c r="AI101" s="142">
        <v>121.8</v>
      </c>
      <c r="AJ101" s="142">
        <v>253</v>
      </c>
      <c r="AK101" s="142">
        <v>130239.75602198808</v>
      </c>
      <c r="AL101" s="142">
        <v>120908.55398992496</v>
      </c>
      <c r="AM101" s="142">
        <v>251148.31001191304</v>
      </c>
      <c r="AN101" s="142">
        <f t="shared" si="134"/>
        <v>11.648763036259103</v>
      </c>
      <c r="AO101" s="296"/>
      <c r="AP101" s="142">
        <f t="shared" si="165"/>
        <v>2491.6242462866344</v>
      </c>
      <c r="AQ101" s="142">
        <f t="shared" si="166"/>
        <v>2069.830962011235</v>
      </c>
      <c r="AR101" s="142">
        <f t="shared" si="167"/>
        <v>26.090306243839098</v>
      </c>
      <c r="AS101" s="142">
        <f t="shared" si="168"/>
        <v>395.70297803155995</v>
      </c>
      <c r="AT101" s="156"/>
      <c r="AU101" s="142">
        <f t="shared" si="114"/>
        <v>13.045153121919549</v>
      </c>
      <c r="AV101" s="193">
        <f t="shared" si="115"/>
        <v>11301.450987956305</v>
      </c>
      <c r="AW101" s="193">
        <f t="shared" si="116"/>
        <v>1434.9668434111509</v>
      </c>
      <c r="AX101" s="193"/>
      <c r="AY101" s="193"/>
      <c r="AZ101" s="193">
        <f t="shared" si="117"/>
        <v>1226.2443934604375</v>
      </c>
      <c r="BA101" s="193">
        <f t="shared" si="118"/>
        <v>4900.629189467777</v>
      </c>
      <c r="BB101" s="193">
        <f t="shared" si="119"/>
        <v>365.26428741374735</v>
      </c>
      <c r="BC101" s="193">
        <f t="shared" si="120"/>
        <v>208.72244995071279</v>
      </c>
      <c r="BD101" s="193">
        <f t="shared" si="121"/>
        <v>3165.6238242524778</v>
      </c>
      <c r="BE101" s="193"/>
      <c r="BF101" s="193">
        <f t="shared" si="122"/>
        <v>1861.1085120605226</v>
      </c>
      <c r="BG101" s="193">
        <f t="shared" si="123"/>
        <v>3578.7203397799299</v>
      </c>
      <c r="BH101" s="193">
        <f t="shared" si="124"/>
        <v>8514.136604239493</v>
      </c>
      <c r="BI101" s="193">
        <f t="shared" si="125"/>
        <v>15723.75789628703</v>
      </c>
      <c r="BJ101" s="193">
        <f t="shared" si="126"/>
        <v>1278.4250059481158</v>
      </c>
      <c r="BK101" s="193">
        <f t="shared" si="127"/>
        <v>521.80612487678206</v>
      </c>
      <c r="BL101" s="193">
        <f t="shared" si="128"/>
        <v>1926.3342776701202</v>
      </c>
      <c r="BM101" s="193">
        <f t="shared" si="129"/>
        <v>4944.1130332075099</v>
      </c>
      <c r="BN101" s="193">
        <f t="shared" si="130"/>
        <v>7053.0794545845019</v>
      </c>
      <c r="BO101" s="142">
        <f t="shared" si="169"/>
        <v>43483.843739731834</v>
      </c>
      <c r="BQ101" s="244">
        <f t="shared" si="155"/>
        <v>2491.6242462866344</v>
      </c>
      <c r="BR101" s="142">
        <f t="shared" si="135"/>
        <v>13.045153121919549</v>
      </c>
      <c r="BS101" s="142">
        <f t="shared" si="136"/>
        <v>11301.450987956305</v>
      </c>
      <c r="BT101" s="142">
        <f t="shared" si="137"/>
        <v>1861.1085120605226</v>
      </c>
      <c r="BU101" s="142">
        <f t="shared" si="138"/>
        <v>12092.856944019422</v>
      </c>
      <c r="BV101" s="142">
        <f t="shared" si="139"/>
        <v>1278.4250059481158</v>
      </c>
      <c r="BW101" s="142">
        <f t="shared" si="140"/>
        <v>521.80612487678206</v>
      </c>
      <c r="BX101" s="142">
        <f t="shared" si="141"/>
        <v>1926.3342776701202</v>
      </c>
      <c r="BY101" s="142">
        <f t="shared" si="142"/>
        <v>4944.1130332075099</v>
      </c>
      <c r="BZ101" s="142">
        <f t="shared" si="143"/>
        <v>7053.0794545845056</v>
      </c>
      <c r="CA101" s="25"/>
      <c r="CB101" s="133">
        <f t="shared" si="144"/>
        <v>5.73</v>
      </c>
      <c r="CC101" s="133">
        <f t="shared" si="145"/>
        <v>0.03</v>
      </c>
      <c r="CD101" s="133">
        <f t="shared" si="146"/>
        <v>25.990000000000002</v>
      </c>
      <c r="CE101" s="133">
        <f t="shared" si="147"/>
        <v>4.28</v>
      </c>
      <c r="CF101" s="133">
        <f t="shared" si="148"/>
        <v>27.81</v>
      </c>
      <c r="CG101" s="133">
        <f t="shared" si="149"/>
        <v>2.9399999999999995</v>
      </c>
      <c r="CH101" s="133">
        <f t="shared" si="150"/>
        <v>1.2000000000000002</v>
      </c>
      <c r="CI101" s="133">
        <f t="shared" si="151"/>
        <v>4.43</v>
      </c>
      <c r="CJ101" s="133">
        <f t="shared" si="152"/>
        <v>11.370000000000001</v>
      </c>
      <c r="CK101" s="133">
        <f t="shared" si="153"/>
        <v>16.22</v>
      </c>
      <c r="CQ101" s="242">
        <f>($AM101/$AG101)*'(2) 1897 HHs by sector, estate'!CO101</f>
        <v>3149.579968665455</v>
      </c>
      <c r="CR101" s="242">
        <f>($AM101/$AG101)*'(2) 1897 HHs by sector, estate'!CP101</f>
        <v>257.10067871632327</v>
      </c>
      <c r="CS101" s="242">
        <f>($AM101/$AG101)*'(2) 1897 HHs by sector, estate'!CQ101</f>
        <v>845.53260804902106</v>
      </c>
      <c r="CT101" s="242">
        <f>($AM101/$AG101)*'(2) 1897 HHs by sector, estate'!CR101</f>
        <v>31871.785265679548</v>
      </c>
      <c r="CU101" s="242">
        <f>($AM101/$AG101)*'(2) 1897 HHs by sector, estate'!CS101</f>
        <v>7068.9155032319622</v>
      </c>
      <c r="CV101" s="242">
        <f t="shared" si="133"/>
        <v>43192.91402434231</v>
      </c>
      <c r="CW101" s="242">
        <f>($AM101/$AG101)*'(2) 1897 HHs by sector, estate'!CT101</f>
        <v>290.92971538952372</v>
      </c>
      <c r="CX101" s="242">
        <f>($AM101/$AG101)*'(2) 1897 HHs by sector, estate'!CU101</f>
        <v>43483.843739731834</v>
      </c>
      <c r="CZ101" s="255">
        <f t="shared" si="156"/>
        <v>7.2431038698348491</v>
      </c>
      <c r="DA101" s="255">
        <f t="shared" si="157"/>
        <v>0.59125564026762101</v>
      </c>
      <c r="DB101" s="255">
        <f t="shared" si="158"/>
        <v>1.9444753161884016</v>
      </c>
      <c r="DC101" s="255">
        <f t="shared" si="159"/>
        <v>73.295694503100748</v>
      </c>
      <c r="DD101" s="255">
        <f t="shared" si="160"/>
        <v>16.256418235568695</v>
      </c>
      <c r="DE101" s="255">
        <f t="shared" si="161"/>
        <v>99.330947564960312</v>
      </c>
      <c r="DF101" s="255">
        <f t="shared" si="162"/>
        <v>0.66905243503967649</v>
      </c>
      <c r="DG101" s="255">
        <f t="shared" si="163"/>
        <v>100</v>
      </c>
      <c r="DI101" s="355">
        <f t="shared" si="164"/>
        <v>0</v>
      </c>
    </row>
    <row r="102" spans="1:115">
      <c r="A102" s="1">
        <f t="shared" si="154"/>
        <v>92</v>
      </c>
      <c r="B102" s="25">
        <v>23</v>
      </c>
      <c r="C102" s="1">
        <v>7</v>
      </c>
      <c r="D102" s="203">
        <v>1</v>
      </c>
      <c r="E102" s="20" t="s">
        <v>564</v>
      </c>
      <c r="F102" s="142">
        <v>2523.0082000000002</v>
      </c>
      <c r="G102" s="142">
        <v>2376.2334000000005</v>
      </c>
      <c r="H102" s="142">
        <v>30.367199999999997</v>
      </c>
      <c r="I102" s="142">
        <v>116.4076</v>
      </c>
      <c r="J102" s="153"/>
      <c r="K102" s="142">
        <v>30.367199999999997</v>
      </c>
      <c r="L102" s="142">
        <v>6248.0514000000003</v>
      </c>
      <c r="M102" s="142">
        <v>812.32259999999997</v>
      </c>
      <c r="P102" s="142">
        <v>756.64940000000013</v>
      </c>
      <c r="Q102" s="142">
        <v>2725.4562000000001</v>
      </c>
      <c r="R102" s="142">
        <v>316.32500000000005</v>
      </c>
      <c r="S102" s="142">
        <v>182.20320000000001</v>
      </c>
      <c r="T102" s="142">
        <v>1455.0950000000003</v>
      </c>
      <c r="U102" s="153"/>
      <c r="V102" s="142">
        <v>1126.117</v>
      </c>
      <c r="W102" s="142">
        <v>1604.4004000000002</v>
      </c>
      <c r="X102" s="142">
        <v>5673.6052000000009</v>
      </c>
      <c r="Y102" s="142">
        <v>8100.450600000001</v>
      </c>
      <c r="Z102" s="142">
        <v>941.3832000000001</v>
      </c>
      <c r="AA102" s="142">
        <v>361.87580000000003</v>
      </c>
      <c r="AB102" s="142">
        <v>1110.9334000000001</v>
      </c>
      <c r="AC102" s="142">
        <v>2209.2138</v>
      </c>
      <c r="AD102" s="142">
        <v>3477.0444000000016</v>
      </c>
      <c r="AE102" s="142">
        <v>25306.000000000004</v>
      </c>
      <c r="AG102" s="153">
        <v>147187</v>
      </c>
      <c r="AH102" s="142">
        <v>85.5</v>
      </c>
      <c r="AI102" s="142">
        <v>80.7</v>
      </c>
      <c r="AJ102" s="142">
        <v>166.2</v>
      </c>
      <c r="AK102" s="142">
        <v>84853.256992401803</v>
      </c>
      <c r="AL102" s="142">
        <v>80089.565371775723</v>
      </c>
      <c r="AM102" s="142">
        <v>164942.82236417753</v>
      </c>
      <c r="AN102" s="142">
        <f t="shared" si="134"/>
        <v>12.063444709232151</v>
      </c>
      <c r="AO102" s="296"/>
      <c r="AP102" s="142">
        <f t="shared" si="165"/>
        <v>2827.3698992163932</v>
      </c>
      <c r="AQ102" s="142">
        <f t="shared" si="166"/>
        <v>2662.8890023713079</v>
      </c>
      <c r="AR102" s="142">
        <f t="shared" si="167"/>
        <v>34.03053038174194</v>
      </c>
      <c r="AS102" s="142">
        <f t="shared" si="168"/>
        <v>130.45036646334412</v>
      </c>
      <c r="AT102" s="156"/>
      <c r="AU102" s="142">
        <f t="shared" si="114"/>
        <v>34.03053038174194</v>
      </c>
      <c r="AV102" s="193">
        <f t="shared" si="115"/>
        <v>7001.7816260434056</v>
      </c>
      <c r="AW102" s="193">
        <f t="shared" si="116"/>
        <v>910.31668771159696</v>
      </c>
      <c r="AX102" s="193"/>
      <c r="AY102" s="193"/>
      <c r="AZ102" s="193">
        <f t="shared" si="117"/>
        <v>847.927382011737</v>
      </c>
      <c r="BA102" s="193">
        <f t="shared" si="118"/>
        <v>3054.2401017613397</v>
      </c>
      <c r="BB102" s="193">
        <f t="shared" si="119"/>
        <v>354.48469147647864</v>
      </c>
      <c r="BC102" s="193">
        <f t="shared" si="120"/>
        <v>204.1831822904517</v>
      </c>
      <c r="BD102" s="193">
        <f t="shared" si="121"/>
        <v>1630.6295807918018</v>
      </c>
      <c r="BE102" s="193"/>
      <c r="BF102" s="193">
        <f t="shared" si="122"/>
        <v>1261.9655016562638</v>
      </c>
      <c r="BG102" s="193">
        <f t="shared" si="123"/>
        <v>1797.9463551686997</v>
      </c>
      <c r="BH102" s="193">
        <f t="shared" si="124"/>
        <v>6358.0374263221211</v>
      </c>
      <c r="BI102" s="193">
        <f t="shared" si="125"/>
        <v>9077.6439793296649</v>
      </c>
      <c r="BJ102" s="193">
        <f t="shared" si="126"/>
        <v>1054.9464418340006</v>
      </c>
      <c r="BK102" s="193">
        <f t="shared" si="127"/>
        <v>405.53048704909156</v>
      </c>
      <c r="BL102" s="193">
        <f t="shared" si="128"/>
        <v>1244.9502364653931</v>
      </c>
      <c r="BM102" s="193">
        <f t="shared" si="129"/>
        <v>2475.7210852717267</v>
      </c>
      <c r="BN102" s="193">
        <f t="shared" si="130"/>
        <v>3896.4957287094544</v>
      </c>
      <c r="BO102" s="142">
        <f t="shared" si="169"/>
        <v>28358.775318118292</v>
      </c>
      <c r="BQ102" s="244">
        <f t="shared" si="155"/>
        <v>2827.3698992163932</v>
      </c>
      <c r="BR102" s="142">
        <f t="shared" si="135"/>
        <v>34.03053038174194</v>
      </c>
      <c r="BS102" s="142">
        <f t="shared" si="136"/>
        <v>7001.7816260434056</v>
      </c>
      <c r="BT102" s="142">
        <f t="shared" si="137"/>
        <v>1261.9655016562638</v>
      </c>
      <c r="BU102" s="142">
        <f t="shared" si="138"/>
        <v>8155.9837814908205</v>
      </c>
      <c r="BV102" s="142">
        <f t="shared" si="139"/>
        <v>1054.9464418340006</v>
      </c>
      <c r="BW102" s="142">
        <f t="shared" si="140"/>
        <v>405.53048704909156</v>
      </c>
      <c r="BX102" s="142">
        <f t="shared" si="141"/>
        <v>1244.9502364653931</v>
      </c>
      <c r="BY102" s="142">
        <f t="shared" si="142"/>
        <v>2475.7210852717267</v>
      </c>
      <c r="BZ102" s="142">
        <f t="shared" si="143"/>
        <v>3896.4957287094585</v>
      </c>
      <c r="CA102" s="25"/>
      <c r="CB102" s="133">
        <f t="shared" si="144"/>
        <v>9.9699999999999989</v>
      </c>
      <c r="CC102" s="133">
        <f t="shared" si="145"/>
        <v>0.11999999999999997</v>
      </c>
      <c r="CD102" s="133">
        <f t="shared" si="146"/>
        <v>24.689999999999998</v>
      </c>
      <c r="CE102" s="133">
        <f t="shared" si="147"/>
        <v>4.4499999999999993</v>
      </c>
      <c r="CF102" s="133">
        <f t="shared" si="148"/>
        <v>28.759999999999998</v>
      </c>
      <c r="CG102" s="133">
        <f t="shared" si="149"/>
        <v>3.72</v>
      </c>
      <c r="CH102" s="133">
        <f t="shared" si="150"/>
        <v>1.43</v>
      </c>
      <c r="CI102" s="133">
        <f t="shared" si="151"/>
        <v>4.3900000000000006</v>
      </c>
      <c r="CJ102" s="133">
        <f t="shared" si="152"/>
        <v>8.7299999999999986</v>
      </c>
      <c r="CK102" s="133">
        <f t="shared" si="153"/>
        <v>13.740000000000009</v>
      </c>
      <c r="CQ102" s="242">
        <f>($AM102/$AG102)*'(2) 1897 HHs by sector, estate'!CO102</f>
        <v>1719.0172595966451</v>
      </c>
      <c r="CR102" s="242">
        <f>($AM102/$AG102)*'(2) 1897 HHs by sector, estate'!CP102</f>
        <v>298.64119618637073</v>
      </c>
      <c r="CS102" s="242">
        <f>($AM102/$AG102)*'(2) 1897 HHs by sector, estate'!CQ102</f>
        <v>692.65490341290501</v>
      </c>
      <c r="CT102" s="242">
        <f>($AM102/$AG102)*'(2) 1897 HHs by sector, estate'!CR102</f>
        <v>19260.43043662616</v>
      </c>
      <c r="CU102" s="242">
        <f>($AM102/$AG102)*'(2) 1897 HHs by sector, estate'!CS102</f>
        <v>6177.8266545288971</v>
      </c>
      <c r="CV102" s="242">
        <f t="shared" si="133"/>
        <v>28148.570450350977</v>
      </c>
      <c r="CW102" s="242">
        <f>($AM102/$AG102)*'(2) 1897 HHs by sector, estate'!CT102</f>
        <v>210.20486776730999</v>
      </c>
      <c r="CX102" s="242">
        <f>($AM102/$AG102)*'(2) 1897 HHs by sector, estate'!CU102</f>
        <v>28358.775318118289</v>
      </c>
      <c r="CZ102" s="255">
        <f t="shared" si="156"/>
        <v>6.0616766426382771</v>
      </c>
      <c r="DA102" s="255">
        <f t="shared" si="157"/>
        <v>1.0530821336123435</v>
      </c>
      <c r="DB102" s="255">
        <f t="shared" si="158"/>
        <v>2.4424711421524998</v>
      </c>
      <c r="DC102" s="255">
        <f t="shared" si="159"/>
        <v>67.917003539714784</v>
      </c>
      <c r="DD102" s="255">
        <f t="shared" si="160"/>
        <v>21.784532601384633</v>
      </c>
      <c r="DE102" s="255">
        <f t="shared" si="161"/>
        <v>99.258766059502534</v>
      </c>
      <c r="DF102" s="255">
        <f t="shared" si="162"/>
        <v>0.7412339404974625</v>
      </c>
      <c r="DG102" s="255">
        <f t="shared" si="163"/>
        <v>100</v>
      </c>
      <c r="DI102" s="355">
        <f t="shared" si="164"/>
        <v>0</v>
      </c>
    </row>
    <row r="103" spans="1:115">
      <c r="A103" s="1">
        <f t="shared" si="154"/>
        <v>93</v>
      </c>
      <c r="B103" s="25">
        <v>8</v>
      </c>
      <c r="C103" s="1">
        <v>8</v>
      </c>
      <c r="D103" s="203">
        <v>1</v>
      </c>
      <c r="E103" s="4" t="s">
        <v>643</v>
      </c>
      <c r="F103" s="142">
        <v>2939.9064000000003</v>
      </c>
      <c r="G103" s="142">
        <v>2728.2936</v>
      </c>
      <c r="H103" s="142">
        <v>15.115200000000002</v>
      </c>
      <c r="I103" s="142">
        <v>196.49760000000018</v>
      </c>
      <c r="J103" s="153"/>
      <c r="K103" s="142">
        <v>15.115200000000002</v>
      </c>
      <c r="L103" s="142">
        <v>8120.6411999999991</v>
      </c>
      <c r="M103" s="142">
        <v>695.29920000000004</v>
      </c>
      <c r="P103" s="142">
        <v>1035.3912</v>
      </c>
      <c r="Q103" s="142">
        <v>3710.7815999999998</v>
      </c>
      <c r="R103" s="142">
        <v>419.44680000000005</v>
      </c>
      <c r="S103" s="142">
        <v>192.71880000000002</v>
      </c>
      <c r="T103" s="142">
        <v>2067.0036</v>
      </c>
      <c r="U103" s="153"/>
      <c r="V103" s="142">
        <v>1779.8147999999999</v>
      </c>
      <c r="W103" s="142">
        <v>1534.1927999999998</v>
      </c>
      <c r="X103" s="142">
        <v>8313.36</v>
      </c>
      <c r="Y103" s="142">
        <v>15084.9696</v>
      </c>
      <c r="Z103" s="142">
        <v>1137.4187999999999</v>
      </c>
      <c r="AA103" s="142">
        <v>593.27160000000015</v>
      </c>
      <c r="AB103" s="142">
        <v>1394.3771999999999</v>
      </c>
      <c r="AC103" s="142">
        <v>3446.2655999999993</v>
      </c>
      <c r="AD103" s="142">
        <v>8513.6364000000012</v>
      </c>
      <c r="AE103" s="142">
        <v>37788</v>
      </c>
      <c r="AG103" s="153">
        <v>233847</v>
      </c>
      <c r="AH103" s="142">
        <v>142.30000000000001</v>
      </c>
      <c r="AI103" s="142">
        <v>119.4</v>
      </c>
      <c r="AJ103" s="142">
        <v>261.70000000000005</v>
      </c>
      <c r="AK103" s="142">
        <v>141302.68200809832</v>
      </c>
      <c r="AL103" s="142">
        <v>118563.17801663344</v>
      </c>
      <c r="AM103" s="142">
        <v>259865.86002473175</v>
      </c>
      <c r="AN103" s="142">
        <f t="shared" si="134"/>
        <v>11.126445934620394</v>
      </c>
      <c r="AO103" s="296"/>
      <c r="AP103" s="142">
        <f t="shared" si="165"/>
        <v>3267.0134961244453</v>
      </c>
      <c r="AQ103" s="142">
        <f t="shared" si="166"/>
        <v>3031.8557123417081</v>
      </c>
      <c r="AR103" s="142">
        <f t="shared" si="167"/>
        <v>16.796984555909741</v>
      </c>
      <c r="AS103" s="142">
        <f t="shared" si="168"/>
        <v>218.36079922682683</v>
      </c>
      <c r="AT103" s="156"/>
      <c r="AU103" s="142">
        <f t="shared" si="114"/>
        <v>16.796984555909741</v>
      </c>
      <c r="AV103" s="193">
        <f t="shared" si="115"/>
        <v>9024.1799526625073</v>
      </c>
      <c r="AW103" s="193">
        <f t="shared" si="116"/>
        <v>772.6612895718481</v>
      </c>
      <c r="AX103" s="193"/>
      <c r="AY103" s="193"/>
      <c r="AZ103" s="193">
        <f t="shared" si="117"/>
        <v>1150.5934420798171</v>
      </c>
      <c r="BA103" s="193">
        <f t="shared" si="118"/>
        <v>4123.6597084758414</v>
      </c>
      <c r="BB103" s="193">
        <f t="shared" si="119"/>
        <v>466.1163214264954</v>
      </c>
      <c r="BC103" s="193">
        <f t="shared" si="120"/>
        <v>214.16155308784923</v>
      </c>
      <c r="BD103" s="193">
        <f t="shared" si="121"/>
        <v>2296.987638020657</v>
      </c>
      <c r="BE103" s="193"/>
      <c r="BF103" s="193">
        <f t="shared" si="122"/>
        <v>1977.8449314583718</v>
      </c>
      <c r="BG103" s="193">
        <f t="shared" si="123"/>
        <v>1704.8939324248386</v>
      </c>
      <c r="BH103" s="193">
        <f t="shared" si="124"/>
        <v>9238.3415057503571</v>
      </c>
      <c r="BI103" s="193">
        <f t="shared" si="125"/>
        <v>16763.390586797923</v>
      </c>
      <c r="BJ103" s="193">
        <f t="shared" si="126"/>
        <v>1263.973087832208</v>
      </c>
      <c r="BK103" s="193">
        <f t="shared" si="127"/>
        <v>659.28164381945749</v>
      </c>
      <c r="BL103" s="193">
        <f t="shared" si="128"/>
        <v>1549.5218252826735</v>
      </c>
      <c r="BM103" s="193">
        <f t="shared" si="129"/>
        <v>3829.7124787474204</v>
      </c>
      <c r="BN103" s="193">
        <f t="shared" si="130"/>
        <v>9460.9015511161633</v>
      </c>
      <c r="BO103" s="142">
        <f t="shared" si="169"/>
        <v>41992.461389774355</v>
      </c>
      <c r="BQ103" s="244">
        <f t="shared" si="155"/>
        <v>3267.0134961244453</v>
      </c>
      <c r="BR103" s="142">
        <f t="shared" si="135"/>
        <v>16.796984555909741</v>
      </c>
      <c r="BS103" s="142">
        <f t="shared" si="136"/>
        <v>9024.1799526625073</v>
      </c>
      <c r="BT103" s="142">
        <f t="shared" si="137"/>
        <v>1977.8449314583718</v>
      </c>
      <c r="BU103" s="142">
        <f t="shared" si="138"/>
        <v>10943.235438175196</v>
      </c>
      <c r="BV103" s="142">
        <f t="shared" si="139"/>
        <v>1263.973087832208</v>
      </c>
      <c r="BW103" s="142">
        <f t="shared" si="140"/>
        <v>659.28164381945749</v>
      </c>
      <c r="BX103" s="142">
        <f t="shared" si="141"/>
        <v>1549.5218252826735</v>
      </c>
      <c r="BY103" s="142">
        <f t="shared" si="142"/>
        <v>3829.7124787474204</v>
      </c>
      <c r="BZ103" s="142">
        <f t="shared" si="143"/>
        <v>9460.901551116167</v>
      </c>
      <c r="CA103" s="25"/>
      <c r="CB103" s="133">
        <f t="shared" si="144"/>
        <v>7.7800000000000011</v>
      </c>
      <c r="CC103" s="133">
        <f t="shared" si="145"/>
        <v>0.04</v>
      </c>
      <c r="CD103" s="133">
        <f t="shared" si="146"/>
        <v>21.489999999999995</v>
      </c>
      <c r="CE103" s="133">
        <f t="shared" si="147"/>
        <v>4.7099999999999991</v>
      </c>
      <c r="CF103" s="133">
        <f t="shared" si="148"/>
        <v>26.06</v>
      </c>
      <c r="CG103" s="133">
        <f t="shared" si="149"/>
        <v>3.01</v>
      </c>
      <c r="CH103" s="133">
        <f t="shared" si="150"/>
        <v>1.5700000000000003</v>
      </c>
      <c r="CI103" s="133">
        <f t="shared" si="151"/>
        <v>3.6899999999999995</v>
      </c>
      <c r="CJ103" s="133">
        <f t="shared" si="152"/>
        <v>9.1199999999999974</v>
      </c>
      <c r="CK103" s="133">
        <f t="shared" si="153"/>
        <v>22.53</v>
      </c>
      <c r="CQ103" s="242">
        <f>($AM103/$AG103)*'(2) 1897 HHs by sector, estate'!CO103</f>
        <v>3059.0154236522435</v>
      </c>
      <c r="CR103" s="242">
        <f>($AM103/$AG103)*'(2) 1897 HHs by sector, estate'!CP103</f>
        <v>425.22738615840996</v>
      </c>
      <c r="CS103" s="242">
        <f>($AM103/$AG103)*'(2) 1897 HHs by sector, estate'!CQ103</f>
        <v>731.57785946341301</v>
      </c>
      <c r="CT103" s="242">
        <f>($AM103/$AG103)*'(2) 1897 HHs by sector, estate'!CR103</f>
        <v>27708.017603143009</v>
      </c>
      <c r="CU103" s="242">
        <f>($AM103/$AG103)*'(2) 1897 HHs by sector, estate'!CS103</f>
        <v>9576.7743797357089</v>
      </c>
      <c r="CV103" s="242">
        <f t="shared" si="133"/>
        <v>41500.612652152784</v>
      </c>
      <c r="CW103" s="242">
        <f>($AM103/$AG103)*'(2) 1897 HHs by sector, estate'!CT103</f>
        <v>491.84873762157298</v>
      </c>
      <c r="CX103" s="242">
        <f>($AM103/$AG103)*'(2) 1897 HHs by sector, estate'!CU103</f>
        <v>41992.461389774355</v>
      </c>
      <c r="CZ103" s="255">
        <f t="shared" si="156"/>
        <v>7.284677588337674</v>
      </c>
      <c r="DA103" s="255">
        <f t="shared" si="157"/>
        <v>1.0126279148332031</v>
      </c>
      <c r="DB103" s="255">
        <f t="shared" si="158"/>
        <v>1.7421647487459753</v>
      </c>
      <c r="DC103" s="255">
        <f t="shared" si="159"/>
        <v>65.983313876166903</v>
      </c>
      <c r="DD103" s="255">
        <f t="shared" si="160"/>
        <v>22.805937215358764</v>
      </c>
      <c r="DE103" s="255">
        <f t="shared" si="161"/>
        <v>98.828721343442524</v>
      </c>
      <c r="DF103" s="255">
        <f t="shared" si="162"/>
        <v>1.1712786565574929</v>
      </c>
      <c r="DG103" s="255">
        <f t="shared" si="163"/>
        <v>100</v>
      </c>
      <c r="DI103" s="355">
        <f t="shared" si="164"/>
        <v>0</v>
      </c>
    </row>
    <row r="104" spans="1:115">
      <c r="A104" s="1">
        <f t="shared" si="154"/>
        <v>94</v>
      </c>
      <c r="B104" s="25">
        <v>16</v>
      </c>
      <c r="C104" s="1">
        <v>8</v>
      </c>
      <c r="D104" s="203">
        <v>1</v>
      </c>
      <c r="E104" s="4" t="s">
        <v>651</v>
      </c>
      <c r="F104" s="142">
        <v>4385.8125</v>
      </c>
      <c r="G104" s="142">
        <v>3920.5349999999994</v>
      </c>
      <c r="H104" s="142">
        <v>53.392499999999998</v>
      </c>
      <c r="I104" s="142">
        <v>411.88500000000022</v>
      </c>
      <c r="J104" s="153"/>
      <c r="K104" s="142">
        <v>15.254999999999999</v>
      </c>
      <c r="L104" s="142">
        <v>19091.6325</v>
      </c>
      <c r="M104" s="142">
        <v>2509.4475000000002</v>
      </c>
      <c r="P104" s="142">
        <v>2326.3874999999998</v>
      </c>
      <c r="Q104" s="142">
        <v>8138.5424999999996</v>
      </c>
      <c r="R104" s="142">
        <v>930.55500000000006</v>
      </c>
      <c r="S104" s="142">
        <v>343.23750000000001</v>
      </c>
      <c r="T104" s="142">
        <v>4843.4625000000015</v>
      </c>
      <c r="U104" s="153"/>
      <c r="V104" s="142">
        <v>4004.4375</v>
      </c>
      <c r="W104" s="142">
        <v>4195.125</v>
      </c>
      <c r="X104" s="142">
        <v>15018.547499999999</v>
      </c>
      <c r="Y104" s="142">
        <v>29564.189999999995</v>
      </c>
      <c r="Z104" s="142">
        <v>1899.2475000000002</v>
      </c>
      <c r="AA104" s="142">
        <v>1281.4199999999998</v>
      </c>
      <c r="AB104" s="142">
        <v>2860.3125</v>
      </c>
      <c r="AC104" s="142">
        <v>11380.229999999998</v>
      </c>
      <c r="AD104" s="142">
        <v>12142.979999999996</v>
      </c>
      <c r="AE104" s="142">
        <v>76275</v>
      </c>
      <c r="AG104" s="153">
        <v>459253</v>
      </c>
      <c r="AH104" s="142">
        <v>268.60000000000002</v>
      </c>
      <c r="AI104" s="142">
        <v>248.7</v>
      </c>
      <c r="AJ104" s="142">
        <v>517.29999999999995</v>
      </c>
      <c r="AK104" s="142">
        <v>266609.33617832675</v>
      </c>
      <c r="AL104" s="142">
        <v>246856.82020681252</v>
      </c>
      <c r="AM104" s="142">
        <v>513466.15638513927</v>
      </c>
      <c r="AN104" s="142">
        <f t="shared" si="134"/>
        <v>11.80463848578872</v>
      </c>
      <c r="AO104" s="296"/>
      <c r="AP104" s="142">
        <f t="shared" si="165"/>
        <v>4903.5418102895328</v>
      </c>
      <c r="AQ104" s="142">
        <f t="shared" si="166"/>
        <v>4383.3399834588163</v>
      </c>
      <c r="AR104" s="142">
        <f t="shared" si="167"/>
        <v>59.695291603524737</v>
      </c>
      <c r="AS104" s="142">
        <f t="shared" si="168"/>
        <v>460.50653522719114</v>
      </c>
      <c r="AT104" s="156"/>
      <c r="AU104" s="142">
        <f t="shared" si="114"/>
        <v>17.055797601007068</v>
      </c>
      <c r="AV104" s="193">
        <f t="shared" si="115"/>
        <v>21345.330697660345</v>
      </c>
      <c r="AW104" s="193">
        <f t="shared" si="116"/>
        <v>2805.6787053656635</v>
      </c>
      <c r="AX104" s="193"/>
      <c r="AY104" s="193"/>
      <c r="AZ104" s="193">
        <f t="shared" si="117"/>
        <v>2601.0091341535776</v>
      </c>
      <c r="BA104" s="193">
        <f t="shared" si="118"/>
        <v>9099.2680201372714</v>
      </c>
      <c r="BB104" s="193">
        <f t="shared" si="119"/>
        <v>1040.4036536614312</v>
      </c>
      <c r="BC104" s="193">
        <f t="shared" si="120"/>
        <v>383.7554460226591</v>
      </c>
      <c r="BD104" s="193">
        <f t="shared" si="121"/>
        <v>5415.2157383197455</v>
      </c>
      <c r="BE104" s="193"/>
      <c r="BF104" s="193">
        <f t="shared" si="122"/>
        <v>4477.146870264356</v>
      </c>
      <c r="BG104" s="193">
        <f t="shared" si="123"/>
        <v>4690.3443402769435</v>
      </c>
      <c r="BH104" s="193">
        <f t="shared" si="124"/>
        <v>16791.432738191459</v>
      </c>
      <c r="BI104" s="193">
        <f t="shared" si="125"/>
        <v>33054.135750751695</v>
      </c>
      <c r="BJ104" s="193">
        <f t="shared" si="126"/>
        <v>2123.4468013253804</v>
      </c>
      <c r="BK104" s="193">
        <f t="shared" si="127"/>
        <v>1432.6869984845937</v>
      </c>
      <c r="BL104" s="193">
        <f t="shared" si="128"/>
        <v>3197.9620501888257</v>
      </c>
      <c r="BM104" s="193">
        <f t="shared" si="129"/>
        <v>12723.62501035127</v>
      </c>
      <c r="BN104" s="193">
        <f t="shared" si="130"/>
        <v>13576.414890401622</v>
      </c>
      <c r="BO104" s="142">
        <f t="shared" si="169"/>
        <v>85278.988005035339</v>
      </c>
      <c r="BQ104" s="244">
        <f t="shared" si="155"/>
        <v>4903.5418102895328</v>
      </c>
      <c r="BR104" s="142">
        <f t="shared" si="135"/>
        <v>17.055797601007068</v>
      </c>
      <c r="BS104" s="142">
        <f t="shared" si="136"/>
        <v>21345.330697660345</v>
      </c>
      <c r="BT104" s="142">
        <f t="shared" si="137"/>
        <v>4477.146870264356</v>
      </c>
      <c r="BU104" s="142">
        <f t="shared" si="138"/>
        <v>21481.777078468403</v>
      </c>
      <c r="BV104" s="142">
        <f t="shared" si="139"/>
        <v>2123.4468013253804</v>
      </c>
      <c r="BW104" s="142">
        <f t="shared" si="140"/>
        <v>1432.6869984845937</v>
      </c>
      <c r="BX104" s="142">
        <f t="shared" si="141"/>
        <v>3197.9620501888257</v>
      </c>
      <c r="BY104" s="142">
        <f t="shared" si="142"/>
        <v>12723.62501035127</v>
      </c>
      <c r="BZ104" s="142">
        <f t="shared" si="143"/>
        <v>13576.414890401633</v>
      </c>
      <c r="CA104" s="25"/>
      <c r="CB104" s="133">
        <f t="shared" si="144"/>
        <v>5.7500000000000009</v>
      </c>
      <c r="CC104" s="133">
        <f t="shared" si="145"/>
        <v>0.02</v>
      </c>
      <c r="CD104" s="133">
        <f t="shared" si="146"/>
        <v>25.029999999999998</v>
      </c>
      <c r="CE104" s="133">
        <f t="shared" si="147"/>
        <v>5.2500000000000009</v>
      </c>
      <c r="CF104" s="133">
        <f t="shared" si="148"/>
        <v>25.19</v>
      </c>
      <c r="CG104" s="133">
        <f t="shared" si="149"/>
        <v>2.4900000000000007</v>
      </c>
      <c r="CH104" s="133">
        <f t="shared" si="150"/>
        <v>1.68</v>
      </c>
      <c r="CI104" s="133">
        <f t="shared" si="151"/>
        <v>3.7500000000000009</v>
      </c>
      <c r="CJ104" s="133">
        <f t="shared" si="152"/>
        <v>14.919999999999998</v>
      </c>
      <c r="CK104" s="133">
        <f t="shared" si="153"/>
        <v>15.920000000000002</v>
      </c>
      <c r="CQ104" s="242">
        <f>($AM104/$AG104)*'(2) 1897 HHs by sector, estate'!CO104</f>
        <v>6956.9001957715009</v>
      </c>
      <c r="CR104" s="242">
        <f>($AM104/$AG104)*'(2) 1897 HHs by sector, estate'!CP104</f>
        <v>872.74605418726958</v>
      </c>
      <c r="CS104" s="242">
        <f>($AM104/$AG104)*'(2) 1897 HHs by sector, estate'!CQ104</f>
        <v>2725.010286212379</v>
      </c>
      <c r="CT104" s="242">
        <f>($AM104/$AG104)*'(2) 1897 HHs by sector, estate'!CR104</f>
        <v>49409.310868588393</v>
      </c>
      <c r="CU104" s="242">
        <f>($AM104/$AG104)*'(2) 1897 HHs by sector, estate'!CS104</f>
        <v>23672.401111905467</v>
      </c>
      <c r="CV104" s="242">
        <f t="shared" si="133"/>
        <v>83636.36851666501</v>
      </c>
      <c r="CW104" s="242">
        <f>($AM104/$AG104)*'(2) 1897 HHs by sector, estate'!CT104</f>
        <v>1642.6194883703376</v>
      </c>
      <c r="CX104" s="242">
        <f>($AM104/$AG104)*'(2) 1897 HHs by sector, estate'!CU104</f>
        <v>85278.988005035353</v>
      </c>
      <c r="CZ104" s="255">
        <f t="shared" si="156"/>
        <v>8.1578127959969766</v>
      </c>
      <c r="DA104" s="255">
        <f t="shared" si="157"/>
        <v>1.0234010447400452</v>
      </c>
      <c r="DB104" s="255">
        <f t="shared" si="158"/>
        <v>3.195406453523439</v>
      </c>
      <c r="DC104" s="255">
        <f t="shared" si="159"/>
        <v>57.938434806087265</v>
      </c>
      <c r="DD104" s="255">
        <f t="shared" si="160"/>
        <v>27.758773486509615</v>
      </c>
      <c r="DE104" s="255">
        <f t="shared" si="161"/>
        <v>98.073828586857346</v>
      </c>
      <c r="DF104" s="255">
        <f t="shared" si="162"/>
        <v>1.9261714131426466</v>
      </c>
      <c r="DG104" s="255">
        <f t="shared" si="163"/>
        <v>100</v>
      </c>
      <c r="DI104" s="355">
        <f t="shared" si="164"/>
        <v>0</v>
      </c>
    </row>
    <row r="105" spans="1:115">
      <c r="A105" s="1">
        <f t="shared" si="154"/>
        <v>95</v>
      </c>
      <c r="B105" s="25">
        <v>32</v>
      </c>
      <c r="C105" s="1">
        <v>8</v>
      </c>
      <c r="D105" s="203">
        <v>1</v>
      </c>
      <c r="E105" s="20" t="s">
        <v>348</v>
      </c>
      <c r="F105" s="142">
        <v>5455.6132000000007</v>
      </c>
      <c r="G105" s="142">
        <v>5282.4802</v>
      </c>
      <c r="H105" s="142">
        <v>23.084399999999999</v>
      </c>
      <c r="I105" s="142">
        <v>150.04859999999974</v>
      </c>
      <c r="J105" s="153"/>
      <c r="K105" s="142">
        <v>34.626599999999996</v>
      </c>
      <c r="L105" s="142">
        <v>8383.4845999999998</v>
      </c>
      <c r="M105" s="142">
        <v>638.66839999999991</v>
      </c>
      <c r="P105" s="142">
        <v>1088.8141999999998</v>
      </c>
      <c r="Q105" s="142">
        <v>4266.7665999999999</v>
      </c>
      <c r="R105" s="142">
        <v>392.4348</v>
      </c>
      <c r="S105" s="142">
        <v>261.62320000000005</v>
      </c>
      <c r="T105" s="142">
        <v>1735.1773999999996</v>
      </c>
      <c r="U105" s="153"/>
      <c r="V105" s="142">
        <v>1512.0282000000004</v>
      </c>
      <c r="W105" s="142">
        <v>1069.5771999999999</v>
      </c>
      <c r="X105" s="142">
        <v>8910.5784000000003</v>
      </c>
      <c r="Y105" s="142">
        <v>13108.0918</v>
      </c>
      <c r="Z105" s="142">
        <v>1131.1355999999998</v>
      </c>
      <c r="AA105" s="142">
        <v>557.87299999999993</v>
      </c>
      <c r="AB105" s="142">
        <v>1154.22</v>
      </c>
      <c r="AC105" s="142">
        <v>3928.1954000000005</v>
      </c>
      <c r="AD105" s="142">
        <v>6336.6678000000002</v>
      </c>
      <c r="AE105" s="142">
        <v>38474</v>
      </c>
      <c r="AG105" s="153">
        <v>221870</v>
      </c>
      <c r="AH105" s="142">
        <v>124.7</v>
      </c>
      <c r="AI105" s="142">
        <v>118.7</v>
      </c>
      <c r="AJ105" s="142">
        <v>243.4</v>
      </c>
      <c r="AK105" s="142">
        <v>123980.27036043198</v>
      </c>
      <c r="AL105" s="142">
        <v>118014.90049545531</v>
      </c>
      <c r="AM105" s="142">
        <v>241995.17085588729</v>
      </c>
      <c r="AN105" s="142">
        <f t="shared" si="134"/>
        <v>9.0707039509114757</v>
      </c>
      <c r="AO105" s="296"/>
      <c r="AP105" s="142">
        <f t="shared" si="165"/>
        <v>5950.4757220788488</v>
      </c>
      <c r="AQ105" s="142">
        <f t="shared" si="166"/>
        <v>5761.6383402075171</v>
      </c>
      <c r="AR105" s="142">
        <f t="shared" si="167"/>
        <v>25.178317582844208</v>
      </c>
      <c r="AS105" s="142">
        <f t="shared" si="168"/>
        <v>163.65906428848706</v>
      </c>
      <c r="AT105" s="156"/>
      <c r="AU105" s="142">
        <f t="shared" si="114"/>
        <v>37.767476374266309</v>
      </c>
      <c r="AV105" s="193">
        <f t="shared" si="115"/>
        <v>9143.9256688362548</v>
      </c>
      <c r="AW105" s="193">
        <f t="shared" si="116"/>
        <v>696.60011979202295</v>
      </c>
      <c r="AX105" s="193"/>
      <c r="AY105" s="193"/>
      <c r="AZ105" s="193">
        <f t="shared" si="117"/>
        <v>1187.577312657485</v>
      </c>
      <c r="BA105" s="193">
        <f t="shared" si="118"/>
        <v>4653.7923665623712</v>
      </c>
      <c r="BB105" s="193">
        <f t="shared" si="119"/>
        <v>428.03139890835155</v>
      </c>
      <c r="BC105" s="193">
        <f t="shared" si="120"/>
        <v>285.35426593890111</v>
      </c>
      <c r="BD105" s="193">
        <f t="shared" si="121"/>
        <v>1892.5702049771226</v>
      </c>
      <c r="BE105" s="193"/>
      <c r="BF105" s="193">
        <f t="shared" si="122"/>
        <v>1649.1798016762962</v>
      </c>
      <c r="BG105" s="193">
        <f t="shared" si="123"/>
        <v>1166.5953813384483</v>
      </c>
      <c r="BH105" s="193">
        <f t="shared" si="124"/>
        <v>9718.8305869778651</v>
      </c>
      <c r="BI105" s="193">
        <f t="shared" si="125"/>
        <v>14297.088000791704</v>
      </c>
      <c r="BJ105" s="193">
        <f t="shared" si="126"/>
        <v>1233.737561559366</v>
      </c>
      <c r="BK105" s="193">
        <f t="shared" si="127"/>
        <v>608.47600825206837</v>
      </c>
      <c r="BL105" s="193">
        <f t="shared" si="128"/>
        <v>1258.9158791422105</v>
      </c>
      <c r="BM105" s="193">
        <f t="shared" si="129"/>
        <v>4284.510375347324</v>
      </c>
      <c r="BN105" s="193">
        <f t="shared" si="130"/>
        <v>6911.4481764907359</v>
      </c>
      <c r="BO105" s="142">
        <f t="shared" si="169"/>
        <v>41963.862638073682</v>
      </c>
      <c r="BQ105" s="244">
        <f t="shared" si="155"/>
        <v>5950.4757220788488</v>
      </c>
      <c r="BR105" s="142">
        <f t="shared" si="135"/>
        <v>37.767476374266309</v>
      </c>
      <c r="BS105" s="142">
        <f t="shared" si="136"/>
        <v>9143.9256688362548</v>
      </c>
      <c r="BT105" s="142">
        <f t="shared" si="137"/>
        <v>1649.1798016762962</v>
      </c>
      <c r="BU105" s="142">
        <f t="shared" si="138"/>
        <v>10885.425968316313</v>
      </c>
      <c r="BV105" s="142">
        <f t="shared" si="139"/>
        <v>1233.737561559366</v>
      </c>
      <c r="BW105" s="142">
        <f t="shared" si="140"/>
        <v>608.47600825206837</v>
      </c>
      <c r="BX105" s="142">
        <f t="shared" si="141"/>
        <v>1258.9158791422105</v>
      </c>
      <c r="BY105" s="142">
        <f t="shared" si="142"/>
        <v>4284.510375347324</v>
      </c>
      <c r="BZ105" s="142">
        <f t="shared" si="143"/>
        <v>6911.4481764907396</v>
      </c>
      <c r="CA105" s="25"/>
      <c r="CB105" s="133">
        <f t="shared" si="144"/>
        <v>14.180000000000001</v>
      </c>
      <c r="CC105" s="133">
        <f t="shared" si="145"/>
        <v>8.9999999999999983E-2</v>
      </c>
      <c r="CD105" s="133">
        <f t="shared" si="146"/>
        <v>21.79</v>
      </c>
      <c r="CE105" s="133">
        <f t="shared" si="147"/>
        <v>3.9300000000000006</v>
      </c>
      <c r="CF105" s="133">
        <f t="shared" si="148"/>
        <v>25.94</v>
      </c>
      <c r="CG105" s="133">
        <f t="shared" si="149"/>
        <v>2.9399999999999995</v>
      </c>
      <c r="CH105" s="133">
        <f t="shared" si="150"/>
        <v>1.45</v>
      </c>
      <c r="CI105" s="133">
        <f t="shared" si="151"/>
        <v>3</v>
      </c>
      <c r="CJ105" s="133">
        <f t="shared" si="152"/>
        <v>10.210000000000003</v>
      </c>
      <c r="CK105" s="133">
        <f t="shared" si="153"/>
        <v>16.469999999999985</v>
      </c>
      <c r="CQ105" s="242">
        <f>($AM105/$AG105)*'(2) 1897 HHs by sector, estate'!CO105</f>
        <v>2148.5981861834275</v>
      </c>
      <c r="CR105" s="242">
        <f>($AM105/$AG105)*'(2) 1897 HHs by sector, estate'!CP105</f>
        <v>311.69804672801831</v>
      </c>
      <c r="CS105" s="242">
        <f>($AM105/$AG105)*'(2) 1897 HHs by sector, estate'!CQ105</f>
        <v>606.37374867113272</v>
      </c>
      <c r="CT105" s="242">
        <f>($AM105/$AG105)*'(2) 1897 HHs by sector, estate'!CR105</f>
        <v>31128.572770989511</v>
      </c>
      <c r="CU105" s="242">
        <f>($AM105/$AG105)*'(2) 1897 HHs by sector, estate'!CS105</f>
        <v>7230.9029274629065</v>
      </c>
      <c r="CV105" s="242">
        <f t="shared" si="133"/>
        <v>41426.145680034999</v>
      </c>
      <c r="CW105" s="242">
        <f>($AM105/$AG105)*'(2) 1897 HHs by sector, estate'!CT105</f>
        <v>537.71695803868693</v>
      </c>
      <c r="CX105" s="242">
        <f>($AM105/$AG105)*'(2) 1897 HHs by sector, estate'!CU105</f>
        <v>41963.862638073682</v>
      </c>
      <c r="CZ105" s="255">
        <f t="shared" si="156"/>
        <v>5.1201153828818677</v>
      </c>
      <c r="DA105" s="255">
        <f t="shared" si="157"/>
        <v>0.74277730202370751</v>
      </c>
      <c r="DB105" s="255">
        <f t="shared" si="158"/>
        <v>1.4449903096407806</v>
      </c>
      <c r="DC105" s="255">
        <f t="shared" si="159"/>
        <v>74.179474467030232</v>
      </c>
      <c r="DD105" s="255">
        <f t="shared" si="160"/>
        <v>17.231261549556049</v>
      </c>
      <c r="DE105" s="255">
        <f t="shared" si="161"/>
        <v>98.71861901113266</v>
      </c>
      <c r="DF105" s="255">
        <f t="shared" si="162"/>
        <v>1.2813809888673546</v>
      </c>
      <c r="DG105" s="255">
        <f t="shared" si="163"/>
        <v>100</v>
      </c>
      <c r="DI105" s="355">
        <f t="shared" si="164"/>
        <v>0</v>
      </c>
    </row>
    <row r="106" spans="1:115">
      <c r="A106" s="1">
        <f t="shared" si="154"/>
        <v>96</v>
      </c>
      <c r="B106" s="25">
        <v>2</v>
      </c>
      <c r="C106" s="1">
        <v>9</v>
      </c>
      <c r="D106" s="203">
        <v>1</v>
      </c>
      <c r="E106" s="4" t="s">
        <v>701</v>
      </c>
      <c r="F106" s="142">
        <v>3540.2049000000002</v>
      </c>
      <c r="G106" s="142">
        <v>1395.1407000000002</v>
      </c>
      <c r="H106" s="142">
        <v>246.2013</v>
      </c>
      <c r="I106" s="142">
        <v>1898.8628999999999</v>
      </c>
      <c r="J106" s="153"/>
      <c r="K106" s="142">
        <v>14.149500000000002</v>
      </c>
      <c r="L106" s="142">
        <v>5133.4386000000004</v>
      </c>
      <c r="M106" s="142">
        <v>936.69690000000014</v>
      </c>
      <c r="P106" s="142">
        <v>599.93880000000013</v>
      </c>
      <c r="Q106" s="142">
        <v>1796.9864999999998</v>
      </c>
      <c r="R106" s="142">
        <v>288.64980000000003</v>
      </c>
      <c r="S106" s="142">
        <v>152.81460000000001</v>
      </c>
      <c r="T106" s="142">
        <v>1358.3520000000003</v>
      </c>
      <c r="U106" s="153"/>
      <c r="V106" s="142">
        <v>2000.8640000000005</v>
      </c>
      <c r="W106" s="142">
        <v>2835.5597999999995</v>
      </c>
      <c r="X106" s="142">
        <v>4539.4602000000004</v>
      </c>
      <c r="Y106" s="142">
        <v>9819.7530000000006</v>
      </c>
      <c r="Z106" s="142">
        <v>996.12480000000005</v>
      </c>
      <c r="AA106" s="142">
        <v>314.1189</v>
      </c>
      <c r="AB106" s="143">
        <v>537.73220000000003</v>
      </c>
      <c r="AC106" s="142">
        <v>5512.6452000000008</v>
      </c>
      <c r="AD106" s="142">
        <v>2439.3737999999994</v>
      </c>
      <c r="AE106" s="142">
        <v>27883.430000000004</v>
      </c>
      <c r="AG106" s="153">
        <v>135066</v>
      </c>
      <c r="AH106" s="142">
        <v>90.1</v>
      </c>
      <c r="AI106" s="142">
        <v>86.8</v>
      </c>
      <c r="AJ106" s="142">
        <v>176.89999999999998</v>
      </c>
      <c r="AK106" s="142">
        <v>88593.310170382189</v>
      </c>
      <c r="AL106" s="142">
        <v>85348.49414860348</v>
      </c>
      <c r="AM106" s="142">
        <v>173941.80431898567</v>
      </c>
      <c r="AN106" s="142">
        <f t="shared" si="134"/>
        <v>28.78282048701055</v>
      </c>
      <c r="AO106" s="296"/>
      <c r="AP106" s="142">
        <f t="shared" si="165"/>
        <v>4559.1757212393513</v>
      </c>
      <c r="AQ106" s="142">
        <f t="shared" si="166"/>
        <v>1796.7015432222227</v>
      </c>
      <c r="AR106" s="142">
        <f t="shared" si="167"/>
        <v>317.06497821568627</v>
      </c>
      <c r="AS106" s="142">
        <f t="shared" si="168"/>
        <v>2445.4091998014424</v>
      </c>
      <c r="AT106" s="156"/>
      <c r="AU106" s="142">
        <f t="shared" ref="AU106:AV111" si="170">K106*$AM106/$AG106</f>
        <v>18.22212518480956</v>
      </c>
      <c r="AV106" s="193">
        <f t="shared" si="170"/>
        <v>6610.9870170489075</v>
      </c>
      <c r="AW106" s="193">
        <v>1204.5120013892181</v>
      </c>
      <c r="AX106" s="193"/>
      <c r="AY106" s="193"/>
      <c r="AZ106" s="193">
        <v>722.70720083353092</v>
      </c>
      <c r="BA106" s="193">
        <f t="shared" ref="BA106:BD111" si="171">Q106*$AM106/$AG106</f>
        <v>2314.2098984708132</v>
      </c>
      <c r="BB106" s="193">
        <f t="shared" si="171"/>
        <v>371.73135377011499</v>
      </c>
      <c r="BC106" s="193">
        <f t="shared" si="171"/>
        <v>196.79895199594324</v>
      </c>
      <c r="BD106" s="193">
        <f t="shared" si="171"/>
        <v>1749.3240177417181</v>
      </c>
      <c r="BE106" s="193"/>
      <c r="BF106" s="193">
        <v>2267.3167084973525</v>
      </c>
      <c r="BG106" s="193">
        <f t="shared" ref="BG106:BG111" si="172">W106*$AM106/$AG106</f>
        <v>3651.7138870358349</v>
      </c>
      <c r="BH106" s="193">
        <v>5143.9747824033666</v>
      </c>
      <c r="BI106" s="193">
        <f t="shared" ref="BI106:BI111" si="173">Y106*$AM106/$AG106</f>
        <v>12646.154878257834</v>
      </c>
      <c r="BJ106" s="193">
        <v>1261.194919101652</v>
      </c>
      <c r="BK106" s="193">
        <f t="shared" ref="BK106:BK111" si="174">AA106*$AM106/$AG106</f>
        <v>404.53117910277217</v>
      </c>
      <c r="BL106" s="193">
        <v>609.34136540866336</v>
      </c>
      <c r="BM106" s="193">
        <f t="shared" ref="BM106:BM111" si="175">AC106*$AM106/$AG106</f>
        <v>7099.3399720018051</v>
      </c>
      <c r="BN106" s="193">
        <v>2961.682450474666</v>
      </c>
      <c r="BO106" s="142">
        <f t="shared" si="169"/>
        <v>34897.545119667455</v>
      </c>
      <c r="BQ106" s="244">
        <f t="shared" si="155"/>
        <v>4559.1757212393513</v>
      </c>
      <c r="BR106" s="142">
        <f t="shared" si="135"/>
        <v>18.22212518480956</v>
      </c>
      <c r="BS106" s="142">
        <f t="shared" si="136"/>
        <v>6610.9870170489075</v>
      </c>
      <c r="BT106" s="142">
        <f t="shared" si="137"/>
        <v>2267.3167084973525</v>
      </c>
      <c r="BU106" s="142">
        <f t="shared" si="138"/>
        <v>8795.6886694392015</v>
      </c>
      <c r="BV106" s="142">
        <f t="shared" si="139"/>
        <v>1261.194919101652</v>
      </c>
      <c r="BW106" s="142">
        <f t="shared" si="140"/>
        <v>404.53117910277217</v>
      </c>
      <c r="BX106" s="142">
        <f t="shared" si="141"/>
        <v>609.34136540866336</v>
      </c>
      <c r="BY106" s="142">
        <f t="shared" si="142"/>
        <v>7099.3399720018051</v>
      </c>
      <c r="BZ106" s="142">
        <f t="shared" si="143"/>
        <v>3271.7474426429399</v>
      </c>
      <c r="CA106" s="25"/>
      <c r="CB106" s="133">
        <f t="shared" si="144"/>
        <v>13.064459707997926</v>
      </c>
      <c r="CC106" s="133">
        <f t="shared" si="145"/>
        <v>5.2216065979208345E-2</v>
      </c>
      <c r="CD106" s="133">
        <f t="shared" si="146"/>
        <v>18.943988737256785</v>
      </c>
      <c r="CE106" s="133">
        <f t="shared" si="147"/>
        <v>6.4970664862599312</v>
      </c>
      <c r="CF106" s="133">
        <f t="shared" si="148"/>
        <v>25.204319212935562</v>
      </c>
      <c r="CG106" s="133">
        <f t="shared" si="149"/>
        <v>3.6139932329820859</v>
      </c>
      <c r="CH106" s="133">
        <f t="shared" si="150"/>
        <v>1.1591966647384251</v>
      </c>
      <c r="CI106" s="133">
        <f t="shared" si="151"/>
        <v>1.7460866181823562</v>
      </c>
      <c r="CJ106" s="133">
        <f t="shared" si="152"/>
        <v>20.343379305499575</v>
      </c>
      <c r="CK106" s="133">
        <f t="shared" si="153"/>
        <v>9.3752939681681369</v>
      </c>
      <c r="CP106" s="308" t="s">
        <v>25</v>
      </c>
      <c r="CQ106" s="292">
        <f>($AM106/$AG106)*'(2) 1897 HHs by sector, estate'!CO106-477</f>
        <v>876.44468522062925</v>
      </c>
      <c r="CR106" s="242">
        <f>($AM106/$AG106)*'(2) 1897 HHs by sector, estate'!CP106</f>
        <v>322.44146707309648</v>
      </c>
      <c r="CS106" s="242">
        <f>($AM106/$AG106)*'(2) 1897 HHs by sector, estate'!CQ106</f>
        <v>824.85653961711785</v>
      </c>
      <c r="CT106" s="292">
        <f>($AM106/$AG106)*'(2) 1897 HHs by sector, estate'!CR106-2325</f>
        <v>12750.690082266146</v>
      </c>
      <c r="CU106" s="242">
        <f>($AM106/$AG106)*'(2) 1897 HHs by sector, estate'!CS106</f>
        <v>16213.814022110766</v>
      </c>
      <c r="CV106" s="242">
        <f t="shared" si="133"/>
        <v>30988.246796287756</v>
      </c>
      <c r="CW106" s="242">
        <f>($AM106/$AG106)*'(2) 1897 HHs by sector, estate'!CT106</f>
        <v>1962.1710029753619</v>
      </c>
      <c r="CX106" s="242">
        <f>($AM106/$AG106)*'(2) 1897 HHs by sector, estate'!CU106</f>
        <v>35752.417799263123</v>
      </c>
      <c r="CZ106" s="255">
        <f t="shared" si="156"/>
        <v>2.4514277331998882</v>
      </c>
      <c r="DA106" s="255">
        <f t="shared" si="157"/>
        <v>0.90187317927276556</v>
      </c>
      <c r="DB106" s="255">
        <f t="shared" si="158"/>
        <v>2.3071349866417106</v>
      </c>
      <c r="DC106" s="255">
        <f t="shared" si="159"/>
        <v>35.66385399123677</v>
      </c>
      <c r="DD106" s="255">
        <f t="shared" si="160"/>
        <v>45.350258864017142</v>
      </c>
      <c r="DE106" s="255">
        <f t="shared" si="161"/>
        <v>86.674548754368274</v>
      </c>
      <c r="DF106" s="255">
        <f t="shared" si="162"/>
        <v>5.4882190457502524</v>
      </c>
      <c r="DG106" s="255">
        <f t="shared" si="163"/>
        <v>100</v>
      </c>
      <c r="DI106" s="355">
        <f t="shared" si="164"/>
        <v>-854.87267959566816</v>
      </c>
    </row>
    <row r="107" spans="1:115">
      <c r="A107" s="1">
        <f t="shared" si="154"/>
        <v>97</v>
      </c>
      <c r="B107" s="25">
        <v>3</v>
      </c>
      <c r="C107" s="1">
        <v>9</v>
      </c>
      <c r="D107" s="203">
        <v>1</v>
      </c>
      <c r="E107" s="4" t="s">
        <v>191</v>
      </c>
      <c r="F107" s="142">
        <v>12354.864599999999</v>
      </c>
      <c r="G107" s="142">
        <v>11530.459199999999</v>
      </c>
      <c r="H107" s="142">
        <v>78.514800000000008</v>
      </c>
      <c r="I107" s="142">
        <v>745.89060000000143</v>
      </c>
      <c r="J107" s="153"/>
      <c r="K107" s="142">
        <v>61.690200000000004</v>
      </c>
      <c r="L107" s="142">
        <v>10167.6666</v>
      </c>
      <c r="M107" s="142">
        <v>964.61039999999991</v>
      </c>
      <c r="P107" s="142">
        <v>1317.9270000000001</v>
      </c>
      <c r="Q107" s="142">
        <v>4565.0748000000003</v>
      </c>
      <c r="R107" s="142">
        <v>605.68560000000002</v>
      </c>
      <c r="S107" s="142">
        <v>201.89519999999996</v>
      </c>
      <c r="T107" s="142">
        <v>2512.4736000000003</v>
      </c>
      <c r="U107" s="153"/>
      <c r="V107" s="142">
        <v>1873.1388000000002</v>
      </c>
      <c r="W107" s="142">
        <v>2254.4964</v>
      </c>
      <c r="X107" s="142">
        <v>11939.857799999998</v>
      </c>
      <c r="Y107" s="142">
        <v>17430.285599999999</v>
      </c>
      <c r="Z107" s="142">
        <v>1592.7288000000001</v>
      </c>
      <c r="AA107" s="142">
        <v>650.55119999999999</v>
      </c>
      <c r="AB107" s="142">
        <v>1502.9975999999999</v>
      </c>
      <c r="AC107" s="142">
        <v>7206.5369999999994</v>
      </c>
      <c r="AD107" s="142">
        <v>6477.4709999999995</v>
      </c>
      <c r="AE107" s="142">
        <v>56082</v>
      </c>
      <c r="AG107" s="153">
        <v>293332</v>
      </c>
      <c r="AH107" s="142">
        <v>172.1</v>
      </c>
      <c r="AI107" s="142">
        <v>161.9</v>
      </c>
      <c r="AJ107" s="142">
        <v>334</v>
      </c>
      <c r="AK107" s="142">
        <v>170709.10340740002</v>
      </c>
      <c r="AL107" s="142">
        <v>160591.53888238268</v>
      </c>
      <c r="AM107" s="142">
        <v>331300.6422897827</v>
      </c>
      <c r="AN107" s="142">
        <f t="shared" ref="AN107:AN112" si="176">100*(AM107-AG107)/AG107</f>
        <v>12.943914162035748</v>
      </c>
      <c r="AO107" s="296"/>
      <c r="AP107" s="142">
        <f t="shared" si="165"/>
        <v>13954.06766865974</v>
      </c>
      <c r="AQ107" s="142">
        <f t="shared" si="166"/>
        <v>13022.951941336554</v>
      </c>
      <c r="AR107" s="142">
        <f t="shared" si="167"/>
        <v>88.677688316494056</v>
      </c>
      <c r="AS107" s="142">
        <f t="shared" si="168"/>
        <v>842.43803900669502</v>
      </c>
      <c r="AT107" s="156"/>
      <c r="AU107" s="142">
        <f t="shared" si="170"/>
        <v>69.675326534388176</v>
      </c>
      <c r="AV107" s="193">
        <f t="shared" si="170"/>
        <v>11483.760636985979</v>
      </c>
      <c r="AW107" s="193">
        <f>M107*$AM107/$AG107</f>
        <v>1089.4687421740696</v>
      </c>
      <c r="AX107" s="193"/>
      <c r="AY107" s="193"/>
      <c r="AZ107" s="193">
        <f>P107*$AM107/$AG107</f>
        <v>1488.5183395982931</v>
      </c>
      <c r="BA107" s="193">
        <f t="shared" si="171"/>
        <v>5155.9741635447253</v>
      </c>
      <c r="BB107" s="193">
        <f t="shared" si="171"/>
        <v>684.0850241558112</v>
      </c>
      <c r="BC107" s="193">
        <f t="shared" si="171"/>
        <v>228.02834138527035</v>
      </c>
      <c r="BD107" s="193">
        <f t="shared" si="171"/>
        <v>2837.6860261278098</v>
      </c>
      <c r="BE107" s="193"/>
      <c r="BF107" s="193">
        <f>V107*$AM107/$AG107</f>
        <v>2115.5962784077865</v>
      </c>
      <c r="BG107" s="193">
        <f t="shared" si="172"/>
        <v>2546.3164788021863</v>
      </c>
      <c r="BH107" s="193">
        <f>X107*$AM107/$AG107</f>
        <v>13485.342744701127</v>
      </c>
      <c r="BI107" s="193">
        <f t="shared" si="173"/>
        <v>19686.446806261676</v>
      </c>
      <c r="BJ107" s="193">
        <f>Z107*$AM107/$AG107</f>
        <v>1798.8902487060222</v>
      </c>
      <c r="BK107" s="193">
        <f t="shared" si="174"/>
        <v>734.75798890809347</v>
      </c>
      <c r="BL107" s="193">
        <f>AB107*$AM107/$AG107</f>
        <v>1697.5443192014573</v>
      </c>
      <c r="BM107" s="193">
        <f t="shared" si="175"/>
        <v>8139.3449633353466</v>
      </c>
      <c r="BN107" s="193">
        <f>AD107*$AM107/$AG107</f>
        <v>7315.9092861107583</v>
      </c>
      <c r="BO107" s="142">
        <f t="shared" si="169"/>
        <v>63341.205940352891</v>
      </c>
      <c r="BQ107" s="244">
        <f t="shared" si="155"/>
        <v>13954.06766865974</v>
      </c>
      <c r="BR107" s="142">
        <f t="shared" ref="BR107:BR111" si="177">AU107</f>
        <v>69.675326534388176</v>
      </c>
      <c r="BS107" s="142">
        <f t="shared" ref="BS107:BS111" si="178">AV107</f>
        <v>11483.760636985979</v>
      </c>
      <c r="BT107" s="142">
        <f t="shared" ref="BT107:BT162" si="179">BF107</f>
        <v>2115.5962784077865</v>
      </c>
      <c r="BU107" s="142">
        <f t="shared" ref="BU107:BU162" si="180">BG107+BH107</f>
        <v>16031.659223503313</v>
      </c>
      <c r="BV107" s="142">
        <f t="shared" ref="BV107:BV162" si="181">BJ107</f>
        <v>1798.8902487060222</v>
      </c>
      <c r="BW107" s="142">
        <f t="shared" ref="BW107:BW162" si="182">BK107</f>
        <v>734.75798890809347</v>
      </c>
      <c r="BX107" s="142">
        <f t="shared" ref="BX107:BX162" si="183">BL107</f>
        <v>1697.5443192014573</v>
      </c>
      <c r="BY107" s="142">
        <f t="shared" ref="BY107:BY162" si="184">BM107</f>
        <v>8139.3449633353466</v>
      </c>
      <c r="BZ107" s="142">
        <f t="shared" ref="BZ107:BZ162" si="185">BO107-SUM(BQ107:BY107)</f>
        <v>7315.9092861107638</v>
      </c>
      <c r="CA107" s="25"/>
      <c r="CB107" s="133">
        <f t="shared" ref="CB107:CB113" si="186">100*BQ107/$BO107</f>
        <v>22.029999999999998</v>
      </c>
      <c r="CC107" s="133">
        <f t="shared" ref="CC107:CC113" si="187">100*BR107/$BO107</f>
        <v>0.11</v>
      </c>
      <c r="CD107" s="133">
        <f t="shared" ref="CD107:CD113" si="188">100*BS107/$BO107</f>
        <v>18.13</v>
      </c>
      <c r="CE107" s="133">
        <f t="shared" ref="CE107:CE113" si="189">100*BT107/$BO107</f>
        <v>3.34</v>
      </c>
      <c r="CF107" s="133">
        <f t="shared" ref="CF107:CF113" si="190">100*BU107/$BO107</f>
        <v>25.309999999999992</v>
      </c>
      <c r="CG107" s="133">
        <f t="shared" ref="CG107:CG113" si="191">100*BV107/$BO107</f>
        <v>2.8400000000000003</v>
      </c>
      <c r="CH107" s="133">
        <f t="shared" ref="CH107:CH113" si="192">100*BW107/$BO107</f>
        <v>1.1599999999999999</v>
      </c>
      <c r="CI107" s="133">
        <f t="shared" ref="CI107:CI113" si="193">100*BX107/$BO107</f>
        <v>2.6799999999999997</v>
      </c>
      <c r="CJ107" s="133">
        <f t="shared" ref="CJ107:CJ113" si="194">100*BY107/$BO107</f>
        <v>12.850000000000001</v>
      </c>
      <c r="CK107" s="133">
        <f t="shared" ref="CK107:CK113" si="195">100-SUM(CB107:CJ107)</f>
        <v>11.550000000000011</v>
      </c>
      <c r="CQ107" s="242">
        <f>($AM107/$AG107)*'(2) 1897 HHs by sector, estate'!CO107</f>
        <v>2540.7136933378974</v>
      </c>
      <c r="CR107" s="242">
        <f>($AM107/$AG107)*'(2) 1897 HHs by sector, estate'!CP107</f>
        <v>517.60077536383994</v>
      </c>
      <c r="CS107" s="242">
        <f>($AM107/$AG107)*'(2) 1897 HHs by sector, estate'!CQ107</f>
        <v>1073.8542577740407</v>
      </c>
      <c r="CT107" s="242">
        <f>($AM107/$AG107)*'(2) 1897 HHs by sector, estate'!CR107</f>
        <v>50063.029353828955</v>
      </c>
      <c r="CU107" s="242">
        <f>($AM107/$AG107)*'(2) 1897 HHs by sector, estate'!CS107</f>
        <v>7482.6458355893947</v>
      </c>
      <c r="CV107" s="242">
        <f t="shared" si="133"/>
        <v>61677.843915894126</v>
      </c>
      <c r="CW107" s="242">
        <f>($AM107/$AG107)*'(2) 1897 HHs by sector, estate'!CT107</f>
        <v>1663.3620244587646</v>
      </c>
      <c r="CX107" s="242">
        <f>($AM107/$AG107)*'(2) 1897 HHs by sector, estate'!CU107</f>
        <v>63341.205940352891</v>
      </c>
      <c r="CZ107" s="255">
        <f t="shared" si="156"/>
        <v>4.0111545961572554</v>
      </c>
      <c r="DA107" s="255">
        <f t="shared" si="157"/>
        <v>0.81716280528547869</v>
      </c>
      <c r="DB107" s="255">
        <f t="shared" si="158"/>
        <v>1.695348615220978</v>
      </c>
      <c r="DC107" s="255">
        <f t="shared" si="159"/>
        <v>79.037063804835469</v>
      </c>
      <c r="DD107" s="255">
        <f t="shared" si="160"/>
        <v>11.813235514706886</v>
      </c>
      <c r="DE107" s="255">
        <f t="shared" si="161"/>
        <v>97.373965336206069</v>
      </c>
      <c r="DF107" s="255">
        <f t="shared" si="162"/>
        <v>2.6260346637939267</v>
      </c>
      <c r="DG107" s="255">
        <f t="shared" si="163"/>
        <v>100</v>
      </c>
      <c r="DI107" s="355">
        <f t="shared" si="164"/>
        <v>0</v>
      </c>
    </row>
    <row r="108" spans="1:115">
      <c r="A108" s="1">
        <f t="shared" ref="A108:A139" si="196">A107+1</f>
        <v>98</v>
      </c>
      <c r="B108" s="25">
        <v>12</v>
      </c>
      <c r="C108" s="1">
        <v>9</v>
      </c>
      <c r="D108" s="203">
        <v>1</v>
      </c>
      <c r="E108" s="4" t="s">
        <v>711</v>
      </c>
      <c r="F108" s="142">
        <v>4630.6365000000005</v>
      </c>
      <c r="G108" s="142">
        <v>4176.3099000000002</v>
      </c>
      <c r="H108" s="142">
        <v>99.019900000000007</v>
      </c>
      <c r="I108" s="142">
        <v>355.30670000000015</v>
      </c>
      <c r="J108" s="153"/>
      <c r="K108" s="142">
        <v>867.88030000000003</v>
      </c>
      <c r="L108" s="142">
        <v>12581.352000000003</v>
      </c>
      <c r="M108" s="142">
        <v>2760.9078000000004</v>
      </c>
      <c r="P108" s="142">
        <v>1968.7485999999999</v>
      </c>
      <c r="Q108" s="142">
        <v>4339.4015000000009</v>
      </c>
      <c r="R108" s="142">
        <v>291.23500000000001</v>
      </c>
      <c r="S108" s="142">
        <v>145.61750000000001</v>
      </c>
      <c r="T108" s="142">
        <v>3075.4416000000019</v>
      </c>
      <c r="U108" s="153"/>
      <c r="V108" s="142">
        <v>2865.7524000000003</v>
      </c>
      <c r="W108" s="142">
        <v>5853.8235000000004</v>
      </c>
      <c r="X108" s="142">
        <v>10991.208900000001</v>
      </c>
      <c r="Y108" s="142">
        <v>20456.346399999999</v>
      </c>
      <c r="Z108" s="142">
        <v>1997.8721</v>
      </c>
      <c r="AA108" s="142">
        <v>506.74889999999994</v>
      </c>
      <c r="AB108" s="142">
        <v>1549.3702000000001</v>
      </c>
      <c r="AC108" s="142">
        <v>10501.9341</v>
      </c>
      <c r="AD108" s="142">
        <v>5900.4210999999978</v>
      </c>
      <c r="AE108" s="142">
        <v>58247.000000000007</v>
      </c>
      <c r="AG108" s="153">
        <v>318693</v>
      </c>
      <c r="AH108" s="142">
        <v>156.80000000000001</v>
      </c>
      <c r="AI108" s="142">
        <v>156.1</v>
      </c>
      <c r="AJ108" s="142">
        <v>312.89999999999998</v>
      </c>
      <c r="AK108" s="142">
        <v>156979.88024157149</v>
      </c>
      <c r="AL108" s="142">
        <v>156279.0772047787</v>
      </c>
      <c r="AM108" s="142">
        <v>313258.95744635019</v>
      </c>
      <c r="AN108" s="142">
        <f t="shared" si="176"/>
        <v>-1.7051025763508478</v>
      </c>
      <c r="AO108" s="296"/>
      <c r="AP108" s="142">
        <f t="shared" si="165"/>
        <v>4551.679397737058</v>
      </c>
      <c r="AQ108" s="142">
        <f t="shared" si="166"/>
        <v>4105.0995322987046</v>
      </c>
      <c r="AR108" s="142">
        <f t="shared" si="167"/>
        <v>97.331509133999973</v>
      </c>
      <c r="AS108" s="142">
        <f t="shared" si="168"/>
        <v>349.24835630435297</v>
      </c>
      <c r="AT108" s="156"/>
      <c r="AU108" s="142">
        <f t="shared" si="170"/>
        <v>853.08205064505853</v>
      </c>
      <c r="AV108" s="193">
        <f t="shared" si="170"/>
        <v>12366.827042908235</v>
      </c>
      <c r="AW108" s="193">
        <f>M108*$AM108/$AG108</f>
        <v>2713.8314899715292</v>
      </c>
      <c r="AX108" s="193"/>
      <c r="AY108" s="193"/>
      <c r="AZ108" s="193">
        <f>P108*$AM108/$AG108</f>
        <v>1935.1794168995286</v>
      </c>
      <c r="BA108" s="193">
        <f t="shared" si="171"/>
        <v>4265.4102532252928</v>
      </c>
      <c r="BB108" s="193">
        <f t="shared" si="171"/>
        <v>286.26914451176458</v>
      </c>
      <c r="BC108" s="193">
        <f t="shared" si="171"/>
        <v>143.13457225588229</v>
      </c>
      <c r="BD108" s="193">
        <f t="shared" si="171"/>
        <v>3023.0021660442362</v>
      </c>
      <c r="BE108" s="193"/>
      <c r="BF108" s="193">
        <f>V108*$AM108/$AG108</f>
        <v>2816.8883819957641</v>
      </c>
      <c r="BG108" s="193">
        <f t="shared" si="172"/>
        <v>5754.0098046864687</v>
      </c>
      <c r="BH108" s="193">
        <f>X108*$AM108/$AG108</f>
        <v>10803.797513873998</v>
      </c>
      <c r="BI108" s="193">
        <f t="shared" si="173"/>
        <v>20107.544710506347</v>
      </c>
      <c r="BJ108" s="193">
        <f>Z108*$AM108/$AG108</f>
        <v>1963.806331350705</v>
      </c>
      <c r="BK108" s="193">
        <f t="shared" si="174"/>
        <v>498.1083114504703</v>
      </c>
      <c r="BL108" s="193">
        <f>AB108*$AM108/$AG108</f>
        <v>1522.9518488025878</v>
      </c>
      <c r="BM108" s="193">
        <f t="shared" si="175"/>
        <v>10322.865351094233</v>
      </c>
      <c r="BN108" s="193">
        <f>AD108*$AM108/$AG108</f>
        <v>5799.8128678083485</v>
      </c>
      <c r="BO108" s="142">
        <f t="shared" si="169"/>
        <v>57253.828902352929</v>
      </c>
      <c r="BQ108" s="244">
        <f t="shared" si="155"/>
        <v>4551.679397737058</v>
      </c>
      <c r="BR108" s="142">
        <f t="shared" si="177"/>
        <v>853.08205064505853</v>
      </c>
      <c r="BS108" s="142">
        <f t="shared" si="178"/>
        <v>12366.827042908235</v>
      </c>
      <c r="BT108" s="142">
        <f t="shared" si="179"/>
        <v>2816.8883819957641</v>
      </c>
      <c r="BU108" s="142">
        <f t="shared" si="180"/>
        <v>16557.807318560466</v>
      </c>
      <c r="BV108" s="142">
        <f t="shared" si="181"/>
        <v>1963.806331350705</v>
      </c>
      <c r="BW108" s="142">
        <f t="shared" si="182"/>
        <v>498.1083114504703</v>
      </c>
      <c r="BX108" s="142">
        <f t="shared" si="183"/>
        <v>1522.9518488025878</v>
      </c>
      <c r="BY108" s="142">
        <f t="shared" si="184"/>
        <v>10322.865351094233</v>
      </c>
      <c r="BZ108" s="142">
        <f t="shared" si="185"/>
        <v>5799.8128678083522</v>
      </c>
      <c r="CA108" s="25"/>
      <c r="CB108" s="133">
        <f t="shared" si="186"/>
        <v>7.95</v>
      </c>
      <c r="CC108" s="133">
        <f t="shared" si="187"/>
        <v>1.4899999999999998</v>
      </c>
      <c r="CD108" s="133">
        <f t="shared" si="188"/>
        <v>21.600000000000005</v>
      </c>
      <c r="CE108" s="133">
        <f t="shared" si="189"/>
        <v>4.92</v>
      </c>
      <c r="CF108" s="133">
        <f t="shared" si="190"/>
        <v>28.92</v>
      </c>
      <c r="CG108" s="133">
        <f t="shared" si="191"/>
        <v>3.4299999999999993</v>
      </c>
      <c r="CH108" s="133">
        <f t="shared" si="192"/>
        <v>0.86999999999999966</v>
      </c>
      <c r="CI108" s="133">
        <f t="shared" si="193"/>
        <v>2.6599999999999997</v>
      </c>
      <c r="CJ108" s="133">
        <f t="shared" si="194"/>
        <v>18.03</v>
      </c>
      <c r="CK108" s="133">
        <f t="shared" si="195"/>
        <v>10.129999999999995</v>
      </c>
      <c r="CQ108" s="242">
        <f>($AM108/$AG108)*'(2) 1897 HHs by sector, estate'!CO108</f>
        <v>3289.0684751289714</v>
      </c>
      <c r="CR108" s="242">
        <f>($AM108/$AG108)*'(2) 1897 HHs by sector, estate'!CP108</f>
        <v>390.20410356019914</v>
      </c>
      <c r="CS108" s="242">
        <f>($AM108/$AG108)*'(2) 1897 HHs by sector, estate'!CQ108</f>
        <v>1179.2356057869004</v>
      </c>
      <c r="CT108" s="242">
        <f>($AM108/$AG108)*'(2) 1897 HHs by sector, estate'!CR108</f>
        <v>20930.893046773333</v>
      </c>
      <c r="CU108" s="242">
        <f>($AM108/$AG108)*'(2) 1897 HHs by sector, estate'!CS108</f>
        <v>22493.865284790707</v>
      </c>
      <c r="CV108" s="242">
        <f t="shared" si="133"/>
        <v>48283.266516040108</v>
      </c>
      <c r="CW108" s="242">
        <f>($AM108/$AG108)*'(2) 1897 HHs by sector, estate'!CT108</f>
        <v>8970.5623863128112</v>
      </c>
      <c r="CX108" s="242">
        <f>($AM108/$AG108)*'(2) 1897 HHs by sector, estate'!CU108</f>
        <v>57253.828902352921</v>
      </c>
      <c r="CZ108" s="255">
        <f t="shared" si="156"/>
        <v>5.7447135644648615</v>
      </c>
      <c r="DA108" s="255">
        <f t="shared" si="157"/>
        <v>0.68153363895661345</v>
      </c>
      <c r="DB108" s="255">
        <f t="shared" si="158"/>
        <v>2.0596624337528597</v>
      </c>
      <c r="DC108" s="255">
        <f t="shared" si="159"/>
        <v>36.558066854308066</v>
      </c>
      <c r="DD108" s="255">
        <f t="shared" si="160"/>
        <v>39.287966789355274</v>
      </c>
      <c r="DE108" s="255">
        <f t="shared" si="161"/>
        <v>84.331943280837663</v>
      </c>
      <c r="DF108" s="255">
        <f t="shared" si="162"/>
        <v>15.66805671916233</v>
      </c>
      <c r="DG108" s="255">
        <f t="shared" si="163"/>
        <v>100</v>
      </c>
      <c r="DI108" s="355">
        <f t="shared" si="164"/>
        <v>0</v>
      </c>
    </row>
    <row r="109" spans="1:115">
      <c r="A109" s="1">
        <f t="shared" si="196"/>
        <v>99</v>
      </c>
      <c r="B109" s="25">
        <v>13</v>
      </c>
      <c r="C109" s="1">
        <v>9</v>
      </c>
      <c r="D109" s="203">
        <v>1</v>
      </c>
      <c r="E109" s="4" t="s">
        <v>370</v>
      </c>
      <c r="F109" s="142">
        <v>3259.0713999999998</v>
      </c>
      <c r="G109" s="142">
        <v>3053.5814</v>
      </c>
      <c r="H109" s="142">
        <v>16.4392</v>
      </c>
      <c r="I109" s="142">
        <v>189.05080000000001</v>
      </c>
      <c r="J109" s="153"/>
      <c r="K109" s="142">
        <v>160.28219999999999</v>
      </c>
      <c r="L109" s="142">
        <v>11963.6278</v>
      </c>
      <c r="M109" s="142">
        <v>3505.6594000000005</v>
      </c>
      <c r="P109" s="142">
        <v>1105.5362</v>
      </c>
      <c r="Q109" s="142">
        <v>3731.6984000000002</v>
      </c>
      <c r="R109" s="142">
        <v>180.83120000000002</v>
      </c>
      <c r="S109" s="142">
        <v>86.305799999999991</v>
      </c>
      <c r="T109" s="142">
        <v>3353.5967999999993</v>
      </c>
      <c r="U109" s="153"/>
      <c r="V109" s="142">
        <v>1997.3628000000001</v>
      </c>
      <c r="W109" s="142">
        <v>3345.3772000000004</v>
      </c>
      <c r="X109" s="142">
        <v>7730.5337999999992</v>
      </c>
      <c r="Y109" s="142">
        <v>12641.744800000002</v>
      </c>
      <c r="Z109" s="142">
        <v>1043.8891999999998</v>
      </c>
      <c r="AA109" s="142">
        <v>361.66240000000005</v>
      </c>
      <c r="AB109" s="142">
        <v>1027.45</v>
      </c>
      <c r="AC109" s="142">
        <v>6197.5783999999994</v>
      </c>
      <c r="AD109" s="142">
        <v>4011.1648000000041</v>
      </c>
      <c r="AE109" s="142">
        <v>41098</v>
      </c>
      <c r="AG109" s="153">
        <v>241005</v>
      </c>
      <c r="AH109" s="142">
        <v>150.1</v>
      </c>
      <c r="AI109" s="142">
        <v>140.9</v>
      </c>
      <c r="AJ109" s="142">
        <v>291</v>
      </c>
      <c r="AK109" s="142">
        <v>148341.95856716199</v>
      </c>
      <c r="AL109" s="142">
        <v>139249.71327190625</v>
      </c>
      <c r="AM109" s="142">
        <v>287591.67183906824</v>
      </c>
      <c r="AN109" s="142">
        <f t="shared" si="176"/>
        <v>19.330168186995387</v>
      </c>
      <c r="AO109" s="296"/>
      <c r="AP109" s="142">
        <f t="shared" si="165"/>
        <v>3889.055382954265</v>
      </c>
      <c r="AQ109" s="142">
        <f t="shared" si="166"/>
        <v>3643.8438203468081</v>
      </c>
      <c r="AR109" s="142">
        <f t="shared" si="167"/>
        <v>19.616925008596546</v>
      </c>
      <c r="AS109" s="142">
        <f t="shared" si="168"/>
        <v>225.59463759886029</v>
      </c>
      <c r="AT109" s="156"/>
      <c r="AU109" s="142">
        <f t="shared" si="170"/>
        <v>191.2650188338163</v>
      </c>
      <c r="AV109" s="193">
        <f t="shared" si="170"/>
        <v>14276.217175006137</v>
      </c>
      <c r="AW109" s="193">
        <f>M109*$AM109/$AG109</f>
        <v>4183.3092580832135</v>
      </c>
      <c r="AX109" s="193"/>
      <c r="AY109" s="193"/>
      <c r="AZ109" s="193">
        <f>P109*$AM109/$AG109</f>
        <v>1319.2382068281177</v>
      </c>
      <c r="BA109" s="193">
        <f t="shared" si="171"/>
        <v>4453.0419769514165</v>
      </c>
      <c r="BB109" s="193">
        <f t="shared" si="171"/>
        <v>215.78617509456205</v>
      </c>
      <c r="BC109" s="193">
        <f t="shared" si="171"/>
        <v>102.98885629513185</v>
      </c>
      <c r="BD109" s="193">
        <f t="shared" si="171"/>
        <v>4001.8527017536944</v>
      </c>
      <c r="BE109" s="193"/>
      <c r="BF109" s="193">
        <f>V109*$AM109/$AG109</f>
        <v>2383.4563885444804</v>
      </c>
      <c r="BG109" s="193">
        <f t="shared" si="172"/>
        <v>3992.0442392493974</v>
      </c>
      <c r="BH109" s="193">
        <f>X109*$AM109/$AG109</f>
        <v>9224.8589852925252</v>
      </c>
      <c r="BI109" s="193">
        <f t="shared" si="173"/>
        <v>15085.415331610746</v>
      </c>
      <c r="BJ109" s="193">
        <f>Z109*$AM109/$AG109</f>
        <v>1245.6747380458805</v>
      </c>
      <c r="BK109" s="193">
        <f t="shared" si="174"/>
        <v>431.57235018912411</v>
      </c>
      <c r="BL109" s="193">
        <f>AB109*$AM109/$AG109</f>
        <v>1226.0578130372842</v>
      </c>
      <c r="BM109" s="193">
        <f t="shared" si="175"/>
        <v>7395.5807282408969</v>
      </c>
      <c r="BN109" s="193">
        <f>AD109*$AM109/$AG109</f>
        <v>4786.5297020975622</v>
      </c>
      <c r="BO109" s="142">
        <f t="shared" si="169"/>
        <v>49042.312521491367</v>
      </c>
      <c r="BQ109" s="244">
        <f t="shared" si="155"/>
        <v>3889.055382954265</v>
      </c>
      <c r="BR109" s="142">
        <f t="shared" si="177"/>
        <v>191.2650188338163</v>
      </c>
      <c r="BS109" s="142">
        <f t="shared" si="178"/>
        <v>14276.217175006137</v>
      </c>
      <c r="BT109" s="142">
        <f t="shared" si="179"/>
        <v>2383.4563885444804</v>
      </c>
      <c r="BU109" s="142">
        <f t="shared" si="180"/>
        <v>13216.903224541922</v>
      </c>
      <c r="BV109" s="142">
        <f t="shared" si="181"/>
        <v>1245.6747380458805</v>
      </c>
      <c r="BW109" s="142">
        <f t="shared" si="182"/>
        <v>431.57235018912411</v>
      </c>
      <c r="BX109" s="142">
        <f t="shared" si="183"/>
        <v>1226.0578130372842</v>
      </c>
      <c r="BY109" s="142">
        <f t="shared" si="184"/>
        <v>7395.5807282408969</v>
      </c>
      <c r="BZ109" s="142">
        <f t="shared" si="185"/>
        <v>4786.5297020975631</v>
      </c>
      <c r="CA109" s="25"/>
      <c r="CB109" s="133">
        <f t="shared" si="186"/>
        <v>7.93</v>
      </c>
      <c r="CC109" s="133">
        <f t="shared" si="187"/>
        <v>0.3899999999999999</v>
      </c>
      <c r="CD109" s="133">
        <f t="shared" si="188"/>
        <v>29.110000000000003</v>
      </c>
      <c r="CE109" s="133">
        <f t="shared" si="189"/>
        <v>4.8600000000000003</v>
      </c>
      <c r="CF109" s="133">
        <f t="shared" si="190"/>
        <v>26.949999999999996</v>
      </c>
      <c r="CG109" s="133">
        <f t="shared" si="191"/>
        <v>2.5399999999999996</v>
      </c>
      <c r="CH109" s="133">
        <f t="shared" si="192"/>
        <v>0.88000000000000023</v>
      </c>
      <c r="CI109" s="133">
        <f t="shared" si="193"/>
        <v>2.5</v>
      </c>
      <c r="CJ109" s="133">
        <f t="shared" si="194"/>
        <v>15.079999999999997</v>
      </c>
      <c r="CK109" s="133">
        <f t="shared" si="195"/>
        <v>9.7599999999999909</v>
      </c>
      <c r="CQ109" s="242">
        <f>($AM109/$AG109)*'(2) 1897 HHs by sector, estate'!CO109</f>
        <v>2378.4010653355367</v>
      </c>
      <c r="CR109" s="242">
        <f>($AM109/$AG109)*'(2) 1897 HHs by sector, estate'!CP109</f>
        <v>433.02853071817435</v>
      </c>
      <c r="CS109" s="242">
        <f>($AM109/$AG109)*'(2) 1897 HHs by sector, estate'!CQ109</f>
        <v>1454.1456205413881</v>
      </c>
      <c r="CT109" s="242">
        <f>($AM109/$AG109)*'(2) 1897 HHs by sector, estate'!CR109</f>
        <v>24801.668398713256</v>
      </c>
      <c r="CU109" s="242">
        <f>($AM109/$AG109)*'(2) 1897 HHs by sector, estate'!CS109</f>
        <v>19321.049311385912</v>
      </c>
      <c r="CV109" s="242">
        <f t="shared" si="133"/>
        <v>48388.292926694266</v>
      </c>
      <c r="CW109" s="242">
        <f>($AM109/$AG109)*'(2) 1897 HHs by sector, estate'!CT109</f>
        <v>654.01959479709228</v>
      </c>
      <c r="CX109" s="242">
        <f>($AM109/$AG109)*'(2) 1897 HHs by sector, estate'!CU109</f>
        <v>49042.31252149136</v>
      </c>
      <c r="CZ109" s="255">
        <f t="shared" si="156"/>
        <v>4.8496919151054962</v>
      </c>
      <c r="DA109" s="255">
        <f t="shared" si="157"/>
        <v>0.88296923300346464</v>
      </c>
      <c r="DB109" s="255">
        <f t="shared" si="158"/>
        <v>2.9650837119561833</v>
      </c>
      <c r="DC109" s="255">
        <f t="shared" si="159"/>
        <v>50.571979834443269</v>
      </c>
      <c r="DD109" s="255">
        <f t="shared" si="160"/>
        <v>39.396693014667747</v>
      </c>
      <c r="DE109" s="255">
        <f t="shared" si="161"/>
        <v>98.666417709176159</v>
      </c>
      <c r="DF109" s="255">
        <f t="shared" si="162"/>
        <v>1.3335822908238417</v>
      </c>
      <c r="DG109" s="255">
        <f t="shared" si="163"/>
        <v>100</v>
      </c>
      <c r="DI109" s="355">
        <f t="shared" si="164"/>
        <v>0</v>
      </c>
    </row>
    <row r="110" spans="1:115">
      <c r="A110" s="1">
        <f t="shared" si="196"/>
        <v>100</v>
      </c>
      <c r="B110" s="25">
        <v>41</v>
      </c>
      <c r="C110" s="1">
        <v>9</v>
      </c>
      <c r="D110" s="203">
        <v>1</v>
      </c>
      <c r="E110" s="20" t="s">
        <v>10</v>
      </c>
      <c r="F110" s="142">
        <v>4647.46</v>
      </c>
      <c r="G110" s="142">
        <v>3559.4076000000005</v>
      </c>
      <c r="H110" s="142">
        <v>153.09280000000001</v>
      </c>
      <c r="I110" s="142">
        <v>934.95960000000002</v>
      </c>
      <c r="J110" s="153"/>
      <c r="K110" s="142">
        <v>153.09280000000001</v>
      </c>
      <c r="L110" s="142">
        <v>10432.180799999998</v>
      </c>
      <c r="M110" s="142">
        <v>1979.2712000000001</v>
      </c>
      <c r="P110" s="142">
        <v>1530.9279999999999</v>
      </c>
      <c r="Q110" s="142">
        <v>3931.2044000000001</v>
      </c>
      <c r="R110" s="142">
        <v>382.73199999999997</v>
      </c>
      <c r="S110" s="142">
        <v>224.17160000000001</v>
      </c>
      <c r="T110" s="142">
        <v>2383.873599999999</v>
      </c>
      <c r="U110" s="153"/>
      <c r="V110" s="142">
        <v>2870.4900000000002</v>
      </c>
      <c r="W110" s="142">
        <v>4554.5108</v>
      </c>
      <c r="X110" s="142">
        <v>10022.110799999999</v>
      </c>
      <c r="Y110" s="142">
        <v>21996.1548</v>
      </c>
      <c r="Z110" s="142">
        <v>1519.9928</v>
      </c>
      <c r="AA110" s="142">
        <v>546.76</v>
      </c>
      <c r="AB110" s="142">
        <v>1427.0436000000002</v>
      </c>
      <c r="AC110" s="142">
        <v>8983.2667999999994</v>
      </c>
      <c r="AD110" s="142">
        <v>9519.0915999999997</v>
      </c>
      <c r="AE110" s="142">
        <v>54675.999999999993</v>
      </c>
      <c r="AG110" s="153">
        <v>289316</v>
      </c>
      <c r="AH110" s="142">
        <v>123.2</v>
      </c>
      <c r="AI110" s="142">
        <v>113.5</v>
      </c>
      <c r="AJ110" s="142">
        <v>236.7</v>
      </c>
      <c r="AK110" s="142">
        <v>124755.32587307181</v>
      </c>
      <c r="AL110" s="142">
        <v>114932.86920936404</v>
      </c>
      <c r="AM110" s="142">
        <v>239688.19508243585</v>
      </c>
      <c r="AN110" s="142">
        <f t="shared" si="176"/>
        <v>-17.153494766125672</v>
      </c>
      <c r="AO110" s="296"/>
      <c r="AP110" s="142">
        <f t="shared" si="165"/>
        <v>3850.2581921422161</v>
      </c>
      <c r="AQ110" s="142">
        <f t="shared" si="166"/>
        <v>2948.844803628921</v>
      </c>
      <c r="AR110" s="142">
        <f t="shared" si="167"/>
        <v>126.83203456468478</v>
      </c>
      <c r="AS110" s="142">
        <f t="shared" si="168"/>
        <v>774.58135394861051</v>
      </c>
      <c r="AT110" s="156"/>
      <c r="AU110" s="142">
        <f t="shared" si="170"/>
        <v>126.83203456468478</v>
      </c>
      <c r="AV110" s="193">
        <f t="shared" si="170"/>
        <v>8642.6972124792319</v>
      </c>
      <c r="AW110" s="193">
        <f>M110*$AM110/$AG110</f>
        <v>1639.7570183005673</v>
      </c>
      <c r="AX110" s="193"/>
      <c r="AY110" s="193"/>
      <c r="AZ110" s="193">
        <f>P110*$AM110/$AG110</f>
        <v>1268.3203456468475</v>
      </c>
      <c r="BA110" s="193">
        <f t="shared" si="171"/>
        <v>3256.865459000298</v>
      </c>
      <c r="BB110" s="193">
        <f t="shared" si="171"/>
        <v>317.08008641171187</v>
      </c>
      <c r="BC110" s="193">
        <f t="shared" si="171"/>
        <v>185.71833632685983</v>
      </c>
      <c r="BD110" s="193">
        <f t="shared" si="171"/>
        <v>1974.9559667929477</v>
      </c>
      <c r="BE110" s="193"/>
      <c r="BF110" s="193">
        <f>V110*$AM110/$AG110</f>
        <v>2378.1006480878391</v>
      </c>
      <c r="BG110" s="193">
        <f t="shared" si="172"/>
        <v>3773.2530282993721</v>
      </c>
      <c r="BH110" s="193">
        <f>X110*$AM110/$AG110</f>
        <v>8302.9685484666825</v>
      </c>
      <c r="BI110" s="193">
        <f t="shared" si="173"/>
        <v>18223.045537633097</v>
      </c>
      <c r="BJ110" s="193">
        <f>Z110*$AM110/$AG110</f>
        <v>1259.2609146065129</v>
      </c>
      <c r="BK110" s="193">
        <f t="shared" si="174"/>
        <v>452.97155201673127</v>
      </c>
      <c r="BL110" s="193">
        <f>AB110*$AM110/$AG110</f>
        <v>1182.2557507636686</v>
      </c>
      <c r="BM110" s="193">
        <f t="shared" si="175"/>
        <v>7442.3225996348947</v>
      </c>
      <c r="BN110" s="193">
        <f>AD110*$AM110/$AG110</f>
        <v>7886.2347206112909</v>
      </c>
      <c r="BO110" s="142">
        <f t="shared" si="169"/>
        <v>45297.155201673122</v>
      </c>
      <c r="BQ110" s="244">
        <f t="shared" si="155"/>
        <v>3850.2581921422161</v>
      </c>
      <c r="BR110" s="142">
        <f t="shared" si="177"/>
        <v>126.83203456468478</v>
      </c>
      <c r="BS110" s="142">
        <f t="shared" si="178"/>
        <v>8642.6972124792319</v>
      </c>
      <c r="BT110" s="142">
        <f t="shared" si="179"/>
        <v>2378.1006480878391</v>
      </c>
      <c r="BU110" s="142">
        <f t="shared" si="180"/>
        <v>12076.221576766055</v>
      </c>
      <c r="BV110" s="142">
        <f t="shared" si="181"/>
        <v>1259.2609146065129</v>
      </c>
      <c r="BW110" s="142">
        <f t="shared" si="182"/>
        <v>452.97155201673127</v>
      </c>
      <c r="BX110" s="142">
        <f t="shared" si="183"/>
        <v>1182.2557507636686</v>
      </c>
      <c r="BY110" s="142">
        <f t="shared" si="184"/>
        <v>7442.3225996348947</v>
      </c>
      <c r="BZ110" s="142">
        <f t="shared" si="185"/>
        <v>7886.23472061129</v>
      </c>
      <c r="CA110" s="25"/>
      <c r="CB110" s="133">
        <f t="shared" si="186"/>
        <v>8.5000000000000018</v>
      </c>
      <c r="CC110" s="133">
        <f t="shared" si="187"/>
        <v>0.28000000000000008</v>
      </c>
      <c r="CD110" s="133">
        <f t="shared" si="188"/>
        <v>19.080000000000002</v>
      </c>
      <c r="CE110" s="133">
        <f t="shared" si="189"/>
        <v>5.25</v>
      </c>
      <c r="CF110" s="133">
        <f t="shared" si="190"/>
        <v>26.66</v>
      </c>
      <c r="CG110" s="133">
        <f t="shared" si="191"/>
        <v>2.7800000000000002</v>
      </c>
      <c r="CH110" s="133">
        <f t="shared" si="192"/>
        <v>1.0000000000000002</v>
      </c>
      <c r="CI110" s="133">
        <f t="shared" si="193"/>
        <v>2.6100000000000003</v>
      </c>
      <c r="CJ110" s="133">
        <f t="shared" si="194"/>
        <v>16.430000000000003</v>
      </c>
      <c r="CK110" s="133">
        <f t="shared" si="195"/>
        <v>17.409999999999997</v>
      </c>
      <c r="CQ110" s="242">
        <f>($AM110/$AG110)*'(2) 1897 HHs by sector, estate'!CO110</f>
        <v>2579.1177730825862</v>
      </c>
      <c r="CR110" s="242">
        <f>($AM110/$AG110)*'(2) 1897 HHs by sector, estate'!CP110</f>
        <v>265.53655940921908</v>
      </c>
      <c r="CS110" s="242">
        <f>($AM110/$AG110)*'(2) 1897 HHs by sector, estate'!CQ110</f>
        <v>1310.7736293478667</v>
      </c>
      <c r="CT110" s="242">
        <f>($AM110/$AG110)*'(2) 1897 HHs by sector, estate'!CR110</f>
        <v>23320.403884105996</v>
      </c>
      <c r="CU110" s="242">
        <f>($AM110/$AG110)*'(2) 1897 HHs by sector, estate'!CS110</f>
        <v>14964.143713829557</v>
      </c>
      <c r="CV110" s="242">
        <f t="shared" si="133"/>
        <v>42439.975559775223</v>
      </c>
      <c r="CW110" s="242">
        <f>($AM110/$AG110)*'(2) 1897 HHs by sector, estate'!CT110</f>
        <v>2857.1796418979002</v>
      </c>
      <c r="CX110" s="242">
        <f>($AM110/$AG110)*'(2) 1897 HHs by sector, estate'!CU110</f>
        <v>45297.155201673122</v>
      </c>
      <c r="CZ110" s="255">
        <f t="shared" si="156"/>
        <v>5.6937742814085643</v>
      </c>
      <c r="DA110" s="255">
        <f t="shared" si="157"/>
        <v>0.58621023379280801</v>
      </c>
      <c r="DB110" s="255">
        <f t="shared" si="158"/>
        <v>2.8937217436989315</v>
      </c>
      <c r="DC110" s="255">
        <f t="shared" si="159"/>
        <v>51.483153368634987</v>
      </c>
      <c r="DD110" s="255">
        <f t="shared" si="160"/>
        <v>33.035504431141035</v>
      </c>
      <c r="DE110" s="255">
        <f t="shared" si="161"/>
        <v>93.692364058676333</v>
      </c>
      <c r="DF110" s="255">
        <f t="shared" si="162"/>
        <v>6.3076359413236744</v>
      </c>
      <c r="DG110" s="255">
        <f t="shared" si="163"/>
        <v>100.00000000000001</v>
      </c>
      <c r="DI110" s="355">
        <f t="shared" si="164"/>
        <v>0</v>
      </c>
    </row>
    <row r="111" spans="1:115">
      <c r="A111" s="1">
        <f t="shared" si="196"/>
        <v>101</v>
      </c>
      <c r="B111" s="25">
        <v>47</v>
      </c>
      <c r="C111" s="1">
        <v>9</v>
      </c>
      <c r="D111" s="203">
        <v>1</v>
      </c>
      <c r="E111" s="20" t="s">
        <v>202</v>
      </c>
      <c r="F111" s="142">
        <v>17040.9512</v>
      </c>
      <c r="G111" s="142">
        <v>16197.481300000001</v>
      </c>
      <c r="H111" s="142">
        <v>71.480500000000006</v>
      </c>
      <c r="I111" s="142">
        <v>771.9893999999997</v>
      </c>
      <c r="J111" s="153"/>
      <c r="K111" s="142">
        <v>671.91669999999988</v>
      </c>
      <c r="L111" s="142">
        <v>31637.2693</v>
      </c>
      <c r="M111" s="142">
        <v>5861.4009999999989</v>
      </c>
      <c r="P111" s="142">
        <v>4331.7182999999995</v>
      </c>
      <c r="Q111" s="142">
        <v>10807.8516</v>
      </c>
      <c r="R111" s="142">
        <v>843.46989999999994</v>
      </c>
      <c r="S111" s="142">
        <v>586.14009999999996</v>
      </c>
      <c r="T111" s="142">
        <v>9206.6883999999991</v>
      </c>
      <c r="U111" s="153"/>
      <c r="V111" s="142">
        <v>6418.9489000000003</v>
      </c>
      <c r="W111" s="142">
        <v>8906.4703000000009</v>
      </c>
      <c r="X111" s="142">
        <v>27620.065200000001</v>
      </c>
      <c r="Y111" s="142">
        <v>50665.378400000001</v>
      </c>
      <c r="Z111" s="142">
        <v>3202.3264000000004</v>
      </c>
      <c r="AA111" s="142">
        <v>1172.2801999999999</v>
      </c>
      <c r="AB111" s="142">
        <v>4174.4611999999997</v>
      </c>
      <c r="AC111" s="142">
        <v>24088.928500000002</v>
      </c>
      <c r="AD111" s="142">
        <v>18027.382099999999</v>
      </c>
      <c r="AE111" s="142">
        <v>142961</v>
      </c>
      <c r="AG111" s="153">
        <v>788960</v>
      </c>
      <c r="AH111" s="142">
        <v>460.6</v>
      </c>
      <c r="AI111" s="142">
        <v>426</v>
      </c>
      <c r="AJ111" s="142">
        <v>886.6</v>
      </c>
      <c r="AK111" s="142">
        <v>457253.34085259167</v>
      </c>
      <c r="AL111" s="142">
        <v>422904.73991142865</v>
      </c>
      <c r="AM111" s="142">
        <v>880158.08076402033</v>
      </c>
      <c r="AN111" s="142">
        <f t="shared" si="176"/>
        <v>11.559278133748267</v>
      </c>
      <c r="AO111" s="296"/>
      <c r="AP111" s="142">
        <f t="shared" si="165"/>
        <v>19010.762145844314</v>
      </c>
      <c r="AQ111" s="142">
        <f t="shared" si="166"/>
        <v>18069.793214128866</v>
      </c>
      <c r="AR111" s="142">
        <f t="shared" si="167"/>
        <v>79.743129806393938</v>
      </c>
      <c r="AS111" s="142">
        <f t="shared" si="168"/>
        <v>861.22580190905398</v>
      </c>
      <c r="AT111" s="156"/>
      <c r="AU111" s="142">
        <f t="shared" si="170"/>
        <v>749.5854201801028</v>
      </c>
      <c r="AV111" s="193">
        <f t="shared" si="170"/>
        <v>35294.309252309955</v>
      </c>
      <c r="AW111" s="193">
        <f>M111*$AM111/$AG111</f>
        <v>6538.936644124301</v>
      </c>
      <c r="AX111" s="193"/>
      <c r="AY111" s="193"/>
      <c r="AZ111" s="193">
        <f>P111*$AM111/$AG111</f>
        <v>4832.4336662674723</v>
      </c>
      <c r="BA111" s="193">
        <f t="shared" si="171"/>
        <v>12057.161226726763</v>
      </c>
      <c r="BB111" s="193">
        <f t="shared" si="171"/>
        <v>940.96893171544832</v>
      </c>
      <c r="BC111" s="193">
        <f t="shared" si="171"/>
        <v>653.89366441243021</v>
      </c>
      <c r="BD111" s="193">
        <f t="shared" si="171"/>
        <v>10270.915119063537</v>
      </c>
      <c r="BE111" s="193"/>
      <c r="BF111" s="193">
        <f>V111*$AM111/$AG111</f>
        <v>7160.9330566141762</v>
      </c>
      <c r="BG111" s="193">
        <f t="shared" si="172"/>
        <v>9935.9939738766843</v>
      </c>
      <c r="BH111" s="193">
        <f>X111*$AM111/$AG111</f>
        <v>30812.745357190619</v>
      </c>
      <c r="BI111" s="193">
        <f t="shared" si="173"/>
        <v>56521.930406772022</v>
      </c>
      <c r="BJ111" s="193">
        <f>Z111*$AM111/$AG111</f>
        <v>3572.4922153264483</v>
      </c>
      <c r="BK111" s="193">
        <f t="shared" si="174"/>
        <v>1307.7873288248604</v>
      </c>
      <c r="BL111" s="193">
        <f>AB111*$AM111/$AG111</f>
        <v>4656.998780693405</v>
      </c>
      <c r="BM111" s="193">
        <f t="shared" si="175"/>
        <v>26873.434744754759</v>
      </c>
      <c r="BN111" s="193">
        <f>AD111*$AM111/$AG111</f>
        <v>20111.217337172548</v>
      </c>
      <c r="BO111" s="142">
        <f t="shared" si="169"/>
        <v>159486.25961278786</v>
      </c>
      <c r="BQ111" s="244">
        <f t="shared" si="155"/>
        <v>19010.762145844314</v>
      </c>
      <c r="BR111" s="142">
        <f t="shared" si="177"/>
        <v>749.5854201801028</v>
      </c>
      <c r="BS111" s="142">
        <f t="shared" si="178"/>
        <v>35294.309252309955</v>
      </c>
      <c r="BT111" s="142">
        <f t="shared" si="179"/>
        <v>7160.9330566141762</v>
      </c>
      <c r="BU111" s="142">
        <f t="shared" si="180"/>
        <v>40748.739331067307</v>
      </c>
      <c r="BV111" s="142">
        <f t="shared" si="181"/>
        <v>3572.4922153264483</v>
      </c>
      <c r="BW111" s="142">
        <f t="shared" si="182"/>
        <v>1307.7873288248604</v>
      </c>
      <c r="BX111" s="142">
        <f t="shared" si="183"/>
        <v>4656.998780693405</v>
      </c>
      <c r="BY111" s="142">
        <f t="shared" si="184"/>
        <v>26873.434744754759</v>
      </c>
      <c r="BZ111" s="142">
        <f t="shared" si="185"/>
        <v>20111.217337172537</v>
      </c>
      <c r="CA111" s="25"/>
      <c r="CB111" s="133">
        <f t="shared" si="186"/>
        <v>11.92</v>
      </c>
      <c r="CC111" s="133">
        <f t="shared" si="187"/>
        <v>0.46999999999999992</v>
      </c>
      <c r="CD111" s="133">
        <f t="shared" si="188"/>
        <v>22.13</v>
      </c>
      <c r="CE111" s="133">
        <f t="shared" si="189"/>
        <v>4.4900000000000011</v>
      </c>
      <c r="CF111" s="133">
        <f t="shared" si="190"/>
        <v>25.550000000000004</v>
      </c>
      <c r="CG111" s="133">
        <f t="shared" si="191"/>
        <v>2.2400000000000002</v>
      </c>
      <c r="CH111" s="133">
        <f t="shared" si="192"/>
        <v>0.82</v>
      </c>
      <c r="CI111" s="133">
        <f t="shared" si="193"/>
        <v>2.9199999999999995</v>
      </c>
      <c r="CJ111" s="133">
        <f t="shared" si="194"/>
        <v>16.850000000000001</v>
      </c>
      <c r="CK111" s="133">
        <f t="shared" si="195"/>
        <v>12.610000000000014</v>
      </c>
      <c r="CQ111" s="242">
        <f>($AM111/$AG111)*'(2) 1897 HHs by sector, estate'!CO111</f>
        <v>7877.686495019193</v>
      </c>
      <c r="CR111" s="242">
        <f>($AM111/$AG111)*'(2) 1897 HHs by sector, estate'!CP111</f>
        <v>676.78969426030949</v>
      </c>
      <c r="CS111" s="242">
        <f>($AM111/$AG111)*'(2) 1897 HHs by sector, estate'!CQ111</f>
        <v>3471.6804687056615</v>
      </c>
      <c r="CT111" s="242">
        <f>($AM111/$AG111)*'(2) 1897 HHs by sector, estate'!CR111</f>
        <v>99883.08119204345</v>
      </c>
      <c r="CU111" s="242">
        <f>($AM111/$AG111)*'(2) 1897 HHs by sector, estate'!CS111</f>
        <v>39213.170627747197</v>
      </c>
      <c r="CV111" s="242">
        <f t="shared" si="133"/>
        <v>151122.40847777581</v>
      </c>
      <c r="CW111" s="242">
        <f>($AM111/$AG111)*'(2) 1897 HHs by sector, estate'!CT111</f>
        <v>8363.8511350120389</v>
      </c>
      <c r="CX111" s="242">
        <f>($AM111/$AG111)*'(2) 1897 HHs by sector, estate'!CU111</f>
        <v>159486.25961278786</v>
      </c>
      <c r="CZ111" s="255">
        <f t="shared" si="156"/>
        <v>4.9394139119853984</v>
      </c>
      <c r="DA111" s="255">
        <f t="shared" si="157"/>
        <v>0.42435611437842224</v>
      </c>
      <c r="DB111" s="255">
        <f t="shared" si="158"/>
        <v>2.1767896978300545</v>
      </c>
      <c r="DC111" s="255">
        <f t="shared" si="159"/>
        <v>62.628016629486908</v>
      </c>
      <c r="DD111" s="255">
        <f t="shared" si="160"/>
        <v>24.58717805718921</v>
      </c>
      <c r="DE111" s="255">
        <f t="shared" si="161"/>
        <v>94.755754410869997</v>
      </c>
      <c r="DF111" s="255">
        <f t="shared" si="162"/>
        <v>5.2442455891299948</v>
      </c>
      <c r="DG111" s="255">
        <f t="shared" si="163"/>
        <v>100</v>
      </c>
      <c r="DI111" s="355">
        <f t="shared" si="164"/>
        <v>0</v>
      </c>
    </row>
    <row r="112" spans="1:115" s="11" customFormat="1">
      <c r="A112" s="11">
        <f t="shared" si="196"/>
        <v>102</v>
      </c>
      <c r="B112" s="52">
        <v>0</v>
      </c>
      <c r="C112" s="11">
        <v>10</v>
      </c>
      <c r="D112" s="204">
        <v>1</v>
      </c>
      <c r="E112" s="52" t="s">
        <v>12</v>
      </c>
      <c r="F112" s="157">
        <f>SUM(F62:F111)</f>
        <v>183201.12389999998</v>
      </c>
      <c r="G112" s="157">
        <f>SUM(G62:G111)</f>
        <v>168712.38380000004</v>
      </c>
      <c r="H112" s="157">
        <f>SUM(H62:H111)</f>
        <v>2196.3107</v>
      </c>
      <c r="I112" s="157">
        <f>SUM(I62:I111)</f>
        <v>12292.429400000006</v>
      </c>
      <c r="J112" s="153"/>
      <c r="K112" s="247">
        <f>SUM(K62:K111)</f>
        <v>4270.7476999999999</v>
      </c>
      <c r="L112" s="247">
        <f>SUM(L62:L111)</f>
        <v>526245.80260000017</v>
      </c>
      <c r="M112" s="247">
        <f>SUM(M62:M111)</f>
        <v>90440.794599999979</v>
      </c>
      <c r="N112" s="247"/>
      <c r="O112" s="247"/>
      <c r="P112" s="247">
        <f>SUM(P62:P111)</f>
        <v>55912.4876</v>
      </c>
      <c r="Q112" s="247">
        <f>SUM(Q62:Q111)</f>
        <v>170264.12609999999</v>
      </c>
      <c r="R112" s="247">
        <f>SUM(R62:R111)</f>
        <v>19867.254000000004</v>
      </c>
      <c r="S112" s="247">
        <f>SUM(S62:S111)</f>
        <v>53879.600400000003</v>
      </c>
      <c r="T112" s="247">
        <f>SUM(T62:T111)</f>
        <v>135881.53989999997</v>
      </c>
      <c r="U112" s="194"/>
      <c r="V112" s="247">
        <f t="shared" ref="V112:AE112" si="197">SUM(V62:V111)</f>
        <v>90117.881499999989</v>
      </c>
      <c r="W112" s="247">
        <f t="shared" si="197"/>
        <v>127136.10879999999</v>
      </c>
      <c r="X112" s="247">
        <f t="shared" si="197"/>
        <v>338018.06659999996</v>
      </c>
      <c r="Y112" s="247">
        <f t="shared" si="197"/>
        <v>752049.29890000005</v>
      </c>
      <c r="Z112" s="247">
        <f t="shared" si="197"/>
        <v>74477.561799999981</v>
      </c>
      <c r="AA112" s="247">
        <f t="shared" si="197"/>
        <v>28705.426100000008</v>
      </c>
      <c r="AB112" s="247">
        <f t="shared" si="197"/>
        <v>61952.795700000002</v>
      </c>
      <c r="AC112" s="247">
        <f t="shared" si="197"/>
        <v>294447.76300000004</v>
      </c>
      <c r="AD112" s="247">
        <f t="shared" si="197"/>
        <v>292445.99420000002</v>
      </c>
      <c r="AE112" s="247">
        <f t="shared" si="197"/>
        <v>2021039.03</v>
      </c>
      <c r="AF112" s="247"/>
      <c r="AG112" s="247">
        <f t="shared" ref="AG112:AM112" si="198">SUM(AG62:AG111)</f>
        <v>12051904</v>
      </c>
      <c r="AH112" s="247">
        <f t="shared" si="198"/>
        <v>6870.800000000002</v>
      </c>
      <c r="AI112" s="247">
        <f t="shared" si="198"/>
        <v>6345.2999999999993</v>
      </c>
      <c r="AJ112" s="247">
        <f t="shared" si="198"/>
        <v>13216.099999999999</v>
      </c>
      <c r="AK112" s="247">
        <f t="shared" si="198"/>
        <v>6829868.7002037428</v>
      </c>
      <c r="AL112" s="247">
        <f t="shared" si="198"/>
        <v>6308225.5855656369</v>
      </c>
      <c r="AM112" s="247">
        <f t="shared" si="198"/>
        <v>13138094.285769371</v>
      </c>
      <c r="AN112" s="247">
        <f t="shared" si="176"/>
        <v>9.0126032016963578</v>
      </c>
      <c r="AO112" s="296"/>
      <c r="AP112" s="247">
        <f>SUM(AP62:AP111)</f>
        <v>198922.00379963228</v>
      </c>
      <c r="AQ112" s="247">
        <f>SUM(AQ62:AQ111)</f>
        <v>183016.0846469423</v>
      </c>
      <c r="AR112" s="247">
        <f>SUM(AR62:AR111)</f>
        <v>2388.4051622946749</v>
      </c>
      <c r="AS112" s="247">
        <f>SUM(AS62:AS111)</f>
        <v>13517.513990395348</v>
      </c>
      <c r="AT112" s="195"/>
      <c r="AU112" s="247">
        <f>SUM(AU62:AU111)</f>
        <v>4511.0281036903389</v>
      </c>
      <c r="AV112" s="196">
        <f>SUM(AV62:AV111)</f>
        <v>572893.35513651243</v>
      </c>
      <c r="AW112" s="196">
        <f>SUM(AW62:AW111)</f>
        <v>99019.948106478405</v>
      </c>
      <c r="AX112" s="193"/>
      <c r="AY112" s="193"/>
      <c r="AZ112" s="196">
        <f>SUM(AZ62:AZ111)</f>
        <v>60706.527161114529</v>
      </c>
      <c r="BA112" s="196">
        <f>SUM(BA62:BA111)</f>
        <v>185240.25059071148</v>
      </c>
      <c r="BB112" s="196">
        <f>SUM(BB62:BB111)</f>
        <v>21485.138238832194</v>
      </c>
      <c r="BC112" s="196">
        <f>SUM(BC62:BC111)</f>
        <v>57795.66337912828</v>
      </c>
      <c r="BD112" s="196">
        <f>SUM(BD62:BD111)</f>
        <v>148594.1240674</v>
      </c>
      <c r="BE112" s="196"/>
      <c r="BF112" s="196">
        <f t="shared" ref="BF112:BO112" si="199">SUM(BF62:BF111)</f>
        <v>97777.5271038879</v>
      </c>
      <c r="BG112" s="196">
        <f t="shared" si="199"/>
        <v>137999.31810305928</v>
      </c>
      <c r="BH112" s="196">
        <f t="shared" si="199"/>
        <v>366623.38557517657</v>
      </c>
      <c r="BI112" s="196">
        <f t="shared" si="199"/>
        <v>818548.57111351623</v>
      </c>
      <c r="BJ112" s="196">
        <f t="shared" si="199"/>
        <v>80957.184639209459</v>
      </c>
      <c r="BK112" s="196">
        <f t="shared" si="199"/>
        <v>30878.868578946836</v>
      </c>
      <c r="BL112" s="196">
        <f t="shared" si="199"/>
        <v>67467.753993046688</v>
      </c>
      <c r="BM112" s="196">
        <f t="shared" si="199"/>
        <v>321191.54603398027</v>
      </c>
      <c r="BN112" s="196">
        <f t="shared" si="199"/>
        <v>317743.15287616447</v>
      </c>
      <c r="BO112" s="198">
        <f t="shared" si="199"/>
        <v>2197275.188935475</v>
      </c>
      <c r="BP112" s="247"/>
      <c r="BQ112" s="299">
        <f t="shared" ref="BQ112:BV112" si="200">SUM(BQ62:BQ111)</f>
        <v>198922.00379963228</v>
      </c>
      <c r="BR112" s="299">
        <f t="shared" si="200"/>
        <v>4511.0281036903389</v>
      </c>
      <c r="BS112" s="299">
        <f t="shared" si="200"/>
        <v>572893.35513651243</v>
      </c>
      <c r="BT112" s="299">
        <f t="shared" si="200"/>
        <v>97777.5271038879</v>
      </c>
      <c r="BU112" s="299">
        <f t="shared" si="200"/>
        <v>504622.70367823599</v>
      </c>
      <c r="BV112" s="299">
        <f t="shared" si="200"/>
        <v>80957.184639209459</v>
      </c>
      <c r="BW112" s="299">
        <f t="shared" ref="BW112:BZ112" si="201">SUM(BW62:BW111)</f>
        <v>30878.868578946836</v>
      </c>
      <c r="BX112" s="299">
        <f t="shared" si="201"/>
        <v>67467.753993046688</v>
      </c>
      <c r="BY112" s="299">
        <f t="shared" si="201"/>
        <v>321191.54603398027</v>
      </c>
      <c r="BZ112" s="299">
        <f t="shared" si="201"/>
        <v>318053.21786833275</v>
      </c>
      <c r="CA112" s="138"/>
      <c r="CB112" s="132">
        <f t="shared" si="186"/>
        <v>9.0531220122685241</v>
      </c>
      <c r="CC112" s="132">
        <f t="shared" si="187"/>
        <v>0.20530100764828732</v>
      </c>
      <c r="CD112" s="132">
        <f t="shared" si="188"/>
        <v>26.072899654142319</v>
      </c>
      <c r="CE112" s="132">
        <f t="shared" si="189"/>
        <v>4.4499445311289696</v>
      </c>
      <c r="CF112" s="132">
        <f t="shared" si="190"/>
        <v>22.965839973950334</v>
      </c>
      <c r="CG112" s="132">
        <f t="shared" si="191"/>
        <v>3.6844353882879459</v>
      </c>
      <c r="CH112" s="132">
        <f t="shared" si="192"/>
        <v>1.4053255019871624</v>
      </c>
      <c r="CI112" s="132">
        <f t="shared" si="193"/>
        <v>3.0705190834896348</v>
      </c>
      <c r="CJ112" s="132">
        <f t="shared" si="194"/>
        <v>14.617720513632593</v>
      </c>
      <c r="CK112" s="132">
        <f t="shared" si="195"/>
        <v>14.474892333464226</v>
      </c>
      <c r="CQ112" s="247">
        <f>SUM(CQ62:CQ111)</f>
        <v>140793.29206407655</v>
      </c>
      <c r="CR112" s="264">
        <f t="shared" ref="CR112:CX112" si="202">SUM(CR62:CR111)</f>
        <v>25988.129271655322</v>
      </c>
      <c r="CS112" s="264">
        <f t="shared" si="202"/>
        <v>63415.286248546989</v>
      </c>
      <c r="CT112" s="264">
        <f t="shared" si="202"/>
        <v>981244.45441811066</v>
      </c>
      <c r="CU112" s="264">
        <f t="shared" si="202"/>
        <v>920688.86788867717</v>
      </c>
      <c r="CV112" s="264">
        <f t="shared" si="202"/>
        <v>2132130.0298910667</v>
      </c>
      <c r="CW112" s="264">
        <f t="shared" si="202"/>
        <v>62566.294570139122</v>
      </c>
      <c r="CX112" s="264">
        <f t="shared" si="202"/>
        <v>2197591.3244612059</v>
      </c>
      <c r="CZ112" s="256">
        <f t="shared" si="156"/>
        <v>6.4067094958429331</v>
      </c>
      <c r="DA112" s="256">
        <f t="shared" si="157"/>
        <v>1.1825733466629405</v>
      </c>
      <c r="DB112" s="256">
        <f t="shared" si="158"/>
        <v>2.885672396986497</v>
      </c>
      <c r="DC112" s="256">
        <f t="shared" si="159"/>
        <v>44.650906813107625</v>
      </c>
      <c r="DD112" s="256">
        <f t="shared" si="160"/>
        <v>41.895363238859112</v>
      </c>
      <c r="DE112" s="256">
        <f t="shared" si="161"/>
        <v>97.021225291459118</v>
      </c>
      <c r="DF112" s="256">
        <f t="shared" si="162"/>
        <v>2.8470395689006831</v>
      </c>
      <c r="DG112" s="256">
        <f t="shared" si="163"/>
        <v>100</v>
      </c>
      <c r="DI112" s="355">
        <f t="shared" si="164"/>
        <v>-316.13552573090419</v>
      </c>
      <c r="DJ112" s="264"/>
      <c r="DK112" s="264"/>
    </row>
    <row r="113" spans="1:113">
      <c r="A113" s="1">
        <f t="shared" si="196"/>
        <v>103</v>
      </c>
      <c r="B113" s="25">
        <v>1</v>
      </c>
      <c r="C113" s="1">
        <v>1</v>
      </c>
      <c r="D113" s="205">
        <v>2</v>
      </c>
      <c r="E113" s="4" t="s">
        <v>123</v>
      </c>
      <c r="F113" s="242">
        <f t="shared" ref="F113:AS114" si="203">F11-F62</f>
        <v>52373.032000000007</v>
      </c>
      <c r="G113" s="242">
        <f t="shared" si="203"/>
        <v>45304.146999999997</v>
      </c>
      <c r="H113" s="242">
        <f t="shared" si="203"/>
        <v>2210.9790000000003</v>
      </c>
      <c r="I113" s="242">
        <f t="shared" si="203"/>
        <v>4857.9059999999981</v>
      </c>
      <c r="J113" s="153"/>
      <c r="K113" s="242">
        <f t="shared" si="203"/>
        <v>0</v>
      </c>
      <c r="L113" s="242">
        <f t="shared" si="203"/>
        <v>1927.8420000000003</v>
      </c>
      <c r="M113" s="242">
        <f t="shared" si="203"/>
        <v>126.02700000000004</v>
      </c>
      <c r="N113" s="242">
        <f t="shared" si="203"/>
        <v>0</v>
      </c>
      <c r="O113" s="242">
        <f t="shared" si="203"/>
        <v>0</v>
      </c>
      <c r="P113" s="242">
        <f t="shared" si="203"/>
        <v>56.190999999999988</v>
      </c>
      <c r="Q113" s="242">
        <f t="shared" si="203"/>
        <v>272.32500000000005</v>
      </c>
      <c r="R113" s="242">
        <f t="shared" si="203"/>
        <v>134.30500000000001</v>
      </c>
      <c r="S113" s="242">
        <f t="shared" si="203"/>
        <v>321.80700000000002</v>
      </c>
      <c r="T113" s="242">
        <f t="shared" si="203"/>
        <v>1017.1870000000001</v>
      </c>
      <c r="U113" s="242">
        <f t="shared" si="203"/>
        <v>0</v>
      </c>
      <c r="V113" s="242">
        <f t="shared" si="203"/>
        <v>562.24399999999991</v>
      </c>
      <c r="W113" s="242">
        <f t="shared" si="203"/>
        <v>1473.8539999999998</v>
      </c>
      <c r="X113" s="242">
        <f t="shared" si="203"/>
        <v>500.34499999999991</v>
      </c>
      <c r="Y113" s="242">
        <f t="shared" si="203"/>
        <v>3592.683</v>
      </c>
      <c r="Z113" s="242">
        <f t="shared" si="203"/>
        <v>318.40999999999997</v>
      </c>
      <c r="AA113" s="242">
        <f t="shared" si="203"/>
        <v>570.96700000000021</v>
      </c>
      <c r="AB113" s="242">
        <f t="shared" si="203"/>
        <v>146.46699999999998</v>
      </c>
      <c r="AC113" s="242">
        <f t="shared" si="203"/>
        <v>909.83100000000036</v>
      </c>
      <c r="AD113" s="242">
        <f t="shared" si="203"/>
        <v>1647.0079999999994</v>
      </c>
      <c r="AE113" s="242">
        <f t="shared" si="203"/>
        <v>60430</v>
      </c>
      <c r="AF113" s="242"/>
      <c r="AG113" s="242">
        <f t="shared" si="203"/>
        <v>312492</v>
      </c>
      <c r="AH113" s="242">
        <f t="shared" si="203"/>
        <v>168.89999999999998</v>
      </c>
      <c r="AI113" s="242">
        <f t="shared" si="203"/>
        <v>187.29999999999998</v>
      </c>
      <c r="AJ113" s="242">
        <f t="shared" si="203"/>
        <v>356.19999999999993</v>
      </c>
      <c r="AK113" s="242">
        <f t="shared" si="203"/>
        <v>167529.84994464123</v>
      </c>
      <c r="AL113" s="242">
        <f t="shared" si="203"/>
        <v>185786.90519738873</v>
      </c>
      <c r="AM113" s="242">
        <f t="shared" si="203"/>
        <v>353316.75514202996</v>
      </c>
      <c r="AN113" s="242">
        <f t="shared" si="203"/>
        <v>12.883828608111743</v>
      </c>
      <c r="AO113" s="296"/>
      <c r="AP113" s="242">
        <f t="shared" si="203"/>
        <v>58599.065826329708</v>
      </c>
      <c r="AQ113" s="242">
        <f t="shared" si="203"/>
        <v>50686.042135279058</v>
      </c>
      <c r="AR113" s="242">
        <f t="shared" si="203"/>
        <v>2470.8709420109471</v>
      </c>
      <c r="AS113" s="242">
        <f t="shared" si="203"/>
        <v>5442.1527490396857</v>
      </c>
      <c r="AT113" s="156"/>
      <c r="AU113" s="242">
        <f t="shared" ref="AU113:BD114" si="204">AU11-AU62</f>
        <v>0</v>
      </c>
      <c r="AV113" s="242">
        <f t="shared" si="204"/>
        <v>2312.6927602720207</v>
      </c>
      <c r="AW113" s="242">
        <f t="shared" si="204"/>
        <v>158.09060693802212</v>
      </c>
      <c r="AX113" s="193"/>
      <c r="AY113" s="193"/>
      <c r="AZ113" s="242">
        <f t="shared" si="204"/>
        <v>74.460431275584725</v>
      </c>
      <c r="BA113" s="242">
        <f t="shared" si="204"/>
        <v>346.54430792856306</v>
      </c>
      <c r="BB113" s="242">
        <f t="shared" si="204"/>
        <v>154.20396544314639</v>
      </c>
      <c r="BC113" s="242">
        <f t="shared" si="204"/>
        <v>364.40091603067845</v>
      </c>
      <c r="BD113" s="242">
        <f t="shared" si="204"/>
        <v>1214.9925326560265</v>
      </c>
      <c r="BE113" s="193"/>
      <c r="BF113" s="242">
        <f t="shared" ref="BF113:BO114" si="205">BF11-BF62</f>
        <v>652.73548839224941</v>
      </c>
      <c r="BG113" s="242">
        <f t="shared" si="205"/>
        <v>1682.4453980253159</v>
      </c>
      <c r="BH113" s="242">
        <f t="shared" si="205"/>
        <v>640.70884253244742</v>
      </c>
      <c r="BI113" s="242">
        <f t="shared" si="205"/>
        <v>4419.8867429967995</v>
      </c>
      <c r="BJ113" s="242">
        <f t="shared" si="205"/>
        <v>435.14912688744732</v>
      </c>
      <c r="BK113" s="242">
        <f t="shared" si="205"/>
        <v>657.90510830592541</v>
      </c>
      <c r="BL113" s="242">
        <f t="shared" si="205"/>
        <v>186.89729289657257</v>
      </c>
      <c r="BM113" s="242">
        <f t="shared" si="205"/>
        <v>1154.6182272840965</v>
      </c>
      <c r="BN113" s="242">
        <f t="shared" si="205"/>
        <v>1985.316987622758</v>
      </c>
      <c r="BO113" s="242">
        <f t="shared" si="205"/>
        <v>68307.535058548543</v>
      </c>
      <c r="BP113" s="242"/>
      <c r="BQ113" s="244">
        <f t="shared" si="155"/>
        <v>58599.065826329708</v>
      </c>
      <c r="BR113" s="244">
        <f>AU113</f>
        <v>0</v>
      </c>
      <c r="BS113" s="297">
        <f>AV113</f>
        <v>2312.6927602720207</v>
      </c>
      <c r="BT113" s="296">
        <f t="shared" si="179"/>
        <v>652.73548839224941</v>
      </c>
      <c r="BU113" s="296">
        <f t="shared" si="180"/>
        <v>2323.1542405577634</v>
      </c>
      <c r="BV113" s="296">
        <f t="shared" si="181"/>
        <v>435.14912688744732</v>
      </c>
      <c r="BW113" s="296">
        <f t="shared" si="182"/>
        <v>657.90510830592541</v>
      </c>
      <c r="BX113" s="296">
        <f t="shared" si="183"/>
        <v>186.89729289657257</v>
      </c>
      <c r="BY113" s="296">
        <f t="shared" si="184"/>
        <v>1154.6182272840965</v>
      </c>
      <c r="BZ113" s="296">
        <f t="shared" si="185"/>
        <v>1985.3169876227475</v>
      </c>
      <c r="CA113" s="25"/>
      <c r="CB113" s="133">
        <f t="shared" si="186"/>
        <v>85.787118179718533</v>
      </c>
      <c r="CC113" s="133">
        <f t="shared" si="187"/>
        <v>0</v>
      </c>
      <c r="CD113" s="133">
        <f t="shared" si="188"/>
        <v>3.385706654895011</v>
      </c>
      <c r="CE113" s="133">
        <f t="shared" si="189"/>
        <v>0.95558343282738756</v>
      </c>
      <c r="CF113" s="133">
        <f t="shared" si="190"/>
        <v>3.4010219202998826</v>
      </c>
      <c r="CG113" s="133">
        <f t="shared" si="191"/>
        <v>0.63704410723424187</v>
      </c>
      <c r="CH113" s="133">
        <f t="shared" si="192"/>
        <v>0.96315158751082752</v>
      </c>
      <c r="CI113" s="133">
        <f t="shared" si="193"/>
        <v>0.27361153163611746</v>
      </c>
      <c r="CJ113" s="133">
        <f t="shared" si="194"/>
        <v>1.6903233681239365</v>
      </c>
      <c r="CK113" s="133">
        <f t="shared" si="195"/>
        <v>2.9064392177540554</v>
      </c>
      <c r="CQ113" s="242">
        <f>CQ11-CQ62</f>
        <v>250.93429248124585</v>
      </c>
      <c r="CR113" s="262">
        <f t="shared" ref="CR113:CX113" si="206">CR11-CR62</f>
        <v>657.91337911622327</v>
      </c>
      <c r="CS113" s="262">
        <f t="shared" si="206"/>
        <v>154.13605574672204</v>
      </c>
      <c r="CT113" s="262">
        <f t="shared" si="206"/>
        <v>1715.8496620277256</v>
      </c>
      <c r="CU113" s="262">
        <f t="shared" si="206"/>
        <v>64019.980740666993</v>
      </c>
      <c r="CV113" s="262">
        <f t="shared" si="206"/>
        <v>66798.814130038911</v>
      </c>
      <c r="CW113" s="262">
        <f t="shared" si="206"/>
        <v>1508.7209285096362</v>
      </c>
      <c r="CX113" s="262">
        <f t="shared" si="206"/>
        <v>68307.535058548543</v>
      </c>
      <c r="CZ113" s="255">
        <f t="shared" ref="CZ113" si="207">100*CQ113/$CX113</f>
        <v>0.36735960720316163</v>
      </c>
      <c r="DA113" s="255">
        <f t="shared" ref="DA113" si="208">100*CR113/$CX113</f>
        <v>0.96316369570693028</v>
      </c>
      <c r="DB113" s="255">
        <f t="shared" ref="DB113" si="209">100*CS113/$CX113</f>
        <v>0.2256501506233641</v>
      </c>
      <c r="DC113" s="255">
        <f t="shared" ref="DC113" si="210">100*CT113/$CX113</f>
        <v>2.5119478554701424</v>
      </c>
      <c r="DD113" s="255">
        <f t="shared" ref="DD113" si="211">100*CU113/$CX113</f>
        <v>93.723160535354481</v>
      </c>
      <c r="DE113" s="255">
        <f t="shared" ref="DE113" si="212">100*CV113/$CX113</f>
        <v>97.791281844358068</v>
      </c>
      <c r="DF113" s="255">
        <f t="shared" ref="DF113" si="213">100*CW113/$CX113</f>
        <v>2.2087181556419271</v>
      </c>
      <c r="DG113" s="255">
        <f t="shared" ref="DG113" si="214">100*CX113/$CX113</f>
        <v>100</v>
      </c>
      <c r="DH113" s="153"/>
      <c r="DI113" s="355">
        <f t="shared" si="164"/>
        <v>0</v>
      </c>
    </row>
    <row r="114" spans="1:113">
      <c r="A114" s="1">
        <f t="shared" si="196"/>
        <v>104</v>
      </c>
      <c r="B114" s="25">
        <v>7</v>
      </c>
      <c r="C114" s="1">
        <v>1</v>
      </c>
      <c r="D114" s="205">
        <v>2</v>
      </c>
      <c r="E114" s="4" t="s">
        <v>468</v>
      </c>
      <c r="F114" s="142">
        <f t="shared" si="203"/>
        <v>222708.01589999997</v>
      </c>
      <c r="G114" s="142">
        <f t="shared" si="203"/>
        <v>222019.10320000001</v>
      </c>
      <c r="H114" s="142">
        <f t="shared" si="203"/>
        <v>393.48110000000003</v>
      </c>
      <c r="I114" s="142">
        <f t="shared" si="203"/>
        <v>295.43159999999295</v>
      </c>
      <c r="J114" s="153"/>
      <c r="K114" s="142">
        <f t="shared" si="203"/>
        <v>348.07630000000006</v>
      </c>
      <c r="L114" s="142">
        <f t="shared" si="203"/>
        <v>3787.386199999999</v>
      </c>
      <c r="M114" s="142">
        <f t="shared" si="203"/>
        <v>264.75110000000006</v>
      </c>
      <c r="N114" s="142">
        <f t="shared" si="203"/>
        <v>0</v>
      </c>
      <c r="O114" s="142">
        <f t="shared" si="203"/>
        <v>0</v>
      </c>
      <c r="P114" s="142">
        <f t="shared" si="203"/>
        <v>518.95789999999988</v>
      </c>
      <c r="Q114" s="142">
        <f t="shared" si="203"/>
        <v>1132.7121</v>
      </c>
      <c r="R114" s="142">
        <f t="shared" si="203"/>
        <v>150.55679999999995</v>
      </c>
      <c r="S114" s="142">
        <f t="shared" si="203"/>
        <v>885.99439999999993</v>
      </c>
      <c r="T114" s="142">
        <f t="shared" si="203"/>
        <v>834.41389999999888</v>
      </c>
      <c r="U114" s="142">
        <f t="shared" si="203"/>
        <v>0</v>
      </c>
      <c r="V114" s="142">
        <f t="shared" si="203"/>
        <v>960.16549999999995</v>
      </c>
      <c r="W114" s="142">
        <f t="shared" si="203"/>
        <v>500.07920000000018</v>
      </c>
      <c r="X114" s="142">
        <f t="shared" si="203"/>
        <v>1067.4971000000003</v>
      </c>
      <c r="Y114" s="142">
        <f t="shared" si="203"/>
        <v>8853.7798000000003</v>
      </c>
      <c r="Z114" s="142">
        <f t="shared" si="203"/>
        <v>631.92030000000011</v>
      </c>
      <c r="AA114" s="142">
        <f t="shared" si="203"/>
        <v>1747.4281000000001</v>
      </c>
      <c r="AB114" s="142">
        <f t="shared" si="203"/>
        <v>494.6975999999998</v>
      </c>
      <c r="AC114" s="142">
        <f t="shared" si="203"/>
        <v>1820.5303000000004</v>
      </c>
      <c r="AD114" s="142">
        <f t="shared" si="203"/>
        <v>4159.2035000000005</v>
      </c>
      <c r="AE114" s="142">
        <f t="shared" si="203"/>
        <v>238224.99999999997</v>
      </c>
      <c r="AG114" s="142">
        <f t="shared" si="203"/>
        <v>1278803</v>
      </c>
      <c r="AH114" s="142">
        <f t="shared" si="203"/>
        <v>679.4</v>
      </c>
      <c r="AI114" s="142">
        <f t="shared" si="203"/>
        <v>747.5</v>
      </c>
      <c r="AJ114" s="142">
        <f t="shared" si="203"/>
        <v>1426.9</v>
      </c>
      <c r="AK114" s="142">
        <f t="shared" si="203"/>
        <v>674760.60452380078</v>
      </c>
      <c r="AL114" s="142">
        <f t="shared" si="203"/>
        <v>742406.69501066057</v>
      </c>
      <c r="AM114" s="142">
        <f t="shared" si="203"/>
        <v>1417167.2995344615</v>
      </c>
      <c r="AN114" s="142">
        <f t="shared" si="203"/>
        <v>5.6124823134445885</v>
      </c>
      <c r="AO114" s="296"/>
      <c r="AP114" s="142">
        <f t="shared" si="203"/>
        <v>246267.68019522013</v>
      </c>
      <c r="AQ114" s="142">
        <f t="shared" si="203"/>
        <v>245502.80073638516</v>
      </c>
      <c r="AR114" s="142">
        <f t="shared" si="203"/>
        <v>435.28175349948333</v>
      </c>
      <c r="AS114" s="142">
        <f t="shared" si="203"/>
        <v>329.59770533555519</v>
      </c>
      <c r="AT114" s="156"/>
      <c r="AU114" s="142">
        <f t="shared" si="204"/>
        <v>384.8382775279938</v>
      </c>
      <c r="AV114" s="142">
        <f t="shared" si="204"/>
        <v>4304.5156494487946</v>
      </c>
      <c r="AW114" s="142">
        <f t="shared" si="204"/>
        <v>305.80376608679398</v>
      </c>
      <c r="AX114" s="193"/>
      <c r="AY114" s="193"/>
      <c r="AZ114" s="142">
        <f t="shared" si="204"/>
        <v>587.94420922295933</v>
      </c>
      <c r="BA114" s="142">
        <f t="shared" si="204"/>
        <v>1304.7569349206265</v>
      </c>
      <c r="BB114" s="142">
        <f t="shared" si="204"/>
        <v>170.57973835602917</v>
      </c>
      <c r="BC114" s="142">
        <f t="shared" si="204"/>
        <v>987.07800448580838</v>
      </c>
      <c r="BD114" s="142">
        <f t="shared" si="204"/>
        <v>948.35299637657704</v>
      </c>
      <c r="BE114" s="193"/>
      <c r="BF114" s="142">
        <f t="shared" si="205"/>
        <v>1081.7052161006982</v>
      </c>
      <c r="BG114" s="142">
        <f t="shared" si="205"/>
        <v>579.33380624838412</v>
      </c>
      <c r="BH114" s="142">
        <f t="shared" si="205"/>
        <v>1276.9233016921144</v>
      </c>
      <c r="BI114" s="142">
        <f t="shared" si="205"/>
        <v>10075.696643641877</v>
      </c>
      <c r="BJ114" s="142">
        <f t="shared" si="205"/>
        <v>752.67337115039652</v>
      </c>
      <c r="BK114" s="142">
        <f t="shared" si="205"/>
        <v>1953.9838346205456</v>
      </c>
      <c r="BL114" s="142">
        <f t="shared" si="205"/>
        <v>569.48714639276886</v>
      </c>
      <c r="BM114" s="142">
        <f t="shared" si="205"/>
        <v>2089.4864099526667</v>
      </c>
      <c r="BN114" s="142">
        <f t="shared" si="205"/>
        <v>4710.0658815254992</v>
      </c>
      <c r="BO114" s="142">
        <f t="shared" si="205"/>
        <v>263970.69308987999</v>
      </c>
      <c r="BQ114" s="244">
        <f t="shared" si="155"/>
        <v>246267.68019522013</v>
      </c>
      <c r="BR114" s="297">
        <f t="shared" ref="BR114:BS162" si="215">AU114</f>
        <v>384.8382775279938</v>
      </c>
      <c r="BS114" s="297">
        <f t="shared" si="215"/>
        <v>4304.5156494487946</v>
      </c>
      <c r="BT114" s="296">
        <f t="shared" si="179"/>
        <v>1081.7052161006982</v>
      </c>
      <c r="BU114" s="296">
        <f t="shared" si="180"/>
        <v>1856.2571079404984</v>
      </c>
      <c r="BV114" s="296">
        <f t="shared" si="181"/>
        <v>752.67337115039652</v>
      </c>
      <c r="BW114" s="296">
        <f t="shared" si="182"/>
        <v>1953.9838346205456</v>
      </c>
      <c r="BX114" s="296">
        <f t="shared" si="183"/>
        <v>569.48714639276886</v>
      </c>
      <c r="BY114" s="296">
        <f t="shared" si="184"/>
        <v>2089.4864099526667</v>
      </c>
      <c r="BZ114" s="296">
        <f t="shared" si="185"/>
        <v>4710.0658815255156</v>
      </c>
      <c r="CA114" s="25"/>
      <c r="CB114" s="133">
        <f t="shared" ref="CB114:CB145" si="216">100*BQ114/$BO114</f>
        <v>93.293568809688992</v>
      </c>
      <c r="CC114" s="133">
        <f t="shared" ref="CC114:CC145" si="217">100*BR114/$BO114</f>
        <v>0.14578825892500094</v>
      </c>
      <c r="CD114" s="133">
        <f t="shared" ref="CD114:CD145" si="218">100*BS114/$BO114</f>
        <v>1.6306793754498876</v>
      </c>
      <c r="CE114" s="133">
        <f t="shared" ref="CE114:CE145" si="219">100*BT114/$BO114</f>
        <v>0.40978231463459691</v>
      </c>
      <c r="CF114" s="133">
        <f t="shared" ref="CF114:CF145" si="220">100*BU114/$BO114</f>
        <v>0.70320575599218405</v>
      </c>
      <c r="CG114" s="133">
        <f t="shared" ref="CG114:CG145" si="221">100*BV114/$BO114</f>
        <v>0.28513520282879168</v>
      </c>
      <c r="CH114" s="133">
        <f t="shared" ref="CH114:CH145" si="222">100*BW114/$BO114</f>
        <v>0.74022756532113554</v>
      </c>
      <c r="CI114" s="133">
        <f t="shared" ref="CI114:CI145" si="223">100*BX114/$BO114</f>
        <v>0.21573877756151622</v>
      </c>
      <c r="CJ114" s="133">
        <f t="shared" ref="CJ114:CJ145" si="224">100*BY114/$BO114</f>
        <v>0.79155999686723277</v>
      </c>
      <c r="CK114" s="133">
        <f t="shared" ref="CK114:CK145" si="225">100-SUM(CB114:CJ114)</f>
        <v>1.7843139427306625</v>
      </c>
      <c r="CQ114" s="262">
        <f t="shared" ref="CQ114:CX114" si="226">CQ12-CQ63</f>
        <v>406.30009879680711</v>
      </c>
      <c r="CR114" s="262">
        <f t="shared" si="226"/>
        <v>2052.0551903064443</v>
      </c>
      <c r="CS114" s="262">
        <f t="shared" si="226"/>
        <v>387.08496499522278</v>
      </c>
      <c r="CT114" s="262">
        <f t="shared" si="226"/>
        <v>2483.8483666438733</v>
      </c>
      <c r="CU114" s="262">
        <f t="shared" si="226"/>
        <v>258268.86256357963</v>
      </c>
      <c r="CV114" s="262">
        <f t="shared" si="226"/>
        <v>263598.15118432196</v>
      </c>
      <c r="CW114" s="262">
        <f t="shared" si="226"/>
        <v>372.54190555802961</v>
      </c>
      <c r="CX114" s="262">
        <f t="shared" si="226"/>
        <v>263970.69308988005</v>
      </c>
      <c r="CZ114" s="255">
        <f t="shared" si="156"/>
        <v>0.15391863924017693</v>
      </c>
      <c r="DA114" s="255">
        <f t="shared" si="157"/>
        <v>0.77737993043331333</v>
      </c>
      <c r="DB114" s="255">
        <f t="shared" si="158"/>
        <v>0.14663937138787722</v>
      </c>
      <c r="DC114" s="255">
        <f t="shared" si="159"/>
        <v>0.94095611053236938</v>
      </c>
      <c r="DD114" s="255">
        <f t="shared" si="160"/>
        <v>97.839975923251842</v>
      </c>
      <c r="DE114" s="255">
        <f t="shared" si="161"/>
        <v>99.858869974845575</v>
      </c>
      <c r="DF114" s="255">
        <f t="shared" si="162"/>
        <v>0.14113002515441433</v>
      </c>
      <c r="DG114" s="255">
        <f t="shared" si="163"/>
        <v>100</v>
      </c>
      <c r="DI114" s="355">
        <f t="shared" si="164"/>
        <v>0</v>
      </c>
    </row>
    <row r="115" spans="1:113">
      <c r="A115" s="1">
        <f t="shared" si="196"/>
        <v>105</v>
      </c>
      <c r="B115" s="25">
        <v>26</v>
      </c>
      <c r="C115" s="1">
        <v>1</v>
      </c>
      <c r="D115" s="205">
        <v>2</v>
      </c>
      <c r="E115" s="20" t="s">
        <v>668</v>
      </c>
      <c r="F115" s="142">
        <f t="shared" ref="F115:AS115" si="227">F13-F64</f>
        <v>207179.51869999999</v>
      </c>
      <c r="G115" s="142">
        <f t="shared" si="227"/>
        <v>205170.31959999996</v>
      </c>
      <c r="H115" s="142">
        <f t="shared" si="227"/>
        <v>869.75229999999976</v>
      </c>
      <c r="I115" s="142">
        <f t="shared" si="227"/>
        <v>1139.4468000000188</v>
      </c>
      <c r="J115" s="153"/>
      <c r="K115" s="142">
        <f t="shared" si="227"/>
        <v>70.328799999999987</v>
      </c>
      <c r="L115" s="142">
        <f t="shared" si="227"/>
        <v>8648.5089000000007</v>
      </c>
      <c r="M115" s="142">
        <f t="shared" si="227"/>
        <v>811.50189999999986</v>
      </c>
      <c r="N115" s="142">
        <f t="shared" si="227"/>
        <v>0</v>
      </c>
      <c r="O115" s="142">
        <f t="shared" si="227"/>
        <v>0</v>
      </c>
      <c r="P115" s="142">
        <f t="shared" si="227"/>
        <v>620.58699999999999</v>
      </c>
      <c r="Q115" s="142">
        <f t="shared" si="227"/>
        <v>1905.5316000000003</v>
      </c>
      <c r="R115" s="142">
        <f t="shared" si="227"/>
        <v>125.56639999999999</v>
      </c>
      <c r="S115" s="142">
        <f t="shared" si="227"/>
        <v>640.35449999999992</v>
      </c>
      <c r="T115" s="142">
        <f t="shared" si="227"/>
        <v>4544.9675000000016</v>
      </c>
      <c r="U115" s="142">
        <f t="shared" si="227"/>
        <v>0</v>
      </c>
      <c r="V115" s="142">
        <f t="shared" si="227"/>
        <v>1226.3867999999998</v>
      </c>
      <c r="W115" s="142">
        <f t="shared" si="227"/>
        <v>3522.1853999999994</v>
      </c>
      <c r="X115" s="142">
        <f t="shared" si="227"/>
        <v>2091.4763999999991</v>
      </c>
      <c r="Y115" s="142">
        <f t="shared" si="227"/>
        <v>17224.595000000001</v>
      </c>
      <c r="Z115" s="142">
        <f t="shared" si="227"/>
        <v>630.70810000000006</v>
      </c>
      <c r="AA115" s="142">
        <f t="shared" si="227"/>
        <v>1889.6752999999994</v>
      </c>
      <c r="AB115" s="142">
        <f t="shared" si="227"/>
        <v>709.33059999999978</v>
      </c>
      <c r="AC115" s="142">
        <f t="shared" si="227"/>
        <v>5491.7060000000001</v>
      </c>
      <c r="AD115" s="142">
        <f t="shared" si="227"/>
        <v>8503.1750000000029</v>
      </c>
      <c r="AE115" s="142">
        <f t="shared" si="227"/>
        <v>239963</v>
      </c>
      <c r="AG115" s="142">
        <f t="shared" si="227"/>
        <v>1281552</v>
      </c>
      <c r="AH115" s="142">
        <f t="shared" si="227"/>
        <v>689.2</v>
      </c>
      <c r="AI115" s="142">
        <f t="shared" si="227"/>
        <v>755.5</v>
      </c>
      <c r="AJ115" s="142">
        <f t="shared" si="227"/>
        <v>1444.7</v>
      </c>
      <c r="AK115" s="142">
        <f t="shared" si="227"/>
        <v>684058.37956107245</v>
      </c>
      <c r="AL115" s="142">
        <f t="shared" si="227"/>
        <v>749886.18837912369</v>
      </c>
      <c r="AM115" s="142">
        <f t="shared" si="227"/>
        <v>1433944.5679401963</v>
      </c>
      <c r="AN115" s="142">
        <f t="shared" si="227"/>
        <v>9.2672445762607012</v>
      </c>
      <c r="AO115" s="296"/>
      <c r="AP115" s="142">
        <f t="shared" si="227"/>
        <v>230641.88447248202</v>
      </c>
      <c r="AQ115" s="142">
        <f t="shared" si="227"/>
        <v>228397.41524806264</v>
      </c>
      <c r="AR115" s="142">
        <f t="shared" si="227"/>
        <v>970.41654541103901</v>
      </c>
      <c r="AS115" s="142">
        <f t="shared" si="227"/>
        <v>1274.0526790083336</v>
      </c>
      <c r="AT115" s="156"/>
      <c r="AU115" s="142">
        <f t="shared" ref="AU115:BD115" si="228">AU13-AU64</f>
        <v>78.872484765040198</v>
      </c>
      <c r="AV115" s="142">
        <f t="shared" si="228"/>
        <v>9918.0863440981666</v>
      </c>
      <c r="AW115" s="142">
        <f t="shared" si="228"/>
        <v>941.90700874268646</v>
      </c>
      <c r="AX115" s="193"/>
      <c r="AY115" s="193"/>
      <c r="AZ115" s="142">
        <f t="shared" si="228"/>
        <v>721.0083960808422</v>
      </c>
      <c r="BA115" s="142">
        <f t="shared" si="228"/>
        <v>2240.9607834353774</v>
      </c>
      <c r="BB115" s="142">
        <f t="shared" si="228"/>
        <v>147.10633023804166</v>
      </c>
      <c r="BC115" s="142">
        <f t="shared" si="228"/>
        <v>719.77365026305483</v>
      </c>
      <c r="BD115" s="142">
        <f t="shared" si="228"/>
        <v>5147.3301753381629</v>
      </c>
      <c r="BE115" s="193"/>
      <c r="BF115" s="142">
        <f t="shared" ref="BF115:BO115" si="229">BF13-BF64</f>
        <v>1448.3317403207084</v>
      </c>
      <c r="BG115" s="142">
        <f t="shared" si="229"/>
        <v>4030.3246935925217</v>
      </c>
      <c r="BH115" s="142">
        <f t="shared" si="229"/>
        <v>2535.2517624992142</v>
      </c>
      <c r="BI115" s="142">
        <f t="shared" si="229"/>
        <v>19900.200320417949</v>
      </c>
      <c r="BJ115" s="142">
        <f t="shared" si="229"/>
        <v>805.0394017748747</v>
      </c>
      <c r="BK115" s="142">
        <f t="shared" si="229"/>
        <v>2148.7018911440637</v>
      </c>
      <c r="BL115" s="142">
        <f t="shared" si="229"/>
        <v>840.06384461315622</v>
      </c>
      <c r="BM115" s="142">
        <f t="shared" si="229"/>
        <v>6334.1804232079412</v>
      </c>
      <c r="BN115" s="142">
        <f t="shared" si="229"/>
        <v>9772.2147596779123</v>
      </c>
      <c r="BO115" s="142">
        <f t="shared" si="229"/>
        <v>268552.95181817561</v>
      </c>
      <c r="BQ115" s="244">
        <f t="shared" si="155"/>
        <v>230641.88447248202</v>
      </c>
      <c r="BR115" s="297">
        <f t="shared" si="215"/>
        <v>78.872484765040198</v>
      </c>
      <c r="BS115" s="297">
        <f t="shared" si="215"/>
        <v>9918.0863440981666</v>
      </c>
      <c r="BT115" s="296">
        <f t="shared" si="179"/>
        <v>1448.3317403207084</v>
      </c>
      <c r="BU115" s="296">
        <f t="shared" si="180"/>
        <v>6565.576456091736</v>
      </c>
      <c r="BV115" s="296">
        <f t="shared" si="181"/>
        <v>805.0394017748747</v>
      </c>
      <c r="BW115" s="296">
        <f t="shared" si="182"/>
        <v>2148.7018911440637</v>
      </c>
      <c r="BX115" s="296">
        <f t="shared" si="183"/>
        <v>840.06384461315622</v>
      </c>
      <c r="BY115" s="296">
        <f t="shared" si="184"/>
        <v>6334.1804232079412</v>
      </c>
      <c r="BZ115" s="296">
        <f t="shared" si="185"/>
        <v>9772.2147596778814</v>
      </c>
      <c r="CA115" s="25"/>
      <c r="CB115" s="133">
        <f t="shared" si="216"/>
        <v>85.883205867213348</v>
      </c>
      <c r="CC115" s="133">
        <f t="shared" si="217"/>
        <v>2.9369435052213091E-2</v>
      </c>
      <c r="CD115" s="133">
        <f t="shared" si="218"/>
        <v>3.6931585659178419</v>
      </c>
      <c r="CE115" s="133">
        <f t="shared" si="219"/>
        <v>0.53930955907023681</v>
      </c>
      <c r="CF115" s="133">
        <f t="shared" si="220"/>
        <v>2.4447977248587365</v>
      </c>
      <c r="CG115" s="133">
        <f t="shared" si="221"/>
        <v>0.29976933648449655</v>
      </c>
      <c r="CH115" s="133">
        <f t="shared" si="222"/>
        <v>0.80010362075589736</v>
      </c>
      <c r="CI115" s="133">
        <f t="shared" si="223"/>
        <v>0.31281124967187973</v>
      </c>
      <c r="CJ115" s="133">
        <f t="shared" si="224"/>
        <v>2.3586336997317803</v>
      </c>
      <c r="CK115" s="133">
        <f t="shared" si="225"/>
        <v>3.638840941243572</v>
      </c>
      <c r="CQ115" s="262">
        <f t="shared" ref="CQ115:CX115" si="230">CQ13-CQ64</f>
        <v>1424.7892757282432</v>
      </c>
      <c r="CR115" s="262">
        <f t="shared" si="230"/>
        <v>1948.3431336270251</v>
      </c>
      <c r="CS115" s="262">
        <f t="shared" si="230"/>
        <v>640.1149961360336</v>
      </c>
      <c r="CT115" s="262">
        <f t="shared" si="230"/>
        <v>6935.9346222442773</v>
      </c>
      <c r="CU115" s="262">
        <f t="shared" si="230"/>
        <v>254984.62698651556</v>
      </c>
      <c r="CV115" s="262">
        <f t="shared" si="230"/>
        <v>265933.80901425116</v>
      </c>
      <c r="CW115" s="262">
        <f t="shared" si="230"/>
        <v>2619.1428039244247</v>
      </c>
      <c r="CX115" s="262">
        <f t="shared" si="230"/>
        <v>268552.95181817561</v>
      </c>
      <c r="CZ115" s="255">
        <f t="shared" si="156"/>
        <v>0.53054314468786778</v>
      </c>
      <c r="DA115" s="255">
        <f t="shared" si="157"/>
        <v>0.72549682304224128</v>
      </c>
      <c r="DB115" s="255">
        <f t="shared" si="158"/>
        <v>0.23835708816540022</v>
      </c>
      <c r="DC115" s="255">
        <f t="shared" si="159"/>
        <v>2.5827065296754839</v>
      </c>
      <c r="DD115" s="255">
        <f t="shared" si="160"/>
        <v>94.947616572523643</v>
      </c>
      <c r="DE115" s="255">
        <f t="shared" si="161"/>
        <v>99.024720158094652</v>
      </c>
      <c r="DF115" s="255">
        <f t="shared" si="162"/>
        <v>0.97527984190533912</v>
      </c>
      <c r="DG115" s="255">
        <f t="shared" si="163"/>
        <v>100</v>
      </c>
      <c r="DI115" s="355">
        <f t="shared" si="164"/>
        <v>0</v>
      </c>
    </row>
    <row r="116" spans="1:113">
      <c r="A116" s="1">
        <f t="shared" si="196"/>
        <v>106</v>
      </c>
      <c r="B116" s="25">
        <v>27</v>
      </c>
      <c r="C116" s="1">
        <v>1</v>
      </c>
      <c r="D116" s="205">
        <v>2</v>
      </c>
      <c r="E116" s="20" t="s">
        <v>479</v>
      </c>
      <c r="F116" s="142">
        <f t="shared" ref="F116:AS116" si="231">F14-F65</f>
        <v>57010.313000000009</v>
      </c>
      <c r="G116" s="142">
        <f t="shared" si="231"/>
        <v>56548.002799999995</v>
      </c>
      <c r="H116" s="142">
        <f t="shared" si="231"/>
        <v>52.854399999999998</v>
      </c>
      <c r="I116" s="142">
        <f t="shared" si="231"/>
        <v>409.455800000007</v>
      </c>
      <c r="J116" s="153"/>
      <c r="K116" s="142">
        <f t="shared" si="231"/>
        <v>117.92959999999999</v>
      </c>
      <c r="L116" s="142">
        <f t="shared" si="231"/>
        <v>1238.4298000000001</v>
      </c>
      <c r="M116" s="142">
        <f t="shared" si="231"/>
        <v>121.96699999999987</v>
      </c>
      <c r="N116" s="142">
        <f t="shared" si="231"/>
        <v>0</v>
      </c>
      <c r="O116" s="142">
        <f t="shared" si="231"/>
        <v>0</v>
      </c>
      <c r="P116" s="142">
        <f t="shared" si="231"/>
        <v>32.430799999999991</v>
      </c>
      <c r="Q116" s="142">
        <f t="shared" si="231"/>
        <v>482.92099999999999</v>
      </c>
      <c r="R116" s="142">
        <f t="shared" si="231"/>
        <v>44.320999999999998</v>
      </c>
      <c r="S116" s="142">
        <f t="shared" si="231"/>
        <v>127.172</v>
      </c>
      <c r="T116" s="142">
        <f t="shared" si="231"/>
        <v>429.61800000000062</v>
      </c>
      <c r="U116" s="142">
        <f t="shared" si="231"/>
        <v>0</v>
      </c>
      <c r="V116" s="142">
        <f t="shared" si="231"/>
        <v>543.43499999999995</v>
      </c>
      <c r="W116" s="142">
        <f t="shared" si="231"/>
        <v>920.90859999999975</v>
      </c>
      <c r="X116" s="142">
        <f t="shared" si="231"/>
        <v>424.91239999999999</v>
      </c>
      <c r="Y116" s="142">
        <f t="shared" si="231"/>
        <v>3330.0715999999998</v>
      </c>
      <c r="Z116" s="142">
        <f t="shared" si="231"/>
        <v>252.25979999999981</v>
      </c>
      <c r="AA116" s="142">
        <f t="shared" si="231"/>
        <v>540.24399999999991</v>
      </c>
      <c r="AB116" s="142">
        <f t="shared" si="231"/>
        <v>248.22039999999998</v>
      </c>
      <c r="AC116" s="142">
        <f t="shared" si="231"/>
        <v>1026.1892</v>
      </c>
      <c r="AD116" s="142">
        <f t="shared" si="231"/>
        <v>1263.1581999999996</v>
      </c>
      <c r="AE116" s="142">
        <f t="shared" si="231"/>
        <v>63586</v>
      </c>
      <c r="AG116" s="142">
        <f t="shared" si="231"/>
        <v>338648</v>
      </c>
      <c r="AH116" s="142">
        <f t="shared" si="231"/>
        <v>176.1</v>
      </c>
      <c r="AI116" s="142">
        <f t="shared" si="231"/>
        <v>196.1</v>
      </c>
      <c r="AJ116" s="142">
        <f t="shared" si="231"/>
        <v>372.2</v>
      </c>
      <c r="AK116" s="142">
        <f t="shared" si="231"/>
        <v>175064.07940584188</v>
      </c>
      <c r="AL116" s="142">
        <f t="shared" si="231"/>
        <v>194948.12178200329</v>
      </c>
      <c r="AM116" s="142">
        <f t="shared" si="231"/>
        <v>370012.20118784514</v>
      </c>
      <c r="AN116" s="142">
        <f t="shared" si="231"/>
        <v>6.249665621782567</v>
      </c>
      <c r="AO116" s="296"/>
      <c r="AP116" s="142">
        <f t="shared" si="231"/>
        <v>62054.733517660425</v>
      </c>
      <c r="AQ116" s="142">
        <f t="shared" si="231"/>
        <v>61547.687242219377</v>
      </c>
      <c r="AR116" s="142">
        <f t="shared" si="231"/>
        <v>57.624844191488769</v>
      </c>
      <c r="AS116" s="142">
        <f t="shared" si="231"/>
        <v>449.4214312495597</v>
      </c>
      <c r="AT116" s="156"/>
      <c r="AU116" s="142">
        <f t="shared" ref="AU116:BD116" si="232">AU14-AU65</f>
        <v>128.63787055593983</v>
      </c>
      <c r="AV116" s="142">
        <f t="shared" si="232"/>
        <v>1425.4150720752912</v>
      </c>
      <c r="AW116" s="142">
        <f t="shared" si="232"/>
        <v>175.19091157834418</v>
      </c>
      <c r="AX116" s="193"/>
      <c r="AY116" s="193"/>
      <c r="AZ116" s="142">
        <f t="shared" si="232"/>
        <v>39.252730403055281</v>
      </c>
      <c r="BA116" s="142">
        <f t="shared" si="232"/>
        <v>542.74692946087998</v>
      </c>
      <c r="BB116" s="142">
        <f t="shared" si="232"/>
        <v>49.303009373048624</v>
      </c>
      <c r="BC116" s="142">
        <f t="shared" si="232"/>
        <v>138.97196610417234</v>
      </c>
      <c r="BD116" s="142">
        <f t="shared" si="232"/>
        <v>479.94952515579121</v>
      </c>
      <c r="BE116" s="193"/>
      <c r="BF116" s="142">
        <f t="shared" ref="BF116:BO116" si="233">BF14-BF65</f>
        <v>600.51455577253341</v>
      </c>
      <c r="BG116" s="142">
        <f t="shared" si="233"/>
        <v>1015.8558167326306</v>
      </c>
      <c r="BH116" s="142">
        <f t="shared" si="233"/>
        <v>489.6904428654268</v>
      </c>
      <c r="BI116" s="142">
        <f t="shared" si="233"/>
        <v>3771.1357764239356</v>
      </c>
      <c r="BJ116" s="142">
        <f t="shared" si="233"/>
        <v>312.22200801280655</v>
      </c>
      <c r="BK116" s="142">
        <f t="shared" si="233"/>
        <v>595.95722285546628</v>
      </c>
      <c r="BL116" s="142">
        <f t="shared" si="233"/>
        <v>283.66032845839607</v>
      </c>
      <c r="BM116" s="142">
        <f t="shared" si="233"/>
        <v>1155.0860547329241</v>
      </c>
      <c r="BN116" s="142">
        <f t="shared" si="233"/>
        <v>1424.2101623643421</v>
      </c>
      <c r="BO116" s="142">
        <f t="shared" si="233"/>
        <v>69485.983052086187</v>
      </c>
      <c r="BQ116" s="244">
        <f t="shared" si="155"/>
        <v>62054.733517660425</v>
      </c>
      <c r="BR116" s="297">
        <f t="shared" si="215"/>
        <v>128.63787055593983</v>
      </c>
      <c r="BS116" s="297">
        <f t="shared" si="215"/>
        <v>1425.4150720752912</v>
      </c>
      <c r="BT116" s="296">
        <f t="shared" si="179"/>
        <v>600.51455577253341</v>
      </c>
      <c r="BU116" s="296">
        <f t="shared" si="180"/>
        <v>1505.5462595980575</v>
      </c>
      <c r="BV116" s="296">
        <f t="shared" si="181"/>
        <v>312.22200801280655</v>
      </c>
      <c r="BW116" s="296">
        <f t="shared" si="182"/>
        <v>595.95722285546628</v>
      </c>
      <c r="BX116" s="296">
        <f t="shared" si="183"/>
        <v>283.66032845839607</v>
      </c>
      <c r="BY116" s="296">
        <f t="shared" si="184"/>
        <v>1155.0860547329241</v>
      </c>
      <c r="BZ116" s="296">
        <f t="shared" si="185"/>
        <v>1424.2101623643539</v>
      </c>
      <c r="CA116" s="25"/>
      <c r="CB116" s="133">
        <f t="shared" si="216"/>
        <v>89.30539771041974</v>
      </c>
      <c r="CC116" s="133">
        <f t="shared" si="217"/>
        <v>0.18512779830647833</v>
      </c>
      <c r="CD116" s="133">
        <f t="shared" si="218"/>
        <v>2.0513706642198763</v>
      </c>
      <c r="CE116" s="133">
        <f t="shared" si="219"/>
        <v>0.86422401957297212</v>
      </c>
      <c r="CF116" s="133">
        <f t="shared" si="220"/>
        <v>2.1666905949499355</v>
      </c>
      <c r="CG116" s="133">
        <f t="shared" si="221"/>
        <v>0.44933092157416438</v>
      </c>
      <c r="CH116" s="133">
        <f t="shared" si="222"/>
        <v>0.85766538325973041</v>
      </c>
      <c r="CI116" s="133">
        <f t="shared" si="223"/>
        <v>0.40822668975664683</v>
      </c>
      <c r="CJ116" s="133">
        <f t="shared" si="224"/>
        <v>1.6623295864823269</v>
      </c>
      <c r="CK116" s="133">
        <f t="shared" si="225"/>
        <v>2.049636631458128</v>
      </c>
      <c r="CQ116" s="262">
        <f t="shared" ref="CQ116:CX116" si="234">CQ14-CQ65</f>
        <v>351.13536752351854</v>
      </c>
      <c r="CR116" s="262">
        <f t="shared" si="234"/>
        <v>596.88927339859754</v>
      </c>
      <c r="CS116" s="262">
        <f t="shared" si="234"/>
        <v>111.62243115036262</v>
      </c>
      <c r="CT116" s="262">
        <f t="shared" si="234"/>
        <v>595.21703673945831</v>
      </c>
      <c r="CU116" s="262">
        <f t="shared" si="234"/>
        <v>67075.857552963964</v>
      </c>
      <c r="CV116" s="262">
        <f t="shared" si="234"/>
        <v>68730.721661775897</v>
      </c>
      <c r="CW116" s="262">
        <f t="shared" si="234"/>
        <v>755.26139031027992</v>
      </c>
      <c r="CX116" s="262">
        <f t="shared" si="234"/>
        <v>69485.983052086187</v>
      </c>
      <c r="CZ116" s="255">
        <f t="shared" si="156"/>
        <v>0.50533266149564293</v>
      </c>
      <c r="DA116" s="255">
        <f t="shared" si="157"/>
        <v>0.8590067337050894</v>
      </c>
      <c r="DB116" s="255">
        <f t="shared" si="158"/>
        <v>0.16064021295732586</v>
      </c>
      <c r="DC116" s="255">
        <f t="shared" si="159"/>
        <v>0.85660015242683973</v>
      </c>
      <c r="DD116" s="255">
        <f t="shared" si="160"/>
        <v>96.531493988772368</v>
      </c>
      <c r="DE116" s="255">
        <f t="shared" si="161"/>
        <v>98.913073749357252</v>
      </c>
      <c r="DF116" s="255">
        <f t="shared" si="162"/>
        <v>1.0869262506427253</v>
      </c>
      <c r="DG116" s="255">
        <f t="shared" si="163"/>
        <v>100</v>
      </c>
      <c r="DI116" s="355">
        <f t="shared" si="164"/>
        <v>0</v>
      </c>
    </row>
    <row r="117" spans="1:113">
      <c r="A117" s="1">
        <f t="shared" si="196"/>
        <v>107</v>
      </c>
      <c r="B117" s="25">
        <v>34</v>
      </c>
      <c r="C117" s="1">
        <v>1</v>
      </c>
      <c r="D117" s="205">
        <v>2</v>
      </c>
      <c r="E117" s="20" t="s">
        <v>484</v>
      </c>
      <c r="F117" s="142">
        <f t="shared" ref="F117:AS117" si="235">F15-F66</f>
        <v>159058.67740000002</v>
      </c>
      <c r="G117" s="142">
        <f t="shared" si="235"/>
        <v>157430.16050000003</v>
      </c>
      <c r="H117" s="142">
        <f t="shared" si="235"/>
        <v>597.19110000000012</v>
      </c>
      <c r="I117" s="142">
        <f t="shared" si="235"/>
        <v>1031.325800000003</v>
      </c>
      <c r="J117" s="153"/>
      <c r="K117" s="142">
        <f t="shared" si="235"/>
        <v>0</v>
      </c>
      <c r="L117" s="142">
        <f t="shared" si="235"/>
        <v>2703.4420000000014</v>
      </c>
      <c r="M117" s="142">
        <f t="shared" si="235"/>
        <v>488.83200000000005</v>
      </c>
      <c r="N117" s="142">
        <f t="shared" si="235"/>
        <v>0</v>
      </c>
      <c r="O117" s="142">
        <f t="shared" si="235"/>
        <v>0</v>
      </c>
      <c r="P117" s="142">
        <f t="shared" si="235"/>
        <v>529.24050000000011</v>
      </c>
      <c r="Q117" s="142">
        <f t="shared" si="235"/>
        <v>834.22930000000042</v>
      </c>
      <c r="R117" s="142">
        <f t="shared" si="235"/>
        <v>73.436999999999955</v>
      </c>
      <c r="S117" s="142">
        <f t="shared" si="235"/>
        <v>285.62</v>
      </c>
      <c r="T117" s="142">
        <f t="shared" si="235"/>
        <v>492.08320000000094</v>
      </c>
      <c r="U117" s="142">
        <f t="shared" si="235"/>
        <v>0</v>
      </c>
      <c r="V117" s="142">
        <f t="shared" si="235"/>
        <v>622.87420000000009</v>
      </c>
      <c r="W117" s="142">
        <f t="shared" si="235"/>
        <v>527.97159999999997</v>
      </c>
      <c r="X117" s="142">
        <f t="shared" si="235"/>
        <v>1085.7746000000002</v>
      </c>
      <c r="Y117" s="142">
        <f t="shared" si="235"/>
        <v>7489.5637000000006</v>
      </c>
      <c r="Z117" s="142">
        <f t="shared" si="235"/>
        <v>281.40689999999995</v>
      </c>
      <c r="AA117" s="142">
        <f t="shared" si="235"/>
        <v>793.88559999999984</v>
      </c>
      <c r="AB117" s="142">
        <f t="shared" si="235"/>
        <v>208.66380000000004</v>
      </c>
      <c r="AC117" s="142">
        <f t="shared" si="235"/>
        <v>2405.3770999999997</v>
      </c>
      <c r="AD117" s="142">
        <f t="shared" si="235"/>
        <v>3800.2303000000011</v>
      </c>
      <c r="AE117" s="142">
        <f t="shared" si="235"/>
        <v>171488.30350000004</v>
      </c>
      <c r="AG117" s="142">
        <f t="shared" si="235"/>
        <v>1049719</v>
      </c>
      <c r="AH117" s="142">
        <f t="shared" si="235"/>
        <v>569.80000000000007</v>
      </c>
      <c r="AI117" s="142">
        <f t="shared" si="235"/>
        <v>613</v>
      </c>
      <c r="AJ117" s="142">
        <f t="shared" si="235"/>
        <v>1182.8000000000002</v>
      </c>
      <c r="AK117" s="142">
        <f t="shared" si="235"/>
        <v>565564.12292619888</v>
      </c>
      <c r="AL117" s="142">
        <f t="shared" si="235"/>
        <v>608445.08756245312</v>
      </c>
      <c r="AM117" s="142">
        <f t="shared" si="235"/>
        <v>1174009.2104886521</v>
      </c>
      <c r="AN117" s="142">
        <f t="shared" si="235"/>
        <v>0.96156340657206307</v>
      </c>
      <c r="AO117" s="296"/>
      <c r="AP117" s="142">
        <f t="shared" si="235"/>
        <v>177793.42148953787</v>
      </c>
      <c r="AQ117" s="142">
        <f t="shared" si="235"/>
        <v>175972.50147088658</v>
      </c>
      <c r="AR117" s="142">
        <f t="shared" si="235"/>
        <v>667.61617306058952</v>
      </c>
      <c r="AS117" s="142">
        <f t="shared" si="235"/>
        <v>1153.3038455906976</v>
      </c>
      <c r="AT117" s="156"/>
      <c r="AU117" s="142">
        <f t="shared" ref="AU117:BD117" si="236">AU15-AU66</f>
        <v>1.2533979004666795E-2</v>
      </c>
      <c r="AV117" s="142">
        <f t="shared" si="236"/>
        <v>3048.0870997818552</v>
      </c>
      <c r="AW117" s="142">
        <f t="shared" si="236"/>
        <v>549.67015309694727</v>
      </c>
      <c r="AX117" s="193"/>
      <c r="AY117" s="193"/>
      <c r="AZ117" s="142">
        <f t="shared" si="236"/>
        <v>594.44772800306851</v>
      </c>
      <c r="BA117" s="142">
        <f t="shared" si="236"/>
        <v>943.76822593072302</v>
      </c>
      <c r="BB117" s="142">
        <f t="shared" si="236"/>
        <v>84.038648552090109</v>
      </c>
      <c r="BC117" s="142">
        <f t="shared" si="236"/>
        <v>320.05058903122108</v>
      </c>
      <c r="BD117" s="142">
        <f t="shared" si="236"/>
        <v>556.11175516780418</v>
      </c>
      <c r="BE117" s="193"/>
      <c r="BF117" s="142">
        <f t="shared" ref="BF117:BO117" si="237">BF15-BF66</f>
        <v>703.7056713285815</v>
      </c>
      <c r="BG117" s="142">
        <f t="shared" si="237"/>
        <v>595.34821598504664</v>
      </c>
      <c r="BH117" s="142">
        <f t="shared" si="237"/>
        <v>1233.8667699502821</v>
      </c>
      <c r="BI117" s="142">
        <f t="shared" si="237"/>
        <v>8429.9435112712654</v>
      </c>
      <c r="BJ117" s="142">
        <f t="shared" si="237"/>
        <v>321.94685271829792</v>
      </c>
      <c r="BK117" s="142">
        <f t="shared" si="237"/>
        <v>890.01354762532833</v>
      </c>
      <c r="BL117" s="142">
        <f t="shared" si="237"/>
        <v>238.14484167811997</v>
      </c>
      <c r="BM117" s="142">
        <f t="shared" si="237"/>
        <v>2706.7939916140431</v>
      </c>
      <c r="BN117" s="142">
        <f t="shared" si="237"/>
        <v>4273.0442776354766</v>
      </c>
      <c r="BO117" s="142">
        <f t="shared" si="237"/>
        <v>191804.3852918339</v>
      </c>
      <c r="BQ117" s="244">
        <f t="shared" si="155"/>
        <v>177793.42148953787</v>
      </c>
      <c r="BR117" s="297">
        <f t="shared" si="215"/>
        <v>1.2533979004666795E-2</v>
      </c>
      <c r="BS117" s="297">
        <f t="shared" si="215"/>
        <v>3048.0870997818552</v>
      </c>
      <c r="BT117" s="296">
        <f t="shared" si="179"/>
        <v>703.7056713285815</v>
      </c>
      <c r="BU117" s="296">
        <f t="shared" si="180"/>
        <v>1829.2149859353287</v>
      </c>
      <c r="BV117" s="296">
        <f t="shared" si="181"/>
        <v>321.94685271829792</v>
      </c>
      <c r="BW117" s="296">
        <f t="shared" si="182"/>
        <v>890.01354762532833</v>
      </c>
      <c r="BX117" s="296">
        <f t="shared" si="183"/>
        <v>238.14484167811997</v>
      </c>
      <c r="BY117" s="296">
        <f t="shared" si="184"/>
        <v>2706.7939916140431</v>
      </c>
      <c r="BZ117" s="296">
        <f t="shared" si="185"/>
        <v>4273.0442776354612</v>
      </c>
      <c r="CA117" s="25"/>
      <c r="CB117" s="133">
        <f t="shared" si="216"/>
        <v>92.695180675364597</v>
      </c>
      <c r="CC117" s="133">
        <f t="shared" si="217"/>
        <v>6.5347718643638499E-6</v>
      </c>
      <c r="CD117" s="133">
        <f t="shared" si="218"/>
        <v>1.5891644474885884</v>
      </c>
      <c r="CE117" s="133">
        <f t="shared" si="219"/>
        <v>0.36688716488826906</v>
      </c>
      <c r="CF117" s="133">
        <f t="shared" si="220"/>
        <v>0.95368778099215235</v>
      </c>
      <c r="CG117" s="133">
        <f t="shared" si="221"/>
        <v>0.16785166419863126</v>
      </c>
      <c r="CH117" s="133">
        <f t="shared" si="222"/>
        <v>0.46402148015080907</v>
      </c>
      <c r="CI117" s="133">
        <f t="shared" si="223"/>
        <v>0.12416026949320175</v>
      </c>
      <c r="CJ117" s="133">
        <f t="shared" si="224"/>
        <v>1.41122633223198</v>
      </c>
      <c r="CK117" s="133">
        <f t="shared" si="225"/>
        <v>2.227813650419904</v>
      </c>
      <c r="CQ117" s="262">
        <f t="shared" ref="CQ117:CX117" si="238">CQ15-CQ66</f>
        <v>510.55176281936747</v>
      </c>
      <c r="CR117" s="262">
        <f t="shared" si="238"/>
        <v>877.56331374911338</v>
      </c>
      <c r="CS117" s="262">
        <f t="shared" si="238"/>
        <v>293.26808804332165</v>
      </c>
      <c r="CT117" s="262">
        <f t="shared" si="238"/>
        <v>7050.9612380039698</v>
      </c>
      <c r="CU117" s="262">
        <f t="shared" si="238"/>
        <v>182349.93685659696</v>
      </c>
      <c r="CV117" s="262">
        <f t="shared" si="238"/>
        <v>191082.28125921273</v>
      </c>
      <c r="CW117" s="262">
        <f t="shared" si="238"/>
        <v>720.64706074193532</v>
      </c>
      <c r="CX117" s="262">
        <f t="shared" si="238"/>
        <v>191802.92831995466</v>
      </c>
      <c r="CZ117" s="255">
        <f t="shared" si="156"/>
        <v>0.26618559335428615</v>
      </c>
      <c r="DA117" s="255">
        <f t="shared" si="157"/>
        <v>0.45753384551314702</v>
      </c>
      <c r="DB117" s="255">
        <f t="shared" si="158"/>
        <v>0.15290073546432442</v>
      </c>
      <c r="DC117" s="255">
        <f t="shared" si="159"/>
        <v>3.6761488991669409</v>
      </c>
      <c r="DD117" s="255">
        <f t="shared" si="160"/>
        <v>95.071508268325928</v>
      </c>
      <c r="DE117" s="255">
        <f t="shared" si="161"/>
        <v>99.624277341824623</v>
      </c>
      <c r="DF117" s="255">
        <f t="shared" si="162"/>
        <v>0.37572265817537109</v>
      </c>
      <c r="DG117" s="255">
        <f t="shared" si="163"/>
        <v>99.999999999999986</v>
      </c>
      <c r="DI117" s="355">
        <f t="shared" si="164"/>
        <v>1.4569718792336062</v>
      </c>
    </row>
    <row r="118" spans="1:113">
      <c r="A118" s="1">
        <f t="shared" si="196"/>
        <v>108</v>
      </c>
      <c r="B118" s="25">
        <v>37</v>
      </c>
      <c r="C118" s="1">
        <v>1</v>
      </c>
      <c r="D118" s="205">
        <v>2</v>
      </c>
      <c r="E118" s="20" t="s">
        <v>486</v>
      </c>
      <c r="F118" s="142">
        <f t="shared" ref="F118:AS118" si="239">F16-F67</f>
        <v>77573.789600000004</v>
      </c>
      <c r="G118" s="142">
        <f t="shared" si="239"/>
        <v>74996.747200000013</v>
      </c>
      <c r="H118" s="142">
        <f t="shared" si="239"/>
        <v>738.93439999999998</v>
      </c>
      <c r="I118" s="142">
        <f t="shared" si="239"/>
        <v>1838.1080000000004</v>
      </c>
      <c r="J118" s="153"/>
      <c r="K118" s="142">
        <f t="shared" si="239"/>
        <v>119.23740000000001</v>
      </c>
      <c r="L118" s="142">
        <f t="shared" si="239"/>
        <v>15761.333300000006</v>
      </c>
      <c r="M118" s="142">
        <f t="shared" si="239"/>
        <v>4899.1522999999979</v>
      </c>
      <c r="N118" s="142">
        <f t="shared" si="239"/>
        <v>0</v>
      </c>
      <c r="O118" s="142">
        <f t="shared" si="239"/>
        <v>0</v>
      </c>
      <c r="P118" s="142">
        <f t="shared" si="239"/>
        <v>1156.3056999999999</v>
      </c>
      <c r="Q118" s="142">
        <f t="shared" si="239"/>
        <v>2970.6010000000006</v>
      </c>
      <c r="R118" s="142">
        <f t="shared" si="239"/>
        <v>291.69929999999977</v>
      </c>
      <c r="S118" s="142">
        <f t="shared" si="239"/>
        <v>1355.0347000000002</v>
      </c>
      <c r="T118" s="142">
        <f t="shared" si="239"/>
        <v>5088.5403000000078</v>
      </c>
      <c r="U118" s="142">
        <f t="shared" si="239"/>
        <v>0</v>
      </c>
      <c r="V118" s="142">
        <f t="shared" si="239"/>
        <v>3169.9394999999986</v>
      </c>
      <c r="W118" s="142">
        <f t="shared" si="239"/>
        <v>4826.3212999999978</v>
      </c>
      <c r="X118" s="142">
        <f t="shared" si="239"/>
        <v>5774.100899999994</v>
      </c>
      <c r="Y118" s="142">
        <f t="shared" si="239"/>
        <v>25261.277999999991</v>
      </c>
      <c r="Z118" s="142">
        <f t="shared" si="239"/>
        <v>2167.0302000000029</v>
      </c>
      <c r="AA118" s="142">
        <f t="shared" si="239"/>
        <v>808.24130000000014</v>
      </c>
      <c r="AB118" s="142">
        <f t="shared" si="239"/>
        <v>1625.9810999999982</v>
      </c>
      <c r="AC118" s="142">
        <f t="shared" si="239"/>
        <v>10192.319299999996</v>
      </c>
      <c r="AD118" s="142">
        <f t="shared" si="239"/>
        <v>10467.706099999996</v>
      </c>
      <c r="AE118" s="142">
        <f t="shared" si="239"/>
        <v>132486</v>
      </c>
      <c r="AG118" s="142">
        <f t="shared" si="239"/>
        <v>690280</v>
      </c>
      <c r="AH118" s="142">
        <f t="shared" si="239"/>
        <v>353.89999999999986</v>
      </c>
      <c r="AI118" s="142">
        <f t="shared" si="239"/>
        <v>387.4</v>
      </c>
      <c r="AJ118" s="142">
        <f t="shared" si="239"/>
        <v>741.29999999999973</v>
      </c>
      <c r="AK118" s="142">
        <f t="shared" si="239"/>
        <v>352765.82127817813</v>
      </c>
      <c r="AL118" s="142">
        <f t="shared" si="239"/>
        <v>385486.11564183398</v>
      </c>
      <c r="AM118" s="142">
        <f t="shared" si="239"/>
        <v>738251.93692001211</v>
      </c>
      <c r="AN118" s="142">
        <f t="shared" si="239"/>
        <v>-4.4171159674556364</v>
      </c>
      <c r="AO118" s="296"/>
      <c r="AP118" s="142">
        <f t="shared" si="239"/>
        <v>89902.896262695765</v>
      </c>
      <c r="AQ118" s="142">
        <f t="shared" si="239"/>
        <v>86926.220365936999</v>
      </c>
      <c r="AR118" s="142">
        <f t="shared" si="239"/>
        <v>855.05877914749942</v>
      </c>
      <c r="AS118" s="142">
        <f t="shared" si="239"/>
        <v>2121.6171176112812</v>
      </c>
      <c r="AT118" s="156"/>
      <c r="AU118" s="142">
        <f t="shared" ref="AU118:BD118" si="240">AU16-AU67</f>
        <v>131.00447793423578</v>
      </c>
      <c r="AV118" s="142">
        <f t="shared" si="240"/>
        <v>15857.715709132099</v>
      </c>
      <c r="AW118" s="142">
        <f t="shared" si="240"/>
        <v>5066.4720649480732</v>
      </c>
      <c r="AX118" s="193"/>
      <c r="AY118" s="193"/>
      <c r="AZ118" s="142">
        <f t="shared" si="240"/>
        <v>1138.8479184243915</v>
      </c>
      <c r="BA118" s="142">
        <f t="shared" si="240"/>
        <v>2890.6516665477648</v>
      </c>
      <c r="BB118" s="142">
        <f t="shared" si="240"/>
        <v>291.03020285966136</v>
      </c>
      <c r="BC118" s="142">
        <f t="shared" si="240"/>
        <v>1357.188714981452</v>
      </c>
      <c r="BD118" s="142">
        <f t="shared" si="240"/>
        <v>5113.5251413707592</v>
      </c>
      <c r="BE118" s="193"/>
      <c r="BF118" s="142">
        <f t="shared" ref="BF118:BO118" si="241">BF16-BF67</f>
        <v>3370.8366338186115</v>
      </c>
      <c r="BG118" s="142">
        <f t="shared" si="241"/>
        <v>5151.4059845620723</v>
      </c>
      <c r="BH118" s="142">
        <f t="shared" si="241"/>
        <v>5619.3125719652126</v>
      </c>
      <c r="BI118" s="142">
        <f t="shared" si="241"/>
        <v>25527.359397931723</v>
      </c>
      <c r="BJ118" s="142">
        <f t="shared" si="241"/>
        <v>2098.110609090927</v>
      </c>
      <c r="BK118" s="142">
        <f t="shared" si="241"/>
        <v>878.18491752403361</v>
      </c>
      <c r="BL118" s="142">
        <f t="shared" si="241"/>
        <v>1568.4701663885753</v>
      </c>
      <c r="BM118" s="142">
        <f t="shared" si="241"/>
        <v>10328.232714014928</v>
      </c>
      <c r="BN118" s="142">
        <f t="shared" si="241"/>
        <v>10654.360990913272</v>
      </c>
      <c r="BO118" s="142">
        <f t="shared" si="241"/>
        <v>145560.53103803971</v>
      </c>
      <c r="BQ118" s="244">
        <f t="shared" si="155"/>
        <v>89902.896262695765</v>
      </c>
      <c r="BR118" s="297">
        <f t="shared" si="215"/>
        <v>131.00447793423578</v>
      </c>
      <c r="BS118" s="297">
        <f t="shared" si="215"/>
        <v>15857.715709132099</v>
      </c>
      <c r="BT118" s="296">
        <f t="shared" si="179"/>
        <v>3370.8366338186115</v>
      </c>
      <c r="BU118" s="296">
        <f t="shared" si="180"/>
        <v>10770.718556527285</v>
      </c>
      <c r="BV118" s="296">
        <f t="shared" si="181"/>
        <v>2098.110609090927</v>
      </c>
      <c r="BW118" s="296">
        <f t="shared" si="182"/>
        <v>878.18491752403361</v>
      </c>
      <c r="BX118" s="296">
        <f t="shared" si="183"/>
        <v>1568.4701663885753</v>
      </c>
      <c r="BY118" s="296">
        <f t="shared" si="184"/>
        <v>10328.232714014928</v>
      </c>
      <c r="BZ118" s="296">
        <f t="shared" si="185"/>
        <v>10654.360990913236</v>
      </c>
      <c r="CA118" s="25"/>
      <c r="CB118" s="133">
        <f t="shared" si="216"/>
        <v>61.76323734295886</v>
      </c>
      <c r="CC118" s="133">
        <f t="shared" si="217"/>
        <v>9.0000000000000024E-2</v>
      </c>
      <c r="CD118" s="133">
        <f t="shared" si="218"/>
        <v>10.894241451336805</v>
      </c>
      <c r="CE118" s="133">
        <f t="shared" si="219"/>
        <v>2.3157628031308173</v>
      </c>
      <c r="CF118" s="133">
        <f t="shared" si="220"/>
        <v>7.3994773718656921</v>
      </c>
      <c r="CG118" s="133">
        <f t="shared" si="221"/>
        <v>1.4414007658041743</v>
      </c>
      <c r="CH118" s="133">
        <f t="shared" si="222"/>
        <v>0.60331252659042256</v>
      </c>
      <c r="CI118" s="133">
        <f t="shared" si="223"/>
        <v>1.0775380903073808</v>
      </c>
      <c r="CJ118" s="133">
        <f t="shared" si="224"/>
        <v>7.0954898559114383</v>
      </c>
      <c r="CK118" s="133">
        <f t="shared" si="225"/>
        <v>7.319539792094389</v>
      </c>
      <c r="CQ118" s="262">
        <f t="shared" ref="CQ118:CX118" si="242">CQ16-CQ67</f>
        <v>3414.8072227499433</v>
      </c>
      <c r="CR118" s="262">
        <f t="shared" si="242"/>
        <v>656.72878122040311</v>
      </c>
      <c r="CS118" s="262">
        <f t="shared" si="242"/>
        <v>1210.2636775449209</v>
      </c>
      <c r="CT118" s="262">
        <f t="shared" si="242"/>
        <v>12595.069566555845</v>
      </c>
      <c r="CU118" s="262">
        <f t="shared" si="242"/>
        <v>120689.30025166669</v>
      </c>
      <c r="CV118" s="262">
        <f t="shared" si="242"/>
        <v>138566.16949973779</v>
      </c>
      <c r="CW118" s="262">
        <f t="shared" si="242"/>
        <v>6994.3615383019169</v>
      </c>
      <c r="CX118" s="262">
        <f t="shared" si="242"/>
        <v>145560.53103803971</v>
      </c>
      <c r="CZ118" s="255">
        <f t="shared" si="156"/>
        <v>2.3459705721034663</v>
      </c>
      <c r="DA118" s="255">
        <f t="shared" si="157"/>
        <v>0.45117228999994402</v>
      </c>
      <c r="DB118" s="255">
        <f t="shared" si="158"/>
        <v>0.83145044121104472</v>
      </c>
      <c r="DC118" s="255">
        <f t="shared" si="159"/>
        <v>8.6528054526431646</v>
      </c>
      <c r="DD118" s="255">
        <f t="shared" si="160"/>
        <v>82.913478943084257</v>
      </c>
      <c r="DE118" s="255">
        <f t="shared" si="161"/>
        <v>95.194877699041868</v>
      </c>
      <c r="DF118" s="255">
        <f t="shared" si="162"/>
        <v>4.8051223009581232</v>
      </c>
      <c r="DG118" s="255">
        <f t="shared" si="163"/>
        <v>100</v>
      </c>
      <c r="DI118" s="355">
        <f t="shared" si="164"/>
        <v>0</v>
      </c>
    </row>
    <row r="119" spans="1:113">
      <c r="A119" s="1">
        <f t="shared" si="196"/>
        <v>109</v>
      </c>
      <c r="B119" s="25">
        <v>10</v>
      </c>
      <c r="C119" s="1">
        <v>2</v>
      </c>
      <c r="D119" s="205">
        <v>2</v>
      </c>
      <c r="E119" s="4" t="s">
        <v>561</v>
      </c>
      <c r="F119" s="142">
        <f t="shared" ref="F119:AS119" si="243">F17-F68</f>
        <v>449979.91139999998</v>
      </c>
      <c r="G119" s="142">
        <f t="shared" si="243"/>
        <v>448927.60279999999</v>
      </c>
      <c r="H119" s="142">
        <f t="shared" si="243"/>
        <v>91.36460000000001</v>
      </c>
      <c r="I119" s="142">
        <f t="shared" si="243"/>
        <v>960.9440000000202</v>
      </c>
      <c r="J119" s="153"/>
      <c r="K119" s="142">
        <f t="shared" si="243"/>
        <v>3026.9168999999997</v>
      </c>
      <c r="L119" s="142">
        <f t="shared" si="243"/>
        <v>16454.572400000005</v>
      </c>
      <c r="M119" s="142">
        <f t="shared" si="243"/>
        <v>7956.4885000000004</v>
      </c>
      <c r="N119" s="142">
        <f t="shared" si="243"/>
        <v>0</v>
      </c>
      <c r="O119" s="142">
        <f t="shared" si="243"/>
        <v>0</v>
      </c>
      <c r="P119" s="142">
        <f t="shared" si="243"/>
        <v>1640.4685999999999</v>
      </c>
      <c r="Q119" s="142">
        <f t="shared" si="243"/>
        <v>2294.4748</v>
      </c>
      <c r="R119" s="142">
        <f t="shared" si="243"/>
        <v>619.01340000000005</v>
      </c>
      <c r="S119" s="142">
        <f t="shared" si="243"/>
        <v>901.60580000000004</v>
      </c>
      <c r="T119" s="142">
        <f t="shared" si="243"/>
        <v>3042.5213000000049</v>
      </c>
      <c r="U119" s="142">
        <f t="shared" si="243"/>
        <v>0</v>
      </c>
      <c r="V119" s="142">
        <f t="shared" si="243"/>
        <v>1730.6602</v>
      </c>
      <c r="W119" s="142">
        <f t="shared" si="243"/>
        <v>1456.854</v>
      </c>
      <c r="X119" s="142">
        <f t="shared" si="243"/>
        <v>2783.9220000000009</v>
      </c>
      <c r="Y119" s="142">
        <f t="shared" si="243"/>
        <v>13704.163099999998</v>
      </c>
      <c r="Z119" s="142">
        <f t="shared" si="243"/>
        <v>1574.2475000000002</v>
      </c>
      <c r="AA119" s="142">
        <f t="shared" si="243"/>
        <v>1814.9641999999999</v>
      </c>
      <c r="AB119" s="142">
        <f t="shared" si="243"/>
        <v>842.86540000000002</v>
      </c>
      <c r="AC119" s="142">
        <f t="shared" si="243"/>
        <v>4109.7039999999997</v>
      </c>
      <c r="AD119" s="142">
        <f t="shared" si="243"/>
        <v>5362.3819999999978</v>
      </c>
      <c r="AE119" s="142">
        <f t="shared" si="243"/>
        <v>489137</v>
      </c>
      <c r="AG119" s="142">
        <f t="shared" si="243"/>
        <v>2935189</v>
      </c>
      <c r="AH119" s="142">
        <f t="shared" si="243"/>
        <v>1596.1000000000001</v>
      </c>
      <c r="AI119" s="142">
        <f t="shared" si="243"/>
        <v>1806.4</v>
      </c>
      <c r="AJ119" s="142">
        <f t="shared" si="243"/>
        <v>3402.5000000000005</v>
      </c>
      <c r="AK119" s="142">
        <f t="shared" si="243"/>
        <v>1581424.7388619389</v>
      </c>
      <c r="AL119" s="142">
        <f t="shared" si="243"/>
        <v>1789882.6290480797</v>
      </c>
      <c r="AM119" s="142">
        <f t="shared" si="243"/>
        <v>3371307.3679100187</v>
      </c>
      <c r="AN119" s="142">
        <f t="shared" si="243"/>
        <v>16.329143869600728</v>
      </c>
      <c r="AO119" s="296"/>
      <c r="AP119" s="142">
        <f t="shared" si="243"/>
        <v>514582.62230135768</v>
      </c>
      <c r="AQ119" s="142">
        <f t="shared" si="243"/>
        <v>513361.6174993593</v>
      </c>
      <c r="AR119" s="142">
        <f t="shared" si="243"/>
        <v>106.0366490149258</v>
      </c>
      <c r="AS119" s="142">
        <f t="shared" si="243"/>
        <v>1114.9681529834384</v>
      </c>
      <c r="AT119" s="156"/>
      <c r="AU119" s="142">
        <f t="shared" ref="AU119:BD119" si="244">AU17-AU68</f>
        <v>3461.3503542727221</v>
      </c>
      <c r="AV119" s="142">
        <f t="shared" si="244"/>
        <v>19623.427249807173</v>
      </c>
      <c r="AW119" s="142">
        <f t="shared" si="244"/>
        <v>9166.7930217052981</v>
      </c>
      <c r="AX119" s="193"/>
      <c r="AY119" s="193"/>
      <c r="AZ119" s="142">
        <f t="shared" si="244"/>
        <v>1978.9066528753124</v>
      </c>
      <c r="BA119" s="142">
        <f t="shared" si="244"/>
        <v>2974.6072237468784</v>
      </c>
      <c r="BB119" s="142">
        <f t="shared" si="244"/>
        <v>821.14134619752838</v>
      </c>
      <c r="BC119" s="142">
        <f t="shared" si="244"/>
        <v>1065.069486255728</v>
      </c>
      <c r="BD119" s="142">
        <f t="shared" si="244"/>
        <v>3616.9095190264297</v>
      </c>
      <c r="BE119" s="193"/>
      <c r="BF119" s="142">
        <f t="shared" ref="BF119:BO119" si="245">BF17-BF68</f>
        <v>2092.0448149235572</v>
      </c>
      <c r="BG119" s="142">
        <f t="shared" si="245"/>
        <v>1749.4636521254342</v>
      </c>
      <c r="BH119" s="142">
        <f t="shared" si="245"/>
        <v>3602.769369582119</v>
      </c>
      <c r="BI119" s="142">
        <f t="shared" si="245"/>
        <v>16738.333866452784</v>
      </c>
      <c r="BJ119" s="142">
        <f t="shared" si="245"/>
        <v>2004.773131460898</v>
      </c>
      <c r="BK119" s="142">
        <f t="shared" si="245"/>
        <v>2149.9071921583318</v>
      </c>
      <c r="BL119" s="142">
        <f t="shared" si="245"/>
        <v>1057.0117380014135</v>
      </c>
      <c r="BM119" s="142">
        <f t="shared" si="245"/>
        <v>5009.2598501717994</v>
      </c>
      <c r="BN119" s="142">
        <f t="shared" si="245"/>
        <v>6517.3819546603372</v>
      </c>
      <c r="BO119" s="142">
        <f t="shared" si="245"/>
        <v>561850.01160852157</v>
      </c>
      <c r="BQ119" s="244">
        <f t="shared" si="155"/>
        <v>514582.62230135768</v>
      </c>
      <c r="BR119" s="297">
        <f t="shared" si="215"/>
        <v>3461.3503542727221</v>
      </c>
      <c r="BS119" s="297">
        <f t="shared" si="215"/>
        <v>19623.427249807173</v>
      </c>
      <c r="BT119" s="296">
        <f t="shared" si="179"/>
        <v>2092.0448149235572</v>
      </c>
      <c r="BU119" s="296">
        <f t="shared" si="180"/>
        <v>5352.2330217075532</v>
      </c>
      <c r="BV119" s="296">
        <f t="shared" si="181"/>
        <v>2004.773131460898</v>
      </c>
      <c r="BW119" s="296">
        <f t="shared" si="182"/>
        <v>2149.9071921583318</v>
      </c>
      <c r="BX119" s="296">
        <f t="shared" si="183"/>
        <v>1057.0117380014135</v>
      </c>
      <c r="BY119" s="296">
        <f t="shared" si="184"/>
        <v>5009.2598501717994</v>
      </c>
      <c r="BZ119" s="296">
        <f t="shared" si="185"/>
        <v>6517.3819546606392</v>
      </c>
      <c r="CA119" s="25"/>
      <c r="CB119" s="133">
        <f t="shared" si="216"/>
        <v>91.587187268744202</v>
      </c>
      <c r="CC119" s="133">
        <f t="shared" si="217"/>
        <v>0.61606305646647841</v>
      </c>
      <c r="CD119" s="133">
        <f t="shared" si="218"/>
        <v>3.4926451622964683</v>
      </c>
      <c r="CE119" s="133">
        <f t="shared" si="219"/>
        <v>0.3723493408737748</v>
      </c>
      <c r="CF119" s="133">
        <f t="shared" si="220"/>
        <v>0.95260886555553048</v>
      </c>
      <c r="CG119" s="133">
        <f t="shared" si="221"/>
        <v>0.35681642609945469</v>
      </c>
      <c r="CH119" s="133">
        <f t="shared" si="222"/>
        <v>0.38264788604406325</v>
      </c>
      <c r="CI119" s="133">
        <f t="shared" si="223"/>
        <v>0.18813058933206966</v>
      </c>
      <c r="CJ119" s="133">
        <f t="shared" si="224"/>
        <v>0.89156531933331795</v>
      </c>
      <c r="CK119" s="133">
        <f t="shared" si="225"/>
        <v>1.15998608525463</v>
      </c>
      <c r="CQ119" s="262">
        <f t="shared" ref="CQ119:CX119" si="246">CQ17-CQ68</f>
        <v>737.09545718042091</v>
      </c>
      <c r="CR119" s="262">
        <f t="shared" si="246"/>
        <v>2102.2041094828887</v>
      </c>
      <c r="CS119" s="262">
        <f t="shared" si="246"/>
        <v>646.85543125770357</v>
      </c>
      <c r="CT119" s="262">
        <f t="shared" si="246"/>
        <v>4248.9300978887386</v>
      </c>
      <c r="CU119" s="262">
        <f t="shared" si="246"/>
        <v>553851.6958706741</v>
      </c>
      <c r="CV119" s="262">
        <f t="shared" si="246"/>
        <v>561586.78096648387</v>
      </c>
      <c r="CW119" s="262">
        <f t="shared" si="246"/>
        <v>263.23064203757406</v>
      </c>
      <c r="CX119" s="262">
        <f t="shared" si="246"/>
        <v>561850.01160852145</v>
      </c>
      <c r="CZ119" s="255">
        <f t="shared" si="156"/>
        <v>0.13119078792402067</v>
      </c>
      <c r="DA119" s="255">
        <f t="shared" si="157"/>
        <v>0.37415752710665334</v>
      </c>
      <c r="DB119" s="255">
        <f t="shared" si="158"/>
        <v>0.11512955733609757</v>
      </c>
      <c r="DC119" s="255">
        <f t="shared" si="159"/>
        <v>0.7562392115512232</v>
      </c>
      <c r="DD119" s="255">
        <f t="shared" si="160"/>
        <v>98.576432219882136</v>
      </c>
      <c r="DE119" s="255">
        <f t="shared" si="161"/>
        <v>99.953149303800146</v>
      </c>
      <c r="DF119" s="255">
        <f t="shared" si="162"/>
        <v>4.685069619985778E-2</v>
      </c>
      <c r="DG119" s="255">
        <f t="shared" si="163"/>
        <v>100</v>
      </c>
      <c r="DI119" s="355">
        <f t="shared" si="164"/>
        <v>0</v>
      </c>
    </row>
    <row r="120" spans="1:113">
      <c r="A120" s="1">
        <f t="shared" si="196"/>
        <v>110</v>
      </c>
      <c r="B120" s="25">
        <v>14</v>
      </c>
      <c r="C120" s="1">
        <v>2</v>
      </c>
      <c r="D120" s="205">
        <v>2</v>
      </c>
      <c r="E120" s="4" t="s">
        <v>649</v>
      </c>
      <c r="F120" s="142">
        <f t="shared" ref="F120:AS120" si="247">F18-F69</f>
        <v>339093.96169999993</v>
      </c>
      <c r="G120" s="142">
        <f t="shared" si="247"/>
        <v>338063.93899999995</v>
      </c>
      <c r="H120" s="142">
        <f t="shared" si="247"/>
        <v>568.19009999999992</v>
      </c>
      <c r="I120" s="142">
        <f t="shared" si="247"/>
        <v>461.83260000000911</v>
      </c>
      <c r="J120" s="153"/>
      <c r="K120" s="142">
        <f t="shared" si="247"/>
        <v>39.667400000000001</v>
      </c>
      <c r="L120" s="142">
        <f t="shared" si="247"/>
        <v>8870.2077000000027</v>
      </c>
      <c r="M120" s="142">
        <f t="shared" si="247"/>
        <v>1595.3515999999995</v>
      </c>
      <c r="N120" s="142">
        <f t="shared" si="247"/>
        <v>0</v>
      </c>
      <c r="O120" s="142">
        <f t="shared" si="247"/>
        <v>0</v>
      </c>
      <c r="P120" s="142">
        <f t="shared" si="247"/>
        <v>1712.2998000000002</v>
      </c>
      <c r="Q120" s="142">
        <f t="shared" si="247"/>
        <v>1920.8599000000004</v>
      </c>
      <c r="R120" s="142">
        <f t="shared" si="247"/>
        <v>510.76099999999997</v>
      </c>
      <c r="S120" s="142">
        <f t="shared" si="247"/>
        <v>793.46690000000001</v>
      </c>
      <c r="T120" s="142">
        <f t="shared" si="247"/>
        <v>2337.4685000000027</v>
      </c>
      <c r="U120" s="142">
        <f t="shared" si="247"/>
        <v>0</v>
      </c>
      <c r="V120" s="142">
        <f t="shared" si="247"/>
        <v>1110.925</v>
      </c>
      <c r="W120" s="142">
        <f t="shared" si="247"/>
        <v>1008.2718999999995</v>
      </c>
      <c r="X120" s="142">
        <f t="shared" si="247"/>
        <v>2940.4827999999989</v>
      </c>
      <c r="Y120" s="142">
        <f t="shared" si="247"/>
        <v>13809.4835</v>
      </c>
      <c r="Z120" s="142">
        <f t="shared" si="247"/>
        <v>1559.3056999999994</v>
      </c>
      <c r="AA120" s="142">
        <f t="shared" si="247"/>
        <v>2221.2914999999998</v>
      </c>
      <c r="AB120" s="142">
        <f t="shared" si="247"/>
        <v>743.85019999999986</v>
      </c>
      <c r="AC120" s="142">
        <f t="shared" si="247"/>
        <v>4754.2717999999977</v>
      </c>
      <c r="AD120" s="142">
        <f t="shared" si="247"/>
        <v>4530.7643000000025</v>
      </c>
      <c r="AE120" s="142">
        <f t="shared" si="247"/>
        <v>366872.99999999994</v>
      </c>
      <c r="AG120" s="142">
        <f t="shared" si="247"/>
        <v>1985077</v>
      </c>
      <c r="AH120" s="142">
        <f t="shared" si="247"/>
        <v>1112.5</v>
      </c>
      <c r="AI120" s="142">
        <f t="shared" si="247"/>
        <v>1158.9000000000001</v>
      </c>
      <c r="AJ120" s="142">
        <f t="shared" si="247"/>
        <v>2271.4</v>
      </c>
      <c r="AK120" s="142">
        <f t="shared" si="247"/>
        <v>1103166.9939094705</v>
      </c>
      <c r="AL120" s="142">
        <f t="shared" si="247"/>
        <v>1149242.6242241198</v>
      </c>
      <c r="AM120" s="142">
        <f t="shared" si="247"/>
        <v>2252409.6181335906</v>
      </c>
      <c r="AN120" s="142">
        <f t="shared" si="247"/>
        <v>9.6333790291563908</v>
      </c>
      <c r="AO120" s="296"/>
      <c r="AP120" s="142">
        <f t="shared" si="247"/>
        <v>381922.29715070938</v>
      </c>
      <c r="AQ120" s="142">
        <f t="shared" si="247"/>
        <v>380743.60224641621</v>
      </c>
      <c r="AR120" s="142">
        <f t="shared" si="247"/>
        <v>642.17533089850622</v>
      </c>
      <c r="AS120" s="142">
        <f t="shared" si="247"/>
        <v>536.51957339464741</v>
      </c>
      <c r="AT120" s="156"/>
      <c r="AU120" s="142">
        <f t="shared" ref="AU120:BD120" si="248">AU18-AU69</f>
        <v>44.652194258349347</v>
      </c>
      <c r="AV120" s="142">
        <f t="shared" si="248"/>
        <v>10685.653058014004</v>
      </c>
      <c r="AW120" s="142">
        <f t="shared" si="248"/>
        <v>1867.6021563333338</v>
      </c>
      <c r="AX120" s="193"/>
      <c r="AY120" s="193"/>
      <c r="AZ120" s="142">
        <f t="shared" si="248"/>
        <v>2003.2658042918124</v>
      </c>
      <c r="BA120" s="142">
        <f t="shared" si="248"/>
        <v>2389.9021687295017</v>
      </c>
      <c r="BB120" s="142">
        <f t="shared" si="248"/>
        <v>628.91751168365568</v>
      </c>
      <c r="BC120" s="142">
        <f t="shared" si="248"/>
        <v>942.84331552830861</v>
      </c>
      <c r="BD120" s="142">
        <f t="shared" si="248"/>
        <v>2853.1221014473913</v>
      </c>
      <c r="BE120" s="193"/>
      <c r="BF120" s="142">
        <f t="shared" ref="BF120:BO120" si="249">BF18-BF69</f>
        <v>1349.8602999564248</v>
      </c>
      <c r="BG120" s="142">
        <f t="shared" si="249"/>
        <v>1263.3028400648232</v>
      </c>
      <c r="BH120" s="142">
        <f t="shared" si="249"/>
        <v>3810.0987623537703</v>
      </c>
      <c r="BI120" s="142">
        <f t="shared" si="249"/>
        <v>16770.986081765623</v>
      </c>
      <c r="BJ120" s="142">
        <f t="shared" si="249"/>
        <v>1903.1039040381374</v>
      </c>
      <c r="BK120" s="142">
        <f t="shared" si="249"/>
        <v>2561.5785228184486</v>
      </c>
      <c r="BL120" s="142">
        <f t="shared" si="249"/>
        <v>945.26966355886589</v>
      </c>
      <c r="BM120" s="142">
        <f t="shared" si="249"/>
        <v>5795.5485914114734</v>
      </c>
      <c r="BN120" s="142">
        <f t="shared" si="249"/>
        <v>5565.4853999386942</v>
      </c>
      <c r="BO120" s="142">
        <f t="shared" si="249"/>
        <v>415846.85038712237</v>
      </c>
      <c r="BQ120" s="244">
        <f t="shared" si="155"/>
        <v>381922.29715070938</v>
      </c>
      <c r="BR120" s="297">
        <f t="shared" si="215"/>
        <v>44.652194258349347</v>
      </c>
      <c r="BS120" s="297">
        <f t="shared" si="215"/>
        <v>10685.653058014004</v>
      </c>
      <c r="BT120" s="296">
        <f t="shared" si="179"/>
        <v>1349.8602999564248</v>
      </c>
      <c r="BU120" s="296">
        <f t="shared" si="180"/>
        <v>5073.401602418593</v>
      </c>
      <c r="BV120" s="296">
        <f t="shared" si="181"/>
        <v>1903.1039040381374</v>
      </c>
      <c r="BW120" s="296">
        <f t="shared" si="182"/>
        <v>2561.5785228184486</v>
      </c>
      <c r="BX120" s="296">
        <f t="shared" si="183"/>
        <v>945.26966355886589</v>
      </c>
      <c r="BY120" s="296">
        <f t="shared" si="184"/>
        <v>5795.5485914114734</v>
      </c>
      <c r="BZ120" s="296">
        <f t="shared" si="185"/>
        <v>5565.4853999387124</v>
      </c>
      <c r="CA120" s="25"/>
      <c r="CB120" s="133">
        <f t="shared" si="216"/>
        <v>91.842055986517209</v>
      </c>
      <c r="CC120" s="133">
        <f t="shared" si="217"/>
        <v>1.0737653589724555E-2</v>
      </c>
      <c r="CD120" s="133">
        <f t="shared" si="218"/>
        <v>2.5696125985002554</v>
      </c>
      <c r="CE120" s="133">
        <f t="shared" si="219"/>
        <v>0.32460515180042981</v>
      </c>
      <c r="CF120" s="133">
        <f t="shared" si="220"/>
        <v>1.2200168397802305</v>
      </c>
      <c r="CG120" s="133">
        <f t="shared" si="221"/>
        <v>0.45764538129036925</v>
      </c>
      <c r="CH120" s="133">
        <f t="shared" si="222"/>
        <v>0.61599084384883762</v>
      </c>
      <c r="CI120" s="133">
        <f t="shared" si="223"/>
        <v>0.2273119689806212</v>
      </c>
      <c r="CJ120" s="133">
        <f t="shared" si="224"/>
        <v>1.3936737974608322</v>
      </c>
      <c r="CK120" s="133">
        <f t="shared" si="225"/>
        <v>1.3383497782315033</v>
      </c>
      <c r="CQ120" s="262">
        <f t="shared" ref="CQ120:CX120" si="250">CQ18-CQ69</f>
        <v>974.37143711851149</v>
      </c>
      <c r="CR120" s="262">
        <f t="shared" si="250"/>
        <v>1373.8960983469215</v>
      </c>
      <c r="CS120" s="262">
        <f t="shared" si="250"/>
        <v>525.80908315140766</v>
      </c>
      <c r="CT120" s="262">
        <f t="shared" si="250"/>
        <v>7801.3981569703719</v>
      </c>
      <c r="CU120" s="262">
        <f t="shared" si="250"/>
        <v>404842.26728894038</v>
      </c>
      <c r="CV120" s="262">
        <f t="shared" si="250"/>
        <v>415517.74206452759</v>
      </c>
      <c r="CW120" s="262">
        <f t="shared" si="250"/>
        <v>329.10832259481981</v>
      </c>
      <c r="CX120" s="262">
        <f t="shared" si="250"/>
        <v>415846.85038712242</v>
      </c>
      <c r="CZ120" s="255">
        <f t="shared" si="156"/>
        <v>0.23431016399702062</v>
      </c>
      <c r="DA120" s="255">
        <f t="shared" si="157"/>
        <v>0.33038511583481434</v>
      </c>
      <c r="DB120" s="255">
        <f t="shared" si="158"/>
        <v>0.12644296395702376</v>
      </c>
      <c r="DC120" s="255">
        <f t="shared" si="159"/>
        <v>1.8760267511243265</v>
      </c>
      <c r="DD120" s="255">
        <f t="shared" si="160"/>
        <v>97.353693291667938</v>
      </c>
      <c r="DE120" s="255">
        <f t="shared" si="161"/>
        <v>99.920858286581108</v>
      </c>
      <c r="DF120" s="255">
        <f t="shared" si="162"/>
        <v>7.9141713418881141E-2</v>
      </c>
      <c r="DG120" s="255">
        <f t="shared" si="163"/>
        <v>100</v>
      </c>
      <c r="DI120" s="355">
        <f t="shared" si="164"/>
        <v>0</v>
      </c>
    </row>
    <row r="121" spans="1:113">
      <c r="A121" s="1">
        <f t="shared" si="196"/>
        <v>111</v>
      </c>
      <c r="B121" s="25">
        <v>28</v>
      </c>
      <c r="C121" s="1">
        <v>2</v>
      </c>
      <c r="D121" s="205">
        <v>2</v>
      </c>
      <c r="E121" s="20" t="s">
        <v>344</v>
      </c>
      <c r="F121" s="142">
        <f t="shared" ref="F121:AS121" si="251">F19-F70</f>
        <v>134919.84</v>
      </c>
      <c r="G121" s="142">
        <f t="shared" si="251"/>
        <v>131093.9786</v>
      </c>
      <c r="H121" s="142">
        <f t="shared" si="251"/>
        <v>1324.3852000000002</v>
      </c>
      <c r="I121" s="142">
        <f t="shared" si="251"/>
        <v>2501.4762000000042</v>
      </c>
      <c r="J121" s="153"/>
      <c r="K121" s="142">
        <f t="shared" si="251"/>
        <v>4836.1083999999992</v>
      </c>
      <c r="L121" s="142">
        <f t="shared" si="251"/>
        <v>3862.7763999999988</v>
      </c>
      <c r="M121" s="142">
        <f t="shared" si="251"/>
        <v>932.17659999999978</v>
      </c>
      <c r="N121" s="142">
        <f t="shared" si="251"/>
        <v>0</v>
      </c>
      <c r="O121" s="142">
        <f t="shared" si="251"/>
        <v>0</v>
      </c>
      <c r="P121" s="142">
        <f t="shared" si="251"/>
        <v>437.32639999999992</v>
      </c>
      <c r="Q121" s="142">
        <f t="shared" si="251"/>
        <v>755.48919999999976</v>
      </c>
      <c r="R121" s="142">
        <f t="shared" si="251"/>
        <v>224.28059999999999</v>
      </c>
      <c r="S121" s="142">
        <f t="shared" si="251"/>
        <v>688.20499999999993</v>
      </c>
      <c r="T121" s="142">
        <f t="shared" si="251"/>
        <v>825.29859999999962</v>
      </c>
      <c r="U121" s="142">
        <f t="shared" si="251"/>
        <v>0</v>
      </c>
      <c r="V121" s="142">
        <f t="shared" si="251"/>
        <v>1440.9695999999994</v>
      </c>
      <c r="W121" s="142">
        <f t="shared" si="251"/>
        <v>1847.1375999999991</v>
      </c>
      <c r="X121" s="142">
        <f t="shared" si="251"/>
        <v>1096.0177999999987</v>
      </c>
      <c r="Y121" s="142">
        <f t="shared" si="251"/>
        <v>3511.1501999999964</v>
      </c>
      <c r="Z121" s="142">
        <f t="shared" si="251"/>
        <v>182.35259999999971</v>
      </c>
      <c r="AA121" s="142">
        <f t="shared" si="251"/>
        <v>584.06819999999993</v>
      </c>
      <c r="AB121" s="142">
        <f t="shared" si="251"/>
        <v>153.24179999999996</v>
      </c>
      <c r="AC121" s="142">
        <f t="shared" si="251"/>
        <v>1992.0145999999986</v>
      </c>
      <c r="AD121" s="142">
        <f t="shared" si="251"/>
        <v>599.47299999999814</v>
      </c>
      <c r="AE121" s="142">
        <f t="shared" si="251"/>
        <v>151514</v>
      </c>
      <c r="AG121" s="142">
        <f t="shared" si="251"/>
        <v>1447544</v>
      </c>
      <c r="AH121" s="142">
        <f t="shared" si="251"/>
        <v>816.7</v>
      </c>
      <c r="AI121" s="142">
        <f t="shared" si="251"/>
        <v>807.5</v>
      </c>
      <c r="AJ121" s="142">
        <f t="shared" si="251"/>
        <v>1624.2</v>
      </c>
      <c r="AK121" s="142">
        <f t="shared" si="251"/>
        <v>810843.60285576992</v>
      </c>
      <c r="AL121" s="142">
        <f t="shared" si="251"/>
        <v>801709.49199858413</v>
      </c>
      <c r="AM121" s="142">
        <f t="shared" si="251"/>
        <v>1612553.0948543542</v>
      </c>
      <c r="AN121" s="142">
        <f t="shared" si="251"/>
        <v>-4.1831103524589963E-2</v>
      </c>
      <c r="AO121" s="296"/>
      <c r="AP121" s="142">
        <f t="shared" si="251"/>
        <v>150303.662269241</v>
      </c>
      <c r="AQ121" s="142">
        <f t="shared" si="251"/>
        <v>146041.62251611755</v>
      </c>
      <c r="AR121" s="142">
        <f t="shared" si="251"/>
        <v>1475.3900939510336</v>
      </c>
      <c r="AS121" s="142">
        <f t="shared" si="251"/>
        <v>2786.6496591723926</v>
      </c>
      <c r="AT121" s="156"/>
      <c r="AU121" s="142">
        <f t="shared" ref="AU121:BD121" si="252">AU19-AU70</f>
        <v>5387.5813013727593</v>
      </c>
      <c r="AV121" s="142">
        <f t="shared" si="252"/>
        <v>4301.4401453034725</v>
      </c>
      <c r="AW121" s="142">
        <f t="shared" si="252"/>
        <v>1038.2839085510604</v>
      </c>
      <c r="AX121" s="193"/>
      <c r="AY121" s="193"/>
      <c r="AZ121" s="142">
        <f t="shared" si="252"/>
        <v>486.89193492315758</v>
      </c>
      <c r="BA121" s="142">
        <f t="shared" si="252"/>
        <v>841.01102816096954</v>
      </c>
      <c r="BB121" s="142">
        <f t="shared" si="252"/>
        <v>249.6618881141884</v>
      </c>
      <c r="BC121" s="142">
        <f t="shared" si="252"/>
        <v>766.56624442355519</v>
      </c>
      <c r="BD121" s="142">
        <f t="shared" si="252"/>
        <v>919.02514113054053</v>
      </c>
      <c r="BE121" s="193"/>
      <c r="BF121" s="142">
        <f t="shared" ref="BF121:BO121" si="253">BF19-BF70</f>
        <v>1604.6814861958123</v>
      </c>
      <c r="BG121" s="142">
        <f t="shared" si="253"/>
        <v>2057.1152992897159</v>
      </c>
      <c r="BH121" s="142">
        <f t="shared" si="253"/>
        <v>1219.1156127695649</v>
      </c>
      <c r="BI121" s="142">
        <f t="shared" si="253"/>
        <v>3907.88813101505</v>
      </c>
      <c r="BJ121" s="142">
        <f t="shared" si="253"/>
        <v>202.7129340011511</v>
      </c>
      <c r="BK121" s="142">
        <f t="shared" si="253"/>
        <v>650.52528706882879</v>
      </c>
      <c r="BL121" s="142">
        <f t="shared" si="253"/>
        <v>170.50715788270168</v>
      </c>
      <c r="BM121" s="142">
        <f t="shared" si="253"/>
        <v>2217.500739204057</v>
      </c>
      <c r="BN121" s="142">
        <f t="shared" si="253"/>
        <v>666.64201285830995</v>
      </c>
      <c r="BO121" s="142">
        <f t="shared" si="253"/>
        <v>168781.48424518737</v>
      </c>
      <c r="BQ121" s="244">
        <f t="shared" si="155"/>
        <v>150303.662269241</v>
      </c>
      <c r="BR121" s="297">
        <f t="shared" si="215"/>
        <v>5387.5813013727593</v>
      </c>
      <c r="BS121" s="297">
        <f t="shared" si="215"/>
        <v>4301.4401453034725</v>
      </c>
      <c r="BT121" s="296">
        <f t="shared" si="179"/>
        <v>1604.6814861958123</v>
      </c>
      <c r="BU121" s="296">
        <f t="shared" si="180"/>
        <v>3276.2309120592809</v>
      </c>
      <c r="BV121" s="296">
        <f t="shared" si="181"/>
        <v>202.7129340011511</v>
      </c>
      <c r="BW121" s="296">
        <f t="shared" si="182"/>
        <v>650.52528706882879</v>
      </c>
      <c r="BX121" s="296">
        <f t="shared" si="183"/>
        <v>170.50715788270168</v>
      </c>
      <c r="BY121" s="296">
        <f t="shared" si="184"/>
        <v>2217.500739204057</v>
      </c>
      <c r="BZ121" s="296">
        <f t="shared" si="185"/>
        <v>666.64201285829768</v>
      </c>
      <c r="CA121" s="25"/>
      <c r="CB121" s="133">
        <f t="shared" si="216"/>
        <v>89.052222132906593</v>
      </c>
      <c r="CC121" s="133">
        <f t="shared" si="217"/>
        <v>3.1920452207579046</v>
      </c>
      <c r="CD121" s="133">
        <f t="shared" si="218"/>
        <v>2.5485260806539705</v>
      </c>
      <c r="CE121" s="133">
        <f t="shared" si="219"/>
        <v>0.95074497855742623</v>
      </c>
      <c r="CF121" s="133">
        <f t="shared" si="220"/>
        <v>1.9411080111725578</v>
      </c>
      <c r="CG121" s="133">
        <f t="shared" si="221"/>
        <v>0.1201037749535795</v>
      </c>
      <c r="CH121" s="133">
        <f t="shared" si="222"/>
        <v>0.38542455647789919</v>
      </c>
      <c r="CI121" s="133">
        <f t="shared" si="223"/>
        <v>0.10102243065655676</v>
      </c>
      <c r="CJ121" s="133">
        <f t="shared" si="224"/>
        <v>1.3138293866302972</v>
      </c>
      <c r="CK121" s="133">
        <f t="shared" si="225"/>
        <v>0.39497342723321083</v>
      </c>
      <c r="CP121" s="309" t="s">
        <v>268</v>
      </c>
      <c r="CQ121" s="292">
        <f t="shared" ref="CQ121:CX121" si="254">CQ19-CQ70</f>
        <v>-0.21836938343062684</v>
      </c>
      <c r="CR121" s="262">
        <f t="shared" si="254"/>
        <v>429.90889609254805</v>
      </c>
      <c r="CS121" s="262">
        <f t="shared" si="254"/>
        <v>222.70915238200632</v>
      </c>
      <c r="CT121" s="262">
        <f t="shared" si="254"/>
        <v>4531.3983716140719</v>
      </c>
      <c r="CU121" s="262">
        <f t="shared" si="254"/>
        <v>119719.71091270453</v>
      </c>
      <c r="CV121" s="262">
        <f t="shared" si="254"/>
        <v>124903.50896340974</v>
      </c>
      <c r="CW121" s="262">
        <f t="shared" si="254"/>
        <v>43970.975281777624</v>
      </c>
      <c r="CX121" s="262">
        <f t="shared" si="254"/>
        <v>168781.48424518734</v>
      </c>
      <c r="CZ121" s="255">
        <f t="shared" si="156"/>
        <v>-1.2937994022697632E-4</v>
      </c>
      <c r="DA121" s="255">
        <f t="shared" si="157"/>
        <v>0.25471330461108116</v>
      </c>
      <c r="DB121" s="255">
        <f t="shared" si="158"/>
        <v>0.1319511754372765</v>
      </c>
      <c r="DC121" s="255">
        <f t="shared" si="159"/>
        <v>2.6847722022821832</v>
      </c>
      <c r="DD121" s="255">
        <f t="shared" si="160"/>
        <v>70.931779897603448</v>
      </c>
      <c r="DE121" s="255">
        <f t="shared" si="161"/>
        <v>74.003087199993772</v>
      </c>
      <c r="DF121" s="255">
        <f t="shared" si="162"/>
        <v>26.052013630773256</v>
      </c>
      <c r="DG121" s="255">
        <f t="shared" si="163"/>
        <v>100</v>
      </c>
      <c r="DI121" s="355">
        <f t="shared" si="164"/>
        <v>0</v>
      </c>
    </row>
    <row r="122" spans="1:113">
      <c r="A122" s="1">
        <f t="shared" si="196"/>
        <v>112</v>
      </c>
      <c r="B122" s="25">
        <v>31</v>
      </c>
      <c r="C122" s="1">
        <v>2</v>
      </c>
      <c r="D122" s="205">
        <v>2</v>
      </c>
      <c r="E122" s="20" t="s">
        <v>134</v>
      </c>
      <c r="F122" s="142">
        <f t="shared" ref="F122:AS122" si="255">F20-F71</f>
        <v>413632.44619999995</v>
      </c>
      <c r="G122" s="142">
        <f t="shared" si="255"/>
        <v>405877.598</v>
      </c>
      <c r="H122" s="142">
        <f t="shared" si="255"/>
        <v>212.5104</v>
      </c>
      <c r="I122" s="142">
        <f t="shared" si="255"/>
        <v>7542.3377999999429</v>
      </c>
      <c r="J122" s="153"/>
      <c r="K122" s="142">
        <f t="shared" si="255"/>
        <v>34369.561200000004</v>
      </c>
      <c r="L122" s="142">
        <f t="shared" si="255"/>
        <v>40148.651599999997</v>
      </c>
      <c r="M122" s="142">
        <f t="shared" si="255"/>
        <v>19576.849200000004</v>
      </c>
      <c r="N122" s="142">
        <f t="shared" si="255"/>
        <v>0</v>
      </c>
      <c r="O122" s="142">
        <f t="shared" si="255"/>
        <v>0</v>
      </c>
      <c r="P122" s="142">
        <f t="shared" si="255"/>
        <v>2032.8327999999997</v>
      </c>
      <c r="Q122" s="142">
        <f t="shared" si="255"/>
        <v>6920.8554000000004</v>
      </c>
      <c r="R122" s="142">
        <f t="shared" si="255"/>
        <v>1153.6248000000001</v>
      </c>
      <c r="S122" s="142">
        <f t="shared" si="255"/>
        <v>3157.2966000000001</v>
      </c>
      <c r="T122" s="142">
        <f t="shared" si="255"/>
        <v>7307.1927999999925</v>
      </c>
      <c r="U122" s="142">
        <f t="shared" si="255"/>
        <v>0</v>
      </c>
      <c r="V122" s="142">
        <f t="shared" si="255"/>
        <v>8176.8783999999996</v>
      </c>
      <c r="W122" s="142">
        <f t="shared" si="255"/>
        <v>12683.351799999999</v>
      </c>
      <c r="X122" s="142">
        <f t="shared" si="255"/>
        <v>8961.7126000000026</v>
      </c>
      <c r="Y122" s="142">
        <f t="shared" si="255"/>
        <v>29673.398200000003</v>
      </c>
      <c r="Z122" s="142">
        <f t="shared" si="255"/>
        <v>2425.4024000000009</v>
      </c>
      <c r="AA122" s="142">
        <f t="shared" si="255"/>
        <v>2176.8887999999997</v>
      </c>
      <c r="AB122" s="142">
        <f t="shared" si="255"/>
        <v>1556.0218</v>
      </c>
      <c r="AC122" s="142">
        <f t="shared" si="255"/>
        <v>15171.249000000003</v>
      </c>
      <c r="AD122" s="142">
        <f t="shared" si="255"/>
        <v>8343.8361999999997</v>
      </c>
      <c r="AE122" s="142">
        <f t="shared" si="255"/>
        <v>547646</v>
      </c>
      <c r="AG122" s="142">
        <f t="shared" si="255"/>
        <v>2814963</v>
      </c>
      <c r="AH122" s="142">
        <f t="shared" si="255"/>
        <v>1562.3</v>
      </c>
      <c r="AI122" s="142">
        <f t="shared" si="255"/>
        <v>1674.1999999999998</v>
      </c>
      <c r="AJ122" s="142">
        <f t="shared" si="255"/>
        <v>3236.4999999999995</v>
      </c>
      <c r="AK122" s="142">
        <f t="shared" si="255"/>
        <v>1548863.6600787933</v>
      </c>
      <c r="AL122" s="142">
        <f t="shared" si="255"/>
        <v>1659713.8892858676</v>
      </c>
      <c r="AM122" s="142">
        <f t="shared" si="255"/>
        <v>3208577.5493646609</v>
      </c>
      <c r="AN122" s="142">
        <f t="shared" si="255"/>
        <v>17.545432988371019</v>
      </c>
      <c r="AO122" s="296"/>
      <c r="AP122" s="142">
        <f t="shared" si="255"/>
        <v>467357.48713299062</v>
      </c>
      <c r="AQ122" s="142">
        <f t="shared" si="255"/>
        <v>458570.50111801567</v>
      </c>
      <c r="AR122" s="142">
        <f t="shared" si="255"/>
        <v>243.29677131922676</v>
      </c>
      <c r="AS122" s="142">
        <f t="shared" si="255"/>
        <v>8543.6892436557355</v>
      </c>
      <c r="AT122" s="156"/>
      <c r="AU122" s="142">
        <f t="shared" ref="AU122:BD122" si="256">AU20-AU71</f>
        <v>38891.203220488722</v>
      </c>
      <c r="AV122" s="142">
        <f t="shared" si="256"/>
        <v>46782.665815540808</v>
      </c>
      <c r="AW122" s="142">
        <f t="shared" si="256"/>
        <v>22448.71601416152</v>
      </c>
      <c r="AX122" s="193"/>
      <c r="AY122" s="193"/>
      <c r="AZ122" s="142">
        <f t="shared" si="256"/>
        <v>2426.4800711430321</v>
      </c>
      <c r="BA122" s="142">
        <f t="shared" si="256"/>
        <v>8317.8865339575059</v>
      </c>
      <c r="BB122" s="142">
        <f t="shared" si="256"/>
        <v>1384.7591660817757</v>
      </c>
      <c r="BC122" s="142">
        <f t="shared" si="256"/>
        <v>3630.696204330005</v>
      </c>
      <c r="BD122" s="142">
        <f t="shared" si="256"/>
        <v>8574.1278258669627</v>
      </c>
      <c r="BE122" s="193"/>
      <c r="BF122" s="142">
        <f t="shared" ref="BF122:BO122" si="257">BF20-BF71</f>
        <v>9566.0395130940433</v>
      </c>
      <c r="BG122" s="142">
        <f t="shared" si="257"/>
        <v>14666.063227363875</v>
      </c>
      <c r="BH122" s="142">
        <f t="shared" si="257"/>
        <v>10996.410407230236</v>
      </c>
      <c r="BI122" s="142">
        <f t="shared" si="257"/>
        <v>35585.893939829679</v>
      </c>
      <c r="BJ122" s="142">
        <f t="shared" si="257"/>
        <v>3065.4374532263482</v>
      </c>
      <c r="BK122" s="142">
        <f t="shared" si="257"/>
        <v>2563.7938187775781</v>
      </c>
      <c r="BL122" s="142">
        <f t="shared" si="257"/>
        <v>1921.0696360297206</v>
      </c>
      <c r="BM122" s="142">
        <f t="shared" si="257"/>
        <v>17974.36676279422</v>
      </c>
      <c r="BN122" s="142">
        <f t="shared" si="257"/>
        <v>10061.226269001809</v>
      </c>
      <c r="BO122" s="142">
        <f t="shared" si="257"/>
        <v>623845.76325653796</v>
      </c>
      <c r="BQ122" s="244">
        <f t="shared" si="155"/>
        <v>467357.48713299062</v>
      </c>
      <c r="BR122" s="297">
        <f t="shared" si="215"/>
        <v>38891.203220488722</v>
      </c>
      <c r="BS122" s="297">
        <f t="shared" si="215"/>
        <v>46782.665815540808</v>
      </c>
      <c r="BT122" s="296">
        <f t="shared" si="179"/>
        <v>9566.0395130940433</v>
      </c>
      <c r="BU122" s="296">
        <f t="shared" si="180"/>
        <v>25662.473634594113</v>
      </c>
      <c r="BV122" s="296">
        <f t="shared" si="181"/>
        <v>3065.4374532263482</v>
      </c>
      <c r="BW122" s="296">
        <f t="shared" si="182"/>
        <v>2563.7938187775781</v>
      </c>
      <c r="BX122" s="296">
        <f t="shared" si="183"/>
        <v>1921.0696360297206</v>
      </c>
      <c r="BY122" s="296">
        <f t="shared" si="184"/>
        <v>17974.36676279422</v>
      </c>
      <c r="BZ122" s="296">
        <f t="shared" si="185"/>
        <v>10061.22626900184</v>
      </c>
      <c r="CA122" s="25"/>
      <c r="CB122" s="133">
        <f t="shared" si="216"/>
        <v>74.915550390746787</v>
      </c>
      <c r="CC122" s="133">
        <f t="shared" si="217"/>
        <v>6.2341055291411633</v>
      </c>
      <c r="CD122" s="133">
        <f t="shared" si="218"/>
        <v>7.4990756643646268</v>
      </c>
      <c r="CE122" s="133">
        <f t="shared" si="219"/>
        <v>1.5333981693100471</v>
      </c>
      <c r="CF122" s="133">
        <f t="shared" si="220"/>
        <v>4.113592677240189</v>
      </c>
      <c r="CG122" s="133">
        <f t="shared" si="221"/>
        <v>0.49137745798327692</v>
      </c>
      <c r="CH122" s="133">
        <f t="shared" si="222"/>
        <v>0.41096597424887765</v>
      </c>
      <c r="CI122" s="133">
        <f t="shared" si="223"/>
        <v>0.30793983852700113</v>
      </c>
      <c r="CJ122" s="133">
        <f t="shared" si="224"/>
        <v>2.8812196573983617</v>
      </c>
      <c r="CK122" s="133">
        <f t="shared" si="225"/>
        <v>1.6127746410396639</v>
      </c>
      <c r="CQ122" s="262">
        <f t="shared" ref="CQ122:CX122" si="258">CQ20-CQ71</f>
        <v>1821.7404268916689</v>
      </c>
      <c r="CR122" s="262">
        <f t="shared" si="258"/>
        <v>2152.6363383390799</v>
      </c>
      <c r="CS122" s="262">
        <f t="shared" si="258"/>
        <v>1104.9281927475736</v>
      </c>
      <c r="CT122" s="262">
        <f t="shared" si="258"/>
        <v>10119.251066991652</v>
      </c>
      <c r="CU122" s="262">
        <f t="shared" si="258"/>
        <v>607258.16206168954</v>
      </c>
      <c r="CV122" s="262">
        <f t="shared" si="258"/>
        <v>622456.71808665944</v>
      </c>
      <c r="CW122" s="262">
        <f t="shared" si="258"/>
        <v>1389.0451698784764</v>
      </c>
      <c r="CX122" s="262">
        <f t="shared" si="258"/>
        <v>623845.76325653796</v>
      </c>
      <c r="CZ122" s="255">
        <f t="shared" si="156"/>
        <v>0.29201776050894374</v>
      </c>
      <c r="DA122" s="255">
        <f t="shared" si="157"/>
        <v>0.34505906189089119</v>
      </c>
      <c r="DB122" s="255">
        <f t="shared" si="158"/>
        <v>0.17711560418070915</v>
      </c>
      <c r="DC122" s="255">
        <f t="shared" si="159"/>
        <v>1.6220757858750436</v>
      </c>
      <c r="DD122" s="255">
        <f t="shared" si="160"/>
        <v>97.34107335950165</v>
      </c>
      <c r="DE122" s="255">
        <f t="shared" si="161"/>
        <v>99.777341571957223</v>
      </c>
      <c r="DF122" s="255">
        <f t="shared" si="162"/>
        <v>0.22265842804277777</v>
      </c>
      <c r="DG122" s="255">
        <f t="shared" si="163"/>
        <v>100</v>
      </c>
      <c r="DI122" s="355">
        <f t="shared" si="164"/>
        <v>0</v>
      </c>
    </row>
    <row r="123" spans="1:113">
      <c r="A123" s="1">
        <f t="shared" si="196"/>
        <v>113</v>
      </c>
      <c r="B123" s="25">
        <v>36</v>
      </c>
      <c r="C123" s="1">
        <v>2</v>
      </c>
      <c r="D123" s="205">
        <v>2</v>
      </c>
      <c r="E123" s="20" t="s">
        <v>613</v>
      </c>
      <c r="F123" s="142">
        <f t="shared" ref="F123:AS123" si="259">F21-F72</f>
        <v>393024.71749999997</v>
      </c>
      <c r="G123" s="142">
        <f t="shared" si="259"/>
        <v>389962.51160000003</v>
      </c>
      <c r="H123" s="142">
        <f t="shared" si="259"/>
        <v>2563.7261999999996</v>
      </c>
      <c r="I123" s="142">
        <f t="shared" si="259"/>
        <v>498.47969999999486</v>
      </c>
      <c r="J123" s="153"/>
      <c r="K123" s="142">
        <f t="shared" si="259"/>
        <v>22.224499999999999</v>
      </c>
      <c r="L123" s="142">
        <f t="shared" si="259"/>
        <v>13251.861799999999</v>
      </c>
      <c r="M123" s="142">
        <f t="shared" si="259"/>
        <v>2015.3195999999996</v>
      </c>
      <c r="N123" s="142">
        <f t="shared" si="259"/>
        <v>0</v>
      </c>
      <c r="O123" s="142">
        <f t="shared" si="259"/>
        <v>0</v>
      </c>
      <c r="P123" s="142">
        <f t="shared" si="259"/>
        <v>3583.1980999999992</v>
      </c>
      <c r="Q123" s="142">
        <f t="shared" si="259"/>
        <v>3999.4096999999997</v>
      </c>
      <c r="R123" s="142">
        <f t="shared" si="259"/>
        <v>734.76790000000005</v>
      </c>
      <c r="S123" s="142">
        <f t="shared" si="259"/>
        <v>860.85329999999999</v>
      </c>
      <c r="T123" s="142">
        <f t="shared" si="259"/>
        <v>2058.313200000001</v>
      </c>
      <c r="U123" s="142">
        <f t="shared" si="259"/>
        <v>0</v>
      </c>
      <c r="V123" s="142">
        <f t="shared" si="259"/>
        <v>2549.5312999999996</v>
      </c>
      <c r="W123" s="142">
        <f t="shared" si="259"/>
        <v>2595.5719999999997</v>
      </c>
      <c r="X123" s="142">
        <f t="shared" si="259"/>
        <v>5934.3409000000011</v>
      </c>
      <c r="Y123" s="142">
        <f t="shared" si="259"/>
        <v>17914.751999999993</v>
      </c>
      <c r="Z123" s="142">
        <f t="shared" si="259"/>
        <v>1909.8112999999996</v>
      </c>
      <c r="AA123" s="142">
        <f t="shared" si="259"/>
        <v>1954.6040000000003</v>
      </c>
      <c r="AB123" s="142">
        <f t="shared" si="259"/>
        <v>880.70270000000005</v>
      </c>
      <c r="AC123" s="142">
        <f t="shared" si="259"/>
        <v>7970.2933000000003</v>
      </c>
      <c r="AD123" s="142">
        <f t="shared" si="259"/>
        <v>5199.3406999999943</v>
      </c>
      <c r="AE123" s="142">
        <f t="shared" si="259"/>
        <v>435293</v>
      </c>
      <c r="AG123" s="142">
        <f t="shared" si="259"/>
        <v>2592494</v>
      </c>
      <c r="AH123" s="142">
        <f t="shared" si="259"/>
        <v>1498</v>
      </c>
      <c r="AI123" s="142">
        <f t="shared" si="259"/>
        <v>1538.1</v>
      </c>
      <c r="AJ123" s="142">
        <f t="shared" si="259"/>
        <v>3036.1000000000004</v>
      </c>
      <c r="AK123" s="142">
        <f t="shared" si="259"/>
        <v>1483304.5671757062</v>
      </c>
      <c r="AL123" s="142">
        <f t="shared" si="259"/>
        <v>1523005.8465409649</v>
      </c>
      <c r="AM123" s="142">
        <f t="shared" si="259"/>
        <v>3006310.4137166711</v>
      </c>
      <c r="AN123" s="142">
        <f t="shared" si="259"/>
        <v>8.4609092113674329</v>
      </c>
      <c r="AO123" s="296"/>
      <c r="AP123" s="142">
        <f t="shared" si="259"/>
        <v>454076.24837095599</v>
      </c>
      <c r="AQ123" s="142">
        <f t="shared" si="259"/>
        <v>450518.81772389414</v>
      </c>
      <c r="AR123" s="142">
        <f t="shared" si="259"/>
        <v>2965.5187085429893</v>
      </c>
      <c r="AS123" s="142">
        <f t="shared" si="259"/>
        <v>591.9119385189058</v>
      </c>
      <c r="AT123" s="156"/>
      <c r="AU123" s="142">
        <f t="shared" ref="AU123:BD123" si="260">AU21-AU72</f>
        <v>27.684686854692295</v>
      </c>
      <c r="AV123" s="142">
        <f t="shared" si="260"/>
        <v>15728.805200129791</v>
      </c>
      <c r="AW123" s="142">
        <f t="shared" si="260"/>
        <v>2402.2678177546436</v>
      </c>
      <c r="AX123" s="193"/>
      <c r="AY123" s="193"/>
      <c r="AZ123" s="142">
        <f t="shared" si="260"/>
        <v>4212.5100561053223</v>
      </c>
      <c r="BA123" s="142">
        <f t="shared" si="260"/>
        <v>4751.5839604447901</v>
      </c>
      <c r="BB123" s="142">
        <f t="shared" si="260"/>
        <v>864.24112888641821</v>
      </c>
      <c r="BC123" s="142">
        <f t="shared" si="260"/>
        <v>1003.0391027127646</v>
      </c>
      <c r="BD123" s="142">
        <f t="shared" si="260"/>
        <v>2495.1631342258506</v>
      </c>
      <c r="BE123" s="193"/>
      <c r="BF123" s="142">
        <f t="shared" ref="BF123:BO123" si="261">BF21-BF72</f>
        <v>3059.7649254429543</v>
      </c>
      <c r="BG123" s="142">
        <f t="shared" si="261"/>
        <v>3202.8196787808843</v>
      </c>
      <c r="BH123" s="142">
        <f t="shared" si="261"/>
        <v>7224.1819073183551</v>
      </c>
      <c r="BI123" s="142">
        <f t="shared" si="261"/>
        <v>21452.055001346322</v>
      </c>
      <c r="BJ123" s="142">
        <f t="shared" si="261"/>
        <v>2305.0252844315983</v>
      </c>
      <c r="BK123" s="142">
        <f t="shared" si="261"/>
        <v>2294.3213085336474</v>
      </c>
      <c r="BL123" s="142">
        <f t="shared" si="261"/>
        <v>1063.3575145969771</v>
      </c>
      <c r="BM123" s="142">
        <f t="shared" si="261"/>
        <v>9566.4490322991442</v>
      </c>
      <c r="BN123" s="142">
        <f t="shared" si="261"/>
        <v>6222.9018614849556</v>
      </c>
      <c r="BO123" s="142">
        <f t="shared" si="261"/>
        <v>504771.5597708291</v>
      </c>
      <c r="BQ123" s="244">
        <f t="shared" si="155"/>
        <v>454076.24837095599</v>
      </c>
      <c r="BR123" s="297">
        <f t="shared" si="215"/>
        <v>27.684686854692295</v>
      </c>
      <c r="BS123" s="297">
        <f t="shared" si="215"/>
        <v>15728.805200129791</v>
      </c>
      <c r="BT123" s="296">
        <f t="shared" si="179"/>
        <v>3059.7649254429543</v>
      </c>
      <c r="BU123" s="296">
        <f t="shared" si="180"/>
        <v>10427.001586099239</v>
      </c>
      <c r="BV123" s="296">
        <f t="shared" si="181"/>
        <v>2305.0252844315983</v>
      </c>
      <c r="BW123" s="296">
        <f t="shared" si="182"/>
        <v>2294.3213085336474</v>
      </c>
      <c r="BX123" s="296">
        <f t="shared" si="183"/>
        <v>1063.3575145969771</v>
      </c>
      <c r="BY123" s="296">
        <f t="shared" si="184"/>
        <v>9566.4490322991442</v>
      </c>
      <c r="BZ123" s="296">
        <f t="shared" si="185"/>
        <v>6222.9018614850938</v>
      </c>
      <c r="CA123" s="25"/>
      <c r="CB123" s="133">
        <f t="shared" si="216"/>
        <v>89.956781356126868</v>
      </c>
      <c r="CC123" s="133">
        <f t="shared" si="217"/>
        <v>5.4845972041811146E-3</v>
      </c>
      <c r="CD123" s="133">
        <f t="shared" si="218"/>
        <v>3.1160244462407536</v>
      </c>
      <c r="CE123" s="133">
        <f t="shared" si="219"/>
        <v>0.60616824902578026</v>
      </c>
      <c r="CF123" s="133">
        <f t="shared" si="220"/>
        <v>2.0656872171707126</v>
      </c>
      <c r="CG123" s="133">
        <f t="shared" si="221"/>
        <v>0.45664721789755763</v>
      </c>
      <c r="CH123" s="133">
        <f t="shared" si="222"/>
        <v>0.45452665946062615</v>
      </c>
      <c r="CI123" s="133">
        <f t="shared" si="223"/>
        <v>0.21066113849198459</v>
      </c>
      <c r="CJ123" s="133">
        <f t="shared" si="224"/>
        <v>1.8952036514581763</v>
      </c>
      <c r="CK123" s="133">
        <f t="shared" si="225"/>
        <v>1.2328154669233413</v>
      </c>
      <c r="CQ123" s="262">
        <f t="shared" ref="CQ123:CX123" si="262">CQ21-CQ72</f>
        <v>1019.278562885369</v>
      </c>
      <c r="CR123" s="262">
        <f t="shared" si="262"/>
        <v>1587.4315994147732</v>
      </c>
      <c r="CS123" s="262">
        <f t="shared" si="262"/>
        <v>816.50580412018428</v>
      </c>
      <c r="CT123" s="262">
        <f t="shared" si="262"/>
        <v>16058.196977817612</v>
      </c>
      <c r="CU123" s="262">
        <f t="shared" si="262"/>
        <v>483246.45023888256</v>
      </c>
      <c r="CV123" s="262">
        <f t="shared" si="262"/>
        <v>502727.8631831205</v>
      </c>
      <c r="CW123" s="262">
        <f t="shared" si="262"/>
        <v>2043.6965877085208</v>
      </c>
      <c r="CX123" s="262">
        <f t="shared" si="262"/>
        <v>504771.5597708291</v>
      </c>
      <c r="CZ123" s="255">
        <f t="shared" si="156"/>
        <v>0.20192868301616096</v>
      </c>
      <c r="DA123" s="255">
        <f t="shared" si="157"/>
        <v>0.31448515049767894</v>
      </c>
      <c r="DB123" s="255">
        <f t="shared" si="158"/>
        <v>0.161757489762475</v>
      </c>
      <c r="DC123" s="255">
        <f t="shared" si="159"/>
        <v>3.1812800596587056</v>
      </c>
      <c r="DD123" s="255">
        <f t="shared" si="160"/>
        <v>95.7356730752186</v>
      </c>
      <c r="DE123" s="255">
        <f t="shared" si="161"/>
        <v>99.595124458153606</v>
      </c>
      <c r="DF123" s="255">
        <f t="shared" si="162"/>
        <v>0.40487554184637059</v>
      </c>
      <c r="DG123" s="255">
        <f t="shared" si="163"/>
        <v>100</v>
      </c>
      <c r="DI123" s="355">
        <f t="shared" si="164"/>
        <v>0</v>
      </c>
    </row>
    <row r="124" spans="1:113">
      <c r="A124" s="1">
        <f t="shared" si="196"/>
        <v>114</v>
      </c>
      <c r="B124" s="25">
        <v>45</v>
      </c>
      <c r="C124" s="1">
        <v>2</v>
      </c>
      <c r="D124" s="205">
        <v>2</v>
      </c>
      <c r="E124" s="20" t="s">
        <v>406</v>
      </c>
      <c r="F124" s="142">
        <f t="shared" ref="F124:AS124" si="263">F22-F73</f>
        <v>339736.69359999994</v>
      </c>
      <c r="G124" s="142">
        <f t="shared" si="263"/>
        <v>333718.39900000003</v>
      </c>
      <c r="H124" s="142">
        <f t="shared" si="263"/>
        <v>654.41980000000001</v>
      </c>
      <c r="I124" s="142">
        <f t="shared" si="263"/>
        <v>5363.8747999999568</v>
      </c>
      <c r="J124" s="153"/>
      <c r="K124" s="142">
        <f t="shared" si="263"/>
        <v>3022.6525999999994</v>
      </c>
      <c r="L124" s="142">
        <f t="shared" si="263"/>
        <v>9776.7468000000008</v>
      </c>
      <c r="M124" s="142">
        <f t="shared" si="263"/>
        <v>2292.1367999999998</v>
      </c>
      <c r="N124" s="142">
        <f t="shared" si="263"/>
        <v>0</v>
      </c>
      <c r="O124" s="142">
        <f t="shared" si="263"/>
        <v>0</v>
      </c>
      <c r="P124" s="142">
        <f t="shared" si="263"/>
        <v>1552.3873999999996</v>
      </c>
      <c r="Q124" s="142">
        <f t="shared" si="263"/>
        <v>1602.4008000000001</v>
      </c>
      <c r="R124" s="142">
        <f t="shared" si="263"/>
        <v>365.45219999999995</v>
      </c>
      <c r="S124" s="142">
        <f t="shared" si="263"/>
        <v>741.83159999999987</v>
      </c>
      <c r="T124" s="142">
        <f t="shared" si="263"/>
        <v>3222.5380000000009</v>
      </c>
      <c r="U124" s="142">
        <f t="shared" si="263"/>
        <v>0</v>
      </c>
      <c r="V124" s="142">
        <f t="shared" si="263"/>
        <v>1896.5709999999999</v>
      </c>
      <c r="W124" s="142">
        <f t="shared" si="263"/>
        <v>1285.7266000000004</v>
      </c>
      <c r="X124" s="142">
        <f t="shared" si="263"/>
        <v>2337.0113999999999</v>
      </c>
      <c r="Y124" s="142">
        <f t="shared" si="263"/>
        <v>12448.597999999998</v>
      </c>
      <c r="Z124" s="142">
        <f t="shared" si="263"/>
        <v>824.4293999999993</v>
      </c>
      <c r="AA124" s="142">
        <f t="shared" si="263"/>
        <v>1944.8096</v>
      </c>
      <c r="AB124" s="142">
        <f t="shared" si="263"/>
        <v>464.93959999999987</v>
      </c>
      <c r="AC124" s="142">
        <f t="shared" si="263"/>
        <v>4666.6103999999996</v>
      </c>
      <c r="AD124" s="142">
        <f t="shared" si="263"/>
        <v>4547.8089999999993</v>
      </c>
      <c r="AE124" s="142">
        <f t="shared" si="263"/>
        <v>370503.99999999994</v>
      </c>
      <c r="AG124" s="142">
        <f t="shared" si="263"/>
        <v>2089339</v>
      </c>
      <c r="AH124" s="142">
        <f t="shared" si="263"/>
        <v>1222.0999999999999</v>
      </c>
      <c r="AI124" s="142">
        <f t="shared" si="263"/>
        <v>1225.3000000000002</v>
      </c>
      <c r="AJ124" s="142">
        <f t="shared" si="263"/>
        <v>2447.4</v>
      </c>
      <c r="AK124" s="142">
        <f t="shared" si="263"/>
        <v>1210082.7471966431</v>
      </c>
      <c r="AL124" s="142">
        <f t="shared" si="263"/>
        <v>1213249.6570037827</v>
      </c>
      <c r="AM124" s="142">
        <f t="shared" si="263"/>
        <v>2423332.4042004258</v>
      </c>
      <c r="AN124" s="142">
        <f t="shared" si="263"/>
        <v>5.1034664457679657</v>
      </c>
      <c r="AO124" s="296"/>
      <c r="AP124" s="142">
        <f t="shared" si="263"/>
        <v>393256.73360562383</v>
      </c>
      <c r="AQ124" s="142">
        <f t="shared" si="263"/>
        <v>386280.52845266822</v>
      </c>
      <c r="AR124" s="142">
        <f t="shared" si="263"/>
        <v>758.0012640521436</v>
      </c>
      <c r="AS124" s="142">
        <f t="shared" si="263"/>
        <v>6218.2038889034875</v>
      </c>
      <c r="AT124" s="156"/>
      <c r="AU124" s="142">
        <f t="shared" ref="AU124:BD124" si="264">AU22-AU73</f>
        <v>3542.1360391457729</v>
      </c>
      <c r="AV124" s="142">
        <f t="shared" si="264"/>
        <v>11560.83188712515</v>
      </c>
      <c r="AW124" s="142">
        <f t="shared" si="264"/>
        <v>2720.0055052302373</v>
      </c>
      <c r="AX124" s="193"/>
      <c r="AY124" s="193"/>
      <c r="AZ124" s="142">
        <f t="shared" si="264"/>
        <v>1819.4970451511208</v>
      </c>
      <c r="BA124" s="142">
        <f t="shared" si="264"/>
        <v>1926.9470789279819</v>
      </c>
      <c r="BB124" s="142">
        <f t="shared" si="264"/>
        <v>440.35002118173355</v>
      </c>
      <c r="BC124" s="142">
        <f t="shared" si="264"/>
        <v>868.72993308980381</v>
      </c>
      <c r="BD124" s="142">
        <f t="shared" si="264"/>
        <v>3785.3023035442729</v>
      </c>
      <c r="BE124" s="193"/>
      <c r="BF124" s="142">
        <f t="shared" ref="BF124:BO124" si="265">BF22-BF73</f>
        <v>2268.3967759385951</v>
      </c>
      <c r="BG124" s="142">
        <f t="shared" si="265"/>
        <v>1580.6516007937992</v>
      </c>
      <c r="BH124" s="142">
        <f t="shared" si="265"/>
        <v>2847.8335934793772</v>
      </c>
      <c r="BI124" s="142">
        <f t="shared" si="265"/>
        <v>14843.219466358922</v>
      </c>
      <c r="BJ124" s="142">
        <f t="shared" si="265"/>
        <v>1014.2296564351916</v>
      </c>
      <c r="BK124" s="142">
        <f t="shared" si="265"/>
        <v>2269.6331381847431</v>
      </c>
      <c r="BL124" s="142">
        <f t="shared" si="265"/>
        <v>562.43190793405176</v>
      </c>
      <c r="BM124" s="142">
        <f t="shared" si="265"/>
        <v>5615.2942425828969</v>
      </c>
      <c r="BN124" s="142">
        <f t="shared" si="265"/>
        <v>5381.6305212220414</v>
      </c>
      <c r="BO124" s="142">
        <f t="shared" si="265"/>
        <v>429899.80296846543</v>
      </c>
      <c r="BQ124" s="244">
        <f t="shared" si="155"/>
        <v>393256.73360562383</v>
      </c>
      <c r="BR124" s="297">
        <f t="shared" si="215"/>
        <v>3542.1360391457729</v>
      </c>
      <c r="BS124" s="297">
        <f t="shared" si="215"/>
        <v>11560.83188712515</v>
      </c>
      <c r="BT124" s="296">
        <f t="shared" si="179"/>
        <v>2268.3967759385951</v>
      </c>
      <c r="BU124" s="296">
        <f t="shared" si="180"/>
        <v>4428.4851942731766</v>
      </c>
      <c r="BV124" s="296">
        <f t="shared" si="181"/>
        <v>1014.2296564351916</v>
      </c>
      <c r="BW124" s="296">
        <f t="shared" si="182"/>
        <v>2269.6331381847431</v>
      </c>
      <c r="BX124" s="296">
        <f t="shared" si="183"/>
        <v>562.43190793405176</v>
      </c>
      <c r="BY124" s="296">
        <f t="shared" si="184"/>
        <v>5615.2942425828969</v>
      </c>
      <c r="BZ124" s="296">
        <f t="shared" si="185"/>
        <v>5381.6305212220177</v>
      </c>
      <c r="CA124" s="25"/>
      <c r="CB124" s="133">
        <f t="shared" si="216"/>
        <v>91.476369816915337</v>
      </c>
      <c r="CC124" s="133">
        <f t="shared" si="217"/>
        <v>0.82394455979911208</v>
      </c>
      <c r="CD124" s="133">
        <f t="shared" si="218"/>
        <v>2.6891921808982953</v>
      </c>
      <c r="CE124" s="133">
        <f t="shared" si="219"/>
        <v>0.52765708666886491</v>
      </c>
      <c r="CF124" s="133">
        <f t="shared" si="220"/>
        <v>1.030120312615733</v>
      </c>
      <c r="CG124" s="133">
        <f t="shared" si="221"/>
        <v>0.23592233572379392</v>
      </c>
      <c r="CH124" s="133">
        <f t="shared" si="222"/>
        <v>0.52794467978651949</v>
      </c>
      <c r="CI124" s="133">
        <f t="shared" si="223"/>
        <v>0.13082860332813598</v>
      </c>
      <c r="CJ124" s="133">
        <f t="shared" si="224"/>
        <v>1.3061867448668725</v>
      </c>
      <c r="CK124" s="133">
        <f t="shared" si="225"/>
        <v>1.2518336793973219</v>
      </c>
      <c r="CQ124" s="262">
        <f t="shared" ref="CQ124:CX124" si="266">CQ22-CQ73</f>
        <v>1747.4721866339667</v>
      </c>
      <c r="CR124" s="262">
        <f t="shared" si="266"/>
        <v>562.8420494097154</v>
      </c>
      <c r="CS124" s="262">
        <f t="shared" si="266"/>
        <v>310.02630917217709</v>
      </c>
      <c r="CT124" s="262">
        <f t="shared" si="266"/>
        <v>8623.6207070789496</v>
      </c>
      <c r="CU124" s="262">
        <f t="shared" si="266"/>
        <v>418330.02009555127</v>
      </c>
      <c r="CV124" s="262">
        <f t="shared" si="266"/>
        <v>429573.9813478461</v>
      </c>
      <c r="CW124" s="262">
        <f t="shared" si="266"/>
        <v>325.82162061949958</v>
      </c>
      <c r="CX124" s="262">
        <f t="shared" si="266"/>
        <v>429899.80296846555</v>
      </c>
      <c r="CZ124" s="255">
        <f t="shared" si="156"/>
        <v>0.4064835979378546</v>
      </c>
      <c r="DA124" s="255">
        <f t="shared" si="157"/>
        <v>0.13092400729734727</v>
      </c>
      <c r="DB124" s="255">
        <f t="shared" si="158"/>
        <v>7.2115945862603351E-2</v>
      </c>
      <c r="DC124" s="255">
        <f t="shared" si="159"/>
        <v>2.0059606093170315</v>
      </c>
      <c r="DD124" s="255">
        <f t="shared" si="160"/>
        <v>97.308725709333956</v>
      </c>
      <c r="DE124" s="255">
        <f t="shared" si="161"/>
        <v>99.924209869748793</v>
      </c>
      <c r="DF124" s="255">
        <f t="shared" si="162"/>
        <v>7.5790130251211021E-2</v>
      </c>
      <c r="DG124" s="255">
        <f t="shared" si="163"/>
        <v>100</v>
      </c>
      <c r="DI124" s="355">
        <f t="shared" si="164"/>
        <v>0</v>
      </c>
    </row>
    <row r="125" spans="1:113">
      <c r="A125" s="1">
        <f t="shared" si="196"/>
        <v>115</v>
      </c>
      <c r="B125" s="25">
        <v>6</v>
      </c>
      <c r="C125" s="1">
        <v>3</v>
      </c>
      <c r="D125" s="205">
        <v>2</v>
      </c>
      <c r="E125" s="4" t="s">
        <v>467</v>
      </c>
      <c r="F125" s="142">
        <f t="shared" ref="F125:AS125" si="267">F23-F74</f>
        <v>170359.4112</v>
      </c>
      <c r="G125" s="142">
        <f t="shared" si="267"/>
        <v>165675.08359999998</v>
      </c>
      <c r="H125" s="142">
        <f t="shared" si="267"/>
        <v>3146.6952000000001</v>
      </c>
      <c r="I125" s="142">
        <f t="shared" si="267"/>
        <v>1537.6324000000016</v>
      </c>
      <c r="J125" s="153"/>
      <c r="K125" s="142">
        <f t="shared" si="267"/>
        <v>1954.0515000000003</v>
      </c>
      <c r="L125" s="142">
        <f t="shared" si="267"/>
        <v>46142.901499999993</v>
      </c>
      <c r="M125" s="142">
        <f t="shared" si="267"/>
        <v>5397.5251000000007</v>
      </c>
      <c r="N125" s="142">
        <f t="shared" si="267"/>
        <v>0</v>
      </c>
      <c r="O125" s="142">
        <f t="shared" si="267"/>
        <v>0</v>
      </c>
      <c r="P125" s="142">
        <f t="shared" si="267"/>
        <v>1349.2154</v>
      </c>
      <c r="Q125" s="142">
        <f t="shared" si="267"/>
        <v>3676.3409000000001</v>
      </c>
      <c r="R125" s="142">
        <f t="shared" si="267"/>
        <v>1188.663</v>
      </c>
      <c r="S125" s="142">
        <f t="shared" si="267"/>
        <v>25290.325000000001</v>
      </c>
      <c r="T125" s="142">
        <f t="shared" si="267"/>
        <v>9240.8320999999869</v>
      </c>
      <c r="U125" s="142">
        <f t="shared" si="267"/>
        <v>0</v>
      </c>
      <c r="V125" s="142">
        <f t="shared" si="267"/>
        <v>16356.445800000001</v>
      </c>
      <c r="W125" s="142">
        <f t="shared" si="267"/>
        <v>3485.0492000000004</v>
      </c>
      <c r="X125" s="142">
        <f t="shared" si="267"/>
        <v>4378.4809999999989</v>
      </c>
      <c r="Y125" s="142">
        <f t="shared" si="267"/>
        <v>18276.659800000001</v>
      </c>
      <c r="Z125" s="142">
        <f t="shared" si="267"/>
        <v>1441.2121999999995</v>
      </c>
      <c r="AA125" s="142">
        <f t="shared" si="267"/>
        <v>2410.2768000000001</v>
      </c>
      <c r="AB125" s="142">
        <f t="shared" si="267"/>
        <v>929.7002</v>
      </c>
      <c r="AC125" s="142">
        <f t="shared" si="267"/>
        <v>7585.9915999999985</v>
      </c>
      <c r="AD125" s="142">
        <f t="shared" si="267"/>
        <v>5909.479000000003</v>
      </c>
      <c r="AE125" s="142">
        <f t="shared" si="267"/>
        <v>260953</v>
      </c>
      <c r="AG125" s="142">
        <f t="shared" si="267"/>
        <v>1325073</v>
      </c>
      <c r="AH125" s="142">
        <f t="shared" si="267"/>
        <v>687.6</v>
      </c>
      <c r="AI125" s="142">
        <f t="shared" si="267"/>
        <v>818.40000000000009</v>
      </c>
      <c r="AJ125" s="142">
        <f t="shared" si="267"/>
        <v>1506</v>
      </c>
      <c r="AK125" s="142">
        <f t="shared" si="267"/>
        <v>682097.10234267381</v>
      </c>
      <c r="AL125" s="142">
        <f t="shared" si="267"/>
        <v>811918.5413411099</v>
      </c>
      <c r="AM125" s="142">
        <f t="shared" si="267"/>
        <v>1494015.6436837837</v>
      </c>
      <c r="AN125" s="142">
        <f t="shared" si="267"/>
        <v>4.7198583796984437</v>
      </c>
      <c r="AO125" s="296"/>
      <c r="AP125" s="142">
        <f t="shared" si="267"/>
        <v>190978.4296557605</v>
      </c>
      <c r="AQ125" s="142">
        <f t="shared" si="267"/>
        <v>185722.09454765002</v>
      </c>
      <c r="AR125" s="142">
        <f t="shared" si="267"/>
        <v>3527.9328156320867</v>
      </c>
      <c r="AS125" s="142">
        <f t="shared" si="267"/>
        <v>1728.4022924783501</v>
      </c>
      <c r="AT125" s="156"/>
      <c r="AU125" s="142">
        <f t="shared" ref="AU125:BD125" si="268">AU23-AU74</f>
        <v>2190.702262274322</v>
      </c>
      <c r="AV125" s="142">
        <f t="shared" si="268"/>
        <v>52437.584061665584</v>
      </c>
      <c r="AW125" s="142">
        <f t="shared" si="268"/>
        <v>6126.0758374521602</v>
      </c>
      <c r="AX125" s="193"/>
      <c r="AY125" s="193"/>
      <c r="AZ125" s="142">
        <f t="shared" si="268"/>
        <v>1534.464404913135</v>
      </c>
      <c r="BA125" s="142">
        <f t="shared" si="268"/>
        <v>4214.5114045168384</v>
      </c>
      <c r="BB125" s="142">
        <f t="shared" si="268"/>
        <v>1345.4512930458145</v>
      </c>
      <c r="BC125" s="142">
        <f t="shared" si="268"/>
        <v>28773.606905387576</v>
      </c>
      <c r="BD125" s="142">
        <f t="shared" si="268"/>
        <v>10443.474216350061</v>
      </c>
      <c r="BE125" s="193"/>
      <c r="BF125" s="142">
        <f t="shared" ref="BF125:BO125" si="269">BF23-BF74</f>
        <v>18383.391806193427</v>
      </c>
      <c r="BG125" s="142">
        <f t="shared" si="269"/>
        <v>3974.4524232422418</v>
      </c>
      <c r="BH125" s="142">
        <f t="shared" si="269"/>
        <v>5086.2642040428418</v>
      </c>
      <c r="BI125" s="142">
        <f t="shared" si="269"/>
        <v>20966.731782306379</v>
      </c>
      <c r="BJ125" s="142">
        <f t="shared" si="269"/>
        <v>1677.6470619763695</v>
      </c>
      <c r="BK125" s="142">
        <f t="shared" si="269"/>
        <v>2737.3813778944327</v>
      </c>
      <c r="BL125" s="142">
        <f t="shared" si="269"/>
        <v>1078.5583437634223</v>
      </c>
      <c r="BM125" s="142">
        <f t="shared" si="269"/>
        <v>8665.6005871756224</v>
      </c>
      <c r="BN125" s="142">
        <f t="shared" si="269"/>
        <v>6807.5444114965321</v>
      </c>
      <c r="BO125" s="142">
        <f t="shared" si="269"/>
        <v>294017.55619548529</v>
      </c>
      <c r="BQ125" s="244">
        <f t="shared" si="155"/>
        <v>190978.4296557605</v>
      </c>
      <c r="BR125" s="297">
        <f t="shared" si="215"/>
        <v>2190.702262274322</v>
      </c>
      <c r="BS125" s="297">
        <f t="shared" si="215"/>
        <v>52437.584061665584</v>
      </c>
      <c r="BT125" s="296">
        <f t="shared" si="179"/>
        <v>18383.391806193427</v>
      </c>
      <c r="BU125" s="296">
        <f t="shared" si="180"/>
        <v>9060.7166272850845</v>
      </c>
      <c r="BV125" s="296">
        <f t="shared" si="181"/>
        <v>1677.6470619763695</v>
      </c>
      <c r="BW125" s="296">
        <f t="shared" si="182"/>
        <v>2737.3813778944327</v>
      </c>
      <c r="BX125" s="296">
        <f t="shared" si="183"/>
        <v>1078.5583437634223</v>
      </c>
      <c r="BY125" s="296">
        <f t="shared" si="184"/>
        <v>8665.6005871756224</v>
      </c>
      <c r="BZ125" s="296">
        <f t="shared" si="185"/>
        <v>6807.5444114965503</v>
      </c>
      <c r="CA125" s="25"/>
      <c r="CB125" s="133">
        <f t="shared" si="216"/>
        <v>64.954770771845844</v>
      </c>
      <c r="CC125" s="133">
        <f t="shared" si="217"/>
        <v>0.74509233075108483</v>
      </c>
      <c r="CD125" s="133">
        <f t="shared" si="218"/>
        <v>17.834847939080575</v>
      </c>
      <c r="CE125" s="133">
        <f t="shared" si="219"/>
        <v>6.252480989254515</v>
      </c>
      <c r="CF125" s="133">
        <f t="shared" si="220"/>
        <v>3.0816923807300913</v>
      </c>
      <c r="CG125" s="133">
        <f t="shared" si="221"/>
        <v>0.57059417936966383</v>
      </c>
      <c r="CH125" s="133">
        <f t="shared" si="222"/>
        <v>0.93102650512284801</v>
      </c>
      <c r="CI125" s="133">
        <f t="shared" si="223"/>
        <v>0.36683467399692093</v>
      </c>
      <c r="CJ125" s="133">
        <f t="shared" si="224"/>
        <v>2.9473071946132601</v>
      </c>
      <c r="CK125" s="133">
        <f t="shared" si="225"/>
        <v>2.3153530352351908</v>
      </c>
      <c r="CQ125" s="262">
        <f t="shared" ref="CQ125:CX125" si="270">CQ23-CQ74</f>
        <v>739.02526842495467</v>
      </c>
      <c r="CR125" s="262">
        <f t="shared" si="270"/>
        <v>2616.8007030048529</v>
      </c>
      <c r="CS125" s="262">
        <f t="shared" si="270"/>
        <v>1126.4011379426599</v>
      </c>
      <c r="CT125" s="262">
        <f t="shared" si="270"/>
        <v>11232.825348425367</v>
      </c>
      <c r="CU125" s="262">
        <f t="shared" si="270"/>
        <v>277751.40341748716</v>
      </c>
      <c r="CV125" s="262">
        <f t="shared" si="270"/>
        <v>293466.45587528503</v>
      </c>
      <c r="CW125" s="262">
        <f t="shared" si="270"/>
        <v>551.10032020025119</v>
      </c>
      <c r="CX125" s="262">
        <f t="shared" si="270"/>
        <v>294017.55619548523</v>
      </c>
      <c r="CZ125" s="255">
        <f t="shared" si="156"/>
        <v>0.25135412932062956</v>
      </c>
      <c r="DA125" s="255">
        <f t="shared" si="157"/>
        <v>0.8900151191192831</v>
      </c>
      <c r="DB125" s="255">
        <f t="shared" si="158"/>
        <v>0.38310676155465451</v>
      </c>
      <c r="DC125" s="255">
        <f t="shared" si="159"/>
        <v>3.8204607553968413</v>
      </c>
      <c r="DD125" s="255">
        <f t="shared" si="160"/>
        <v>94.467625338949787</v>
      </c>
      <c r="DE125" s="255">
        <f t="shared" si="161"/>
        <v>99.812562104341225</v>
      </c>
      <c r="DF125" s="255">
        <f t="shared" si="162"/>
        <v>0.18743789565880131</v>
      </c>
      <c r="DG125" s="255">
        <f t="shared" si="163"/>
        <v>100</v>
      </c>
      <c r="DI125" s="355">
        <f t="shared" si="164"/>
        <v>0</v>
      </c>
    </row>
    <row r="126" spans="1:113">
      <c r="A126" s="1">
        <f t="shared" si="196"/>
        <v>116</v>
      </c>
      <c r="B126" s="25">
        <v>15</v>
      </c>
      <c r="C126" s="1">
        <v>3</v>
      </c>
      <c r="D126" s="205">
        <v>2</v>
      </c>
      <c r="E126" s="25" t="s">
        <v>490</v>
      </c>
      <c r="F126" s="142">
        <f t="shared" ref="F126:AS126" si="271">F24-F75</f>
        <v>150313.29809999996</v>
      </c>
      <c r="G126" s="142">
        <f t="shared" si="271"/>
        <v>148557.70769999997</v>
      </c>
      <c r="H126" s="142">
        <f t="shared" si="271"/>
        <v>622.67489999999987</v>
      </c>
      <c r="I126" s="142">
        <f t="shared" si="271"/>
        <v>1132.9154999999851</v>
      </c>
      <c r="J126" s="153"/>
      <c r="K126" s="142">
        <f t="shared" si="271"/>
        <v>289.5378</v>
      </c>
      <c r="L126" s="142">
        <f t="shared" si="271"/>
        <v>11672.279399999998</v>
      </c>
      <c r="M126" s="142">
        <f t="shared" si="271"/>
        <v>3676.8068999999996</v>
      </c>
      <c r="N126" s="142">
        <f t="shared" si="271"/>
        <v>0</v>
      </c>
      <c r="O126" s="142">
        <f t="shared" si="271"/>
        <v>0</v>
      </c>
      <c r="P126" s="142">
        <f t="shared" si="271"/>
        <v>943.11599999999999</v>
      </c>
      <c r="Q126" s="142">
        <f t="shared" si="271"/>
        <v>1783.9001999999998</v>
      </c>
      <c r="R126" s="142">
        <f t="shared" si="271"/>
        <v>218.76150000000001</v>
      </c>
      <c r="S126" s="142">
        <f t="shared" si="271"/>
        <v>1671.8912999999995</v>
      </c>
      <c r="T126" s="142">
        <f t="shared" si="271"/>
        <v>3377.8034999999991</v>
      </c>
      <c r="U126" s="142">
        <f t="shared" si="271"/>
        <v>0</v>
      </c>
      <c r="V126" s="142">
        <f t="shared" si="271"/>
        <v>4291.1502</v>
      </c>
      <c r="W126" s="142">
        <f t="shared" si="271"/>
        <v>817.80119999999965</v>
      </c>
      <c r="X126" s="142">
        <f t="shared" si="271"/>
        <v>2039.7566999999999</v>
      </c>
      <c r="Y126" s="142">
        <f t="shared" si="271"/>
        <v>9394.1765999999989</v>
      </c>
      <c r="Z126" s="142">
        <f t="shared" si="271"/>
        <v>550.75049999999987</v>
      </c>
      <c r="AA126" s="142">
        <f t="shared" si="271"/>
        <v>1402.6442999999999</v>
      </c>
      <c r="AB126" s="142">
        <f t="shared" si="271"/>
        <v>383.1549</v>
      </c>
      <c r="AC126" s="142">
        <f t="shared" si="271"/>
        <v>3744.0401999999999</v>
      </c>
      <c r="AD126" s="142">
        <f t="shared" si="271"/>
        <v>3313.5867000000003</v>
      </c>
      <c r="AE126" s="142">
        <f t="shared" si="271"/>
        <v>178817.99999999994</v>
      </c>
      <c r="AG126" s="142">
        <f t="shared" si="271"/>
        <v>1037548</v>
      </c>
      <c r="AH126" s="142">
        <f t="shared" si="271"/>
        <v>523.69999999999993</v>
      </c>
      <c r="AI126" s="142">
        <f t="shared" si="271"/>
        <v>655.1</v>
      </c>
      <c r="AJ126" s="142">
        <f t="shared" si="271"/>
        <v>1178.8</v>
      </c>
      <c r="AK126" s="142">
        <f t="shared" si="271"/>
        <v>519515.04866731068</v>
      </c>
      <c r="AL126" s="142">
        <f t="shared" si="271"/>
        <v>649939.62233386235</v>
      </c>
      <c r="AM126" s="142">
        <f t="shared" si="271"/>
        <v>1169454.6710011731</v>
      </c>
      <c r="AN126" s="142">
        <f t="shared" si="271"/>
        <v>8.129777991189707</v>
      </c>
      <c r="AO126" s="296"/>
      <c r="AP126" s="142">
        <f t="shared" si="271"/>
        <v>168398.70300734785</v>
      </c>
      <c r="AQ126" s="142">
        <f t="shared" si="271"/>
        <v>166427.59180510527</v>
      </c>
      <c r="AR126" s="142">
        <f t="shared" si="271"/>
        <v>699.13941327786642</v>
      </c>
      <c r="AS126" s="142">
        <f t="shared" si="271"/>
        <v>1271.9717889647143</v>
      </c>
      <c r="AT126" s="156"/>
      <c r="AU126" s="142">
        <f t="shared" ref="AU126:BD126" si="272">AU24-AU75</f>
        <v>326.13707124368602</v>
      </c>
      <c r="AV126" s="142">
        <f t="shared" si="272"/>
        <v>13447.208036188862</v>
      </c>
      <c r="AW126" s="142">
        <f t="shared" si="272"/>
        <v>4157.2179753726923</v>
      </c>
      <c r="AX126" s="193"/>
      <c r="AY126" s="193"/>
      <c r="AZ126" s="142">
        <f t="shared" si="272"/>
        <v>1090.8213438758005</v>
      </c>
      <c r="BA126" s="142">
        <f t="shared" si="272"/>
        <v>2113.6198373922452</v>
      </c>
      <c r="BB126" s="142">
        <f t="shared" si="272"/>
        <v>259.01774104094022</v>
      </c>
      <c r="BC126" s="142">
        <f t="shared" si="272"/>
        <v>1936.7741798123084</v>
      </c>
      <c r="BD126" s="142">
        <f t="shared" si="272"/>
        <v>3889.7569586948734</v>
      </c>
      <c r="BE126" s="193"/>
      <c r="BF126" s="142">
        <f t="shared" ref="BF126:BO126" si="273">BF24-BF75</f>
        <v>4844.5198471729082</v>
      </c>
      <c r="BG126" s="142">
        <f t="shared" si="273"/>
        <v>1030.7963864145452</v>
      </c>
      <c r="BH126" s="142">
        <f t="shared" si="273"/>
        <v>2498.7783166430763</v>
      </c>
      <c r="BI126" s="142">
        <f t="shared" si="273"/>
        <v>11064.173598615136</v>
      </c>
      <c r="BJ126" s="142">
        <f t="shared" si="273"/>
        <v>691.36708833287662</v>
      </c>
      <c r="BK126" s="142">
        <f t="shared" si="273"/>
        <v>1601.4368559655795</v>
      </c>
      <c r="BL126" s="142">
        <f t="shared" si="273"/>
        <v>466.3607724716145</v>
      </c>
      <c r="BM126" s="142">
        <f t="shared" si="273"/>
        <v>4324.2121858483642</v>
      </c>
      <c r="BN126" s="142">
        <f t="shared" si="273"/>
        <v>3980.7966959967007</v>
      </c>
      <c r="BO126" s="142">
        <f t="shared" si="273"/>
        <v>201610.31626362607</v>
      </c>
      <c r="BQ126" s="244">
        <f t="shared" si="155"/>
        <v>168398.70300734785</v>
      </c>
      <c r="BR126" s="297">
        <f t="shared" si="215"/>
        <v>326.13707124368602</v>
      </c>
      <c r="BS126" s="297">
        <f t="shared" si="215"/>
        <v>13447.208036188862</v>
      </c>
      <c r="BT126" s="296">
        <f t="shared" si="179"/>
        <v>4844.5198471729082</v>
      </c>
      <c r="BU126" s="296">
        <f t="shared" si="180"/>
        <v>3529.5747030576213</v>
      </c>
      <c r="BV126" s="296">
        <f t="shared" si="181"/>
        <v>691.36708833287662</v>
      </c>
      <c r="BW126" s="296">
        <f t="shared" si="182"/>
        <v>1601.4368559655795</v>
      </c>
      <c r="BX126" s="296">
        <f t="shared" si="183"/>
        <v>466.3607724716145</v>
      </c>
      <c r="BY126" s="296">
        <f t="shared" si="184"/>
        <v>4324.2121858483642</v>
      </c>
      <c r="BZ126" s="296">
        <f t="shared" si="185"/>
        <v>3980.7966959967162</v>
      </c>
      <c r="CA126" s="25"/>
      <c r="CB126" s="133">
        <f t="shared" si="216"/>
        <v>83.526828452145949</v>
      </c>
      <c r="CC126" s="133">
        <f t="shared" si="217"/>
        <v>0.16176606301099616</v>
      </c>
      <c r="CD126" s="133">
        <f t="shared" si="218"/>
        <v>6.6699007696636246</v>
      </c>
      <c r="CE126" s="133">
        <f t="shared" si="219"/>
        <v>2.4029126767690814</v>
      </c>
      <c r="CF126" s="133">
        <f t="shared" si="220"/>
        <v>1.750691516421383</v>
      </c>
      <c r="CG126" s="133">
        <f t="shared" si="221"/>
        <v>0.34292247596538838</v>
      </c>
      <c r="CH126" s="133">
        <f t="shared" si="222"/>
        <v>0.79432287277975266</v>
      </c>
      <c r="CI126" s="133">
        <f t="shared" si="223"/>
        <v>0.23131791126293366</v>
      </c>
      <c r="CJ126" s="133">
        <f t="shared" si="224"/>
        <v>2.1448367652942992</v>
      </c>
      <c r="CK126" s="133">
        <f t="shared" si="225"/>
        <v>1.9745004966865736</v>
      </c>
      <c r="CQ126" s="262">
        <f t="shared" ref="CQ126:CX126" si="274">CQ24-CQ75</f>
        <v>587.07798001693754</v>
      </c>
      <c r="CR126" s="262">
        <f t="shared" si="274"/>
        <v>1333.1798843880454</v>
      </c>
      <c r="CS126" s="262">
        <f t="shared" si="274"/>
        <v>555.91326405132008</v>
      </c>
      <c r="CT126" s="262">
        <f t="shared" si="274"/>
        <v>5600.4426259114571</v>
      </c>
      <c r="CU126" s="262">
        <f t="shared" si="274"/>
        <v>192575.56448617083</v>
      </c>
      <c r="CV126" s="262">
        <f t="shared" si="274"/>
        <v>200652.17824053857</v>
      </c>
      <c r="CW126" s="262">
        <f t="shared" si="274"/>
        <v>958.13802308748177</v>
      </c>
      <c r="CX126" s="262">
        <f t="shared" si="274"/>
        <v>201610.3162636261</v>
      </c>
      <c r="CZ126" s="255">
        <f t="shared" si="156"/>
        <v>0.29119441450073075</v>
      </c>
      <c r="DA126" s="255">
        <f t="shared" si="157"/>
        <v>0.66126570757657877</v>
      </c>
      <c r="DB126" s="255">
        <f t="shared" si="158"/>
        <v>0.2757365170363637</v>
      </c>
      <c r="DC126" s="255">
        <f t="shared" si="159"/>
        <v>2.7778551860353744</v>
      </c>
      <c r="DD126" s="255">
        <f t="shared" si="160"/>
        <v>95.518705617404308</v>
      </c>
      <c r="DE126" s="255">
        <f t="shared" si="161"/>
        <v>99.524757442553351</v>
      </c>
      <c r="DF126" s="255">
        <f t="shared" si="162"/>
        <v>0.47524255744662308</v>
      </c>
      <c r="DG126" s="255">
        <f t="shared" si="163"/>
        <v>100</v>
      </c>
      <c r="DI126" s="355">
        <f t="shared" si="164"/>
        <v>0</v>
      </c>
    </row>
    <row r="127" spans="1:113">
      <c r="A127" s="1">
        <f t="shared" si="196"/>
        <v>117</v>
      </c>
      <c r="B127" s="25">
        <v>18</v>
      </c>
      <c r="C127" s="1">
        <v>3</v>
      </c>
      <c r="D127" s="205">
        <v>2</v>
      </c>
      <c r="E127" s="4" t="s">
        <v>414</v>
      </c>
      <c r="F127" s="142">
        <f t="shared" ref="F127:AS127" si="275">F25-F76</f>
        <v>215778.06899999996</v>
      </c>
      <c r="G127" s="142">
        <f t="shared" si="275"/>
        <v>214544.31300000002</v>
      </c>
      <c r="H127" s="142">
        <f t="shared" si="275"/>
        <v>773.18499999999995</v>
      </c>
      <c r="I127" s="142">
        <f t="shared" si="275"/>
        <v>460.57099999997831</v>
      </c>
      <c r="J127" s="153"/>
      <c r="K127" s="142">
        <f t="shared" si="275"/>
        <v>0</v>
      </c>
      <c r="L127" s="142">
        <f t="shared" si="275"/>
        <v>17102.399000000001</v>
      </c>
      <c r="M127" s="142">
        <f t="shared" si="275"/>
        <v>907.70200000000023</v>
      </c>
      <c r="N127" s="142">
        <f t="shared" si="275"/>
        <v>0</v>
      </c>
      <c r="O127" s="142">
        <f t="shared" si="275"/>
        <v>0</v>
      </c>
      <c r="P127" s="142">
        <f t="shared" si="275"/>
        <v>735.41600000000005</v>
      </c>
      <c r="Q127" s="142">
        <f t="shared" si="275"/>
        <v>2384.6279999999997</v>
      </c>
      <c r="R127" s="142">
        <f t="shared" si="275"/>
        <v>326.10100000000006</v>
      </c>
      <c r="S127" s="142">
        <f t="shared" si="275"/>
        <v>9308.405999999999</v>
      </c>
      <c r="T127" s="142">
        <f t="shared" si="275"/>
        <v>3440.1460000000015</v>
      </c>
      <c r="U127" s="142">
        <f t="shared" si="275"/>
        <v>0</v>
      </c>
      <c r="V127" s="142">
        <f t="shared" si="275"/>
        <v>5662.9290000000001</v>
      </c>
      <c r="W127" s="142">
        <f t="shared" si="275"/>
        <v>1141.5660000000003</v>
      </c>
      <c r="X127" s="142">
        <f t="shared" si="275"/>
        <v>2118.8759999999997</v>
      </c>
      <c r="Y127" s="142">
        <f t="shared" si="275"/>
        <v>12586.161</v>
      </c>
      <c r="Z127" s="142">
        <f t="shared" si="275"/>
        <v>1006.9540000000004</v>
      </c>
      <c r="AA127" s="142">
        <f t="shared" si="275"/>
        <v>2501.5960000000005</v>
      </c>
      <c r="AB127" s="142">
        <f t="shared" si="275"/>
        <v>515.60600000000011</v>
      </c>
      <c r="AC127" s="142">
        <f t="shared" si="275"/>
        <v>3947.0360000000014</v>
      </c>
      <c r="AD127" s="142">
        <f t="shared" si="275"/>
        <v>4614.9689999999973</v>
      </c>
      <c r="AE127" s="142">
        <f t="shared" si="275"/>
        <v>254389.99999999994</v>
      </c>
      <c r="AG127" s="142">
        <f t="shared" si="275"/>
        <v>1292650</v>
      </c>
      <c r="AH127" s="142">
        <f t="shared" si="275"/>
        <v>666.5</v>
      </c>
      <c r="AI127" s="142">
        <f t="shared" si="275"/>
        <v>800.3</v>
      </c>
      <c r="AJ127" s="142">
        <f t="shared" si="275"/>
        <v>1466.8</v>
      </c>
      <c r="AK127" s="142">
        <f t="shared" si="275"/>
        <v>661248.23035048088</v>
      </c>
      <c r="AL127" s="142">
        <f t="shared" si="275"/>
        <v>794020.92059860006</v>
      </c>
      <c r="AM127" s="142">
        <f t="shared" si="275"/>
        <v>1455269.1509490809</v>
      </c>
      <c r="AN127" s="142">
        <f t="shared" si="275"/>
        <v>5.7786858045395402</v>
      </c>
      <c r="AO127" s="296"/>
      <c r="AP127" s="142">
        <f t="shared" si="275"/>
        <v>242083.51680625154</v>
      </c>
      <c r="AQ127" s="142">
        <f t="shared" si="275"/>
        <v>240685.84519895326</v>
      </c>
      <c r="AR127" s="142">
        <f t="shared" si="275"/>
        <v>868.27054870675408</v>
      </c>
      <c r="AS127" s="142">
        <f t="shared" si="275"/>
        <v>529.4010585915612</v>
      </c>
      <c r="AT127" s="156"/>
      <c r="AU127" s="142">
        <f t="shared" ref="AU127:BD127" si="276">AU25-AU76</f>
        <v>0</v>
      </c>
      <c r="AV127" s="142">
        <f t="shared" si="276"/>
        <v>19520.4790784502</v>
      </c>
      <c r="AW127" s="142">
        <f t="shared" si="276"/>
        <v>1053.9718989708635</v>
      </c>
      <c r="AX127" s="193"/>
      <c r="AY127" s="193"/>
      <c r="AZ127" s="142">
        <f t="shared" si="276"/>
        <v>854.91577147877251</v>
      </c>
      <c r="BA127" s="142">
        <f t="shared" si="276"/>
        <v>2773.4419645585363</v>
      </c>
      <c r="BB127" s="142">
        <f t="shared" si="276"/>
        <v>373.72923983231533</v>
      </c>
      <c r="BC127" s="142">
        <f t="shared" si="276"/>
        <v>10536.563366118407</v>
      </c>
      <c r="BD127" s="142">
        <f t="shared" si="276"/>
        <v>3927.8568374913011</v>
      </c>
      <c r="BE127" s="193"/>
      <c r="BF127" s="142">
        <f t="shared" ref="BF127:BO127" si="277">BF25-BF76</f>
        <v>6407.6324842019512</v>
      </c>
      <c r="BG127" s="142">
        <f t="shared" si="277"/>
        <v>1318.5345524270051</v>
      </c>
      <c r="BH127" s="142">
        <f t="shared" si="277"/>
        <v>2557.0061828695789</v>
      </c>
      <c r="BI127" s="142">
        <f t="shared" si="277"/>
        <v>14510.993006624489</v>
      </c>
      <c r="BJ127" s="142">
        <f t="shared" si="277"/>
        <v>1197.4248179110925</v>
      </c>
      <c r="BK127" s="142">
        <f t="shared" si="277"/>
        <v>2834.7574308468315</v>
      </c>
      <c r="BL127" s="142">
        <f t="shared" si="277"/>
        <v>611.61520952422268</v>
      </c>
      <c r="BM127" s="142">
        <f t="shared" si="277"/>
        <v>4545.9786890981341</v>
      </c>
      <c r="BN127" s="142">
        <f t="shared" si="277"/>
        <v>5321.2168592442049</v>
      </c>
      <c r="BO127" s="142">
        <f t="shared" si="277"/>
        <v>286398.16211082478</v>
      </c>
      <c r="BQ127" s="244">
        <f t="shared" si="155"/>
        <v>242083.51680625154</v>
      </c>
      <c r="BR127" s="297">
        <f t="shared" si="215"/>
        <v>0</v>
      </c>
      <c r="BS127" s="297">
        <f t="shared" si="215"/>
        <v>19520.4790784502</v>
      </c>
      <c r="BT127" s="296">
        <f t="shared" si="179"/>
        <v>6407.6324842019512</v>
      </c>
      <c r="BU127" s="296">
        <f t="shared" si="180"/>
        <v>3875.540735296584</v>
      </c>
      <c r="BV127" s="296">
        <f t="shared" si="181"/>
        <v>1197.4248179110925</v>
      </c>
      <c r="BW127" s="296">
        <f t="shared" si="182"/>
        <v>2834.7574308468315</v>
      </c>
      <c r="BX127" s="296">
        <f t="shared" si="183"/>
        <v>611.61520952422268</v>
      </c>
      <c r="BY127" s="296">
        <f t="shared" si="184"/>
        <v>4545.9786890981341</v>
      </c>
      <c r="BZ127" s="296">
        <f t="shared" si="185"/>
        <v>5321.2168592442176</v>
      </c>
      <c r="CA127" s="25"/>
      <c r="CB127" s="133">
        <f t="shared" si="216"/>
        <v>84.526910026948698</v>
      </c>
      <c r="CC127" s="133">
        <f t="shared" si="217"/>
        <v>0</v>
      </c>
      <c r="CD127" s="133">
        <f t="shared" si="218"/>
        <v>6.8158534728643074</v>
      </c>
      <c r="CE127" s="133">
        <f t="shared" si="219"/>
        <v>2.2373162023722939</v>
      </c>
      <c r="CF127" s="133">
        <f t="shared" si="220"/>
        <v>1.3532002812912265</v>
      </c>
      <c r="CG127" s="133">
        <f t="shared" si="221"/>
        <v>0.41809794067314454</v>
      </c>
      <c r="CH127" s="133">
        <f t="shared" si="222"/>
        <v>0.98979595747192406</v>
      </c>
      <c r="CI127" s="133">
        <f t="shared" si="223"/>
        <v>0.21355416704369484</v>
      </c>
      <c r="CJ127" s="133">
        <f t="shared" si="224"/>
        <v>1.5872932478313251</v>
      </c>
      <c r="CK127" s="133">
        <f t="shared" si="225"/>
        <v>1.8579787035033775</v>
      </c>
      <c r="CQ127" s="262">
        <f t="shared" ref="CQ127:CX127" si="278">CQ25-CQ76</f>
        <v>896.54099944912787</v>
      </c>
      <c r="CR127" s="262">
        <f t="shared" si="278"/>
        <v>2713.4588428989327</v>
      </c>
      <c r="CS127" s="262">
        <f t="shared" si="278"/>
        <v>968.46523824752057</v>
      </c>
      <c r="CT127" s="262">
        <f t="shared" si="278"/>
        <v>8434.8523907113413</v>
      </c>
      <c r="CU127" s="262">
        <f t="shared" si="278"/>
        <v>272946.17486723309</v>
      </c>
      <c r="CV127" s="262">
        <f t="shared" si="278"/>
        <v>285959.49233853997</v>
      </c>
      <c r="CW127" s="262">
        <f t="shared" si="278"/>
        <v>438.66977228477276</v>
      </c>
      <c r="CX127" s="262">
        <f t="shared" si="278"/>
        <v>286398.16211082484</v>
      </c>
      <c r="CZ127" s="255">
        <f t="shared" si="156"/>
        <v>0.31304006731097728</v>
      </c>
      <c r="DA127" s="255">
        <f t="shared" si="157"/>
        <v>0.94744282676260005</v>
      </c>
      <c r="DB127" s="255">
        <f t="shared" si="158"/>
        <v>0.33815344033973327</v>
      </c>
      <c r="DC127" s="255">
        <f t="shared" si="159"/>
        <v>2.9451489243312201</v>
      </c>
      <c r="DD127" s="255">
        <f t="shared" si="160"/>
        <v>95.30304693841353</v>
      </c>
      <c r="DE127" s="255">
        <f t="shared" si="161"/>
        <v>99.846832197158051</v>
      </c>
      <c r="DF127" s="255">
        <f t="shared" si="162"/>
        <v>0.15316780284191378</v>
      </c>
      <c r="DG127" s="255">
        <f t="shared" si="163"/>
        <v>100</v>
      </c>
      <c r="DI127" s="355">
        <f t="shared" si="164"/>
        <v>0</v>
      </c>
    </row>
    <row r="128" spans="1:113">
      <c r="A128" s="1">
        <f t="shared" si="196"/>
        <v>118</v>
      </c>
      <c r="B128" s="25">
        <v>24</v>
      </c>
      <c r="C128" s="1">
        <v>3</v>
      </c>
      <c r="D128" s="205">
        <v>2</v>
      </c>
      <c r="E128" s="20" t="s">
        <v>75</v>
      </c>
      <c r="F128" s="142">
        <f t="shared" ref="F128:AS128" si="279">F26-F77</f>
        <v>103430.64100000002</v>
      </c>
      <c r="G128" s="142">
        <f t="shared" si="279"/>
        <v>102425.65600000002</v>
      </c>
      <c r="H128" s="142">
        <f t="shared" si="279"/>
        <v>603.34420000000011</v>
      </c>
      <c r="I128" s="142">
        <f t="shared" si="279"/>
        <v>401.64079999999666</v>
      </c>
      <c r="J128" s="153"/>
      <c r="K128" s="142">
        <f t="shared" si="279"/>
        <v>237.70160000000001</v>
      </c>
      <c r="L128" s="142">
        <f t="shared" si="279"/>
        <v>79533.822600000014</v>
      </c>
      <c r="M128" s="142">
        <f t="shared" si="279"/>
        <v>7668.8454000000002</v>
      </c>
      <c r="N128" s="142">
        <f t="shared" si="279"/>
        <v>0</v>
      </c>
      <c r="O128" s="142">
        <f t="shared" si="279"/>
        <v>0</v>
      </c>
      <c r="P128" s="142">
        <f t="shared" si="279"/>
        <v>2586.2567999999997</v>
      </c>
      <c r="Q128" s="142">
        <f t="shared" si="279"/>
        <v>8926.8115999999991</v>
      </c>
      <c r="R128" s="142">
        <f t="shared" si="279"/>
        <v>2316.2938000000008</v>
      </c>
      <c r="S128" s="142">
        <f t="shared" si="279"/>
        <v>44143.875399999997</v>
      </c>
      <c r="T128" s="142">
        <f t="shared" si="279"/>
        <v>13891.73960000003</v>
      </c>
      <c r="U128" s="142">
        <f t="shared" si="279"/>
        <v>0</v>
      </c>
      <c r="V128" s="142">
        <f t="shared" si="279"/>
        <v>4769.5163999999995</v>
      </c>
      <c r="W128" s="142">
        <f t="shared" si="279"/>
        <v>7697.2122000000018</v>
      </c>
      <c r="X128" s="142">
        <f t="shared" si="279"/>
        <v>14210.962600000003</v>
      </c>
      <c r="Y128" s="142">
        <f t="shared" si="279"/>
        <v>38938.14360000001</v>
      </c>
      <c r="Z128" s="142">
        <f t="shared" si="279"/>
        <v>2127.2679999999996</v>
      </c>
      <c r="AA128" s="142">
        <f t="shared" si="279"/>
        <v>3202.6882000000005</v>
      </c>
      <c r="AB128" s="142">
        <f t="shared" si="279"/>
        <v>2806.8188</v>
      </c>
      <c r="AC128" s="142">
        <f t="shared" si="279"/>
        <v>17279.055400000008</v>
      </c>
      <c r="AD128" s="142">
        <f t="shared" si="279"/>
        <v>13522.313199999997</v>
      </c>
      <c r="AE128" s="142">
        <f t="shared" si="279"/>
        <v>248818.00000000006</v>
      </c>
      <c r="AG128" s="142">
        <f t="shared" si="279"/>
        <v>1296199</v>
      </c>
      <c r="AH128" s="142">
        <f t="shared" si="279"/>
        <v>667.00000000000011</v>
      </c>
      <c r="AI128" s="142">
        <f t="shared" si="279"/>
        <v>805.2</v>
      </c>
      <c r="AJ128" s="142">
        <f t="shared" si="279"/>
        <v>1472.2000000000003</v>
      </c>
      <c r="AK128" s="142">
        <f t="shared" si="279"/>
        <v>661419.70841514075</v>
      </c>
      <c r="AL128" s="142">
        <f t="shared" si="279"/>
        <v>799248.27044539701</v>
      </c>
      <c r="AM128" s="142">
        <f t="shared" si="279"/>
        <v>1460667.9788605378</v>
      </c>
      <c r="AN128" s="142">
        <f t="shared" si="279"/>
        <v>4.5783824262508341</v>
      </c>
      <c r="AO128" s="296"/>
      <c r="AP128" s="142">
        <f t="shared" si="279"/>
        <v>112496.922197904</v>
      </c>
      <c r="AQ128" s="142">
        <f t="shared" si="279"/>
        <v>111400.55837001024</v>
      </c>
      <c r="AR128" s="142">
        <f t="shared" si="279"/>
        <v>657.49439399826463</v>
      </c>
      <c r="AS128" s="142">
        <f t="shared" si="279"/>
        <v>438.8694338954927</v>
      </c>
      <c r="AT128" s="156"/>
      <c r="AU128" s="142">
        <f t="shared" ref="AU128:BD128" si="280">AU26-AU77</f>
        <v>261.28726361480847</v>
      </c>
      <c r="AV128" s="142">
        <f t="shared" si="280"/>
        <v>88477.110575914223</v>
      </c>
      <c r="AW128" s="142">
        <f t="shared" si="280"/>
        <v>8631.8966431272565</v>
      </c>
      <c r="AX128" s="193"/>
      <c r="AY128" s="193"/>
      <c r="AZ128" s="142">
        <f t="shared" si="280"/>
        <v>2975.9344529584723</v>
      </c>
      <c r="BA128" s="142">
        <f t="shared" si="280"/>
        <v>10202.559113894848</v>
      </c>
      <c r="BB128" s="142">
        <f t="shared" si="280"/>
        <v>2592.8835242954851</v>
      </c>
      <c r="BC128" s="142">
        <f t="shared" si="280"/>
        <v>48460.56242746122</v>
      </c>
      <c r="BD128" s="142">
        <f t="shared" si="280"/>
        <v>15613.274414176945</v>
      </c>
      <c r="BE128" s="193"/>
      <c r="BF128" s="142">
        <f t="shared" ref="BF128:BO128" si="281">BF26-BF77</f>
        <v>5362.8943173989683</v>
      </c>
      <c r="BG128" s="142">
        <f t="shared" si="281"/>
        <v>8782.4566992224263</v>
      </c>
      <c r="BH128" s="142">
        <f t="shared" si="281"/>
        <v>16455.648178102518</v>
      </c>
      <c r="BI128" s="142">
        <f t="shared" si="281"/>
        <v>44481.469064978293</v>
      </c>
      <c r="BJ128" s="142">
        <f t="shared" si="281"/>
        <v>2463.5319093413018</v>
      </c>
      <c r="BK128" s="142">
        <f t="shared" si="281"/>
        <v>3570.9775237928843</v>
      </c>
      <c r="BL128" s="142">
        <f t="shared" si="281"/>
        <v>3278.1644602949664</v>
      </c>
      <c r="BM128" s="142">
        <f t="shared" si="281"/>
        <v>19746.459221574165</v>
      </c>
      <c r="BN128" s="142">
        <f t="shared" si="281"/>
        <v>15422.335949974968</v>
      </c>
      <c r="BO128" s="142">
        <f t="shared" si="281"/>
        <v>276317.78829713521</v>
      </c>
      <c r="BQ128" s="244">
        <f t="shared" si="155"/>
        <v>112496.922197904</v>
      </c>
      <c r="BR128" s="297">
        <f t="shared" si="215"/>
        <v>261.28726361480847</v>
      </c>
      <c r="BS128" s="297">
        <f t="shared" si="215"/>
        <v>88477.110575914223</v>
      </c>
      <c r="BT128" s="296">
        <f t="shared" si="179"/>
        <v>5362.8943173989683</v>
      </c>
      <c r="BU128" s="296">
        <f t="shared" si="180"/>
        <v>25238.104877324942</v>
      </c>
      <c r="BV128" s="296">
        <f t="shared" si="181"/>
        <v>2463.5319093413018</v>
      </c>
      <c r="BW128" s="296">
        <f t="shared" si="182"/>
        <v>3570.9775237928843</v>
      </c>
      <c r="BX128" s="296">
        <f t="shared" si="183"/>
        <v>3278.1644602949664</v>
      </c>
      <c r="BY128" s="296">
        <f t="shared" si="184"/>
        <v>19746.459221574165</v>
      </c>
      <c r="BZ128" s="296">
        <f t="shared" si="185"/>
        <v>15422.33594997492</v>
      </c>
      <c r="CA128" s="25"/>
      <c r="CB128" s="133">
        <f t="shared" si="216"/>
        <v>40.712877332722321</v>
      </c>
      <c r="CC128" s="133">
        <f t="shared" si="217"/>
        <v>9.4560420892568872E-2</v>
      </c>
      <c r="CD128" s="133">
        <f t="shared" si="218"/>
        <v>32.020056009123579</v>
      </c>
      <c r="CE128" s="133">
        <f t="shared" si="219"/>
        <v>1.9408429513166341</v>
      </c>
      <c r="CF128" s="133">
        <f t="shared" si="220"/>
        <v>9.1337242646808647</v>
      </c>
      <c r="CG128" s="133">
        <f t="shared" si="221"/>
        <v>0.89155747971323895</v>
      </c>
      <c r="CH128" s="133">
        <f t="shared" si="222"/>
        <v>1.2923444219062994</v>
      </c>
      <c r="CI128" s="133">
        <f t="shared" si="223"/>
        <v>1.1863747464458672</v>
      </c>
      <c r="CJ128" s="133">
        <f t="shared" si="224"/>
        <v>7.1462859279765345</v>
      </c>
      <c r="CK128" s="133">
        <f t="shared" si="225"/>
        <v>5.5813764452220909</v>
      </c>
      <c r="CQ128" s="262">
        <f t="shared" ref="CQ128:CX128" si="282">CQ26-CQ77</f>
        <v>4503.6644736943199</v>
      </c>
      <c r="CR128" s="262">
        <f t="shared" si="282"/>
        <v>2899.4797431816314</v>
      </c>
      <c r="CS128" s="262">
        <f t="shared" si="282"/>
        <v>3142.8108954054433</v>
      </c>
      <c r="CT128" s="262">
        <f t="shared" si="282"/>
        <v>25638.394742519071</v>
      </c>
      <c r="CU128" s="262">
        <f t="shared" si="282"/>
        <v>235788.05802671399</v>
      </c>
      <c r="CV128" s="262">
        <f t="shared" si="282"/>
        <v>271972.40788151446</v>
      </c>
      <c r="CW128" s="262">
        <f t="shared" si="282"/>
        <v>4345.3804156207498</v>
      </c>
      <c r="CX128" s="262">
        <f t="shared" si="282"/>
        <v>276317.78829713515</v>
      </c>
      <c r="CZ128" s="255">
        <f t="shared" si="156"/>
        <v>1.6298858287224549</v>
      </c>
      <c r="DA128" s="255">
        <f t="shared" si="157"/>
        <v>1.0493279354363205</v>
      </c>
      <c r="DB128" s="255">
        <f t="shared" si="158"/>
        <v>1.1373900011192395</v>
      </c>
      <c r="DC128" s="255">
        <f t="shared" si="159"/>
        <v>9.2785900251015043</v>
      </c>
      <c r="DD128" s="255">
        <f t="shared" si="160"/>
        <v>85.332203720870126</v>
      </c>
      <c r="DE128" s="255">
        <f t="shared" si="161"/>
        <v>98.427397511249652</v>
      </c>
      <c r="DF128" s="255">
        <f t="shared" si="162"/>
        <v>1.5726024887503787</v>
      </c>
      <c r="DG128" s="255">
        <f t="shared" si="163"/>
        <v>100</v>
      </c>
      <c r="DI128" s="355">
        <f t="shared" si="164"/>
        <v>0</v>
      </c>
    </row>
    <row r="129" spans="1:113">
      <c r="A129" s="1">
        <f t="shared" si="196"/>
        <v>119</v>
      </c>
      <c r="B129" s="25">
        <v>25</v>
      </c>
      <c r="C129" s="1">
        <v>3</v>
      </c>
      <c r="D129" s="205">
        <v>2</v>
      </c>
      <c r="E129" s="20" t="s">
        <v>291</v>
      </c>
      <c r="F129" s="142">
        <f t="shared" ref="F129:AS129" si="283">F27-F78</f>
        <v>211084.87419999996</v>
      </c>
      <c r="G129" s="142">
        <f t="shared" si="283"/>
        <v>208250.16820000001</v>
      </c>
      <c r="H129" s="142">
        <f t="shared" si="283"/>
        <v>934.90039999999988</v>
      </c>
      <c r="I129" s="142">
        <f t="shared" si="283"/>
        <v>1899.8055999999838</v>
      </c>
      <c r="J129" s="153"/>
      <c r="K129" s="142">
        <f t="shared" si="283"/>
        <v>1587.0274000000002</v>
      </c>
      <c r="L129" s="142">
        <f t="shared" si="283"/>
        <v>31719.725799999993</v>
      </c>
      <c r="M129" s="142">
        <f t="shared" si="283"/>
        <v>12036.383599999999</v>
      </c>
      <c r="N129" s="142">
        <f t="shared" si="283"/>
        <v>0</v>
      </c>
      <c r="O129" s="142">
        <f t="shared" si="283"/>
        <v>0</v>
      </c>
      <c r="P129" s="142">
        <f t="shared" si="283"/>
        <v>1597.8071999999997</v>
      </c>
      <c r="Q129" s="142">
        <f t="shared" si="283"/>
        <v>4398.9705999999996</v>
      </c>
      <c r="R129" s="142">
        <f t="shared" si="283"/>
        <v>3000.3029999999999</v>
      </c>
      <c r="S129" s="142">
        <f t="shared" si="283"/>
        <v>4462.9225999999999</v>
      </c>
      <c r="T129" s="142">
        <f t="shared" si="283"/>
        <v>6223.3387999999941</v>
      </c>
      <c r="U129" s="142">
        <f t="shared" si="283"/>
        <v>0</v>
      </c>
      <c r="V129" s="142">
        <f t="shared" si="283"/>
        <v>7320.8065999999999</v>
      </c>
      <c r="W129" s="142">
        <f t="shared" si="283"/>
        <v>5884.9860000000008</v>
      </c>
      <c r="X129" s="142">
        <f t="shared" si="283"/>
        <v>5269.2240000000011</v>
      </c>
      <c r="Y129" s="142">
        <f t="shared" si="283"/>
        <v>17987.356000000003</v>
      </c>
      <c r="Z129" s="142">
        <f t="shared" si="283"/>
        <v>1692.5111999999999</v>
      </c>
      <c r="AA129" s="142">
        <f t="shared" si="283"/>
        <v>2598.880000000001</v>
      </c>
      <c r="AB129" s="142">
        <f t="shared" si="283"/>
        <v>673.49979999999982</v>
      </c>
      <c r="AC129" s="142">
        <f t="shared" si="283"/>
        <v>6755.3845999999994</v>
      </c>
      <c r="AD129" s="142">
        <f t="shared" si="283"/>
        <v>6267.0804000000016</v>
      </c>
      <c r="AE129" s="142">
        <f t="shared" si="283"/>
        <v>280853.99999999994</v>
      </c>
      <c r="AG129" s="142">
        <f t="shared" si="283"/>
        <v>1441743</v>
      </c>
      <c r="AH129" s="142">
        <f t="shared" si="283"/>
        <v>776.2</v>
      </c>
      <c r="AI129" s="142">
        <f t="shared" si="283"/>
        <v>873</v>
      </c>
      <c r="AJ129" s="142">
        <f t="shared" si="283"/>
        <v>1649.2</v>
      </c>
      <c r="AK129" s="142">
        <f t="shared" si="283"/>
        <v>769690.14393055451</v>
      </c>
      <c r="AL129" s="142">
        <f t="shared" si="283"/>
        <v>865740.32829592447</v>
      </c>
      <c r="AM129" s="142">
        <f t="shared" si="283"/>
        <v>1635430.4722264791</v>
      </c>
      <c r="AN129" s="142">
        <f t="shared" si="283"/>
        <v>7.8940627201687343</v>
      </c>
      <c r="AO129" s="296"/>
      <c r="AP129" s="142">
        <f t="shared" si="283"/>
        <v>237983.80738814033</v>
      </c>
      <c r="AQ129" s="142">
        <f t="shared" si="283"/>
        <v>234774.57262273389</v>
      </c>
      <c r="AR129" s="142">
        <f t="shared" si="283"/>
        <v>1056.8465264976146</v>
      </c>
      <c r="AS129" s="142">
        <f t="shared" si="283"/>
        <v>2152.3882389088799</v>
      </c>
      <c r="AT129" s="156"/>
      <c r="AU129" s="142">
        <f t="shared" ref="AU129:BD129" si="284">AU27-AU78</f>
        <v>1788.4158125533099</v>
      </c>
      <c r="AV129" s="142">
        <f t="shared" si="284"/>
        <v>36218.601318809102</v>
      </c>
      <c r="AW129" s="142">
        <f t="shared" si="284"/>
        <v>13642.733356036924</v>
      </c>
      <c r="AX129" s="193"/>
      <c r="AY129" s="193"/>
      <c r="AZ129" s="142">
        <f t="shared" si="284"/>
        <v>1852.9707276699435</v>
      </c>
      <c r="BA129" s="142">
        <f t="shared" si="284"/>
        <v>5102.1186987446226</v>
      </c>
      <c r="BB129" s="142">
        <f t="shared" si="284"/>
        <v>3399.6563957309154</v>
      </c>
      <c r="BC129" s="142">
        <f t="shared" si="284"/>
        <v>5079.5353972420335</v>
      </c>
      <c r="BD129" s="142">
        <f t="shared" si="284"/>
        <v>7141.5867433846661</v>
      </c>
      <c r="BE129" s="193"/>
      <c r="BF129" s="142">
        <f t="shared" ref="BF129:BO129" si="285">BF27-BF78</f>
        <v>8332.4188658894491</v>
      </c>
      <c r="BG129" s="142">
        <f t="shared" si="285"/>
        <v>6767.7702209684703</v>
      </c>
      <c r="BH129" s="142">
        <f t="shared" si="285"/>
        <v>6280.0820518638202</v>
      </c>
      <c r="BI129" s="142">
        <f t="shared" si="285"/>
        <v>21053.409373165792</v>
      </c>
      <c r="BJ129" s="142">
        <f t="shared" si="285"/>
        <v>2015.126215201361</v>
      </c>
      <c r="BK129" s="142">
        <f t="shared" si="285"/>
        <v>2986.4005504783931</v>
      </c>
      <c r="BL129" s="142">
        <f t="shared" si="285"/>
        <v>824.16821550887812</v>
      </c>
      <c r="BM129" s="142">
        <f t="shared" si="285"/>
        <v>7907.1494524022146</v>
      </c>
      <c r="BN129" s="142">
        <f t="shared" si="285"/>
        <v>7320.5649395749442</v>
      </c>
      <c r="BO129" s="142">
        <f t="shared" si="285"/>
        <v>318424.50503139023</v>
      </c>
      <c r="BQ129" s="244">
        <f t="shared" si="155"/>
        <v>237983.80738814033</v>
      </c>
      <c r="BR129" s="297">
        <f t="shared" si="215"/>
        <v>1788.4158125533099</v>
      </c>
      <c r="BS129" s="297">
        <f t="shared" si="215"/>
        <v>36218.601318809102</v>
      </c>
      <c r="BT129" s="296">
        <f t="shared" si="179"/>
        <v>8332.4188658894491</v>
      </c>
      <c r="BU129" s="296">
        <f t="shared" si="180"/>
        <v>13047.85227283229</v>
      </c>
      <c r="BV129" s="296">
        <f t="shared" si="181"/>
        <v>2015.126215201361</v>
      </c>
      <c r="BW129" s="296">
        <f t="shared" si="182"/>
        <v>2986.4005504783931</v>
      </c>
      <c r="BX129" s="296">
        <f t="shared" si="183"/>
        <v>824.16821550887812</v>
      </c>
      <c r="BY129" s="296">
        <f t="shared" si="184"/>
        <v>7907.1494524022146</v>
      </c>
      <c r="BZ129" s="296">
        <f t="shared" si="185"/>
        <v>7320.5649395749788</v>
      </c>
      <c r="CA129" s="25"/>
      <c r="CB129" s="133">
        <f t="shared" si="216"/>
        <v>74.737906042966117</v>
      </c>
      <c r="CC129" s="133">
        <f t="shared" si="217"/>
        <v>0.56164515742185361</v>
      </c>
      <c r="CD129" s="133">
        <f t="shared" si="218"/>
        <v>11.374313454688005</v>
      </c>
      <c r="CE129" s="133">
        <f t="shared" si="219"/>
        <v>2.6167643300781895</v>
      </c>
      <c r="CF129" s="133">
        <f t="shared" si="220"/>
        <v>4.0976281871101703</v>
      </c>
      <c r="CG129" s="133">
        <f t="shared" si="221"/>
        <v>0.63284269375019053</v>
      </c>
      <c r="CH129" s="133">
        <f t="shared" si="222"/>
        <v>0.93786769023445415</v>
      </c>
      <c r="CI129" s="133">
        <f t="shared" si="223"/>
        <v>0.25882688125011977</v>
      </c>
      <c r="CJ129" s="133">
        <f t="shared" si="224"/>
        <v>2.4832100945317412</v>
      </c>
      <c r="CK129" s="133">
        <f t="shared" si="225"/>
        <v>2.2989954679691635</v>
      </c>
      <c r="CQ129" s="262">
        <f t="shared" ref="CQ129:CX129" si="286">CQ27-CQ78</f>
        <v>902.44399840965434</v>
      </c>
      <c r="CR129" s="262">
        <f t="shared" si="286"/>
        <v>2299.0346377343108</v>
      </c>
      <c r="CS129" s="262">
        <f t="shared" si="286"/>
        <v>893.5510365778764</v>
      </c>
      <c r="CT129" s="262">
        <f t="shared" si="286"/>
        <v>6217.7985336114525</v>
      </c>
      <c r="CU129" s="262">
        <f t="shared" si="286"/>
        <v>307573.91583048215</v>
      </c>
      <c r="CV129" s="262">
        <f t="shared" si="286"/>
        <v>317886.74403681548</v>
      </c>
      <c r="CW129" s="262">
        <f t="shared" si="286"/>
        <v>537.7609945748668</v>
      </c>
      <c r="CX129" s="262">
        <f t="shared" si="286"/>
        <v>318424.50503139035</v>
      </c>
      <c r="CZ129" s="255">
        <f t="shared" si="156"/>
        <v>0.28340909199833447</v>
      </c>
      <c r="DA129" s="255">
        <f t="shared" si="157"/>
        <v>0.72200304983049957</v>
      </c>
      <c r="DB129" s="255">
        <f t="shared" si="158"/>
        <v>0.28061629129007831</v>
      </c>
      <c r="DC129" s="255">
        <f t="shared" si="159"/>
        <v>1.9526758887474758</v>
      </c>
      <c r="DD129" s="255">
        <f t="shared" si="160"/>
        <v>96.592413891060758</v>
      </c>
      <c r="DE129" s="255">
        <f t="shared" si="161"/>
        <v>99.831118212927151</v>
      </c>
      <c r="DF129" s="255">
        <f t="shared" si="162"/>
        <v>0.16888178707284296</v>
      </c>
      <c r="DG129" s="255">
        <f t="shared" si="163"/>
        <v>100</v>
      </c>
      <c r="DI129" s="355">
        <f t="shared" si="164"/>
        <v>0</v>
      </c>
    </row>
    <row r="130" spans="1:113">
      <c r="A130" s="1">
        <f t="shared" si="196"/>
        <v>120</v>
      </c>
      <c r="B130" s="25">
        <v>40</v>
      </c>
      <c r="C130" s="1">
        <v>3</v>
      </c>
      <c r="D130" s="205">
        <v>2</v>
      </c>
      <c r="E130" s="20" t="s">
        <v>640</v>
      </c>
      <c r="F130" s="142">
        <f t="shared" ref="F130:AS130" si="287">F28-F79</f>
        <v>204327.71370000002</v>
      </c>
      <c r="G130" s="142">
        <f t="shared" si="287"/>
        <v>202497.6783</v>
      </c>
      <c r="H130" s="142">
        <f t="shared" si="287"/>
        <v>1599.5628000000002</v>
      </c>
      <c r="I130" s="142">
        <f t="shared" si="287"/>
        <v>230.47260000000279</v>
      </c>
      <c r="J130" s="153"/>
      <c r="K130" s="142">
        <f t="shared" si="287"/>
        <v>20.666300000000003</v>
      </c>
      <c r="L130" s="142">
        <f t="shared" si="287"/>
        <v>5861.3407000000016</v>
      </c>
      <c r="M130" s="142">
        <f t="shared" si="287"/>
        <v>723.5773999999999</v>
      </c>
      <c r="N130" s="142">
        <f t="shared" si="287"/>
        <v>0</v>
      </c>
      <c r="O130" s="142">
        <f t="shared" si="287"/>
        <v>0</v>
      </c>
      <c r="P130" s="142">
        <f t="shared" si="287"/>
        <v>1061.4401000000003</v>
      </c>
      <c r="Q130" s="142">
        <f t="shared" si="287"/>
        <v>1215.4617999999998</v>
      </c>
      <c r="R130" s="142">
        <f t="shared" si="287"/>
        <v>125.33459999999997</v>
      </c>
      <c r="S130" s="142">
        <f t="shared" si="287"/>
        <v>1098.9028000000003</v>
      </c>
      <c r="T130" s="142">
        <f t="shared" si="287"/>
        <v>1636.6240000000007</v>
      </c>
      <c r="U130" s="142">
        <f t="shared" si="287"/>
        <v>0</v>
      </c>
      <c r="V130" s="142">
        <f t="shared" si="287"/>
        <v>1200.2632000000003</v>
      </c>
      <c r="W130" s="142">
        <f t="shared" si="287"/>
        <v>1083.5355000000004</v>
      </c>
      <c r="X130" s="142">
        <f t="shared" si="287"/>
        <v>1773.9175000000009</v>
      </c>
      <c r="Y130" s="142">
        <f t="shared" si="287"/>
        <v>11865.563099999999</v>
      </c>
      <c r="Z130" s="142">
        <f t="shared" si="287"/>
        <v>505.95900000000017</v>
      </c>
      <c r="AA130" s="142">
        <f t="shared" si="287"/>
        <v>1433.9032000000002</v>
      </c>
      <c r="AB130" s="142">
        <f t="shared" si="287"/>
        <v>463.0086</v>
      </c>
      <c r="AC130" s="142">
        <f t="shared" si="287"/>
        <v>4644.8471999999992</v>
      </c>
      <c r="AD130" s="142">
        <f t="shared" si="287"/>
        <v>4817.8450999999995</v>
      </c>
      <c r="AE130" s="142">
        <f t="shared" si="287"/>
        <v>226133.00000000003</v>
      </c>
      <c r="AG130" s="142">
        <f t="shared" si="287"/>
        <v>1404384</v>
      </c>
      <c r="AH130" s="142">
        <f t="shared" si="287"/>
        <v>763.7</v>
      </c>
      <c r="AI130" s="142">
        <f t="shared" si="287"/>
        <v>854.30000000000007</v>
      </c>
      <c r="AJ130" s="142">
        <f t="shared" si="287"/>
        <v>1618</v>
      </c>
      <c r="AK130" s="142">
        <f t="shared" si="287"/>
        <v>756950.15399958822</v>
      </c>
      <c r="AL130" s="142">
        <f t="shared" si="287"/>
        <v>846818.851191742</v>
      </c>
      <c r="AM130" s="142">
        <f t="shared" si="287"/>
        <v>1603769.0051913303</v>
      </c>
      <c r="AN130" s="142">
        <f t="shared" si="287"/>
        <v>7.8658936620699178</v>
      </c>
      <c r="AO130" s="296"/>
      <c r="AP130" s="142">
        <f t="shared" si="287"/>
        <v>232010.35489423736</v>
      </c>
      <c r="AQ130" s="142">
        <f t="shared" si="287"/>
        <v>229926.15648455627</v>
      </c>
      <c r="AR130" s="142">
        <f t="shared" si="287"/>
        <v>1817.5115366514128</v>
      </c>
      <c r="AS130" s="142">
        <f t="shared" si="287"/>
        <v>266.68687302965157</v>
      </c>
      <c r="AT130" s="156"/>
      <c r="AU130" s="142">
        <f t="shared" ref="AU130:BD130" si="288">AU28-AU79</f>
        <v>23.766723101881816</v>
      </c>
      <c r="AV130" s="142">
        <f t="shared" si="288"/>
        <v>7002.2195768834736</v>
      </c>
      <c r="AW130" s="142">
        <f t="shared" si="288"/>
        <v>876.54013734517696</v>
      </c>
      <c r="AX130" s="193"/>
      <c r="AY130" s="193"/>
      <c r="AZ130" s="142">
        <f t="shared" si="288"/>
        <v>1250.8936149342014</v>
      </c>
      <c r="BA130" s="142">
        <f t="shared" si="288"/>
        <v>1508.2866414726809</v>
      </c>
      <c r="BB130" s="142">
        <f t="shared" si="288"/>
        <v>155.60404787204897</v>
      </c>
      <c r="BC130" s="142">
        <f t="shared" si="288"/>
        <v>1269.2238130622709</v>
      </c>
      <c r="BD130" s="142">
        <f t="shared" si="288"/>
        <v>1941.6713221970922</v>
      </c>
      <c r="BE130" s="193"/>
      <c r="BF130" s="142">
        <f t="shared" ref="BF130:BO130" si="289">BF28-BF79</f>
        <v>1411.0894085830632</v>
      </c>
      <c r="BG130" s="142">
        <f t="shared" si="289"/>
        <v>1347.6500657357296</v>
      </c>
      <c r="BH130" s="142">
        <f t="shared" si="289"/>
        <v>2289.5759615144261</v>
      </c>
      <c r="BI130" s="142">
        <f t="shared" si="289"/>
        <v>14153.46793646577</v>
      </c>
      <c r="BJ130" s="142">
        <f t="shared" si="289"/>
        <v>650.48069936448292</v>
      </c>
      <c r="BK130" s="142">
        <f t="shared" si="289"/>
        <v>1657.9401311555064</v>
      </c>
      <c r="BL130" s="142">
        <f t="shared" si="289"/>
        <v>570.32778448680097</v>
      </c>
      <c r="BM130" s="142">
        <f t="shared" si="289"/>
        <v>5475.4559161970355</v>
      </c>
      <c r="BN130" s="142">
        <f t="shared" si="289"/>
        <v>5799.2634052619414</v>
      </c>
      <c r="BO130" s="142">
        <f t="shared" si="289"/>
        <v>258238.12456652164</v>
      </c>
      <c r="BQ130" s="244">
        <f t="shared" si="155"/>
        <v>232010.35489423736</v>
      </c>
      <c r="BR130" s="297">
        <f t="shared" si="215"/>
        <v>23.766723101881816</v>
      </c>
      <c r="BS130" s="297">
        <f t="shared" si="215"/>
        <v>7002.2195768834736</v>
      </c>
      <c r="BT130" s="296">
        <f t="shared" si="179"/>
        <v>1411.0894085830632</v>
      </c>
      <c r="BU130" s="296">
        <f t="shared" si="180"/>
        <v>3637.2260272501558</v>
      </c>
      <c r="BV130" s="296">
        <f t="shared" si="181"/>
        <v>650.48069936448292</v>
      </c>
      <c r="BW130" s="296">
        <f t="shared" si="182"/>
        <v>1657.9401311555064</v>
      </c>
      <c r="BX130" s="296">
        <f t="shared" si="183"/>
        <v>570.32778448680097</v>
      </c>
      <c r="BY130" s="296">
        <f t="shared" si="184"/>
        <v>5475.4559161970355</v>
      </c>
      <c r="BZ130" s="296">
        <f t="shared" si="185"/>
        <v>5799.2634052618814</v>
      </c>
      <c r="CA130" s="25"/>
      <c r="CB130" s="133">
        <f t="shared" si="216"/>
        <v>89.843571813298212</v>
      </c>
      <c r="CC130" s="133">
        <f t="shared" si="217"/>
        <v>9.2034137646316259E-3</v>
      </c>
      <c r="CD130" s="133">
        <f t="shared" si="218"/>
        <v>2.7115359471562903</v>
      </c>
      <c r="CE130" s="133">
        <f t="shared" si="219"/>
        <v>0.54642954480548411</v>
      </c>
      <c r="CF130" s="133">
        <f t="shared" si="220"/>
        <v>1.4084775566565166</v>
      </c>
      <c r="CG130" s="133">
        <f t="shared" si="221"/>
        <v>0.25189181514401848</v>
      </c>
      <c r="CH130" s="133">
        <f t="shared" si="222"/>
        <v>0.64201989304968954</v>
      </c>
      <c r="CI130" s="133">
        <f t="shared" si="223"/>
        <v>0.22085344115790526</v>
      </c>
      <c r="CJ130" s="133">
        <f t="shared" si="224"/>
        <v>2.1203127638059378</v>
      </c>
      <c r="CK130" s="133">
        <f t="shared" si="225"/>
        <v>2.2457038111613059</v>
      </c>
      <c r="CQ130" s="262">
        <f t="shared" ref="CQ130:CX130" si="290">CQ28-CQ79</f>
        <v>2580.1749907501385</v>
      </c>
      <c r="CR130" s="262">
        <f t="shared" si="290"/>
        <v>1663.5992988793898</v>
      </c>
      <c r="CS130" s="262">
        <f t="shared" si="290"/>
        <v>664.00358768865078</v>
      </c>
      <c r="CT130" s="262">
        <f t="shared" si="290"/>
        <v>6578.6734252038659</v>
      </c>
      <c r="CU130" s="262">
        <f t="shared" si="290"/>
        <v>246068.13844450851</v>
      </c>
      <c r="CV130" s="262">
        <f t="shared" si="290"/>
        <v>257554.58974703058</v>
      </c>
      <c r="CW130" s="262">
        <f t="shared" si="290"/>
        <v>683.53481949112052</v>
      </c>
      <c r="CX130" s="262">
        <f t="shared" si="290"/>
        <v>258238.1245665217</v>
      </c>
      <c r="CZ130" s="255">
        <f t="shared" si="156"/>
        <v>0.99914565096893349</v>
      </c>
      <c r="DA130" s="255">
        <f t="shared" si="157"/>
        <v>0.64421134628045573</v>
      </c>
      <c r="DB130" s="255">
        <f t="shared" si="158"/>
        <v>0.25712841154002591</v>
      </c>
      <c r="DC130" s="255">
        <f t="shared" si="159"/>
        <v>2.5475221508237103</v>
      </c>
      <c r="DD130" s="255">
        <f t="shared" si="160"/>
        <v>95.287300764578532</v>
      </c>
      <c r="DE130" s="255">
        <f t="shared" si="161"/>
        <v>99.735308324191678</v>
      </c>
      <c r="DF130" s="255">
        <f t="shared" si="162"/>
        <v>0.26469167580832675</v>
      </c>
      <c r="DG130" s="255">
        <f t="shared" si="163"/>
        <v>100</v>
      </c>
      <c r="DI130" s="355">
        <f t="shared" si="164"/>
        <v>0</v>
      </c>
    </row>
    <row r="131" spans="1:113">
      <c r="A131" s="1">
        <f t="shared" si="196"/>
        <v>121</v>
      </c>
      <c r="B131" s="25">
        <v>43</v>
      </c>
      <c r="C131" s="1">
        <v>3</v>
      </c>
      <c r="D131" s="205">
        <v>2</v>
      </c>
      <c r="E131" s="20" t="s">
        <v>422</v>
      </c>
      <c r="F131" s="142">
        <f t="shared" ref="F131:AS131" si="291">F29-F80</f>
        <v>265994.37470000004</v>
      </c>
      <c r="G131" s="142">
        <f t="shared" si="291"/>
        <v>263272.38299999997</v>
      </c>
      <c r="H131" s="142">
        <f t="shared" si="291"/>
        <v>1995.4813999999997</v>
      </c>
      <c r="I131" s="142">
        <f t="shared" si="291"/>
        <v>726.51030000003198</v>
      </c>
      <c r="J131" s="153"/>
      <c r="K131" s="142">
        <f t="shared" si="291"/>
        <v>19.256400000000006</v>
      </c>
      <c r="L131" s="142">
        <f t="shared" si="291"/>
        <v>12199.616400000001</v>
      </c>
      <c r="M131" s="142">
        <f t="shared" si="291"/>
        <v>792.01589999999976</v>
      </c>
      <c r="N131" s="142">
        <f t="shared" si="291"/>
        <v>0</v>
      </c>
      <c r="O131" s="142">
        <f t="shared" si="291"/>
        <v>0</v>
      </c>
      <c r="P131" s="142">
        <f t="shared" si="291"/>
        <v>1017.9852999999998</v>
      </c>
      <c r="Q131" s="142">
        <f t="shared" si="291"/>
        <v>4988.3865000000005</v>
      </c>
      <c r="R131" s="142">
        <f t="shared" si="291"/>
        <v>536.42470000000014</v>
      </c>
      <c r="S131" s="142">
        <f t="shared" si="291"/>
        <v>2031.0825999999997</v>
      </c>
      <c r="T131" s="142">
        <f t="shared" si="291"/>
        <v>2833.7214000000004</v>
      </c>
      <c r="U131" s="142">
        <f t="shared" si="291"/>
        <v>0</v>
      </c>
      <c r="V131" s="142">
        <f t="shared" si="291"/>
        <v>3417.8510999999999</v>
      </c>
      <c r="W131" s="142">
        <f t="shared" si="291"/>
        <v>1774.2177999999999</v>
      </c>
      <c r="X131" s="142">
        <f t="shared" si="291"/>
        <v>3217.1677000000009</v>
      </c>
      <c r="Y131" s="142">
        <f t="shared" si="291"/>
        <v>16121.515900000002</v>
      </c>
      <c r="Z131" s="142">
        <f t="shared" si="291"/>
        <v>783.50139999999965</v>
      </c>
      <c r="AA131" s="142">
        <f t="shared" si="291"/>
        <v>2470.9557000000004</v>
      </c>
      <c r="AB131" s="142">
        <f t="shared" si="291"/>
        <v>814.22760000000005</v>
      </c>
      <c r="AC131" s="142">
        <f t="shared" si="291"/>
        <v>6052.796699999999</v>
      </c>
      <c r="AD131" s="142">
        <f t="shared" si="291"/>
        <v>6000.0345000000016</v>
      </c>
      <c r="AE131" s="142">
        <f t="shared" si="291"/>
        <v>302744</v>
      </c>
      <c r="AG131" s="142">
        <f t="shared" si="291"/>
        <v>1614366</v>
      </c>
      <c r="AH131" s="142">
        <f t="shared" si="291"/>
        <v>857</v>
      </c>
      <c r="AI131" s="142">
        <f t="shared" si="291"/>
        <v>1020.9</v>
      </c>
      <c r="AJ131" s="142">
        <f t="shared" si="291"/>
        <v>1877.8999999999999</v>
      </c>
      <c r="AK131" s="142">
        <f t="shared" si="291"/>
        <v>848918.84167151782</v>
      </c>
      <c r="AL131" s="142">
        <f t="shared" si="291"/>
        <v>1011383.4380754755</v>
      </c>
      <c r="AM131" s="142">
        <f t="shared" si="291"/>
        <v>1860302.2797469934</v>
      </c>
      <c r="AN131" s="142">
        <f t="shared" si="291"/>
        <v>11.399258830936699</v>
      </c>
      <c r="AO131" s="296"/>
      <c r="AP131" s="142">
        <f t="shared" si="291"/>
        <v>303777.65748969564</v>
      </c>
      <c r="AQ131" s="142">
        <f t="shared" si="291"/>
        <v>300649.70087714429</v>
      </c>
      <c r="AR131" s="142">
        <f t="shared" si="291"/>
        <v>2279.86811662732</v>
      </c>
      <c r="AS131" s="142">
        <f t="shared" si="291"/>
        <v>848.08849592400668</v>
      </c>
      <c r="AT131" s="156"/>
      <c r="AU131" s="142">
        <f t="shared" ref="AU131:BD131" si="292">AU29-AU80</f>
        <v>23.549485173809877</v>
      </c>
      <c r="AV131" s="142">
        <f t="shared" si="292"/>
        <v>15022.843565536701</v>
      </c>
      <c r="AW131" s="142">
        <f t="shared" si="292"/>
        <v>1005.7515393316879</v>
      </c>
      <c r="AX131" s="193"/>
      <c r="AY131" s="193"/>
      <c r="AZ131" s="142">
        <f t="shared" si="292"/>
        <v>1222.8571131087338</v>
      </c>
      <c r="BA131" s="142">
        <f t="shared" si="292"/>
        <v>5953.4854605193905</v>
      </c>
      <c r="BB131" s="142">
        <f t="shared" si="292"/>
        <v>656.55555291692872</v>
      </c>
      <c r="BC131" s="142">
        <f t="shared" si="292"/>
        <v>2760.7214239414707</v>
      </c>
      <c r="BD131" s="142">
        <f t="shared" si="292"/>
        <v>3423.4724757184908</v>
      </c>
      <c r="BE131" s="193"/>
      <c r="BF131" s="142">
        <f t="shared" ref="BF131:BO131" si="293">BF29-BF80</f>
        <v>3997.2644183860616</v>
      </c>
      <c r="BG131" s="142">
        <f t="shared" si="293"/>
        <v>2188.0789755681235</v>
      </c>
      <c r="BH131" s="142">
        <f t="shared" si="293"/>
        <v>4144.9927014081168</v>
      </c>
      <c r="BI131" s="142">
        <f t="shared" si="293"/>
        <v>19541.743092252233</v>
      </c>
      <c r="BJ131" s="142">
        <f t="shared" si="293"/>
        <v>1034.6540587381792</v>
      </c>
      <c r="BK131" s="142">
        <f t="shared" si="293"/>
        <v>2926.5126280078221</v>
      </c>
      <c r="BL131" s="142">
        <f t="shared" si="293"/>
        <v>1002.2169642506578</v>
      </c>
      <c r="BM131" s="142">
        <f t="shared" si="293"/>
        <v>7284.2813011830149</v>
      </c>
      <c r="BN131" s="142">
        <f t="shared" si="293"/>
        <v>7294.0781400725555</v>
      </c>
      <c r="BO131" s="142">
        <f t="shared" si="293"/>
        <v>348696.12972802069</v>
      </c>
      <c r="BQ131" s="244">
        <f t="shared" si="155"/>
        <v>303777.65748969564</v>
      </c>
      <c r="BR131" s="297">
        <f t="shared" si="215"/>
        <v>23.549485173809877</v>
      </c>
      <c r="BS131" s="297">
        <f t="shared" si="215"/>
        <v>15022.843565536701</v>
      </c>
      <c r="BT131" s="296">
        <f t="shared" si="179"/>
        <v>3997.2644183860616</v>
      </c>
      <c r="BU131" s="296">
        <f t="shared" si="180"/>
        <v>6333.0716769762403</v>
      </c>
      <c r="BV131" s="296">
        <f t="shared" si="181"/>
        <v>1034.6540587381792</v>
      </c>
      <c r="BW131" s="296">
        <f t="shared" si="182"/>
        <v>2926.5126280078221</v>
      </c>
      <c r="BX131" s="296">
        <f t="shared" si="183"/>
        <v>1002.2169642506578</v>
      </c>
      <c r="BY131" s="296">
        <f t="shared" si="184"/>
        <v>7284.2813011830149</v>
      </c>
      <c r="BZ131" s="296">
        <f t="shared" si="185"/>
        <v>7294.0781400725828</v>
      </c>
      <c r="CA131" s="25"/>
      <c r="CB131" s="133">
        <f t="shared" si="216"/>
        <v>87.11816151404922</v>
      </c>
      <c r="CC131" s="133">
        <f t="shared" si="217"/>
        <v>6.7535837556264898E-3</v>
      </c>
      <c r="CD131" s="133">
        <f t="shared" si="218"/>
        <v>4.3082908827391799</v>
      </c>
      <c r="CE131" s="133">
        <f t="shared" si="219"/>
        <v>1.1463460811864719</v>
      </c>
      <c r="CF131" s="133">
        <f t="shared" si="220"/>
        <v>1.8162150758357913</v>
      </c>
      <c r="CG131" s="133">
        <f t="shared" si="221"/>
        <v>0.2967208324179561</v>
      </c>
      <c r="CH131" s="133">
        <f t="shared" si="222"/>
        <v>0.83927304564305638</v>
      </c>
      <c r="CI131" s="133">
        <f t="shared" si="223"/>
        <v>0.28741843651444493</v>
      </c>
      <c r="CJ131" s="133">
        <f t="shared" si="224"/>
        <v>2.0890054922217454</v>
      </c>
      <c r="CK131" s="133">
        <f t="shared" si="225"/>
        <v>2.0918150556365163</v>
      </c>
      <c r="CQ131" s="262">
        <f t="shared" ref="CQ131:CX131" si="294">CQ29-CQ80</f>
        <v>1033.3049394498416</v>
      </c>
      <c r="CR131" s="262">
        <f t="shared" si="294"/>
        <v>2833.7422461791593</v>
      </c>
      <c r="CS131" s="262">
        <f t="shared" si="294"/>
        <v>673.8550800152359</v>
      </c>
      <c r="CT131" s="262">
        <f t="shared" si="294"/>
        <v>6376.925886207373</v>
      </c>
      <c r="CU131" s="262">
        <f t="shared" si="294"/>
        <v>337323.16290379968</v>
      </c>
      <c r="CV131" s="262">
        <f t="shared" si="294"/>
        <v>348240.99105565134</v>
      </c>
      <c r="CW131" s="262">
        <f t="shared" si="294"/>
        <v>455.13867236934919</v>
      </c>
      <c r="CX131" s="262">
        <f t="shared" si="294"/>
        <v>348696.12972802063</v>
      </c>
      <c r="CZ131" s="255">
        <f t="shared" si="156"/>
        <v>0.29633392841377643</v>
      </c>
      <c r="DA131" s="255">
        <f t="shared" si="157"/>
        <v>0.81266810973481374</v>
      </c>
      <c r="DB131" s="255">
        <f t="shared" si="158"/>
        <v>0.19324994531509021</v>
      </c>
      <c r="DC131" s="255">
        <f t="shared" si="159"/>
        <v>1.828791702156634</v>
      </c>
      <c r="DD131" s="255">
        <f t="shared" si="160"/>
        <v>96.738430439967402</v>
      </c>
      <c r="DE131" s="255">
        <f t="shared" si="161"/>
        <v>99.869474125587701</v>
      </c>
      <c r="DF131" s="255">
        <f t="shared" si="162"/>
        <v>0.13052587441230068</v>
      </c>
      <c r="DG131" s="255">
        <f t="shared" si="163"/>
        <v>100</v>
      </c>
      <c r="DI131" s="355">
        <f t="shared" si="164"/>
        <v>0</v>
      </c>
    </row>
    <row r="132" spans="1:113">
      <c r="A132" s="1">
        <f t="shared" si="196"/>
        <v>122</v>
      </c>
      <c r="B132" s="25">
        <v>50</v>
      </c>
      <c r="C132" s="1">
        <v>3</v>
      </c>
      <c r="D132" s="205">
        <v>2</v>
      </c>
      <c r="E132" s="20" t="s">
        <v>300</v>
      </c>
      <c r="F132" s="142">
        <f t="shared" ref="F132:AS132" si="295">F30-F81</f>
        <v>165752.2568</v>
      </c>
      <c r="G132" s="142">
        <f t="shared" si="295"/>
        <v>164834.1635</v>
      </c>
      <c r="H132" s="142">
        <f t="shared" si="295"/>
        <v>545.92129999999986</v>
      </c>
      <c r="I132" s="142">
        <f t="shared" si="295"/>
        <v>372.17200000000645</v>
      </c>
      <c r="J132" s="153"/>
      <c r="K132" s="142">
        <f t="shared" si="295"/>
        <v>11.529099999999998</v>
      </c>
      <c r="L132" s="142">
        <f t="shared" si="295"/>
        <v>12066.360399999994</v>
      </c>
      <c r="M132" s="142">
        <f t="shared" si="295"/>
        <v>1562.1025000000004</v>
      </c>
      <c r="N132" s="142">
        <f t="shared" si="295"/>
        <v>0</v>
      </c>
      <c r="O132" s="142">
        <f t="shared" si="295"/>
        <v>0</v>
      </c>
      <c r="P132" s="142">
        <f t="shared" si="295"/>
        <v>1397.0505000000003</v>
      </c>
      <c r="Q132" s="142">
        <f t="shared" si="295"/>
        <v>2503.6421999999993</v>
      </c>
      <c r="R132" s="142">
        <f t="shared" si="295"/>
        <v>424.75959999999998</v>
      </c>
      <c r="S132" s="142">
        <f t="shared" si="295"/>
        <v>3365.6947999999993</v>
      </c>
      <c r="T132" s="142">
        <f t="shared" si="295"/>
        <v>2813.1107999999967</v>
      </c>
      <c r="U132" s="142">
        <f t="shared" si="295"/>
        <v>0</v>
      </c>
      <c r="V132" s="142">
        <f t="shared" si="295"/>
        <v>3321.8357000000001</v>
      </c>
      <c r="W132" s="142">
        <f t="shared" si="295"/>
        <v>1978.1543999999999</v>
      </c>
      <c r="X132" s="142">
        <f t="shared" si="295"/>
        <v>3927.5661999999993</v>
      </c>
      <c r="Y132" s="142">
        <f t="shared" si="295"/>
        <v>13164.441099999996</v>
      </c>
      <c r="Z132" s="142">
        <f t="shared" si="295"/>
        <v>742.50609999999983</v>
      </c>
      <c r="AA132" s="142">
        <f t="shared" si="295"/>
        <v>2326.6781000000001</v>
      </c>
      <c r="AB132" s="142">
        <f t="shared" si="295"/>
        <v>626.41269999999997</v>
      </c>
      <c r="AC132" s="142">
        <f t="shared" si="295"/>
        <v>4642.8002000000006</v>
      </c>
      <c r="AD132" s="142">
        <f t="shared" si="295"/>
        <v>4826.0439999999962</v>
      </c>
      <c r="AE132" s="142">
        <f t="shared" si="295"/>
        <v>200222.14370000002</v>
      </c>
      <c r="AG132" s="142">
        <f t="shared" si="295"/>
        <v>925045</v>
      </c>
      <c r="AH132" s="142">
        <f t="shared" si="295"/>
        <v>435.6</v>
      </c>
      <c r="AI132" s="142">
        <f t="shared" si="295"/>
        <v>576.80000000000007</v>
      </c>
      <c r="AJ132" s="142">
        <f t="shared" si="295"/>
        <v>1012.4000000000002</v>
      </c>
      <c r="AK132" s="142">
        <f t="shared" si="295"/>
        <v>433129.7813040344</v>
      </c>
      <c r="AL132" s="142">
        <f t="shared" si="295"/>
        <v>573581.79258839996</v>
      </c>
      <c r="AM132" s="142">
        <f t="shared" si="295"/>
        <v>1006711.5738924344</v>
      </c>
      <c r="AN132" s="142">
        <f t="shared" si="295"/>
        <v>3.1544764858097603</v>
      </c>
      <c r="AO132" s="296"/>
      <c r="AP132" s="142">
        <f t="shared" si="295"/>
        <v>179583.09114821572</v>
      </c>
      <c r="AQ132" s="142">
        <f t="shared" si="295"/>
        <v>178585.04181784639</v>
      </c>
      <c r="AR132" s="142">
        <f t="shared" si="295"/>
        <v>592.19755609459628</v>
      </c>
      <c r="AS132" s="142">
        <f t="shared" si="295"/>
        <v>405.8517742747589</v>
      </c>
      <c r="AT132" s="156"/>
      <c r="AU132" s="142">
        <f t="shared" ref="AU132:BD132" si="296">AU30-AU81</f>
        <v>12.846725709250162</v>
      </c>
      <c r="AV132" s="142">
        <f t="shared" si="296"/>
        <v>13358.435500846974</v>
      </c>
      <c r="AW132" s="142">
        <f t="shared" si="296"/>
        <v>1720.0876942979842</v>
      </c>
      <c r="AX132" s="193"/>
      <c r="AY132" s="193"/>
      <c r="AZ132" s="142">
        <f t="shared" si="296"/>
        <v>1543.6102929855949</v>
      </c>
      <c r="BA132" s="142">
        <f t="shared" si="296"/>
        <v>2775.9626161715396</v>
      </c>
      <c r="BB132" s="142">
        <f t="shared" si="296"/>
        <v>466.92874712362351</v>
      </c>
      <c r="BC132" s="142">
        <f t="shared" si="296"/>
        <v>3737.4220440655772</v>
      </c>
      <c r="BD132" s="142">
        <f t="shared" si="296"/>
        <v>3114.4241062026581</v>
      </c>
      <c r="BE132" s="193"/>
      <c r="BF132" s="142">
        <f t="shared" ref="BF132:BO132" si="297">BF30-BF81</f>
        <v>3625.6825511610277</v>
      </c>
      <c r="BG132" s="142">
        <f t="shared" si="297"/>
        <v>2197.3250277685302</v>
      </c>
      <c r="BH132" s="142">
        <f t="shared" si="297"/>
        <v>4403.3538474237266</v>
      </c>
      <c r="BI132" s="142">
        <f t="shared" si="297"/>
        <v>14612.118238709107</v>
      </c>
      <c r="BJ132" s="142">
        <f t="shared" si="297"/>
        <v>843.65737813962687</v>
      </c>
      <c r="BK132" s="142">
        <f t="shared" si="297"/>
        <v>2544.4178656370041</v>
      </c>
      <c r="BL132" s="142">
        <f t="shared" si="297"/>
        <v>701.36825801165503</v>
      </c>
      <c r="BM132" s="142">
        <f t="shared" si="297"/>
        <v>5151.2751140654327</v>
      </c>
      <c r="BN132" s="142">
        <f t="shared" si="297"/>
        <v>5371.3996228553879</v>
      </c>
      <c r="BO132" s="142">
        <f t="shared" si="297"/>
        <v>217792.8530398343</v>
      </c>
      <c r="BQ132" s="244">
        <f t="shared" si="155"/>
        <v>179583.09114821572</v>
      </c>
      <c r="BR132" s="297">
        <f t="shared" si="215"/>
        <v>12.846725709250162</v>
      </c>
      <c r="BS132" s="297">
        <f t="shared" si="215"/>
        <v>13358.435500846974</v>
      </c>
      <c r="BT132" s="296">
        <f t="shared" si="179"/>
        <v>3625.6825511610277</v>
      </c>
      <c r="BU132" s="296">
        <f t="shared" si="180"/>
        <v>6600.6788751922568</v>
      </c>
      <c r="BV132" s="296">
        <f t="shared" si="181"/>
        <v>843.65737813962687</v>
      </c>
      <c r="BW132" s="296">
        <f t="shared" si="182"/>
        <v>2544.4178656370041</v>
      </c>
      <c r="BX132" s="296">
        <f t="shared" si="183"/>
        <v>701.36825801165503</v>
      </c>
      <c r="BY132" s="296">
        <f t="shared" si="184"/>
        <v>5151.2751140654327</v>
      </c>
      <c r="BZ132" s="296">
        <f t="shared" si="185"/>
        <v>5371.3996228553879</v>
      </c>
      <c r="CA132" s="25"/>
      <c r="CB132" s="133">
        <f t="shared" si="216"/>
        <v>82.455915628861334</v>
      </c>
      <c r="CC132" s="133">
        <f t="shared" si="217"/>
        <v>5.8985983837130298E-3</v>
      </c>
      <c r="CD132" s="133">
        <f t="shared" si="218"/>
        <v>6.1335509014171903</v>
      </c>
      <c r="CE132" s="133">
        <f t="shared" si="219"/>
        <v>1.6647389942120325</v>
      </c>
      <c r="CF132" s="133">
        <f t="shared" si="220"/>
        <v>3.0307141777443878</v>
      </c>
      <c r="CG132" s="133">
        <f t="shared" si="221"/>
        <v>0.38736687929117763</v>
      </c>
      <c r="CH132" s="133">
        <f t="shared" si="222"/>
        <v>1.1682742707684859</v>
      </c>
      <c r="CI132" s="133">
        <f t="shared" si="223"/>
        <v>0.32203456092444632</v>
      </c>
      <c r="CJ132" s="133">
        <f t="shared" si="224"/>
        <v>2.3652177021269218</v>
      </c>
      <c r="CK132" s="133">
        <f t="shared" si="225"/>
        <v>2.4662882862702986</v>
      </c>
      <c r="CQ132" s="262">
        <f t="shared" ref="CQ132:CX132" si="298">CQ30-CQ81</f>
        <v>813.30968658886263</v>
      </c>
      <c r="CR132" s="262">
        <f t="shared" si="298"/>
        <v>2530.9219746182362</v>
      </c>
      <c r="CS132" s="262">
        <f t="shared" si="298"/>
        <v>797.93300100294164</v>
      </c>
      <c r="CT132" s="262">
        <f t="shared" si="298"/>
        <v>9705.9556142853289</v>
      </c>
      <c r="CU132" s="262">
        <f t="shared" si="298"/>
        <v>203541.18838495258</v>
      </c>
      <c r="CV132" s="262">
        <f t="shared" si="298"/>
        <v>217389.30866144795</v>
      </c>
      <c r="CW132" s="262">
        <f t="shared" si="298"/>
        <v>428.30448490278718</v>
      </c>
      <c r="CX132" s="262">
        <f t="shared" si="298"/>
        <v>217817.61314635075</v>
      </c>
      <c r="CZ132" s="255">
        <f t="shared" si="156"/>
        <v>0.3733902299454559</v>
      </c>
      <c r="DA132" s="255">
        <f t="shared" si="157"/>
        <v>1.161945509391713</v>
      </c>
      <c r="DB132" s="255">
        <f t="shared" si="158"/>
        <v>0.36633079826598491</v>
      </c>
      <c r="DC132" s="255">
        <f t="shared" si="159"/>
        <v>4.4560012728465344</v>
      </c>
      <c r="DD132" s="255">
        <f t="shared" si="160"/>
        <v>93.445697730694576</v>
      </c>
      <c r="DE132" s="255">
        <f t="shared" si="161"/>
        <v>99.803365541144274</v>
      </c>
      <c r="DF132" s="255">
        <f t="shared" si="162"/>
        <v>0.19663445885572675</v>
      </c>
      <c r="DG132" s="255">
        <f t="shared" si="163"/>
        <v>100</v>
      </c>
      <c r="DI132" s="355">
        <f t="shared" si="164"/>
        <v>-24.760106516449014</v>
      </c>
    </row>
    <row r="133" spans="1:113">
      <c r="A133" s="1">
        <f t="shared" si="196"/>
        <v>123</v>
      </c>
      <c r="B133" s="25">
        <v>9</v>
      </c>
      <c r="C133" s="1">
        <v>4</v>
      </c>
      <c r="D133" s="205">
        <v>2</v>
      </c>
      <c r="E133" s="4" t="s">
        <v>560</v>
      </c>
      <c r="F133" s="142">
        <f t="shared" ref="F133:AS133" si="299">F31-F82</f>
        <v>334510.65490000002</v>
      </c>
      <c r="G133" s="142">
        <f t="shared" si="299"/>
        <v>333224.64160000003</v>
      </c>
      <c r="H133" s="142">
        <f t="shared" si="299"/>
        <v>972.97050000000002</v>
      </c>
      <c r="I133" s="142">
        <f t="shared" si="299"/>
        <v>313.04280000001353</v>
      </c>
      <c r="J133" s="153"/>
      <c r="K133" s="142">
        <f t="shared" si="299"/>
        <v>33.758699999999997</v>
      </c>
      <c r="L133" s="142">
        <f t="shared" si="299"/>
        <v>13229.9632</v>
      </c>
      <c r="M133" s="142">
        <f t="shared" si="299"/>
        <v>1589.0909999999997</v>
      </c>
      <c r="N133" s="142">
        <f t="shared" si="299"/>
        <v>0</v>
      </c>
      <c r="O133" s="142">
        <f t="shared" si="299"/>
        <v>0</v>
      </c>
      <c r="P133" s="142">
        <f t="shared" si="299"/>
        <v>1328.3749</v>
      </c>
      <c r="Q133" s="142">
        <f t="shared" si="299"/>
        <v>6161.3448000000008</v>
      </c>
      <c r="R133" s="142">
        <f t="shared" si="299"/>
        <v>647.5027</v>
      </c>
      <c r="S133" s="142">
        <f t="shared" si="299"/>
        <v>880.76990000000023</v>
      </c>
      <c r="T133" s="142">
        <f t="shared" si="299"/>
        <v>2622.8798999999981</v>
      </c>
      <c r="U133" s="142">
        <f t="shared" si="299"/>
        <v>0</v>
      </c>
      <c r="V133" s="142">
        <f t="shared" si="299"/>
        <v>1708.6849000000002</v>
      </c>
      <c r="W133" s="142">
        <f t="shared" si="299"/>
        <v>1653.0087000000003</v>
      </c>
      <c r="X133" s="142">
        <f t="shared" si="299"/>
        <v>4011.7674000000006</v>
      </c>
      <c r="Y133" s="142">
        <f t="shared" si="299"/>
        <v>13154.162200000001</v>
      </c>
      <c r="Z133" s="142">
        <f t="shared" si="299"/>
        <v>886.16230000000019</v>
      </c>
      <c r="AA133" s="142">
        <f t="shared" si="299"/>
        <v>1893.2251000000003</v>
      </c>
      <c r="AB133" s="142">
        <f t="shared" si="299"/>
        <v>610.19989999999996</v>
      </c>
      <c r="AC133" s="142">
        <f t="shared" si="299"/>
        <v>6596.4969999999985</v>
      </c>
      <c r="AD133" s="142">
        <f t="shared" si="299"/>
        <v>3168.0779000000039</v>
      </c>
      <c r="AE133" s="142">
        <f t="shared" si="299"/>
        <v>368302.00000000006</v>
      </c>
      <c r="AG133" s="142">
        <f t="shared" si="299"/>
        <v>2361621</v>
      </c>
      <c r="AH133" s="142">
        <f t="shared" si="299"/>
        <v>1416.8</v>
      </c>
      <c r="AI133" s="142">
        <f t="shared" si="299"/>
        <v>1427.8</v>
      </c>
      <c r="AJ133" s="142">
        <f t="shared" si="299"/>
        <v>2844.6</v>
      </c>
      <c r="AK133" s="142">
        <f t="shared" si="299"/>
        <v>1400462.5638297759</v>
      </c>
      <c r="AL133" s="142">
        <f t="shared" si="299"/>
        <v>1411336.4323305122</v>
      </c>
      <c r="AM133" s="142">
        <f t="shared" si="299"/>
        <v>2811798.9961602883</v>
      </c>
      <c r="AN133" s="142">
        <f t="shared" si="299"/>
        <v>12.962544971197453</v>
      </c>
      <c r="AO133" s="296"/>
      <c r="AP133" s="142">
        <f t="shared" si="299"/>
        <v>395852.50864397717</v>
      </c>
      <c r="AQ133" s="142">
        <f t="shared" si="299"/>
        <v>394324.16884096613</v>
      </c>
      <c r="AR133" s="142">
        <f t="shared" si="299"/>
        <v>1152.5665316431755</v>
      </c>
      <c r="AS133" s="142">
        <f t="shared" si="299"/>
        <v>375.77327136789404</v>
      </c>
      <c r="AT133" s="156"/>
      <c r="AU133" s="142">
        <f t="shared" ref="AU133:BD133" si="300">AU31-AU82</f>
        <v>40.675834331753649</v>
      </c>
      <c r="AV133" s="142">
        <f t="shared" si="300"/>
        <v>16582.663885458882</v>
      </c>
      <c r="AW133" s="142">
        <f t="shared" si="300"/>
        <v>2033.2843631267497</v>
      </c>
      <c r="AX133" s="193"/>
      <c r="AY133" s="193"/>
      <c r="AZ133" s="142">
        <f t="shared" si="300"/>
        <v>1691.8532562011283</v>
      </c>
      <c r="BA133" s="142">
        <f t="shared" si="300"/>
        <v>7638.3910082343327</v>
      </c>
      <c r="BB133" s="142">
        <f t="shared" si="300"/>
        <v>789.58743841952446</v>
      </c>
      <c r="BC133" s="142">
        <f t="shared" si="300"/>
        <v>1065.944985683698</v>
      </c>
      <c r="BD133" s="142">
        <f t="shared" si="300"/>
        <v>3363.6028337934513</v>
      </c>
      <c r="BE133" s="193"/>
      <c r="BF133" s="142">
        <f t="shared" ref="BF133:BO133" si="301">BF31-BF82</f>
        <v>2195.2655466091519</v>
      </c>
      <c r="BG133" s="142">
        <f t="shared" si="301"/>
        <v>2209.1235173469058</v>
      </c>
      <c r="BH133" s="142">
        <f t="shared" si="301"/>
        <v>5289.781457256222</v>
      </c>
      <c r="BI133" s="142">
        <f t="shared" si="301"/>
        <v>16890.865706207442</v>
      </c>
      <c r="BJ133" s="142">
        <f t="shared" si="301"/>
        <v>1211.2675450683419</v>
      </c>
      <c r="BK133" s="142">
        <f t="shared" si="301"/>
        <v>2342.7934438744205</v>
      </c>
      <c r="BL133" s="142">
        <f t="shared" si="301"/>
        <v>833.11301178294389</v>
      </c>
      <c r="BM133" s="142">
        <f t="shared" si="301"/>
        <v>8282.2364958267244</v>
      </c>
      <c r="BN133" s="142">
        <f t="shared" si="301"/>
        <v>4221.4552096550105</v>
      </c>
      <c r="BO133" s="142">
        <f t="shared" si="301"/>
        <v>439060.88459118753</v>
      </c>
      <c r="BQ133" s="244">
        <f t="shared" si="155"/>
        <v>395852.50864397717</v>
      </c>
      <c r="BR133" s="297">
        <f t="shared" si="215"/>
        <v>40.675834331753649</v>
      </c>
      <c r="BS133" s="297">
        <f t="shared" si="215"/>
        <v>16582.663885458882</v>
      </c>
      <c r="BT133" s="296">
        <f t="shared" si="179"/>
        <v>2195.2655466091519</v>
      </c>
      <c r="BU133" s="296">
        <f t="shared" si="180"/>
        <v>7498.9049746031278</v>
      </c>
      <c r="BV133" s="296">
        <f t="shared" si="181"/>
        <v>1211.2675450683419</v>
      </c>
      <c r="BW133" s="296">
        <f t="shared" si="182"/>
        <v>2342.7934438744205</v>
      </c>
      <c r="BX133" s="296">
        <f t="shared" si="183"/>
        <v>833.11301178294389</v>
      </c>
      <c r="BY133" s="296">
        <f t="shared" si="184"/>
        <v>8282.2364958267244</v>
      </c>
      <c r="BZ133" s="296">
        <f t="shared" si="185"/>
        <v>4221.4552096549887</v>
      </c>
      <c r="CA133" s="25"/>
      <c r="CB133" s="133">
        <f t="shared" si="216"/>
        <v>90.158910195919205</v>
      </c>
      <c r="CC133" s="133">
        <f t="shared" si="217"/>
        <v>9.2642810505944254E-3</v>
      </c>
      <c r="CD133" s="133">
        <f t="shared" si="218"/>
        <v>3.7768483751175217</v>
      </c>
      <c r="CE133" s="133">
        <f t="shared" si="219"/>
        <v>0.49999114556815466</v>
      </c>
      <c r="CF133" s="133">
        <f t="shared" si="220"/>
        <v>1.7079419364777637</v>
      </c>
      <c r="CG133" s="133">
        <f t="shared" si="221"/>
        <v>0.27587689716339936</v>
      </c>
      <c r="CH133" s="133">
        <f t="shared" si="222"/>
        <v>0.533591929068291</v>
      </c>
      <c r="CI133" s="133">
        <f t="shared" si="223"/>
        <v>0.18974885739563455</v>
      </c>
      <c r="CJ133" s="133">
        <f t="shared" si="224"/>
        <v>1.8863526190765931</v>
      </c>
      <c r="CK133" s="133">
        <f t="shared" si="225"/>
        <v>0.96147376316284294</v>
      </c>
      <c r="CQ133" s="262">
        <f t="shared" ref="CQ133:CX133" si="302">CQ31-CQ82</f>
        <v>761.87725388807348</v>
      </c>
      <c r="CR133" s="262">
        <f t="shared" si="302"/>
        <v>2194.1545128557668</v>
      </c>
      <c r="CS133" s="262">
        <f t="shared" si="302"/>
        <v>871.04396982025423</v>
      </c>
      <c r="CT133" s="262">
        <f t="shared" si="302"/>
        <v>4613.0295707153928</v>
      </c>
      <c r="CU133" s="262">
        <f t="shared" si="302"/>
        <v>430307.88625316031</v>
      </c>
      <c r="CV133" s="262">
        <f t="shared" si="302"/>
        <v>438747.99156043987</v>
      </c>
      <c r="CW133" s="262">
        <f t="shared" si="302"/>
        <v>312.89303074764706</v>
      </c>
      <c r="CX133" s="262">
        <f t="shared" si="302"/>
        <v>439060.88459118747</v>
      </c>
      <c r="CZ133" s="255">
        <f t="shared" si="156"/>
        <v>0.17352428344817428</v>
      </c>
      <c r="DA133" s="255">
        <f t="shared" si="157"/>
        <v>0.49973809780362438</v>
      </c>
      <c r="DB133" s="255">
        <f t="shared" si="158"/>
        <v>0.19838796859148342</v>
      </c>
      <c r="DC133" s="255">
        <f t="shared" si="159"/>
        <v>1.0506582874059973</v>
      </c>
      <c r="DD133" s="255">
        <f t="shared" si="160"/>
        <v>98.006427207429979</v>
      </c>
      <c r="DE133" s="255">
        <f t="shared" si="161"/>
        <v>99.928735844679267</v>
      </c>
      <c r="DF133" s="255">
        <f t="shared" si="162"/>
        <v>7.1264155320732769E-2</v>
      </c>
      <c r="DG133" s="255">
        <f t="shared" si="163"/>
        <v>100</v>
      </c>
      <c r="DI133" s="355">
        <f t="shared" si="164"/>
        <v>0</v>
      </c>
    </row>
    <row r="134" spans="1:113">
      <c r="A134" s="1">
        <f t="shared" si="196"/>
        <v>124</v>
      </c>
      <c r="B134" s="25">
        <v>20</v>
      </c>
      <c r="C134" s="1">
        <v>4</v>
      </c>
      <c r="D134" s="205">
        <v>2</v>
      </c>
      <c r="E134" s="21" t="s">
        <v>601</v>
      </c>
      <c r="F134" s="142">
        <f t="shared" ref="F134:AS134" si="303">F32-F83</f>
        <v>295417.17479999998</v>
      </c>
      <c r="G134" s="142">
        <f t="shared" si="303"/>
        <v>293970.60470000003</v>
      </c>
      <c r="H134" s="142">
        <f t="shared" si="303"/>
        <v>943.47149999999988</v>
      </c>
      <c r="I134" s="142">
        <f t="shared" si="303"/>
        <v>503.09859999997298</v>
      </c>
      <c r="J134" s="153"/>
      <c r="K134" s="142">
        <f t="shared" si="303"/>
        <v>46.90349999999998</v>
      </c>
      <c r="L134" s="142">
        <f t="shared" si="303"/>
        <v>12051.481399999999</v>
      </c>
      <c r="M134" s="142">
        <f t="shared" si="303"/>
        <v>1613.5235000000002</v>
      </c>
      <c r="N134" s="142">
        <f t="shared" si="303"/>
        <v>0</v>
      </c>
      <c r="O134" s="142">
        <f t="shared" si="303"/>
        <v>0</v>
      </c>
      <c r="P134" s="142">
        <f t="shared" si="303"/>
        <v>1571.1594999999998</v>
      </c>
      <c r="Q134" s="142">
        <f t="shared" si="303"/>
        <v>4316.595800000001</v>
      </c>
      <c r="R134" s="142">
        <f t="shared" si="303"/>
        <v>759.96599999999989</v>
      </c>
      <c r="S134" s="142">
        <f t="shared" si="303"/>
        <v>827.23119999999994</v>
      </c>
      <c r="T134" s="142">
        <f t="shared" si="303"/>
        <v>2963.0053999999982</v>
      </c>
      <c r="U134" s="142">
        <f t="shared" si="303"/>
        <v>0</v>
      </c>
      <c r="V134" s="142">
        <f t="shared" si="303"/>
        <v>4061.5845000000004</v>
      </c>
      <c r="W134" s="142">
        <f t="shared" si="303"/>
        <v>1104.3769</v>
      </c>
      <c r="X134" s="142">
        <f t="shared" si="303"/>
        <v>2667.1666000000005</v>
      </c>
      <c r="Y134" s="142">
        <f t="shared" si="303"/>
        <v>13191.312300000001</v>
      </c>
      <c r="Z134" s="142">
        <f t="shared" si="303"/>
        <v>682.46090000000027</v>
      </c>
      <c r="AA134" s="142">
        <f t="shared" si="303"/>
        <v>1851.4542999999999</v>
      </c>
      <c r="AB134" s="142">
        <f t="shared" si="303"/>
        <v>545.16369999999995</v>
      </c>
      <c r="AC134" s="142">
        <f t="shared" si="303"/>
        <v>7202.9927999999991</v>
      </c>
      <c r="AD134" s="142">
        <f t="shared" si="303"/>
        <v>2909.2406000000019</v>
      </c>
      <c r="AE134" s="142">
        <f t="shared" si="303"/>
        <v>328539.99999999994</v>
      </c>
      <c r="AG134" s="142">
        <f t="shared" si="303"/>
        <v>2149485</v>
      </c>
      <c r="AH134" s="142">
        <f t="shared" si="303"/>
        <v>1251.3</v>
      </c>
      <c r="AI134" s="142">
        <f t="shared" si="303"/>
        <v>1244.8000000000002</v>
      </c>
      <c r="AJ134" s="142">
        <f t="shared" si="303"/>
        <v>2496.1</v>
      </c>
      <c r="AK134" s="142">
        <f t="shared" si="303"/>
        <v>1239688.9178631108</v>
      </c>
      <c r="AL134" s="142">
        <f t="shared" si="303"/>
        <v>1233244.7671224189</v>
      </c>
      <c r="AM134" s="142">
        <f t="shared" si="303"/>
        <v>2472933.6849855296</v>
      </c>
      <c r="AN134" s="142">
        <f t="shared" si="303"/>
        <v>8.1384012766649789</v>
      </c>
      <c r="AO134" s="296"/>
      <c r="AP134" s="142">
        <f t="shared" si="303"/>
        <v>338032.95418555196</v>
      </c>
      <c r="AQ134" s="142">
        <f t="shared" si="303"/>
        <v>336370.43458323518</v>
      </c>
      <c r="AR134" s="142">
        <f t="shared" si="303"/>
        <v>1081.202117722552</v>
      </c>
      <c r="AS134" s="142">
        <f t="shared" si="303"/>
        <v>581.31748459421158</v>
      </c>
      <c r="AT134" s="156"/>
      <c r="AU134" s="142">
        <f t="shared" ref="AU134:BD134" si="304">AU32-AU83</f>
        <v>55.710549634120582</v>
      </c>
      <c r="AV134" s="142">
        <f t="shared" si="304"/>
        <v>14413.063778663049</v>
      </c>
      <c r="AW134" s="142">
        <f t="shared" si="304"/>
        <v>1914.104729842642</v>
      </c>
      <c r="AX134" s="193"/>
      <c r="AY134" s="193"/>
      <c r="AZ134" s="142">
        <f t="shared" si="304"/>
        <v>1872.1488566708088</v>
      </c>
      <c r="BA134" s="142">
        <f t="shared" si="304"/>
        <v>5201.4305217785841</v>
      </c>
      <c r="BB134" s="142">
        <f t="shared" si="304"/>
        <v>895.49637135943158</v>
      </c>
      <c r="BC134" s="142">
        <f t="shared" si="304"/>
        <v>990.68389928765259</v>
      </c>
      <c r="BD134" s="142">
        <f t="shared" si="304"/>
        <v>3539.1993997239297</v>
      </c>
      <c r="BE134" s="193"/>
      <c r="BF134" s="142">
        <f t="shared" ref="BF134:BO134" si="305">BF32-BF83</f>
        <v>4838.5626637414898</v>
      </c>
      <c r="BG134" s="142">
        <f t="shared" si="305"/>
        <v>1400.8687837748696</v>
      </c>
      <c r="BH134" s="142">
        <f t="shared" si="305"/>
        <v>3571.066096383378</v>
      </c>
      <c r="BI134" s="142">
        <f t="shared" si="305"/>
        <v>15970.733525558368</v>
      </c>
      <c r="BJ134" s="142">
        <f t="shared" si="305"/>
        <v>887.78294921224756</v>
      </c>
      <c r="BK134" s="142">
        <f t="shared" si="305"/>
        <v>2163.4994427528986</v>
      </c>
      <c r="BL134" s="142">
        <f t="shared" si="305"/>
        <v>691.49326504954001</v>
      </c>
      <c r="BM134" s="142">
        <f t="shared" si="305"/>
        <v>8528.2567775049356</v>
      </c>
      <c r="BN134" s="142">
        <f t="shared" si="305"/>
        <v>3699.7010910387517</v>
      </c>
      <c r="BO134" s="142">
        <f t="shared" si="305"/>
        <v>378282.95958330727</v>
      </c>
      <c r="BQ134" s="244">
        <f t="shared" si="155"/>
        <v>338032.95418555196</v>
      </c>
      <c r="BR134" s="297">
        <f t="shared" si="215"/>
        <v>55.710549634120582</v>
      </c>
      <c r="BS134" s="297">
        <f t="shared" si="215"/>
        <v>14413.063778663049</v>
      </c>
      <c r="BT134" s="296">
        <f t="shared" si="179"/>
        <v>4838.5626637414898</v>
      </c>
      <c r="BU134" s="296">
        <f t="shared" si="180"/>
        <v>4971.9348801582473</v>
      </c>
      <c r="BV134" s="296">
        <f t="shared" si="181"/>
        <v>887.78294921224756</v>
      </c>
      <c r="BW134" s="296">
        <f t="shared" si="182"/>
        <v>2163.4994427528986</v>
      </c>
      <c r="BX134" s="296">
        <f t="shared" si="183"/>
        <v>691.49326504954001</v>
      </c>
      <c r="BY134" s="296">
        <f t="shared" si="184"/>
        <v>8528.2567775049356</v>
      </c>
      <c r="BZ134" s="296">
        <f t="shared" si="185"/>
        <v>3699.7010910388199</v>
      </c>
      <c r="CA134" s="25"/>
      <c r="CB134" s="133">
        <f t="shared" si="216"/>
        <v>89.359815350368379</v>
      </c>
      <c r="CC134" s="133">
        <f t="shared" si="217"/>
        <v>1.4727216286847237E-2</v>
      </c>
      <c r="CD134" s="133">
        <f t="shared" si="218"/>
        <v>3.8101276870995124</v>
      </c>
      <c r="CE134" s="133">
        <f t="shared" si="219"/>
        <v>1.2790855472504885</v>
      </c>
      <c r="CF134" s="133">
        <f t="shared" si="220"/>
        <v>1.3143428098466341</v>
      </c>
      <c r="CG134" s="133">
        <f t="shared" si="221"/>
        <v>0.23468753395346528</v>
      </c>
      <c r="CH134" s="133">
        <f t="shared" si="222"/>
        <v>0.57192622293535866</v>
      </c>
      <c r="CI134" s="133">
        <f t="shared" si="223"/>
        <v>0.18279788912808698</v>
      </c>
      <c r="CJ134" s="133">
        <f t="shared" si="224"/>
        <v>2.2544649610701808</v>
      </c>
      <c r="CK134" s="133">
        <f t="shared" si="225"/>
        <v>0.97802478206105548</v>
      </c>
      <c r="CQ134" s="262">
        <f t="shared" ref="CQ134:CX134" si="306">CQ32-CQ83</f>
        <v>1830.4261329607448</v>
      </c>
      <c r="CR134" s="262">
        <f t="shared" si="306"/>
        <v>1903.7040276856305</v>
      </c>
      <c r="CS134" s="262">
        <f t="shared" si="306"/>
        <v>1104.8526010834837</v>
      </c>
      <c r="CT134" s="262">
        <f t="shared" si="306"/>
        <v>5143.7162657111621</v>
      </c>
      <c r="CU134" s="262">
        <f t="shared" si="306"/>
        <v>367994.40500753251</v>
      </c>
      <c r="CV134" s="262">
        <f t="shared" si="306"/>
        <v>377977.10403497348</v>
      </c>
      <c r="CW134" s="262">
        <f t="shared" si="306"/>
        <v>305.85554833370111</v>
      </c>
      <c r="CX134" s="262">
        <f t="shared" si="306"/>
        <v>378282.95958330721</v>
      </c>
      <c r="CZ134" s="255">
        <f t="shared" si="156"/>
        <v>0.48387750137543267</v>
      </c>
      <c r="DA134" s="255">
        <f t="shared" si="157"/>
        <v>0.50324868711575887</v>
      </c>
      <c r="DB134" s="255">
        <f t="shared" si="158"/>
        <v>0.29207041266160128</v>
      </c>
      <c r="DC134" s="255">
        <f t="shared" si="159"/>
        <v>1.3597536276487732</v>
      </c>
      <c r="DD134" s="255">
        <f t="shared" si="160"/>
        <v>97.280196129609465</v>
      </c>
      <c r="DE134" s="255">
        <f t="shared" si="161"/>
        <v>99.919146358410998</v>
      </c>
      <c r="DF134" s="255">
        <f t="shared" si="162"/>
        <v>8.0853641588987363E-2</v>
      </c>
      <c r="DG134" s="255">
        <f t="shared" si="163"/>
        <v>100</v>
      </c>
      <c r="DI134" s="355">
        <f t="shared" si="164"/>
        <v>0</v>
      </c>
    </row>
    <row r="135" spans="1:113">
      <c r="A135" s="1">
        <f t="shared" si="196"/>
        <v>125</v>
      </c>
      <c r="B135" s="25">
        <v>29</v>
      </c>
      <c r="C135" s="1">
        <v>4</v>
      </c>
      <c r="D135" s="205">
        <v>2</v>
      </c>
      <c r="E135" s="20" t="s">
        <v>131</v>
      </c>
      <c r="F135" s="142">
        <f t="shared" ref="F135:AS135" si="307">F33-F84</f>
        <v>257310.8357</v>
      </c>
      <c r="G135" s="142">
        <f t="shared" si="307"/>
        <v>255656.91999999998</v>
      </c>
      <c r="H135" s="142">
        <f t="shared" si="307"/>
        <v>992.8877</v>
      </c>
      <c r="I135" s="142">
        <f t="shared" si="307"/>
        <v>661.02800000000411</v>
      </c>
      <c r="J135" s="153"/>
      <c r="K135" s="142">
        <f t="shared" si="307"/>
        <v>34.459899999999998</v>
      </c>
      <c r="L135" s="142">
        <f t="shared" si="307"/>
        <v>10103.549000000001</v>
      </c>
      <c r="M135" s="142">
        <f t="shared" si="307"/>
        <v>4191.6774999999998</v>
      </c>
      <c r="N135" s="142">
        <f t="shared" si="307"/>
        <v>0</v>
      </c>
      <c r="O135" s="142">
        <f t="shared" si="307"/>
        <v>0</v>
      </c>
      <c r="P135" s="142">
        <f t="shared" si="307"/>
        <v>1172.0752000000002</v>
      </c>
      <c r="Q135" s="142">
        <f t="shared" si="307"/>
        <v>1519.0565999999999</v>
      </c>
      <c r="R135" s="142">
        <f t="shared" si="307"/>
        <v>71.112800000000107</v>
      </c>
      <c r="S135" s="142">
        <f t="shared" si="307"/>
        <v>330.61369999999988</v>
      </c>
      <c r="T135" s="142">
        <f t="shared" si="307"/>
        <v>2819.0132000000012</v>
      </c>
      <c r="U135" s="142">
        <f t="shared" si="307"/>
        <v>0</v>
      </c>
      <c r="V135" s="142">
        <f t="shared" si="307"/>
        <v>2090.0023999999999</v>
      </c>
      <c r="W135" s="142">
        <f t="shared" si="307"/>
        <v>1129.0128</v>
      </c>
      <c r="X135" s="142">
        <f t="shared" si="307"/>
        <v>1691.6153000000004</v>
      </c>
      <c r="Y135" s="142">
        <f t="shared" si="307"/>
        <v>11832.524899999999</v>
      </c>
      <c r="Z135" s="142">
        <f t="shared" si="307"/>
        <v>626.72760000000039</v>
      </c>
      <c r="AA135" s="142">
        <f t="shared" si="307"/>
        <v>1576.6724999999999</v>
      </c>
      <c r="AB135" s="142">
        <f t="shared" si="307"/>
        <v>446.38380000000029</v>
      </c>
      <c r="AC135" s="142">
        <f t="shared" si="307"/>
        <v>5864.0343000000003</v>
      </c>
      <c r="AD135" s="142">
        <f t="shared" si="307"/>
        <v>3318.7066999999961</v>
      </c>
      <c r="AE135" s="142">
        <f t="shared" si="307"/>
        <v>284192</v>
      </c>
      <c r="AG135" s="142">
        <f t="shared" si="307"/>
        <v>1789790</v>
      </c>
      <c r="AH135" s="142">
        <f t="shared" si="307"/>
        <v>1007.3</v>
      </c>
      <c r="AI135" s="142">
        <f t="shared" si="307"/>
        <v>1071.0999999999999</v>
      </c>
      <c r="AJ135" s="142">
        <f t="shared" si="307"/>
        <v>2078.4</v>
      </c>
      <c r="AK135" s="142">
        <f t="shared" si="307"/>
        <v>997922.24445632717</v>
      </c>
      <c r="AL135" s="142">
        <f t="shared" si="307"/>
        <v>1061206.3355348052</v>
      </c>
      <c r="AM135" s="142">
        <f t="shared" si="307"/>
        <v>2059128.5799911325</v>
      </c>
      <c r="AN135" s="142">
        <f t="shared" si="307"/>
        <v>8.385802697757736</v>
      </c>
      <c r="AO135" s="296"/>
      <c r="AP135" s="142">
        <f t="shared" si="307"/>
        <v>293520.5513515246</v>
      </c>
      <c r="AQ135" s="142">
        <f t="shared" si="307"/>
        <v>291629.1464295247</v>
      </c>
      <c r="AR135" s="142">
        <f t="shared" si="307"/>
        <v>1133.2041426858639</v>
      </c>
      <c r="AS135" s="142">
        <f t="shared" si="307"/>
        <v>758.20077931400965</v>
      </c>
      <c r="AT135" s="156"/>
      <c r="AU135" s="142">
        <f t="shared" ref="AU135:BD135" si="308">AU33-AU84</f>
        <v>41.878933049510422</v>
      </c>
      <c r="AV135" s="142">
        <f t="shared" si="308"/>
        <v>12534.241550121689</v>
      </c>
      <c r="AW135" s="142">
        <f t="shared" si="308"/>
        <v>4908.5353398532998</v>
      </c>
      <c r="AX135" s="193"/>
      <c r="AY135" s="193"/>
      <c r="AZ135" s="142">
        <f t="shared" si="308"/>
        <v>1440.8975408843307</v>
      </c>
      <c r="BA135" s="142">
        <f t="shared" si="308"/>
        <v>2008.4013438728753</v>
      </c>
      <c r="BB135" s="142">
        <f t="shared" si="308"/>
        <v>168.82695210390148</v>
      </c>
      <c r="BC135" s="142">
        <f t="shared" si="308"/>
        <v>608.16120980977757</v>
      </c>
      <c r="BD135" s="142">
        <f t="shared" si="308"/>
        <v>3399.4191635975021</v>
      </c>
      <c r="BE135" s="193"/>
      <c r="BF135" s="142">
        <f t="shared" ref="BF135:BO135" si="309">BF33-BF84</f>
        <v>2481.2111968102827</v>
      </c>
      <c r="BG135" s="142">
        <f t="shared" si="309"/>
        <v>1572.00238200892</v>
      </c>
      <c r="BH135" s="142">
        <f t="shared" si="309"/>
        <v>2565.6406936498333</v>
      </c>
      <c r="BI135" s="142">
        <f t="shared" si="309"/>
        <v>14747.59777903424</v>
      </c>
      <c r="BJ135" s="142">
        <f t="shared" si="309"/>
        <v>835.10571064112605</v>
      </c>
      <c r="BK135" s="142">
        <f t="shared" si="309"/>
        <v>1878.8607828992924</v>
      </c>
      <c r="BL135" s="142">
        <f t="shared" si="309"/>
        <v>595.15472521636275</v>
      </c>
      <c r="BM135" s="142">
        <f t="shared" si="309"/>
        <v>7064.9058525891041</v>
      </c>
      <c r="BN135" s="142">
        <f t="shared" si="309"/>
        <v>4373.5707076883491</v>
      </c>
      <c r="BO135" s="142">
        <f t="shared" si="309"/>
        <v>327463.12388619909</v>
      </c>
      <c r="BQ135" s="244">
        <f t="shared" si="155"/>
        <v>293520.5513515246</v>
      </c>
      <c r="BR135" s="297">
        <f t="shared" si="215"/>
        <v>41.878933049510422</v>
      </c>
      <c r="BS135" s="297">
        <f t="shared" si="215"/>
        <v>12534.241550121689</v>
      </c>
      <c r="BT135" s="296">
        <f t="shared" si="179"/>
        <v>2481.2111968102827</v>
      </c>
      <c r="BU135" s="296">
        <f t="shared" si="180"/>
        <v>4137.6430756587533</v>
      </c>
      <c r="BV135" s="296">
        <f t="shared" si="181"/>
        <v>835.10571064112605</v>
      </c>
      <c r="BW135" s="296">
        <f t="shared" si="182"/>
        <v>1878.8607828992924</v>
      </c>
      <c r="BX135" s="296">
        <f t="shared" si="183"/>
        <v>595.15472521636275</v>
      </c>
      <c r="BY135" s="296">
        <f t="shared" si="184"/>
        <v>7064.9058525891041</v>
      </c>
      <c r="BZ135" s="296">
        <f t="shared" si="185"/>
        <v>4373.5707076882827</v>
      </c>
      <c r="CA135" s="25"/>
      <c r="CB135" s="133">
        <f t="shared" si="216"/>
        <v>89.634688592761876</v>
      </c>
      <c r="CC135" s="133">
        <f t="shared" si="217"/>
        <v>1.2788900488246826E-2</v>
      </c>
      <c r="CD135" s="133">
        <f t="shared" si="218"/>
        <v>3.827680320571798</v>
      </c>
      <c r="CE135" s="133">
        <f t="shared" si="219"/>
        <v>0.75770705640509317</v>
      </c>
      <c r="CF135" s="133">
        <f t="shared" si="220"/>
        <v>1.2635447394976538</v>
      </c>
      <c r="CG135" s="133">
        <f t="shared" si="221"/>
        <v>0.25502282538883503</v>
      </c>
      <c r="CH135" s="133">
        <f t="shared" si="222"/>
        <v>0.57376255396385933</v>
      </c>
      <c r="CI135" s="133">
        <f t="shared" si="223"/>
        <v>0.18174709816278201</v>
      </c>
      <c r="CJ135" s="133">
        <f t="shared" si="224"/>
        <v>2.1574660892334006</v>
      </c>
      <c r="CK135" s="133">
        <f t="shared" si="225"/>
        <v>1.3355918235264426</v>
      </c>
      <c r="CQ135" s="262">
        <f t="shared" ref="CQ135:CX135" si="310">CQ33-CQ84</f>
        <v>808.51589186204228</v>
      </c>
      <c r="CR135" s="262">
        <f t="shared" si="310"/>
        <v>1722.0177806856771</v>
      </c>
      <c r="CS135" s="262">
        <f t="shared" si="310"/>
        <v>903.33172429875822</v>
      </c>
      <c r="CT135" s="262">
        <f t="shared" si="310"/>
        <v>6385.6338430037576</v>
      </c>
      <c r="CU135" s="262">
        <f t="shared" si="310"/>
        <v>317029.12278238562</v>
      </c>
      <c r="CV135" s="262">
        <f t="shared" si="310"/>
        <v>326848.62202223588</v>
      </c>
      <c r="CW135" s="262">
        <f t="shared" si="310"/>
        <v>614.50186396322238</v>
      </c>
      <c r="CX135" s="262">
        <f t="shared" si="310"/>
        <v>327463.12388619903</v>
      </c>
      <c r="CZ135" s="255">
        <f t="shared" si="156"/>
        <v>0.24690288245800165</v>
      </c>
      <c r="DA135" s="255">
        <f t="shared" si="157"/>
        <v>0.52586616784493811</v>
      </c>
      <c r="DB135" s="255">
        <f t="shared" si="158"/>
        <v>0.2758575419358324</v>
      </c>
      <c r="DC135" s="255">
        <f t="shared" si="159"/>
        <v>1.9500314316988294</v>
      </c>
      <c r="DD135" s="255">
        <f t="shared" si="160"/>
        <v>96.813686689363081</v>
      </c>
      <c r="DE135" s="255">
        <f t="shared" si="161"/>
        <v>99.812344713300689</v>
      </c>
      <c r="DF135" s="255">
        <f t="shared" si="162"/>
        <v>0.18765528669932799</v>
      </c>
      <c r="DG135" s="255">
        <f t="shared" si="163"/>
        <v>100</v>
      </c>
      <c r="DI135" s="355">
        <f t="shared" si="164"/>
        <v>0</v>
      </c>
    </row>
    <row r="136" spans="1:113">
      <c r="A136" s="1">
        <f t="shared" si="196"/>
        <v>126</v>
      </c>
      <c r="B136" s="25">
        <v>30</v>
      </c>
      <c r="C136" s="1">
        <v>4</v>
      </c>
      <c r="D136" s="205">
        <v>2</v>
      </c>
      <c r="E136" s="20" t="s">
        <v>133</v>
      </c>
      <c r="F136" s="142">
        <f t="shared" ref="F136:AS136" si="311">F34-F85</f>
        <v>205973.67519999997</v>
      </c>
      <c r="G136" s="142">
        <f t="shared" si="311"/>
        <v>205205.79240000001</v>
      </c>
      <c r="H136" s="142">
        <f t="shared" si="311"/>
        <v>522.35479999999995</v>
      </c>
      <c r="I136" s="142">
        <f t="shared" si="311"/>
        <v>245.52799999999476</v>
      </c>
      <c r="J136" s="153"/>
      <c r="K136" s="142">
        <f t="shared" si="311"/>
        <v>15.316799999999999</v>
      </c>
      <c r="L136" s="142">
        <f t="shared" si="311"/>
        <v>5730.0839999999989</v>
      </c>
      <c r="M136" s="142">
        <f t="shared" si="311"/>
        <v>733.6228000000001</v>
      </c>
      <c r="N136" s="142">
        <f t="shared" si="311"/>
        <v>0</v>
      </c>
      <c r="O136" s="142">
        <f t="shared" si="311"/>
        <v>0</v>
      </c>
      <c r="P136" s="142">
        <f t="shared" si="311"/>
        <v>879.40920000000006</v>
      </c>
      <c r="Q136" s="142">
        <f t="shared" si="311"/>
        <v>1460.4819999999995</v>
      </c>
      <c r="R136" s="142">
        <f t="shared" si="311"/>
        <v>145.28</v>
      </c>
      <c r="S136" s="142">
        <f t="shared" si="311"/>
        <v>1152.1332</v>
      </c>
      <c r="T136" s="142">
        <f t="shared" si="311"/>
        <v>1359.1567999999993</v>
      </c>
      <c r="U136" s="142">
        <f t="shared" si="311"/>
        <v>0</v>
      </c>
      <c r="V136" s="142">
        <f t="shared" si="311"/>
        <v>1306.2840000000001</v>
      </c>
      <c r="W136" s="142">
        <f t="shared" si="311"/>
        <v>834.44159999999988</v>
      </c>
      <c r="X136" s="142">
        <f t="shared" si="311"/>
        <v>1500.9692</v>
      </c>
      <c r="Y136" s="142">
        <f t="shared" si="311"/>
        <v>10035.229200000002</v>
      </c>
      <c r="Z136" s="142">
        <f t="shared" si="311"/>
        <v>756.52719999999977</v>
      </c>
      <c r="AA136" s="142">
        <f t="shared" si="311"/>
        <v>1527.3711999999996</v>
      </c>
      <c r="AB136" s="142">
        <f t="shared" si="311"/>
        <v>427.28679999999986</v>
      </c>
      <c r="AC136" s="142">
        <f t="shared" si="311"/>
        <v>4383.7720000000008</v>
      </c>
      <c r="AD136" s="142">
        <f t="shared" si="311"/>
        <v>2940.2720000000008</v>
      </c>
      <c r="AE136" s="142">
        <f t="shared" si="311"/>
        <v>225395.99999999997</v>
      </c>
      <c r="AG136" s="142">
        <f t="shared" si="311"/>
        <v>1330636</v>
      </c>
      <c r="AH136" s="142">
        <f t="shared" si="311"/>
        <v>728.4</v>
      </c>
      <c r="AI136" s="142">
        <f t="shared" si="311"/>
        <v>793.3</v>
      </c>
      <c r="AJ136" s="142">
        <f t="shared" si="311"/>
        <v>1521.7</v>
      </c>
      <c r="AK136" s="142">
        <f t="shared" si="311"/>
        <v>722316.54624687624</v>
      </c>
      <c r="AL136" s="142">
        <f t="shared" si="311"/>
        <v>786679.39293623297</v>
      </c>
      <c r="AM136" s="142">
        <f t="shared" si="311"/>
        <v>1508995.9391831094</v>
      </c>
      <c r="AN136" s="142">
        <f t="shared" si="311"/>
        <v>2.5995955924008189</v>
      </c>
      <c r="AO136" s="296"/>
      <c r="AP136" s="142">
        <f t="shared" si="311"/>
        <v>233223.94520047476</v>
      </c>
      <c r="AQ136" s="142">
        <f t="shared" si="311"/>
        <v>232353.79282189207</v>
      </c>
      <c r="AR136" s="142">
        <f t="shared" si="311"/>
        <v>591.63324485915155</v>
      </c>
      <c r="AS136" s="142">
        <f t="shared" si="311"/>
        <v>278.51913372351646</v>
      </c>
      <c r="AT136" s="156"/>
      <c r="AU136" s="142">
        <f t="shared" ref="AU136:BD136" si="312">AU34-AU85</f>
        <v>17.578387840687906</v>
      </c>
      <c r="AV136" s="142">
        <f t="shared" si="312"/>
        <v>6598.7848587269127</v>
      </c>
      <c r="AW136" s="142">
        <f t="shared" si="312"/>
        <v>849.79455807725674</v>
      </c>
      <c r="AX136" s="193"/>
      <c r="AY136" s="193"/>
      <c r="AZ136" s="142">
        <f t="shared" si="312"/>
        <v>1008.3400880561352</v>
      </c>
      <c r="BA136" s="142">
        <f t="shared" si="312"/>
        <v>1688.8705881011581</v>
      </c>
      <c r="BB136" s="142">
        <f t="shared" si="312"/>
        <v>168.3622203502772</v>
      </c>
      <c r="BC136" s="142">
        <f t="shared" si="312"/>
        <v>1308.4884780613336</v>
      </c>
      <c r="BD136" s="142">
        <f t="shared" si="312"/>
        <v>1574.9289260807511</v>
      </c>
      <c r="BE136" s="193"/>
      <c r="BF136" s="142">
        <f t="shared" ref="BF136:BO136" si="313">BF34-BF85</f>
        <v>1502.2203424032036</v>
      </c>
      <c r="BG136" s="142">
        <f t="shared" si="313"/>
        <v>973.55291046906223</v>
      </c>
      <c r="BH136" s="142">
        <f t="shared" si="313"/>
        <v>1767.3449937091177</v>
      </c>
      <c r="BI136" s="142">
        <f t="shared" si="313"/>
        <v>11535.014971963461</v>
      </c>
      <c r="BJ136" s="142">
        <f t="shared" si="313"/>
        <v>886.78456780416059</v>
      </c>
      <c r="BK136" s="142">
        <f t="shared" si="313"/>
        <v>1742.6997894801441</v>
      </c>
      <c r="BL136" s="142">
        <f t="shared" si="313"/>
        <v>498.22680126349837</v>
      </c>
      <c r="BM136" s="142">
        <f t="shared" si="313"/>
        <v>5015.3550389882676</v>
      </c>
      <c r="BN136" s="142">
        <f t="shared" si="313"/>
        <v>3391.9487744273924</v>
      </c>
      <c r="BO136" s="142">
        <f t="shared" si="313"/>
        <v>255618.44166558719</v>
      </c>
      <c r="BQ136" s="244">
        <f t="shared" si="155"/>
        <v>233223.94520047476</v>
      </c>
      <c r="BR136" s="297">
        <f t="shared" si="215"/>
        <v>17.578387840687906</v>
      </c>
      <c r="BS136" s="297">
        <f t="shared" si="215"/>
        <v>6598.7848587269127</v>
      </c>
      <c r="BT136" s="296">
        <f t="shared" si="179"/>
        <v>1502.2203424032036</v>
      </c>
      <c r="BU136" s="296">
        <f t="shared" si="180"/>
        <v>2740.8979041781799</v>
      </c>
      <c r="BV136" s="296">
        <f t="shared" si="181"/>
        <v>886.78456780416059</v>
      </c>
      <c r="BW136" s="296">
        <f t="shared" si="182"/>
        <v>1742.6997894801441</v>
      </c>
      <c r="BX136" s="296">
        <f t="shared" si="183"/>
        <v>498.22680126349837</v>
      </c>
      <c r="BY136" s="296">
        <f t="shared" si="184"/>
        <v>5015.3550389882676</v>
      </c>
      <c r="BZ136" s="296">
        <f t="shared" si="185"/>
        <v>3391.9487744274084</v>
      </c>
      <c r="CA136" s="25"/>
      <c r="CB136" s="133">
        <f t="shared" si="216"/>
        <v>91.239092015743509</v>
      </c>
      <c r="CC136" s="133">
        <f t="shared" si="217"/>
        <v>6.8768073720145871E-3</v>
      </c>
      <c r="CD136" s="133">
        <f t="shared" si="218"/>
        <v>2.5814979606830453</v>
      </c>
      <c r="CE136" s="133">
        <f t="shared" si="219"/>
        <v>0.58768073720145875</v>
      </c>
      <c r="CF136" s="133">
        <f t="shared" si="220"/>
        <v>1.0722614089651479</v>
      </c>
      <c r="CG136" s="133">
        <f t="shared" si="221"/>
        <v>0.34691728891935603</v>
      </c>
      <c r="CH136" s="133">
        <f t="shared" si="222"/>
        <v>0.68175824018207221</v>
      </c>
      <c r="CI136" s="133">
        <f t="shared" si="223"/>
        <v>0.19491035076229105</v>
      </c>
      <c r="CJ136" s="133">
        <f t="shared" si="224"/>
        <v>1.9620474197044069</v>
      </c>
      <c r="CK136" s="133">
        <f t="shared" si="225"/>
        <v>1.3269577704667057</v>
      </c>
      <c r="CQ136" s="262">
        <f t="shared" ref="CQ136:CX136" si="314">CQ34-CQ85</f>
        <v>662.37319322707276</v>
      </c>
      <c r="CR136" s="262">
        <f t="shared" si="314"/>
        <v>1417.2926452002512</v>
      </c>
      <c r="CS136" s="262">
        <f t="shared" si="314"/>
        <v>356.94722571845034</v>
      </c>
      <c r="CT136" s="262">
        <f t="shared" si="314"/>
        <v>3684.2551565352433</v>
      </c>
      <c r="CU136" s="262">
        <f t="shared" si="314"/>
        <v>249209.96273054348</v>
      </c>
      <c r="CV136" s="262">
        <f t="shared" si="314"/>
        <v>255330.83095122449</v>
      </c>
      <c r="CW136" s="262">
        <f t="shared" si="314"/>
        <v>287.61071436268492</v>
      </c>
      <c r="CX136" s="262">
        <f t="shared" si="314"/>
        <v>255618.44166558719</v>
      </c>
      <c r="CZ136" s="255">
        <f t="shared" si="156"/>
        <v>0.25912574574475439</v>
      </c>
      <c r="DA136" s="255">
        <f t="shared" si="157"/>
        <v>0.55445633576564246</v>
      </c>
      <c r="DB136" s="255">
        <f t="shared" si="158"/>
        <v>0.13964063914661781</v>
      </c>
      <c r="DC136" s="255">
        <f t="shared" si="159"/>
        <v>1.4413103892383359</v>
      </c>
      <c r="DD136" s="255">
        <f t="shared" si="160"/>
        <v>97.492951254500028</v>
      </c>
      <c r="DE136" s="255">
        <f t="shared" si="161"/>
        <v>99.887484364395362</v>
      </c>
      <c r="DF136" s="255">
        <f t="shared" si="162"/>
        <v>0.11251563560462965</v>
      </c>
      <c r="DG136" s="255">
        <f t="shared" si="163"/>
        <v>100</v>
      </c>
      <c r="DI136" s="355">
        <f t="shared" si="164"/>
        <v>0</v>
      </c>
    </row>
    <row r="137" spans="1:113">
      <c r="A137" s="1">
        <f t="shared" si="196"/>
        <v>127</v>
      </c>
      <c r="B137" s="25">
        <v>35</v>
      </c>
      <c r="C137" s="1">
        <v>4</v>
      </c>
      <c r="D137" s="205">
        <v>2</v>
      </c>
      <c r="E137" s="20" t="s">
        <v>485</v>
      </c>
      <c r="F137" s="142">
        <f t="shared" ref="F137:AS137" si="315">F35-F86</f>
        <v>217457.58800000002</v>
      </c>
      <c r="G137" s="142">
        <f t="shared" si="315"/>
        <v>215394.54080000002</v>
      </c>
      <c r="H137" s="142">
        <f t="shared" si="315"/>
        <v>1064.2578000000001</v>
      </c>
      <c r="I137" s="142">
        <f t="shared" si="315"/>
        <v>998.78940000000023</v>
      </c>
      <c r="J137" s="153"/>
      <c r="K137" s="142">
        <f t="shared" si="315"/>
        <v>276.77780000000001</v>
      </c>
      <c r="L137" s="142">
        <f t="shared" si="315"/>
        <v>14765.706200000001</v>
      </c>
      <c r="M137" s="142">
        <f t="shared" si="315"/>
        <v>1684.6236000000001</v>
      </c>
      <c r="N137" s="142">
        <f t="shared" si="315"/>
        <v>0</v>
      </c>
      <c r="O137" s="142">
        <f t="shared" si="315"/>
        <v>0</v>
      </c>
      <c r="P137" s="142">
        <f t="shared" si="315"/>
        <v>900.85099999999989</v>
      </c>
      <c r="Q137" s="142">
        <f t="shared" si="315"/>
        <v>2572.5457999999994</v>
      </c>
      <c r="R137" s="142">
        <f t="shared" si="315"/>
        <v>280.54879999999997</v>
      </c>
      <c r="S137" s="142">
        <f t="shared" si="315"/>
        <v>6535.6346000000003</v>
      </c>
      <c r="T137" s="142">
        <f t="shared" si="315"/>
        <v>2791.502400000003</v>
      </c>
      <c r="U137" s="142">
        <f t="shared" si="315"/>
        <v>0</v>
      </c>
      <c r="V137" s="142">
        <f t="shared" si="315"/>
        <v>6527.4479999999994</v>
      </c>
      <c r="W137" s="142">
        <f t="shared" si="315"/>
        <v>2265.9596000000001</v>
      </c>
      <c r="X137" s="142">
        <f t="shared" si="315"/>
        <v>3140.4991999999988</v>
      </c>
      <c r="Y137" s="142">
        <f t="shared" si="315"/>
        <v>12454.021199999996</v>
      </c>
      <c r="Z137" s="142">
        <f t="shared" si="315"/>
        <v>754.26019999999983</v>
      </c>
      <c r="AA137" s="142">
        <f t="shared" si="315"/>
        <v>2001.9307999999999</v>
      </c>
      <c r="AB137" s="142">
        <f t="shared" si="315"/>
        <v>621.46420000000001</v>
      </c>
      <c r="AC137" s="142">
        <f t="shared" si="315"/>
        <v>5603.8242</v>
      </c>
      <c r="AD137" s="142">
        <f t="shared" si="315"/>
        <v>3472.5417999999963</v>
      </c>
      <c r="AE137" s="142">
        <f t="shared" si="315"/>
        <v>256888</v>
      </c>
      <c r="AG137" s="142">
        <f t="shared" si="315"/>
        <v>1632322</v>
      </c>
      <c r="AH137" s="142">
        <f t="shared" si="315"/>
        <v>888.9</v>
      </c>
      <c r="AI137" s="142">
        <f t="shared" si="315"/>
        <v>1006.8</v>
      </c>
      <c r="AJ137" s="142">
        <f t="shared" si="315"/>
        <v>1895.6999999999998</v>
      </c>
      <c r="AK137" s="142">
        <f t="shared" si="315"/>
        <v>880605.98093645752</v>
      </c>
      <c r="AL137" s="142">
        <f t="shared" si="315"/>
        <v>997500.37747310684</v>
      </c>
      <c r="AM137" s="142">
        <f t="shared" si="315"/>
        <v>1878106.3584095645</v>
      </c>
      <c r="AN137" s="142">
        <f t="shared" si="315"/>
        <v>9.1336681209950541</v>
      </c>
      <c r="AO137" s="296"/>
      <c r="AP137" s="142">
        <f t="shared" si="315"/>
        <v>248780.14068954898</v>
      </c>
      <c r="AQ137" s="142">
        <f t="shared" si="315"/>
        <v>246419.05610577908</v>
      </c>
      <c r="AR137" s="142">
        <f t="shared" si="315"/>
        <v>1216.2073383466118</v>
      </c>
      <c r="AS137" s="142">
        <f t="shared" si="315"/>
        <v>1144.8772454232403</v>
      </c>
      <c r="AT137" s="156"/>
      <c r="AU137" s="142">
        <f t="shared" ref="AU137:BD137" si="316">AU35-AU86</f>
        <v>316.60090201890421</v>
      </c>
      <c r="AV137" s="142">
        <f t="shared" si="316"/>
        <v>17451.810815862118</v>
      </c>
      <c r="AW137" s="142">
        <f t="shared" si="316"/>
        <v>2015.9585011425577</v>
      </c>
      <c r="AX137" s="193"/>
      <c r="AY137" s="193"/>
      <c r="AZ137" s="142">
        <f t="shared" si="316"/>
        <v>1075.9443249327301</v>
      </c>
      <c r="BA137" s="142">
        <f t="shared" si="316"/>
        <v>3106.9954495750699</v>
      </c>
      <c r="BB137" s="142">
        <f t="shared" si="316"/>
        <v>341.40626961406764</v>
      </c>
      <c r="BC137" s="142">
        <f t="shared" si="316"/>
        <v>7634.5998265354219</v>
      </c>
      <c r="BD137" s="142">
        <f t="shared" si="316"/>
        <v>3276.9064440622715</v>
      </c>
      <c r="BE137" s="193"/>
      <c r="BF137" s="142">
        <f t="shared" ref="BF137:BO137" si="317">BF35-BF86</f>
        <v>7506.1368209780439</v>
      </c>
      <c r="BG137" s="142">
        <f t="shared" si="317"/>
        <v>2727.8334869053315</v>
      </c>
      <c r="BH137" s="142">
        <f t="shared" si="317"/>
        <v>3950.7501109024288</v>
      </c>
      <c r="BI137" s="142">
        <f t="shared" si="317"/>
        <v>14988.680391908794</v>
      </c>
      <c r="BJ137" s="142">
        <f t="shared" si="317"/>
        <v>948.12188819218227</v>
      </c>
      <c r="BK137" s="142">
        <f t="shared" si="317"/>
        <v>2328.1990213314075</v>
      </c>
      <c r="BL137" s="142">
        <f t="shared" si="317"/>
        <v>761.8163810981921</v>
      </c>
      <c r="BM137" s="142">
        <f t="shared" si="317"/>
        <v>6596.5144975489402</v>
      </c>
      <c r="BN137" s="142">
        <f t="shared" si="317"/>
        <v>4354.0286037380729</v>
      </c>
      <c r="BO137" s="142">
        <f t="shared" si="317"/>
        <v>295721.95321812457</v>
      </c>
      <c r="BQ137" s="244">
        <f t="shared" si="155"/>
        <v>248780.14068954898</v>
      </c>
      <c r="BR137" s="297">
        <f t="shared" si="215"/>
        <v>316.60090201890421</v>
      </c>
      <c r="BS137" s="297">
        <f t="shared" si="215"/>
        <v>17451.810815862118</v>
      </c>
      <c r="BT137" s="296">
        <f t="shared" si="179"/>
        <v>7506.1368209780439</v>
      </c>
      <c r="BU137" s="296">
        <f t="shared" si="180"/>
        <v>6678.5835978077603</v>
      </c>
      <c r="BV137" s="296">
        <f t="shared" si="181"/>
        <v>948.12188819218227</v>
      </c>
      <c r="BW137" s="296">
        <f t="shared" si="182"/>
        <v>2328.1990213314075</v>
      </c>
      <c r="BX137" s="296">
        <f t="shared" si="183"/>
        <v>761.8163810981921</v>
      </c>
      <c r="BY137" s="296">
        <f t="shared" si="184"/>
        <v>6596.5144975489402</v>
      </c>
      <c r="BZ137" s="296">
        <f t="shared" si="185"/>
        <v>4354.0286037381156</v>
      </c>
      <c r="CA137" s="25"/>
      <c r="CB137" s="133">
        <f t="shared" si="216"/>
        <v>84.126368699468415</v>
      </c>
      <c r="CC137" s="133">
        <f t="shared" si="217"/>
        <v>0.10706033102161316</v>
      </c>
      <c r="CD137" s="133">
        <f t="shared" si="218"/>
        <v>5.9014255201370389</v>
      </c>
      <c r="CE137" s="133">
        <f t="shared" si="219"/>
        <v>2.5382413240864521</v>
      </c>
      <c r="CF137" s="133">
        <f t="shared" si="220"/>
        <v>2.2583996639849175</v>
      </c>
      <c r="CG137" s="133">
        <f t="shared" si="221"/>
        <v>0.32061261528759327</v>
      </c>
      <c r="CH137" s="133">
        <f t="shared" si="222"/>
        <v>0.78729326517538833</v>
      </c>
      <c r="CI137" s="133">
        <f t="shared" si="223"/>
        <v>0.25761238650289725</v>
      </c>
      <c r="CJ137" s="133">
        <f t="shared" si="224"/>
        <v>2.2306475477264787</v>
      </c>
      <c r="CK137" s="133">
        <f t="shared" si="225"/>
        <v>1.4723386466092023</v>
      </c>
      <c r="CQ137" s="262">
        <f t="shared" ref="CQ137:CX137" si="318">CQ35-CQ86</f>
        <v>1531.2122701164508</v>
      </c>
      <c r="CR137" s="262">
        <f t="shared" si="318"/>
        <v>2130.4519959966365</v>
      </c>
      <c r="CS137" s="262">
        <f t="shared" si="318"/>
        <v>659.63893733380985</v>
      </c>
      <c r="CT137" s="262">
        <f t="shared" si="318"/>
        <v>5530.9739367654329</v>
      </c>
      <c r="CU137" s="262">
        <f t="shared" si="318"/>
        <v>285635.71792280808</v>
      </c>
      <c r="CV137" s="262">
        <f t="shared" si="318"/>
        <v>295487.99506302044</v>
      </c>
      <c r="CW137" s="262">
        <f t="shared" si="318"/>
        <v>233.95815510412353</v>
      </c>
      <c r="CX137" s="262">
        <f t="shared" si="318"/>
        <v>295721.95321812452</v>
      </c>
      <c r="CZ137" s="255">
        <f t="shared" si="156"/>
        <v>0.5177878251693504</v>
      </c>
      <c r="DA137" s="255">
        <f t="shared" si="157"/>
        <v>0.72042402426079444</v>
      </c>
      <c r="DB137" s="255">
        <f t="shared" si="158"/>
        <v>0.22306052362884948</v>
      </c>
      <c r="DC137" s="255">
        <f t="shared" si="159"/>
        <v>1.8703291644654416</v>
      </c>
      <c r="DD137" s="255">
        <f t="shared" si="160"/>
        <v>96.589284229474558</v>
      </c>
      <c r="DE137" s="255">
        <f t="shared" si="161"/>
        <v>99.920885766999007</v>
      </c>
      <c r="DF137" s="255">
        <f t="shared" si="162"/>
        <v>7.9114233001009573E-2</v>
      </c>
      <c r="DG137" s="255">
        <f t="shared" si="163"/>
        <v>100</v>
      </c>
      <c r="DI137" s="355">
        <f t="shared" si="164"/>
        <v>0</v>
      </c>
    </row>
    <row r="138" spans="1:113">
      <c r="A138" s="1">
        <f t="shared" si="196"/>
        <v>128</v>
      </c>
      <c r="B138" s="25">
        <v>38</v>
      </c>
      <c r="C138" s="1">
        <v>4</v>
      </c>
      <c r="D138" s="205">
        <v>2</v>
      </c>
      <c r="E138" s="20" t="s">
        <v>487</v>
      </c>
      <c r="F138" s="142">
        <f t="shared" ref="F138:AS138" si="319">F36-F87</f>
        <v>310981.91570000001</v>
      </c>
      <c r="G138" s="142">
        <f t="shared" si="319"/>
        <v>308519.53589999996</v>
      </c>
      <c r="H138" s="142">
        <f t="shared" si="319"/>
        <v>1498.3513000000003</v>
      </c>
      <c r="I138" s="142">
        <f t="shared" si="319"/>
        <v>964.02850000003707</v>
      </c>
      <c r="J138" s="153"/>
      <c r="K138" s="142">
        <f t="shared" si="319"/>
        <v>23.401599999999998</v>
      </c>
      <c r="L138" s="142">
        <f t="shared" si="319"/>
        <v>15120.461800000003</v>
      </c>
      <c r="M138" s="142">
        <f t="shared" si="319"/>
        <v>1754.2651000000001</v>
      </c>
      <c r="N138" s="142">
        <f t="shared" si="319"/>
        <v>0</v>
      </c>
      <c r="O138" s="142">
        <f t="shared" si="319"/>
        <v>0</v>
      </c>
      <c r="P138" s="142">
        <f t="shared" si="319"/>
        <v>2667.7824000000001</v>
      </c>
      <c r="Q138" s="142">
        <f t="shared" si="319"/>
        <v>4172.9008000000022</v>
      </c>
      <c r="R138" s="142">
        <f t="shared" si="319"/>
        <v>873.10010000000023</v>
      </c>
      <c r="S138" s="142">
        <f t="shared" si="319"/>
        <v>3022.1642000000002</v>
      </c>
      <c r="T138" s="142">
        <f t="shared" si="319"/>
        <v>2630.2492000000038</v>
      </c>
      <c r="U138" s="142">
        <f t="shared" si="319"/>
        <v>0</v>
      </c>
      <c r="V138" s="142">
        <f t="shared" si="319"/>
        <v>2325.4103999999993</v>
      </c>
      <c r="W138" s="142">
        <f t="shared" si="319"/>
        <v>2016.5648999999994</v>
      </c>
      <c r="X138" s="142">
        <f t="shared" si="319"/>
        <v>3748.6335000000017</v>
      </c>
      <c r="Y138" s="142">
        <f t="shared" si="319"/>
        <v>15777.612099999998</v>
      </c>
      <c r="Z138" s="142">
        <f t="shared" si="319"/>
        <v>1362.2367999999994</v>
      </c>
      <c r="AA138" s="142">
        <f t="shared" si="319"/>
        <v>1489.2255</v>
      </c>
      <c r="AB138" s="142">
        <f t="shared" si="319"/>
        <v>722.74070000000029</v>
      </c>
      <c r="AC138" s="142">
        <f t="shared" si="319"/>
        <v>7913.7372000000014</v>
      </c>
      <c r="AD138" s="142">
        <f t="shared" si="319"/>
        <v>4289.6718999999957</v>
      </c>
      <c r="AE138" s="142">
        <f t="shared" si="319"/>
        <v>349994.00000000006</v>
      </c>
      <c r="AG138" s="142">
        <f t="shared" si="319"/>
        <v>2096280</v>
      </c>
      <c r="AH138" s="142">
        <f t="shared" si="319"/>
        <v>1201.8</v>
      </c>
      <c r="AI138" s="142">
        <f t="shared" si="319"/>
        <v>1251.0999999999999</v>
      </c>
      <c r="AJ138" s="142">
        <f t="shared" si="319"/>
        <v>2452.8999999999996</v>
      </c>
      <c r="AK138" s="142">
        <f t="shared" si="319"/>
        <v>1190056.4491625694</v>
      </c>
      <c r="AL138" s="142">
        <f t="shared" si="319"/>
        <v>1238876.4963132099</v>
      </c>
      <c r="AM138" s="142">
        <f t="shared" si="319"/>
        <v>2428932.945475779</v>
      </c>
      <c r="AN138" s="142">
        <f t="shared" si="319"/>
        <v>0.70824285620879834</v>
      </c>
      <c r="AO138" s="296"/>
      <c r="AP138" s="142">
        <f t="shared" si="319"/>
        <v>360037.79124774778</v>
      </c>
      <c r="AQ138" s="142">
        <f t="shared" si="319"/>
        <v>357183.29561490536</v>
      </c>
      <c r="AR138" s="142">
        <f t="shared" si="319"/>
        <v>1735.2106733821013</v>
      </c>
      <c r="AS138" s="142">
        <f t="shared" si="319"/>
        <v>1119.2849594602121</v>
      </c>
      <c r="AT138" s="156"/>
      <c r="AU138" s="142">
        <f t="shared" ref="AU138:BD138" si="320">AU36-AU87</f>
        <v>27.213872683954904</v>
      </c>
      <c r="AV138" s="142">
        <f t="shared" si="320"/>
        <v>17604.161400826881</v>
      </c>
      <c r="AW138" s="142">
        <f t="shared" si="320"/>
        <v>2046.9916634871565</v>
      </c>
      <c r="AX138" s="193"/>
      <c r="AY138" s="193"/>
      <c r="AZ138" s="142">
        <f t="shared" si="320"/>
        <v>3102.3814859708591</v>
      </c>
      <c r="BA138" s="142">
        <f t="shared" si="320"/>
        <v>4863.0041209610863</v>
      </c>
      <c r="BB138" s="142">
        <f t="shared" si="320"/>
        <v>1017.2670293305293</v>
      </c>
      <c r="BC138" s="142">
        <f t="shared" si="320"/>
        <v>3502.8948814529103</v>
      </c>
      <c r="BD138" s="142">
        <f t="shared" si="320"/>
        <v>3071.6222196243443</v>
      </c>
      <c r="BE138" s="193"/>
      <c r="BF138" s="142">
        <f t="shared" ref="BF138:BO138" si="321">BF36-BF87</f>
        <v>2716.2639761314986</v>
      </c>
      <c r="BG138" s="142">
        <f t="shared" si="321"/>
        <v>2375.077605806945</v>
      </c>
      <c r="BH138" s="142">
        <f t="shared" si="321"/>
        <v>4406.0662708054406</v>
      </c>
      <c r="BI138" s="142">
        <f t="shared" si="321"/>
        <v>18411.684882944563</v>
      </c>
      <c r="BJ138" s="142">
        <f t="shared" si="321"/>
        <v>1591.027804480791</v>
      </c>
      <c r="BK138" s="142">
        <f t="shared" si="321"/>
        <v>1728.1783145460649</v>
      </c>
      <c r="BL138" s="142">
        <f t="shared" si="321"/>
        <v>844.84756958886237</v>
      </c>
      <c r="BM138" s="142">
        <f t="shared" si="321"/>
        <v>9241.0285991560213</v>
      </c>
      <c r="BN138" s="142">
        <f t="shared" si="321"/>
        <v>5006.6025951728179</v>
      </c>
      <c r="BO138" s="142">
        <f t="shared" si="321"/>
        <v>405578.25925694703</v>
      </c>
      <c r="BQ138" s="244">
        <f t="shared" si="155"/>
        <v>360037.79124774778</v>
      </c>
      <c r="BR138" s="297">
        <f t="shared" si="215"/>
        <v>27.213872683954904</v>
      </c>
      <c r="BS138" s="297">
        <f t="shared" si="215"/>
        <v>17604.161400826881</v>
      </c>
      <c r="BT138" s="296">
        <f t="shared" si="179"/>
        <v>2716.2639761314986</v>
      </c>
      <c r="BU138" s="296">
        <f t="shared" si="180"/>
        <v>6781.1438766123856</v>
      </c>
      <c r="BV138" s="296">
        <f t="shared" si="181"/>
        <v>1591.027804480791</v>
      </c>
      <c r="BW138" s="296">
        <f t="shared" si="182"/>
        <v>1728.1783145460649</v>
      </c>
      <c r="BX138" s="296">
        <f t="shared" si="183"/>
        <v>844.84756958886237</v>
      </c>
      <c r="BY138" s="296">
        <f t="shared" si="184"/>
        <v>9241.0285991560213</v>
      </c>
      <c r="BZ138" s="296">
        <f t="shared" si="185"/>
        <v>5006.6025951728225</v>
      </c>
      <c r="CA138" s="25"/>
      <c r="CB138" s="133">
        <f t="shared" si="216"/>
        <v>88.771472096992284</v>
      </c>
      <c r="CC138" s="133">
        <f t="shared" si="217"/>
        <v>6.7098943453756553E-3</v>
      </c>
      <c r="CD138" s="133">
        <f t="shared" si="218"/>
        <v>4.3405091370230648</v>
      </c>
      <c r="CE138" s="133">
        <f t="shared" si="219"/>
        <v>0.66972622770952239</v>
      </c>
      <c r="CF138" s="133">
        <f t="shared" si="220"/>
        <v>1.6719692739536884</v>
      </c>
      <c r="CG138" s="133">
        <f t="shared" si="221"/>
        <v>0.392286264898835</v>
      </c>
      <c r="CH138" s="133">
        <f t="shared" si="222"/>
        <v>0.4261023058070792</v>
      </c>
      <c r="CI138" s="133">
        <f t="shared" si="223"/>
        <v>0.2083069174212378</v>
      </c>
      <c r="CJ138" s="133">
        <f t="shared" si="224"/>
        <v>2.2784822381964829</v>
      </c>
      <c r="CK138" s="133">
        <f t="shared" si="225"/>
        <v>1.2344356436524322</v>
      </c>
      <c r="CQ138" s="262">
        <f t="shared" ref="CQ138:CX138" si="322">CQ36-CQ87</f>
        <v>556.43605870541069</v>
      </c>
      <c r="CR138" s="262">
        <f t="shared" si="322"/>
        <v>1181.2945182072876</v>
      </c>
      <c r="CS138" s="262">
        <f t="shared" si="322"/>
        <v>703.62246704636664</v>
      </c>
      <c r="CT138" s="262">
        <f t="shared" si="322"/>
        <v>9583.8074266041949</v>
      </c>
      <c r="CU138" s="262">
        <f t="shared" si="322"/>
        <v>391876.78935299808</v>
      </c>
      <c r="CV138" s="262">
        <f t="shared" si="322"/>
        <v>403901.94982356136</v>
      </c>
      <c r="CW138" s="262">
        <f t="shared" si="322"/>
        <v>1676.3094333856584</v>
      </c>
      <c r="CX138" s="262">
        <f t="shared" si="322"/>
        <v>405578.25925694697</v>
      </c>
      <c r="CZ138" s="255">
        <f t="shared" si="156"/>
        <v>0.1371957312812693</v>
      </c>
      <c r="DA138" s="255">
        <f t="shared" si="157"/>
        <v>0.29126179504086763</v>
      </c>
      <c r="DB138" s="255">
        <f t="shared" si="158"/>
        <v>0.17348623871887547</v>
      </c>
      <c r="DC138" s="255">
        <f t="shared" si="159"/>
        <v>2.3629983136084576</v>
      </c>
      <c r="DD138" s="255">
        <f t="shared" si="160"/>
        <v>96.621744486735764</v>
      </c>
      <c r="DE138" s="255">
        <f t="shared" si="161"/>
        <v>99.58668656538525</v>
      </c>
      <c r="DF138" s="255">
        <f t="shared" si="162"/>
        <v>0.41331343461476372</v>
      </c>
      <c r="DG138" s="255">
        <f t="shared" si="163"/>
        <v>100</v>
      </c>
      <c r="DI138" s="355">
        <f t="shared" si="164"/>
        <v>0</v>
      </c>
    </row>
    <row r="139" spans="1:113">
      <c r="A139" s="1">
        <f t="shared" si="196"/>
        <v>129</v>
      </c>
      <c r="B139" s="25">
        <v>39</v>
      </c>
      <c r="C139" s="1">
        <v>4</v>
      </c>
      <c r="D139" s="205">
        <v>2</v>
      </c>
      <c r="E139" s="20" t="s">
        <v>488</v>
      </c>
      <c r="F139" s="142">
        <f t="shared" ref="F139:AS139" si="323">F37-F88</f>
        <v>224726.57090000002</v>
      </c>
      <c r="G139" s="142">
        <f t="shared" si="323"/>
        <v>223391.93449999997</v>
      </c>
      <c r="H139" s="142">
        <f t="shared" si="323"/>
        <v>754.79949999999997</v>
      </c>
      <c r="I139" s="142">
        <f t="shared" si="323"/>
        <v>579.83690000002002</v>
      </c>
      <c r="J139" s="153"/>
      <c r="K139" s="142">
        <f t="shared" si="323"/>
        <v>127.00810000000003</v>
      </c>
      <c r="L139" s="142">
        <f t="shared" si="323"/>
        <v>8579.8586999999989</v>
      </c>
      <c r="M139" s="142">
        <f t="shared" si="323"/>
        <v>929.46440000000007</v>
      </c>
      <c r="N139" s="142">
        <f t="shared" si="323"/>
        <v>0</v>
      </c>
      <c r="O139" s="142">
        <f t="shared" si="323"/>
        <v>0</v>
      </c>
      <c r="P139" s="142">
        <f t="shared" si="323"/>
        <v>1212.4769999999999</v>
      </c>
      <c r="Q139" s="142">
        <f t="shared" si="323"/>
        <v>1847.3493999999994</v>
      </c>
      <c r="R139" s="142">
        <f t="shared" si="323"/>
        <v>247.49680000000009</v>
      </c>
      <c r="S139" s="142">
        <f t="shared" si="323"/>
        <v>2651.3853000000004</v>
      </c>
      <c r="T139" s="142">
        <f t="shared" si="323"/>
        <v>1691.6858000000002</v>
      </c>
      <c r="U139" s="142">
        <f t="shared" si="323"/>
        <v>0</v>
      </c>
      <c r="V139" s="142">
        <f t="shared" si="323"/>
        <v>2023.2962000000002</v>
      </c>
      <c r="W139" s="142">
        <f t="shared" si="323"/>
        <v>1672.1708000000006</v>
      </c>
      <c r="X139" s="142">
        <f t="shared" si="323"/>
        <v>1730.2979</v>
      </c>
      <c r="Y139" s="142">
        <f t="shared" si="323"/>
        <v>11210.797399999999</v>
      </c>
      <c r="Z139" s="142">
        <f t="shared" si="323"/>
        <v>1110.135</v>
      </c>
      <c r="AA139" s="142">
        <f t="shared" si="323"/>
        <v>1361.0596</v>
      </c>
      <c r="AB139" s="142">
        <f t="shared" si="323"/>
        <v>581.38270000000023</v>
      </c>
      <c r="AC139" s="142">
        <f t="shared" si="323"/>
        <v>4623.6880000000001</v>
      </c>
      <c r="AD139" s="142">
        <f t="shared" si="323"/>
        <v>3534.5321000000004</v>
      </c>
      <c r="AE139" s="142">
        <f t="shared" si="323"/>
        <v>250070</v>
      </c>
      <c r="AG139" s="142">
        <f t="shared" si="323"/>
        <v>1419799</v>
      </c>
      <c r="AH139" s="142">
        <f t="shared" si="323"/>
        <v>787.6</v>
      </c>
      <c r="AI139" s="142">
        <f t="shared" si="323"/>
        <v>848.6</v>
      </c>
      <c r="AJ139" s="142">
        <f t="shared" si="323"/>
        <v>1636.1999999999998</v>
      </c>
      <c r="AK139" s="142">
        <f t="shared" si="323"/>
        <v>780653.70570499904</v>
      </c>
      <c r="AL139" s="142">
        <f t="shared" si="323"/>
        <v>841126.23653476941</v>
      </c>
      <c r="AM139" s="142">
        <f t="shared" si="323"/>
        <v>1621779.9422397683</v>
      </c>
      <c r="AN139" s="142">
        <f t="shared" si="323"/>
        <v>8.1083610216345114</v>
      </c>
      <c r="AO139" s="296"/>
      <c r="AP139" s="142">
        <f t="shared" si="323"/>
        <v>255525.35094790231</v>
      </c>
      <c r="AQ139" s="142">
        <f t="shared" si="323"/>
        <v>253992.60579115979</v>
      </c>
      <c r="AR139" s="142">
        <f t="shared" si="323"/>
        <v>859.75969959515487</v>
      </c>
      <c r="AS139" s="142">
        <f t="shared" si="323"/>
        <v>672.98545714729812</v>
      </c>
      <c r="AT139" s="156"/>
      <c r="AU139" s="142">
        <f t="shared" ref="AU139:BD139" si="324">AU37-AU88</f>
        <v>144.93253129006914</v>
      </c>
      <c r="AV139" s="142">
        <f t="shared" si="324"/>
        <v>10075.620040941374</v>
      </c>
      <c r="AW139" s="142">
        <f t="shared" si="324"/>
        <v>1100.9109645469839</v>
      </c>
      <c r="AX139" s="193"/>
      <c r="AY139" s="193"/>
      <c r="AZ139" s="142">
        <f t="shared" si="324"/>
        <v>1430.1179797081604</v>
      </c>
      <c r="BA139" s="142">
        <f t="shared" si="324"/>
        <v>2228.9831826523041</v>
      </c>
      <c r="BB139" s="142">
        <f t="shared" si="324"/>
        <v>291.73763189709257</v>
      </c>
      <c r="BC139" s="142">
        <f t="shared" si="324"/>
        <v>3026.9300978629699</v>
      </c>
      <c r="BD139" s="142">
        <f t="shared" si="324"/>
        <v>1996.9401842738639</v>
      </c>
      <c r="BE139" s="193"/>
      <c r="BF139" s="142">
        <f t="shared" ref="BF139:BO139" si="325">BF37-BF88</f>
        <v>2366.4799520618326</v>
      </c>
      <c r="BG139" s="142">
        <f t="shared" si="325"/>
        <v>2009.1664002213438</v>
      </c>
      <c r="BH139" s="142">
        <f t="shared" si="325"/>
        <v>2208.312407853532</v>
      </c>
      <c r="BI139" s="142">
        <f t="shared" si="325"/>
        <v>13371.935492747316</v>
      </c>
      <c r="BJ139" s="142">
        <f t="shared" si="325"/>
        <v>1361.5241427027263</v>
      </c>
      <c r="BK139" s="142">
        <f t="shared" si="325"/>
        <v>1578.1229434475435</v>
      </c>
      <c r="BL139" s="142">
        <f t="shared" si="325"/>
        <v>709.61858806493581</v>
      </c>
      <c r="BM139" s="142">
        <f t="shared" si="325"/>
        <v>5486.1837418888135</v>
      </c>
      <c r="BN139" s="142">
        <f t="shared" si="325"/>
        <v>4236.4860766432994</v>
      </c>
      <c r="BO139" s="142">
        <f t="shared" si="325"/>
        <v>285701.79777301772</v>
      </c>
      <c r="BQ139" s="244">
        <f t="shared" si="155"/>
        <v>255525.35094790231</v>
      </c>
      <c r="BR139" s="297">
        <f t="shared" si="215"/>
        <v>144.93253129006914</v>
      </c>
      <c r="BS139" s="297">
        <f t="shared" si="215"/>
        <v>10075.620040941374</v>
      </c>
      <c r="BT139" s="296">
        <f t="shared" si="179"/>
        <v>2366.4799520618326</v>
      </c>
      <c r="BU139" s="296">
        <f t="shared" si="180"/>
        <v>4217.4788080748758</v>
      </c>
      <c r="BV139" s="296">
        <f t="shared" si="181"/>
        <v>1361.5241427027263</v>
      </c>
      <c r="BW139" s="296">
        <f t="shared" si="182"/>
        <v>1578.1229434475435</v>
      </c>
      <c r="BX139" s="296">
        <f t="shared" si="183"/>
        <v>709.61858806493581</v>
      </c>
      <c r="BY139" s="296">
        <f t="shared" si="184"/>
        <v>5486.1837418888135</v>
      </c>
      <c r="BZ139" s="296">
        <f t="shared" si="185"/>
        <v>4236.4860766432248</v>
      </c>
      <c r="CA139" s="25"/>
      <c r="CB139" s="133">
        <f t="shared" si="216"/>
        <v>89.437781959954705</v>
      </c>
      <c r="CC139" s="133">
        <f t="shared" si="217"/>
        <v>5.0728603186884415E-2</v>
      </c>
      <c r="CD139" s="133">
        <f t="shared" si="218"/>
        <v>3.5266211551619917</v>
      </c>
      <c r="CE139" s="133">
        <f t="shared" si="219"/>
        <v>0.8283041865707601</v>
      </c>
      <c r="CF139" s="133">
        <f t="shared" si="220"/>
        <v>1.476182103490139</v>
      </c>
      <c r="CG139" s="133">
        <f t="shared" si="221"/>
        <v>0.47655427908242287</v>
      </c>
      <c r="CH139" s="133">
        <f t="shared" si="222"/>
        <v>0.55236717295749016</v>
      </c>
      <c r="CI139" s="133">
        <f t="shared" si="223"/>
        <v>0.24837736184940226</v>
      </c>
      <c r="CJ139" s="133">
        <f t="shared" si="224"/>
        <v>1.9202482394764058</v>
      </c>
      <c r="CK139" s="133">
        <f t="shared" si="225"/>
        <v>1.4828349382697894</v>
      </c>
      <c r="CQ139" s="262">
        <f t="shared" ref="CQ139:CX139" si="326">CQ37-CQ88</f>
        <v>566.55575810791902</v>
      </c>
      <c r="CR139" s="262">
        <f t="shared" si="326"/>
        <v>1335.5813113029867</v>
      </c>
      <c r="CS139" s="262">
        <f t="shared" si="326"/>
        <v>437.97014296569364</v>
      </c>
      <c r="CT139" s="262">
        <f t="shared" si="326"/>
        <v>4533.2909588800467</v>
      </c>
      <c r="CU139" s="262">
        <f t="shared" si="326"/>
        <v>278547.26558035804</v>
      </c>
      <c r="CV139" s="262">
        <f t="shared" si="326"/>
        <v>285420.66375161463</v>
      </c>
      <c r="CW139" s="262">
        <f t="shared" si="326"/>
        <v>281.13402140306425</v>
      </c>
      <c r="CX139" s="262">
        <f t="shared" si="326"/>
        <v>285701.79777301772</v>
      </c>
      <c r="CZ139" s="255">
        <f t="shared" si="156"/>
        <v>0.19830318273251893</v>
      </c>
      <c r="DA139" s="255">
        <f t="shared" si="157"/>
        <v>0.46747389120878735</v>
      </c>
      <c r="DB139" s="255">
        <f t="shared" si="158"/>
        <v>0.15329625027898808</v>
      </c>
      <c r="DC139" s="255">
        <f t="shared" si="159"/>
        <v>1.5867211876915182</v>
      </c>
      <c r="DD139" s="255">
        <f t="shared" si="160"/>
        <v>97.495804279697339</v>
      </c>
      <c r="DE139" s="255">
        <f t="shared" si="161"/>
        <v>99.901598791609118</v>
      </c>
      <c r="DF139" s="255">
        <f t="shared" si="162"/>
        <v>9.8401208390861278E-2</v>
      </c>
      <c r="DG139" s="255">
        <f t="shared" si="163"/>
        <v>100</v>
      </c>
      <c r="DI139" s="355">
        <f t="shared" si="164"/>
        <v>0</v>
      </c>
    </row>
    <row r="140" spans="1:113">
      <c r="A140" s="1">
        <f t="shared" ref="A140:A162" si="327">A139+1</f>
        <v>130</v>
      </c>
      <c r="B140" s="25">
        <v>42</v>
      </c>
      <c r="C140" s="1">
        <v>4</v>
      </c>
      <c r="D140" s="205">
        <v>2</v>
      </c>
      <c r="E140" s="20" t="s">
        <v>687</v>
      </c>
      <c r="F140" s="142">
        <f t="shared" ref="F140:AS140" si="328">F38-F89</f>
        <v>350251.56889999995</v>
      </c>
      <c r="G140" s="142">
        <f t="shared" si="328"/>
        <v>348617.71980000002</v>
      </c>
      <c r="H140" s="142">
        <f t="shared" si="328"/>
        <v>871.07509999999991</v>
      </c>
      <c r="I140" s="142">
        <f t="shared" si="328"/>
        <v>762.77400000001205</v>
      </c>
      <c r="J140" s="153"/>
      <c r="K140" s="142">
        <f t="shared" si="328"/>
        <v>26.195899999999998</v>
      </c>
      <c r="L140" s="142">
        <f t="shared" si="328"/>
        <v>11446.817299999997</v>
      </c>
      <c r="M140" s="142">
        <f t="shared" si="328"/>
        <v>2206.8827999999994</v>
      </c>
      <c r="N140" s="142">
        <f t="shared" si="328"/>
        <v>0</v>
      </c>
      <c r="O140" s="142">
        <f t="shared" si="328"/>
        <v>0</v>
      </c>
      <c r="P140" s="142">
        <f t="shared" si="328"/>
        <v>1404.33</v>
      </c>
      <c r="Q140" s="142">
        <f t="shared" si="328"/>
        <v>3059.8250999999991</v>
      </c>
      <c r="R140" s="142">
        <f t="shared" si="328"/>
        <v>982.71049999999991</v>
      </c>
      <c r="S140" s="142">
        <f t="shared" si="328"/>
        <v>2330.2238000000002</v>
      </c>
      <c r="T140" s="142">
        <f t="shared" si="328"/>
        <v>1462.8450999999977</v>
      </c>
      <c r="U140" s="142">
        <f t="shared" si="328"/>
        <v>0</v>
      </c>
      <c r="V140" s="142">
        <f t="shared" si="328"/>
        <v>2337.8622999999998</v>
      </c>
      <c r="W140" s="142">
        <f t="shared" si="328"/>
        <v>2148.6673000000001</v>
      </c>
      <c r="X140" s="142">
        <f t="shared" si="328"/>
        <v>3384.5990999999985</v>
      </c>
      <c r="Y140" s="142">
        <f t="shared" si="328"/>
        <v>14247.289200000003</v>
      </c>
      <c r="Z140" s="142">
        <f t="shared" si="328"/>
        <v>1067.9667999999997</v>
      </c>
      <c r="AA140" s="142">
        <f t="shared" si="328"/>
        <v>2619.3486000000003</v>
      </c>
      <c r="AB140" s="142">
        <f t="shared" si="328"/>
        <v>563.3928999999996</v>
      </c>
      <c r="AC140" s="142">
        <f t="shared" si="328"/>
        <v>6720.1578999999983</v>
      </c>
      <c r="AD140" s="142">
        <f t="shared" si="328"/>
        <v>3276.4230000000061</v>
      </c>
      <c r="AE140" s="142">
        <f t="shared" si="328"/>
        <v>383843</v>
      </c>
      <c r="AG140" s="142">
        <f t="shared" si="328"/>
        <v>2457766</v>
      </c>
      <c r="AH140" s="142">
        <f t="shared" si="328"/>
        <v>1401.1</v>
      </c>
      <c r="AI140" s="142">
        <f t="shared" si="328"/>
        <v>1478.3999999999999</v>
      </c>
      <c r="AJ140" s="142">
        <f t="shared" si="328"/>
        <v>2879.5</v>
      </c>
      <c r="AK140" s="142">
        <f t="shared" si="328"/>
        <v>1387303.9718181489</v>
      </c>
      <c r="AL140" s="142">
        <f t="shared" si="328"/>
        <v>1463879.4308420024</v>
      </c>
      <c r="AM140" s="142">
        <f t="shared" si="328"/>
        <v>2851183.4026601515</v>
      </c>
      <c r="AN140" s="142">
        <f t="shared" si="328"/>
        <v>7.7179797905621008</v>
      </c>
      <c r="AO140" s="296"/>
      <c r="AP140" s="142">
        <f t="shared" si="328"/>
        <v>404324.49114047748</v>
      </c>
      <c r="AQ140" s="142">
        <f t="shared" si="328"/>
        <v>402419.39634567645</v>
      </c>
      <c r="AR140" s="142">
        <f t="shared" si="328"/>
        <v>1005.887718715053</v>
      </c>
      <c r="AS140" s="142">
        <f t="shared" si="328"/>
        <v>899.20707608602152</v>
      </c>
      <c r="AT140" s="156"/>
      <c r="AU140" s="142">
        <f t="shared" ref="AU140:BD140" si="329">AU38-AU89</f>
        <v>31.45724380149446</v>
      </c>
      <c r="AV140" s="142">
        <f t="shared" si="329"/>
        <v>13883.55905563136</v>
      </c>
      <c r="AW140" s="142">
        <f t="shared" si="329"/>
        <v>2675.5312405706109</v>
      </c>
      <c r="AX140" s="193"/>
      <c r="AY140" s="193"/>
      <c r="AZ140" s="142">
        <f t="shared" si="329"/>
        <v>1720.4264498120272</v>
      </c>
      <c r="BA140" s="142">
        <f t="shared" si="329"/>
        <v>3753.6415858100545</v>
      </c>
      <c r="BB140" s="142">
        <f t="shared" si="329"/>
        <v>1158.7441167465067</v>
      </c>
      <c r="BC140" s="142">
        <f t="shared" si="329"/>
        <v>2723.0422508325973</v>
      </c>
      <c r="BD140" s="142">
        <f t="shared" si="329"/>
        <v>1852.17341185956</v>
      </c>
      <c r="BE140" s="193"/>
      <c r="BF140" s="142">
        <f t="shared" ref="BF140:BO140" si="330">BF38-BF89</f>
        <v>2832.8174595780833</v>
      </c>
      <c r="BG140" s="142">
        <f t="shared" si="330"/>
        <v>2727.5658656218975</v>
      </c>
      <c r="BH140" s="142">
        <f t="shared" si="330"/>
        <v>4483.0517395139059</v>
      </c>
      <c r="BI140" s="142">
        <f t="shared" si="330"/>
        <v>17410.609010447959</v>
      </c>
      <c r="BJ140" s="142">
        <f t="shared" si="330"/>
        <v>1345.4673589558067</v>
      </c>
      <c r="BK140" s="142">
        <f t="shared" si="330"/>
        <v>3086.4956305897063</v>
      </c>
      <c r="BL140" s="142">
        <f t="shared" si="330"/>
        <v>720.75230390193565</v>
      </c>
      <c r="BM140" s="142">
        <f t="shared" si="330"/>
        <v>8071.3995456340645</v>
      </c>
      <c r="BN140" s="142">
        <f t="shared" si="330"/>
        <v>4186.4941713664475</v>
      </c>
      <c r="BO140" s="142">
        <f t="shared" si="330"/>
        <v>445693.55151507218</v>
      </c>
      <c r="BQ140" s="244">
        <f t="shared" ref="BQ140:BQ162" si="331">AP140</f>
        <v>404324.49114047748</v>
      </c>
      <c r="BR140" s="297">
        <f t="shared" si="215"/>
        <v>31.45724380149446</v>
      </c>
      <c r="BS140" s="297">
        <f t="shared" si="215"/>
        <v>13883.55905563136</v>
      </c>
      <c r="BT140" s="296">
        <f t="shared" si="179"/>
        <v>2832.8174595780833</v>
      </c>
      <c r="BU140" s="296">
        <f t="shared" si="180"/>
        <v>7210.6176051358034</v>
      </c>
      <c r="BV140" s="296">
        <f t="shared" si="181"/>
        <v>1345.4673589558067</v>
      </c>
      <c r="BW140" s="296">
        <f t="shared" si="182"/>
        <v>3086.4956305897063</v>
      </c>
      <c r="BX140" s="296">
        <f t="shared" si="183"/>
        <v>720.75230390193565</v>
      </c>
      <c r="BY140" s="296">
        <f t="shared" si="184"/>
        <v>8071.3995456340645</v>
      </c>
      <c r="BZ140" s="296">
        <f t="shared" si="185"/>
        <v>4186.4941713664448</v>
      </c>
      <c r="CA140" s="25"/>
      <c r="CB140" s="133">
        <f t="shared" si="216"/>
        <v>90.718048256707689</v>
      </c>
      <c r="CC140" s="133">
        <f t="shared" si="217"/>
        <v>7.0580432888382632E-3</v>
      </c>
      <c r="CD140" s="133">
        <f t="shared" si="218"/>
        <v>3.1150459791119181</v>
      </c>
      <c r="CE140" s="133">
        <f t="shared" si="219"/>
        <v>0.6355975871646159</v>
      </c>
      <c r="CF140" s="133">
        <f t="shared" si="220"/>
        <v>1.6178420308358352</v>
      </c>
      <c r="CG140" s="133">
        <f t="shared" si="221"/>
        <v>0.30188171993561064</v>
      </c>
      <c r="CH140" s="133">
        <f t="shared" si="222"/>
        <v>0.69251520918299148</v>
      </c>
      <c r="CI140" s="133">
        <f t="shared" si="223"/>
        <v>0.16171477048564875</v>
      </c>
      <c r="CJ140" s="133">
        <f t="shared" si="224"/>
        <v>1.8109751685202722</v>
      </c>
      <c r="CK140" s="133">
        <f t="shared" si="225"/>
        <v>0.93932123476660934</v>
      </c>
      <c r="CQ140" s="262">
        <f t="shared" ref="CQ140:CX140" si="332">CQ38-CQ89</f>
        <v>901.7374855746898</v>
      </c>
      <c r="CR140" s="262">
        <f t="shared" si="332"/>
        <v>2460.0334807082345</v>
      </c>
      <c r="CS140" s="262">
        <f t="shared" si="332"/>
        <v>954.16528598049968</v>
      </c>
      <c r="CT140" s="262">
        <f t="shared" si="332"/>
        <v>6322.0972108919941</v>
      </c>
      <c r="CU140" s="262">
        <f t="shared" si="332"/>
        <v>434812.22810619901</v>
      </c>
      <c r="CV140" s="262">
        <f t="shared" si="332"/>
        <v>445450.26156935445</v>
      </c>
      <c r="CW140" s="262">
        <f t="shared" si="332"/>
        <v>243.28994571775269</v>
      </c>
      <c r="CX140" s="262">
        <f t="shared" si="332"/>
        <v>445693.55151507223</v>
      </c>
      <c r="CZ140" s="255">
        <f t="shared" ref="CZ140:CZ163" si="333">100*CQ140/$CX140</f>
        <v>0.20232230924350614</v>
      </c>
      <c r="DA140" s="255">
        <f t="shared" ref="DA140:DA163" si="334">100*CR140/$CX140</f>
        <v>0.55195626509418827</v>
      </c>
      <c r="DB140" s="255">
        <f t="shared" ref="DB140:DB163" si="335">100*CS140/$CX140</f>
        <v>0.21408550398293841</v>
      </c>
      <c r="DC140" s="255">
        <f t="shared" ref="DC140:DC163" si="336">100*CT140/$CX140</f>
        <v>1.4184852326000497</v>
      </c>
      <c r="DD140" s="255">
        <f t="shared" ref="DD140:DD163" si="337">100*CU140/$CX140</f>
        <v>97.558563867059831</v>
      </c>
      <c r="DE140" s="255">
        <f t="shared" ref="DE140:DE163" si="338">100*CV140/$CX140</f>
        <v>99.945413177980527</v>
      </c>
      <c r="DF140" s="255">
        <f t="shared" ref="DF140:DF163" si="339">100*CW140/$CX140</f>
        <v>5.4586822019462224E-2</v>
      </c>
      <c r="DG140" s="255">
        <f t="shared" ref="DG140:DG163" si="340">100*CX140/$CX140</f>
        <v>100</v>
      </c>
      <c r="DI140" s="355">
        <f t="shared" ref="DI140:DI163" si="341">BO140-CX140</f>
        <v>0</v>
      </c>
    </row>
    <row r="141" spans="1:113">
      <c r="A141" s="1">
        <f t="shared" si="327"/>
        <v>131</v>
      </c>
      <c r="B141" s="25">
        <v>44</v>
      </c>
      <c r="C141" s="1">
        <v>4</v>
      </c>
      <c r="D141" s="205">
        <v>2</v>
      </c>
      <c r="E141" s="20" t="s">
        <v>449</v>
      </c>
      <c r="F141" s="142">
        <f t="shared" ref="F141:AS141" si="342">F39-F90</f>
        <v>181636.37230000002</v>
      </c>
      <c r="G141" s="142">
        <f t="shared" si="342"/>
        <v>180394.86800000002</v>
      </c>
      <c r="H141" s="142">
        <f t="shared" si="342"/>
        <v>1043.7895000000003</v>
      </c>
      <c r="I141" s="142">
        <f t="shared" si="342"/>
        <v>197.71480000000531</v>
      </c>
      <c r="J141" s="153"/>
      <c r="K141" s="142">
        <f t="shared" si="342"/>
        <v>322.56720000000001</v>
      </c>
      <c r="L141" s="142">
        <f t="shared" si="342"/>
        <v>6675.3948000000055</v>
      </c>
      <c r="M141" s="142">
        <f t="shared" si="342"/>
        <v>2464.2454000000016</v>
      </c>
      <c r="N141" s="142">
        <f t="shared" si="342"/>
        <v>0</v>
      </c>
      <c r="O141" s="142">
        <f t="shared" si="342"/>
        <v>0</v>
      </c>
      <c r="P141" s="142">
        <f t="shared" si="342"/>
        <v>980.76140000000021</v>
      </c>
      <c r="Q141" s="142">
        <f t="shared" si="342"/>
        <v>1558.0688999999998</v>
      </c>
      <c r="R141" s="142">
        <f t="shared" si="342"/>
        <v>272.9434</v>
      </c>
      <c r="S141" s="142">
        <f t="shared" si="342"/>
        <v>431.50379999999996</v>
      </c>
      <c r="T141" s="142">
        <f t="shared" si="342"/>
        <v>967.87190000000373</v>
      </c>
      <c r="U141" s="142">
        <f t="shared" si="342"/>
        <v>0</v>
      </c>
      <c r="V141" s="142">
        <f t="shared" si="342"/>
        <v>1835.9438999999998</v>
      </c>
      <c r="W141" s="142">
        <f t="shared" si="342"/>
        <v>1519.5496000000003</v>
      </c>
      <c r="X141" s="142">
        <f t="shared" si="342"/>
        <v>1883.7537999999995</v>
      </c>
      <c r="Y141" s="142">
        <f t="shared" si="342"/>
        <v>11944.418400000002</v>
      </c>
      <c r="Z141" s="142">
        <f t="shared" si="342"/>
        <v>601.61710000000005</v>
      </c>
      <c r="AA141" s="142">
        <f t="shared" si="342"/>
        <v>1416.7069999999999</v>
      </c>
      <c r="AB141" s="142">
        <f t="shared" si="342"/>
        <v>605.05430000000001</v>
      </c>
      <c r="AC141" s="142">
        <f t="shared" si="342"/>
        <v>5883.6965999999993</v>
      </c>
      <c r="AD141" s="142">
        <f t="shared" si="342"/>
        <v>3437.3434000000016</v>
      </c>
      <c r="AE141" s="142">
        <f t="shared" si="342"/>
        <v>205818.00000000003</v>
      </c>
      <c r="AG141" s="142">
        <f t="shared" si="342"/>
        <v>1247476</v>
      </c>
      <c r="AH141" s="142">
        <f t="shared" si="342"/>
        <v>670.6</v>
      </c>
      <c r="AI141" s="142">
        <f t="shared" si="342"/>
        <v>769.3</v>
      </c>
      <c r="AJ141" s="142">
        <f t="shared" si="342"/>
        <v>1439.8999999999999</v>
      </c>
      <c r="AK141" s="142">
        <f t="shared" si="342"/>
        <v>664586.99516641814</v>
      </c>
      <c r="AL141" s="142">
        <f t="shared" si="342"/>
        <v>762480.62064058846</v>
      </c>
      <c r="AM141" s="142">
        <f t="shared" si="342"/>
        <v>1427067.6158070066</v>
      </c>
      <c r="AN141" s="142">
        <f t="shared" si="342"/>
        <v>5.8091345743634522</v>
      </c>
      <c r="AO141" s="296"/>
      <c r="AP141" s="142">
        <f t="shared" si="342"/>
        <v>206460.78855212391</v>
      </c>
      <c r="AQ141" s="142">
        <f t="shared" si="342"/>
        <v>205046.32919503335</v>
      </c>
      <c r="AR141" s="142">
        <f t="shared" si="342"/>
        <v>1186.3648319759311</v>
      </c>
      <c r="AS141" s="142">
        <f t="shared" si="342"/>
        <v>228.09452511467271</v>
      </c>
      <c r="AT141" s="156"/>
      <c r="AU141" s="142">
        <f t="shared" ref="AU141:BD141" si="343">AU39-AU90</f>
        <v>366.75521437441944</v>
      </c>
      <c r="AV141" s="142">
        <f t="shared" si="343"/>
        <v>8293.1490744742114</v>
      </c>
      <c r="AW141" s="142">
        <f t="shared" si="343"/>
        <v>3232.3572357093644</v>
      </c>
      <c r="AX141" s="193"/>
      <c r="AY141" s="193"/>
      <c r="AZ141" s="142">
        <f t="shared" si="343"/>
        <v>1149.7610783721857</v>
      </c>
      <c r="BA141" s="142">
        <f t="shared" si="343"/>
        <v>1867.378229835113</v>
      </c>
      <c r="BB141" s="142">
        <f t="shared" si="343"/>
        <v>318.71654334820585</v>
      </c>
      <c r="BC141" s="142">
        <f t="shared" si="343"/>
        <v>507.33246812415393</v>
      </c>
      <c r="BD141" s="142">
        <f t="shared" si="343"/>
        <v>1217.6035190851867</v>
      </c>
      <c r="BE141" s="193"/>
      <c r="BF141" s="142">
        <f t="shared" ref="BF141:BO141" si="344">BF39-BF90</f>
        <v>2119.2106147153131</v>
      </c>
      <c r="BG141" s="142">
        <f t="shared" si="344"/>
        <v>1783.6296179327223</v>
      </c>
      <c r="BH141" s="142">
        <f t="shared" si="344"/>
        <v>2385.9801847655253</v>
      </c>
      <c r="BI141" s="142">
        <f t="shared" si="344"/>
        <v>14056.900165150444</v>
      </c>
      <c r="BJ141" s="142">
        <f t="shared" si="344"/>
        <v>739.7328163895379</v>
      </c>
      <c r="BK141" s="142">
        <f t="shared" si="344"/>
        <v>1642.8095701458678</v>
      </c>
      <c r="BL141" s="142">
        <f t="shared" si="344"/>
        <v>721.64149886607197</v>
      </c>
      <c r="BM141" s="142">
        <f t="shared" si="344"/>
        <v>6848.5854469099468</v>
      </c>
      <c r="BN141" s="142">
        <f t="shared" si="344"/>
        <v>4104.1308328390178</v>
      </c>
      <c r="BO141" s="142">
        <f t="shared" si="344"/>
        <v>235466.41342353658</v>
      </c>
      <c r="BQ141" s="244">
        <f t="shared" si="331"/>
        <v>206460.78855212391</v>
      </c>
      <c r="BR141" s="297">
        <f t="shared" si="215"/>
        <v>366.75521437441944</v>
      </c>
      <c r="BS141" s="297">
        <f t="shared" si="215"/>
        <v>8293.1490744742114</v>
      </c>
      <c r="BT141" s="296">
        <f t="shared" si="179"/>
        <v>2119.2106147153131</v>
      </c>
      <c r="BU141" s="296">
        <f t="shared" si="180"/>
        <v>4169.6098026982472</v>
      </c>
      <c r="BV141" s="296">
        <f t="shared" si="181"/>
        <v>739.7328163895379</v>
      </c>
      <c r="BW141" s="296">
        <f t="shared" si="182"/>
        <v>1642.8095701458678</v>
      </c>
      <c r="BX141" s="296">
        <f t="shared" si="183"/>
        <v>721.64149886607197</v>
      </c>
      <c r="BY141" s="296">
        <f t="shared" si="184"/>
        <v>6848.5854469099468</v>
      </c>
      <c r="BZ141" s="296">
        <f t="shared" si="185"/>
        <v>4104.1308328390296</v>
      </c>
      <c r="CA141" s="25"/>
      <c r="CB141" s="133">
        <f t="shared" si="216"/>
        <v>87.681629643188273</v>
      </c>
      <c r="CC141" s="133">
        <f t="shared" si="217"/>
        <v>0.15575691201221634</v>
      </c>
      <c r="CD141" s="133">
        <f t="shared" si="218"/>
        <v>3.522009340481699</v>
      </c>
      <c r="CE141" s="133">
        <f t="shared" si="219"/>
        <v>0.90000547589921487</v>
      </c>
      <c r="CF141" s="133">
        <f t="shared" si="220"/>
        <v>1.7707874945197872</v>
      </c>
      <c r="CG141" s="133">
        <f t="shared" si="221"/>
        <v>0.31415640372411441</v>
      </c>
      <c r="CH141" s="133">
        <f t="shared" si="222"/>
        <v>0.69768318388190853</v>
      </c>
      <c r="CI141" s="133">
        <f t="shared" si="223"/>
        <v>0.3064732198422056</v>
      </c>
      <c r="CJ141" s="133">
        <f t="shared" si="224"/>
        <v>2.9085190313708584</v>
      </c>
      <c r="CK141" s="133">
        <f t="shared" si="225"/>
        <v>1.7429792950797065</v>
      </c>
      <c r="CQ141" s="262">
        <f t="shared" ref="CQ141:CX141" si="345">CQ39-CQ90</f>
        <v>1128.5719369950509</v>
      </c>
      <c r="CR141" s="262">
        <f t="shared" si="345"/>
        <v>1461.3888318357112</v>
      </c>
      <c r="CS141" s="262">
        <f t="shared" si="345"/>
        <v>923.45776253725012</v>
      </c>
      <c r="CT141" s="262">
        <f t="shared" si="345"/>
        <v>4977.1484973921106</v>
      </c>
      <c r="CU141" s="262">
        <f t="shared" si="345"/>
        <v>226189.95504824119</v>
      </c>
      <c r="CV141" s="262">
        <f t="shared" si="345"/>
        <v>234680.52207700134</v>
      </c>
      <c r="CW141" s="262">
        <f t="shared" si="345"/>
        <v>785.89134653522785</v>
      </c>
      <c r="CX141" s="262">
        <f t="shared" si="345"/>
        <v>235466.41342353652</v>
      </c>
      <c r="CZ141" s="255">
        <f t="shared" si="333"/>
        <v>0.47929210819764506</v>
      </c>
      <c r="DA141" s="255">
        <f t="shared" si="334"/>
        <v>0.62063578859847501</v>
      </c>
      <c r="DB141" s="255">
        <f t="shared" si="335"/>
        <v>0.39218237077243562</v>
      </c>
      <c r="DC141" s="255">
        <f t="shared" si="336"/>
        <v>2.1137403101476084</v>
      </c>
      <c r="DD141" s="255">
        <f t="shared" si="337"/>
        <v>96.060389997698024</v>
      </c>
      <c r="DE141" s="255">
        <f t="shared" si="338"/>
        <v>99.666240575414207</v>
      </c>
      <c r="DF141" s="255">
        <f t="shared" si="339"/>
        <v>0.33375942458580482</v>
      </c>
      <c r="DG141" s="255">
        <f t="shared" si="340"/>
        <v>100</v>
      </c>
      <c r="DI141" s="355">
        <f t="shared" si="341"/>
        <v>0</v>
      </c>
    </row>
    <row r="142" spans="1:113">
      <c r="A142" s="1">
        <f t="shared" si="327"/>
        <v>132</v>
      </c>
      <c r="B142" s="25">
        <v>33</v>
      </c>
      <c r="C142" s="1">
        <v>5</v>
      </c>
      <c r="D142" s="205">
        <v>2</v>
      </c>
      <c r="E142" s="20" t="s">
        <v>483</v>
      </c>
      <c r="F142" s="142">
        <f t="shared" ref="F142:AS142" si="346">F40-F91</f>
        <v>389516.09819999995</v>
      </c>
      <c r="G142" s="142">
        <f t="shared" si="346"/>
        <v>386911.19059999997</v>
      </c>
      <c r="H142" s="142">
        <f t="shared" si="346"/>
        <v>1749.4094</v>
      </c>
      <c r="I142" s="142">
        <f t="shared" si="346"/>
        <v>855.49819999999204</v>
      </c>
      <c r="J142" s="153"/>
      <c r="K142" s="142">
        <f t="shared" si="346"/>
        <v>29.414200000000008</v>
      </c>
      <c r="L142" s="142">
        <f t="shared" si="346"/>
        <v>14711.205600000001</v>
      </c>
      <c r="M142" s="142">
        <f t="shared" si="346"/>
        <v>1823.6804</v>
      </c>
      <c r="N142" s="142">
        <f t="shared" si="346"/>
        <v>0</v>
      </c>
      <c r="O142" s="142">
        <f t="shared" si="346"/>
        <v>0</v>
      </c>
      <c r="P142" s="142">
        <f t="shared" si="346"/>
        <v>1054.4515999999999</v>
      </c>
      <c r="Q142" s="142">
        <f t="shared" si="346"/>
        <v>5999.3331999999991</v>
      </c>
      <c r="R142" s="142">
        <f t="shared" si="346"/>
        <v>704.1844000000001</v>
      </c>
      <c r="S142" s="142">
        <f t="shared" si="346"/>
        <v>2156.4522000000002</v>
      </c>
      <c r="T142" s="142">
        <f t="shared" si="346"/>
        <v>2973.1038000000026</v>
      </c>
      <c r="U142" s="142">
        <f t="shared" si="346"/>
        <v>0</v>
      </c>
      <c r="V142" s="142">
        <f t="shared" si="346"/>
        <v>3422.8024000000005</v>
      </c>
      <c r="W142" s="142">
        <f t="shared" si="346"/>
        <v>1912.7326000000007</v>
      </c>
      <c r="X142" s="142">
        <f t="shared" si="346"/>
        <v>6285.7306000000008</v>
      </c>
      <c r="Y142" s="142">
        <f t="shared" si="346"/>
        <v>20468.416399999998</v>
      </c>
      <c r="Z142" s="142">
        <f t="shared" si="346"/>
        <v>828.64999999999986</v>
      </c>
      <c r="AA142" s="142">
        <f t="shared" si="346"/>
        <v>2175.1112000000003</v>
      </c>
      <c r="AB142" s="142">
        <f t="shared" si="346"/>
        <v>930.28240000000028</v>
      </c>
      <c r="AC142" s="142">
        <f t="shared" si="346"/>
        <v>12346.642000000002</v>
      </c>
      <c r="AD142" s="142">
        <f t="shared" si="346"/>
        <v>4187.7307999999975</v>
      </c>
      <c r="AE142" s="142">
        <f t="shared" si="346"/>
        <v>436346.39999999991</v>
      </c>
      <c r="AG142" s="142">
        <f t="shared" si="346"/>
        <v>2503857</v>
      </c>
      <c r="AH142" s="142">
        <f t="shared" si="346"/>
        <v>1473.1</v>
      </c>
      <c r="AI142" s="142">
        <f t="shared" si="346"/>
        <v>1477</v>
      </c>
      <c r="AJ142" s="142">
        <f t="shared" si="346"/>
        <v>2950.1</v>
      </c>
      <c r="AK142" s="142">
        <f t="shared" si="346"/>
        <v>1458082.1632252424</v>
      </c>
      <c r="AL142" s="142">
        <f t="shared" si="346"/>
        <v>1461940.5169564276</v>
      </c>
      <c r="AM142" s="142">
        <f t="shared" si="346"/>
        <v>2920022.68018167</v>
      </c>
      <c r="AN142" s="142">
        <f t="shared" si="346"/>
        <v>3.0153890951436324</v>
      </c>
      <c r="AO142" s="296"/>
      <c r="AP142" s="142">
        <f t="shared" si="346"/>
        <v>453145.34538823093</v>
      </c>
      <c r="AQ142" s="142">
        <f t="shared" si="346"/>
        <v>450109.91462515196</v>
      </c>
      <c r="AR142" s="142">
        <f t="shared" si="346"/>
        <v>2035.6903173920105</v>
      </c>
      <c r="AS142" s="142">
        <f t="shared" si="346"/>
        <v>999.74044568697684</v>
      </c>
      <c r="AT142" s="156"/>
      <c r="AU142" s="142">
        <f t="shared" ref="AU142:BD142" si="347">AU40-AU91</f>
        <v>34.779612797839647</v>
      </c>
      <c r="AV142" s="142">
        <f t="shared" si="347"/>
        <v>17464.565837776587</v>
      </c>
      <c r="AW142" s="142">
        <f t="shared" si="347"/>
        <v>2156.3359934660575</v>
      </c>
      <c r="AX142" s="193"/>
      <c r="AY142" s="193"/>
      <c r="AZ142" s="142">
        <f t="shared" si="347"/>
        <v>1279.1476414800491</v>
      </c>
      <c r="BA142" s="142">
        <f t="shared" si="347"/>
        <v>7155.068148220309</v>
      </c>
      <c r="BB142" s="142">
        <f t="shared" si="347"/>
        <v>829.79994001623709</v>
      </c>
      <c r="BC142" s="142">
        <f t="shared" si="347"/>
        <v>2517.2175250231189</v>
      </c>
      <c r="BD142" s="142">
        <f t="shared" si="347"/>
        <v>3526.9965895708174</v>
      </c>
      <c r="BE142" s="193"/>
      <c r="BF142" s="142">
        <f t="shared" ref="BF142:BO142" si="348">BF40-BF91</f>
        <v>4040.7756649015109</v>
      </c>
      <c r="BG142" s="142">
        <f t="shared" si="348"/>
        <v>2302.4887140131432</v>
      </c>
      <c r="BH142" s="142">
        <f t="shared" si="348"/>
        <v>7591.9517735767804</v>
      </c>
      <c r="BI142" s="142">
        <f t="shared" si="348"/>
        <v>24298.629992647144</v>
      </c>
      <c r="BJ142" s="142">
        <f t="shared" si="348"/>
        <v>1011.685482174626</v>
      </c>
      <c r="BK142" s="142">
        <f t="shared" si="348"/>
        <v>2545.6565574688452</v>
      </c>
      <c r="BL142" s="142">
        <f t="shared" si="348"/>
        <v>1129.7310516181301</v>
      </c>
      <c r="BM142" s="142">
        <f t="shared" si="348"/>
        <v>14555.32535426852</v>
      </c>
      <c r="BN142" s="142">
        <f t="shared" si="348"/>
        <v>5056.2315471170232</v>
      </c>
      <c r="BO142" s="142">
        <f t="shared" si="348"/>
        <v>508878.53698394389</v>
      </c>
      <c r="BQ142" s="244">
        <f t="shared" si="331"/>
        <v>453145.34538823093</v>
      </c>
      <c r="BR142" s="297">
        <f t="shared" si="215"/>
        <v>34.779612797839647</v>
      </c>
      <c r="BS142" s="297">
        <f t="shared" si="215"/>
        <v>17464.565837776587</v>
      </c>
      <c r="BT142" s="296">
        <f t="shared" si="179"/>
        <v>4040.7756649015109</v>
      </c>
      <c r="BU142" s="296">
        <f t="shared" si="180"/>
        <v>9894.4404875899236</v>
      </c>
      <c r="BV142" s="296">
        <f t="shared" si="181"/>
        <v>1011.685482174626</v>
      </c>
      <c r="BW142" s="296">
        <f t="shared" si="182"/>
        <v>2545.6565574688452</v>
      </c>
      <c r="BX142" s="296">
        <f t="shared" si="183"/>
        <v>1129.7310516181301</v>
      </c>
      <c r="BY142" s="296">
        <f t="shared" si="184"/>
        <v>14555.32535426852</v>
      </c>
      <c r="BZ142" s="296">
        <f t="shared" si="185"/>
        <v>5056.2315471169422</v>
      </c>
      <c r="CA142" s="25"/>
      <c r="CB142" s="133">
        <f t="shared" si="216"/>
        <v>89.04783999615384</v>
      </c>
      <c r="CC142" s="133">
        <f t="shared" si="217"/>
        <v>6.8345607586387577E-3</v>
      </c>
      <c r="CD142" s="133">
        <f t="shared" si="218"/>
        <v>3.4319713975925903</v>
      </c>
      <c r="CE142" s="133">
        <f t="shared" si="219"/>
        <v>0.79405503891963225</v>
      </c>
      <c r="CF142" s="133">
        <f t="shared" si="220"/>
        <v>1.9443619191001786</v>
      </c>
      <c r="CG142" s="133">
        <f t="shared" si="221"/>
        <v>0.19880686817148013</v>
      </c>
      <c r="CH142" s="133">
        <f t="shared" si="222"/>
        <v>0.50024836428681319</v>
      </c>
      <c r="CI142" s="133">
        <f t="shared" si="223"/>
        <v>0.22200406767278835</v>
      </c>
      <c r="CJ142" s="133">
        <f t="shared" si="224"/>
        <v>2.8602749568759607</v>
      </c>
      <c r="CK142" s="133">
        <f t="shared" si="225"/>
        <v>0.99360283046809172</v>
      </c>
      <c r="CQ142" s="262">
        <f t="shared" ref="CQ142:CX142" si="349">CQ40-CQ91</f>
        <v>5064.4529800841337</v>
      </c>
      <c r="CR142" s="262">
        <f t="shared" si="349"/>
        <v>2698.5497992248488</v>
      </c>
      <c r="CS142" s="262">
        <f t="shared" si="349"/>
        <v>1191.0837410505194</v>
      </c>
      <c r="CT142" s="262">
        <f t="shared" si="349"/>
        <v>20194.781621999977</v>
      </c>
      <c r="CU142" s="262">
        <f t="shared" si="349"/>
        <v>479780.87974649481</v>
      </c>
      <c r="CV142" s="262">
        <f t="shared" si="349"/>
        <v>508929.74788885436</v>
      </c>
      <c r="CW142" s="262">
        <f t="shared" si="349"/>
        <v>487.52624895451038</v>
      </c>
      <c r="CX142" s="262">
        <f t="shared" si="349"/>
        <v>509417.27413780871</v>
      </c>
      <c r="CZ142" s="255">
        <f t="shared" si="333"/>
        <v>0.99416592981770124</v>
      </c>
      <c r="DA142" s="255">
        <f t="shared" si="334"/>
        <v>0.52973268403435236</v>
      </c>
      <c r="DB142" s="255">
        <f t="shared" si="335"/>
        <v>0.2338129862334242</v>
      </c>
      <c r="DC142" s="255">
        <f t="shared" si="336"/>
        <v>3.9642906998353649</v>
      </c>
      <c r="DD142" s="255">
        <f t="shared" si="337"/>
        <v>94.182294968015441</v>
      </c>
      <c r="DE142" s="255">
        <f t="shared" si="338"/>
        <v>99.9042972679363</v>
      </c>
      <c r="DF142" s="255">
        <f t="shared" si="339"/>
        <v>9.5702732063739096E-2</v>
      </c>
      <c r="DG142" s="255">
        <f t="shared" si="340"/>
        <v>100</v>
      </c>
      <c r="DI142" s="355">
        <f t="shared" si="341"/>
        <v>-538.7371538648149</v>
      </c>
    </row>
    <row r="143" spans="1:113">
      <c r="A143" s="1">
        <f t="shared" si="327"/>
        <v>133</v>
      </c>
      <c r="B143" s="25">
        <v>46</v>
      </c>
      <c r="C143" s="1">
        <v>5</v>
      </c>
      <c r="D143" s="205">
        <v>2</v>
      </c>
      <c r="E143" s="20" t="s">
        <v>201</v>
      </c>
      <c r="F143" s="142">
        <f t="shared" ref="F143:AS143" si="350">F41-F92</f>
        <v>302804.39309999999</v>
      </c>
      <c r="G143" s="142">
        <f t="shared" si="350"/>
        <v>301354.11569999997</v>
      </c>
      <c r="H143" s="142">
        <f t="shared" si="350"/>
        <v>1104.096</v>
      </c>
      <c r="I143" s="142">
        <f t="shared" si="350"/>
        <v>346.18140000000488</v>
      </c>
      <c r="J143" s="153"/>
      <c r="K143" s="142">
        <f t="shared" si="350"/>
        <v>171.71110000000004</v>
      </c>
      <c r="L143" s="142">
        <f t="shared" si="350"/>
        <v>11446.114700000002</v>
      </c>
      <c r="M143" s="142">
        <f t="shared" si="350"/>
        <v>1718.3557999999994</v>
      </c>
      <c r="N143" s="142">
        <f t="shared" si="350"/>
        <v>0</v>
      </c>
      <c r="O143" s="142">
        <f t="shared" si="350"/>
        <v>0</v>
      </c>
      <c r="P143" s="142">
        <f t="shared" si="350"/>
        <v>1356.9105999999995</v>
      </c>
      <c r="Q143" s="142">
        <f t="shared" si="350"/>
        <v>4004.6224999999986</v>
      </c>
      <c r="R143" s="142">
        <f t="shared" si="350"/>
        <v>342.35379999999998</v>
      </c>
      <c r="S143" s="142">
        <f t="shared" si="350"/>
        <v>993.99760000000015</v>
      </c>
      <c r="T143" s="142">
        <f t="shared" si="350"/>
        <v>3029.8744000000061</v>
      </c>
      <c r="U143" s="142">
        <f t="shared" si="350"/>
        <v>0</v>
      </c>
      <c r="V143" s="142">
        <f t="shared" si="350"/>
        <v>1582.802200000001</v>
      </c>
      <c r="W143" s="142">
        <f t="shared" si="350"/>
        <v>2074.1711</v>
      </c>
      <c r="X143" s="142">
        <f t="shared" si="350"/>
        <v>2953.2392000000009</v>
      </c>
      <c r="Y143" s="142">
        <f t="shared" si="350"/>
        <v>15180.568600000002</v>
      </c>
      <c r="Z143" s="142">
        <f t="shared" si="350"/>
        <v>985.27399999999989</v>
      </c>
      <c r="AA143" s="142">
        <f t="shared" si="350"/>
        <v>1498.3170999999998</v>
      </c>
      <c r="AB143" s="142">
        <f t="shared" si="350"/>
        <v>584.46609999999987</v>
      </c>
      <c r="AC143" s="142">
        <f t="shared" si="350"/>
        <v>8989.5864000000001</v>
      </c>
      <c r="AD143" s="142">
        <f t="shared" si="350"/>
        <v>3122.9250000000029</v>
      </c>
      <c r="AE143" s="142">
        <f t="shared" si="350"/>
        <v>336213</v>
      </c>
      <c r="AG143" s="142">
        <f t="shared" si="350"/>
        <v>2124973</v>
      </c>
      <c r="AH143" s="142">
        <f t="shared" si="350"/>
        <v>1262.3</v>
      </c>
      <c r="AI143" s="142">
        <f t="shared" si="350"/>
        <v>1247.6999999999998</v>
      </c>
      <c r="AJ143" s="142">
        <f t="shared" si="350"/>
        <v>2510</v>
      </c>
      <c r="AK143" s="142">
        <f t="shared" si="350"/>
        <v>1249224.6756867259</v>
      </c>
      <c r="AL143" s="142">
        <f t="shared" si="350"/>
        <v>1234816.0821467822</v>
      </c>
      <c r="AM143" s="142">
        <f t="shared" si="350"/>
        <v>2484040.7578335083</v>
      </c>
      <c r="AN143" s="142">
        <f t="shared" si="350"/>
        <v>4.7900638816647554</v>
      </c>
      <c r="AO143" s="296"/>
      <c r="AP143" s="142">
        <f t="shared" si="350"/>
        <v>352015.18166088883</v>
      </c>
      <c r="AQ143" s="142">
        <f t="shared" si="350"/>
        <v>350320.87855795713</v>
      </c>
      <c r="AR143" s="142">
        <f t="shared" si="350"/>
        <v>1286.0907720721143</v>
      </c>
      <c r="AS143" s="142">
        <f t="shared" si="350"/>
        <v>408.21233085955822</v>
      </c>
      <c r="AT143" s="156"/>
      <c r="AU143" s="142">
        <f t="shared" ref="AU143:BD143" si="351">AU41-AU92</f>
        <v>204.48626664446277</v>
      </c>
      <c r="AV143" s="142">
        <f t="shared" si="351"/>
        <v>14114.277102758504</v>
      </c>
      <c r="AW143" s="142">
        <f t="shared" si="351"/>
        <v>2115.199098423629</v>
      </c>
      <c r="AX143" s="193"/>
      <c r="AY143" s="193"/>
      <c r="AZ143" s="142">
        <f t="shared" si="351"/>
        <v>1667.0175603314083</v>
      </c>
      <c r="BA143" s="142">
        <f t="shared" si="351"/>
        <v>5006.0144329994419</v>
      </c>
      <c r="BB143" s="142">
        <f t="shared" si="351"/>
        <v>426.93674249836283</v>
      </c>
      <c r="BC143" s="142">
        <f t="shared" si="351"/>
        <v>1175.0658028596538</v>
      </c>
      <c r="BD143" s="142">
        <f t="shared" si="351"/>
        <v>3724.0434656460093</v>
      </c>
      <c r="BE143" s="193"/>
      <c r="BF143" s="142">
        <f t="shared" ref="BF143:BO143" si="352">BF41-BF92</f>
        <v>1975.8477350860258</v>
      </c>
      <c r="BG143" s="142">
        <f t="shared" si="352"/>
        <v>2578.1841476743325</v>
      </c>
      <c r="BH143" s="142">
        <f t="shared" si="352"/>
        <v>3780.4973496579478</v>
      </c>
      <c r="BI143" s="142">
        <f t="shared" si="352"/>
        <v>18620.457104896948</v>
      </c>
      <c r="BJ143" s="142">
        <f t="shared" si="352"/>
        <v>1230.4788353467113</v>
      </c>
      <c r="BK143" s="142">
        <f t="shared" si="352"/>
        <v>1764.9991999110644</v>
      </c>
      <c r="BL143" s="142">
        <f t="shared" si="352"/>
        <v>771.05502157594447</v>
      </c>
      <c r="BM143" s="142">
        <f t="shared" si="352"/>
        <v>10846.295119641674</v>
      </c>
      <c r="BN143" s="142">
        <f t="shared" si="352"/>
        <v>4007.6289284215527</v>
      </c>
      <c r="BO143" s="142">
        <f t="shared" si="352"/>
        <v>393288.93136760709</v>
      </c>
      <c r="BQ143" s="244">
        <f t="shared" si="331"/>
        <v>352015.18166088883</v>
      </c>
      <c r="BR143" s="297">
        <f t="shared" si="215"/>
        <v>204.48626664446277</v>
      </c>
      <c r="BS143" s="297">
        <f t="shared" si="215"/>
        <v>14114.277102758504</v>
      </c>
      <c r="BT143" s="296">
        <f t="shared" si="179"/>
        <v>1975.8477350860258</v>
      </c>
      <c r="BU143" s="296">
        <f t="shared" si="180"/>
        <v>6358.6814973322798</v>
      </c>
      <c r="BV143" s="296">
        <f t="shared" si="181"/>
        <v>1230.4788353467113</v>
      </c>
      <c r="BW143" s="296">
        <f t="shared" si="182"/>
        <v>1764.9991999110644</v>
      </c>
      <c r="BX143" s="296">
        <f t="shared" si="183"/>
        <v>771.05502157594447</v>
      </c>
      <c r="BY143" s="296">
        <f t="shared" si="184"/>
        <v>10846.295119641674</v>
      </c>
      <c r="BZ143" s="296">
        <f t="shared" si="185"/>
        <v>4007.6289284215309</v>
      </c>
      <c r="CA143" s="25"/>
      <c r="CB143" s="133">
        <f t="shared" si="216"/>
        <v>89.505489116310869</v>
      </c>
      <c r="CC143" s="133">
        <f t="shared" si="217"/>
        <v>5.1993903294809359E-2</v>
      </c>
      <c r="CD143" s="133">
        <f t="shared" si="218"/>
        <v>3.5887806589618698</v>
      </c>
      <c r="CE143" s="133">
        <f t="shared" si="219"/>
        <v>0.50239088301196078</v>
      </c>
      <c r="CF143" s="133">
        <f t="shared" si="220"/>
        <v>1.6167964542558717</v>
      </c>
      <c r="CG143" s="133">
        <f t="shared" si="221"/>
        <v>0.31286892083840084</v>
      </c>
      <c r="CH143" s="133">
        <f t="shared" si="222"/>
        <v>0.44877927120235173</v>
      </c>
      <c r="CI143" s="133">
        <f t="shared" si="223"/>
        <v>0.19605306940490513</v>
      </c>
      <c r="CJ143" s="133">
        <f t="shared" si="224"/>
        <v>2.7578439804866117</v>
      </c>
      <c r="CK143" s="133">
        <f t="shared" si="225"/>
        <v>1.0190037422323428</v>
      </c>
      <c r="CQ143" s="262">
        <f t="shared" ref="CQ143:CX143" si="353">CQ41-CQ92</f>
        <v>1468.8318715439837</v>
      </c>
      <c r="CR143" s="262">
        <f t="shared" si="353"/>
        <v>1379.3745871651831</v>
      </c>
      <c r="CS143" s="262">
        <f t="shared" si="353"/>
        <v>921.20973521416136</v>
      </c>
      <c r="CT143" s="262">
        <f t="shared" si="353"/>
        <v>7996.8776794728619</v>
      </c>
      <c r="CU143" s="262">
        <f t="shared" si="353"/>
        <v>380296.32158985035</v>
      </c>
      <c r="CV143" s="262">
        <f t="shared" si="353"/>
        <v>392062.61546324659</v>
      </c>
      <c r="CW143" s="262">
        <f t="shared" si="353"/>
        <v>1226.315904360496</v>
      </c>
      <c r="CX143" s="262">
        <f t="shared" si="353"/>
        <v>393288.93136760709</v>
      </c>
      <c r="CZ143" s="255">
        <f t="shared" si="333"/>
        <v>0.37347399186555463</v>
      </c>
      <c r="DA143" s="255">
        <f t="shared" si="334"/>
        <v>0.35072804677431463</v>
      </c>
      <c r="DB143" s="255">
        <f t="shared" si="335"/>
        <v>0.23423230651592042</v>
      </c>
      <c r="DC143" s="255">
        <f t="shared" si="336"/>
        <v>2.0333340304454643</v>
      </c>
      <c r="DD143" s="255">
        <f t="shared" si="337"/>
        <v>96.696421195334239</v>
      </c>
      <c r="DE143" s="255">
        <f t="shared" si="338"/>
        <v>99.688189570935492</v>
      </c>
      <c r="DF143" s="255">
        <f t="shared" si="339"/>
        <v>0.31181042906449324</v>
      </c>
      <c r="DG143" s="255">
        <f t="shared" si="340"/>
        <v>100</v>
      </c>
      <c r="DI143" s="355">
        <f t="shared" si="341"/>
        <v>0</v>
      </c>
    </row>
    <row r="144" spans="1:113">
      <c r="A144" s="1">
        <f t="shared" si="327"/>
        <v>134</v>
      </c>
      <c r="B144" s="25">
        <v>48</v>
      </c>
      <c r="C144" s="1">
        <v>5</v>
      </c>
      <c r="D144" s="205">
        <v>2</v>
      </c>
      <c r="E144" s="20" t="s">
        <v>628</v>
      </c>
      <c r="F144" s="142">
        <f t="shared" ref="F144:AS144" si="354">F42-F93</f>
        <v>311241.23040000006</v>
      </c>
      <c r="G144" s="142">
        <f t="shared" si="354"/>
        <v>309365.71999999991</v>
      </c>
      <c r="H144" s="142">
        <f t="shared" si="354"/>
        <v>644.00240000000008</v>
      </c>
      <c r="I144" s="142">
        <f t="shared" si="354"/>
        <v>1231.5080000000405</v>
      </c>
      <c r="J144" s="153"/>
      <c r="K144" s="142">
        <f t="shared" si="354"/>
        <v>68.992400000000004</v>
      </c>
      <c r="L144" s="142">
        <f t="shared" si="354"/>
        <v>18585.281999999999</v>
      </c>
      <c r="M144" s="142">
        <f t="shared" si="354"/>
        <v>2133.6036000000004</v>
      </c>
      <c r="N144" s="142">
        <f t="shared" si="354"/>
        <v>0</v>
      </c>
      <c r="O144" s="142">
        <f t="shared" si="354"/>
        <v>0</v>
      </c>
      <c r="P144" s="142">
        <f t="shared" si="354"/>
        <v>1925.2727999999997</v>
      </c>
      <c r="Q144" s="142">
        <f t="shared" si="354"/>
        <v>6053.3355999999994</v>
      </c>
      <c r="R144" s="142">
        <f t="shared" si="354"/>
        <v>749.69479999999987</v>
      </c>
      <c r="S144" s="142">
        <f t="shared" si="354"/>
        <v>3123.9216000000006</v>
      </c>
      <c r="T144" s="142">
        <f t="shared" si="354"/>
        <v>4599.4535999999989</v>
      </c>
      <c r="U144" s="142">
        <f t="shared" si="354"/>
        <v>0</v>
      </c>
      <c r="V144" s="142">
        <f t="shared" si="354"/>
        <v>5042.5532000000003</v>
      </c>
      <c r="W144" s="142">
        <f t="shared" si="354"/>
        <v>3544.0772000000002</v>
      </c>
      <c r="X144" s="142">
        <f t="shared" si="354"/>
        <v>8288.4439999999995</v>
      </c>
      <c r="Y144" s="142">
        <f t="shared" si="354"/>
        <v>16761.4208</v>
      </c>
      <c r="Z144" s="142">
        <f t="shared" si="354"/>
        <v>784.94800000000032</v>
      </c>
      <c r="AA144" s="142">
        <f t="shared" si="354"/>
        <v>1802.364</v>
      </c>
      <c r="AB144" s="142">
        <f t="shared" si="354"/>
        <v>1042.0008000000003</v>
      </c>
      <c r="AC144" s="142">
        <f t="shared" si="354"/>
        <v>8783.2524000000012</v>
      </c>
      <c r="AD144" s="142">
        <f t="shared" si="354"/>
        <v>4348.8555999999953</v>
      </c>
      <c r="AE144" s="142">
        <f t="shared" si="354"/>
        <v>363532.00000000006</v>
      </c>
      <c r="AG144" s="142">
        <f t="shared" si="354"/>
        <v>2088401</v>
      </c>
      <c r="AH144" s="142">
        <f t="shared" si="354"/>
        <v>1217.5999999999999</v>
      </c>
      <c r="AI144" s="142">
        <f t="shared" si="354"/>
        <v>1243.9000000000001</v>
      </c>
      <c r="AJ144" s="142">
        <f t="shared" si="354"/>
        <v>2461.5</v>
      </c>
      <c r="AK144" s="142">
        <f t="shared" si="354"/>
        <v>1205173.3463822093</v>
      </c>
      <c r="AL144" s="142">
        <f t="shared" si="354"/>
        <v>1231191.6677027813</v>
      </c>
      <c r="AM144" s="142">
        <f t="shared" si="354"/>
        <v>2436365.0140849906</v>
      </c>
      <c r="AN144" s="142">
        <f t="shared" si="354"/>
        <v>5.879463778661119</v>
      </c>
      <c r="AO144" s="296"/>
      <c r="AP144" s="142">
        <f t="shared" si="354"/>
        <v>361544.52177953988</v>
      </c>
      <c r="AQ144" s="142">
        <f t="shared" si="354"/>
        <v>359355.34966411319</v>
      </c>
      <c r="AR144" s="142">
        <f t="shared" si="354"/>
        <v>749.69055869480542</v>
      </c>
      <c r="AS144" s="142">
        <f t="shared" si="354"/>
        <v>1439.4815567317019</v>
      </c>
      <c r="AT144" s="156"/>
      <c r="AU144" s="142">
        <f t="shared" ref="AU144:BD144" si="355">AU42-AU93</f>
        <v>80.735997675113026</v>
      </c>
      <c r="AV144" s="142">
        <f t="shared" si="355"/>
        <v>22246.409261628782</v>
      </c>
      <c r="AW144" s="142">
        <f t="shared" si="355"/>
        <v>2534.8208920099437</v>
      </c>
      <c r="AX144" s="193"/>
      <c r="AY144" s="193"/>
      <c r="AZ144" s="142">
        <f t="shared" si="355"/>
        <v>2284.0541223138371</v>
      </c>
      <c r="BA144" s="142">
        <f t="shared" si="355"/>
        <v>7372.3378288615022</v>
      </c>
      <c r="BB144" s="142">
        <f t="shared" si="355"/>
        <v>894.42460849537963</v>
      </c>
      <c r="BC144" s="142">
        <f t="shared" si="355"/>
        <v>3696.7502157510826</v>
      </c>
      <c r="BD144" s="142">
        <f t="shared" si="355"/>
        <v>5464.0215941970437</v>
      </c>
      <c r="BE144" s="193"/>
      <c r="BF144" s="142">
        <f t="shared" ref="BF144:BO144" si="356">BF42-BF93</f>
        <v>5971.1304900933355</v>
      </c>
      <c r="BG144" s="142">
        <f t="shared" si="356"/>
        <v>4213.91256741084</v>
      </c>
      <c r="BH144" s="142">
        <f t="shared" si="356"/>
        <v>9993.0964052774634</v>
      </c>
      <c r="BI144" s="142">
        <f t="shared" si="356"/>
        <v>20092.949117921969</v>
      </c>
      <c r="BJ144" s="142">
        <f t="shared" si="356"/>
        <v>994.52017815107706</v>
      </c>
      <c r="BK144" s="142">
        <f t="shared" si="356"/>
        <v>2127.4160819400477</v>
      </c>
      <c r="BL144" s="142">
        <f t="shared" si="356"/>
        <v>1275.417625044041</v>
      </c>
      <c r="BM144" s="142">
        <f t="shared" si="356"/>
        <v>10413.484649109134</v>
      </c>
      <c r="BN144" s="142">
        <f t="shared" si="356"/>
        <v>5282.1105836776651</v>
      </c>
      <c r="BO144" s="142">
        <f t="shared" si="356"/>
        <v>424142.75561954739</v>
      </c>
      <c r="BQ144" s="244">
        <f t="shared" si="331"/>
        <v>361544.52177953988</v>
      </c>
      <c r="BR144" s="297">
        <f t="shared" si="215"/>
        <v>80.735997675113026</v>
      </c>
      <c r="BS144" s="297">
        <f t="shared" si="215"/>
        <v>22246.409261628782</v>
      </c>
      <c r="BT144" s="296">
        <f t="shared" si="179"/>
        <v>5971.1304900933355</v>
      </c>
      <c r="BU144" s="296">
        <f t="shared" si="180"/>
        <v>14207.008972688303</v>
      </c>
      <c r="BV144" s="296">
        <f t="shared" si="181"/>
        <v>994.52017815107706</v>
      </c>
      <c r="BW144" s="296">
        <f t="shared" si="182"/>
        <v>2127.4160819400477</v>
      </c>
      <c r="BX144" s="296">
        <f t="shared" si="183"/>
        <v>1275.417625044041</v>
      </c>
      <c r="BY144" s="296">
        <f t="shared" si="184"/>
        <v>10413.484649109134</v>
      </c>
      <c r="BZ144" s="296">
        <f t="shared" si="185"/>
        <v>5282.1105836777133</v>
      </c>
      <c r="CA144" s="25"/>
      <c r="CB144" s="133">
        <f t="shared" si="216"/>
        <v>85.241234699725112</v>
      </c>
      <c r="CC144" s="133">
        <f t="shared" si="217"/>
        <v>1.9035100000041629E-2</v>
      </c>
      <c r="CD144" s="133">
        <f t="shared" si="218"/>
        <v>5.2450287000972917</v>
      </c>
      <c r="CE144" s="133">
        <f t="shared" si="219"/>
        <v>1.4078115000151958</v>
      </c>
      <c r="CF144" s="133">
        <f t="shared" si="220"/>
        <v>3.349581900069484</v>
      </c>
      <c r="CG144" s="133">
        <f t="shared" si="221"/>
        <v>0.23447770001361373</v>
      </c>
      <c r="CH144" s="133">
        <f t="shared" si="222"/>
        <v>0.50158020000424641</v>
      </c>
      <c r="CI144" s="133">
        <f t="shared" si="223"/>
        <v>0.30070480001032485</v>
      </c>
      <c r="CJ144" s="133">
        <f t="shared" si="224"/>
        <v>2.4551839000286839</v>
      </c>
      <c r="CK144" s="133">
        <f t="shared" si="225"/>
        <v>1.2453615000360116</v>
      </c>
      <c r="CQ144" s="262">
        <f t="shared" ref="CQ144:CX144" si="357">CQ42-CQ93</f>
        <v>3150.1913048971046</v>
      </c>
      <c r="CR144" s="262">
        <f t="shared" si="357"/>
        <v>1739.9853844232116</v>
      </c>
      <c r="CS144" s="262">
        <f t="shared" si="357"/>
        <v>1904.2554789432947</v>
      </c>
      <c r="CT144" s="262">
        <f t="shared" si="357"/>
        <v>30904.91635734684</v>
      </c>
      <c r="CU144" s="262">
        <f t="shared" si="357"/>
        <v>385783.75266654312</v>
      </c>
      <c r="CV144" s="262">
        <f t="shared" si="357"/>
        <v>423483.10119215352</v>
      </c>
      <c r="CW144" s="262">
        <f t="shared" si="357"/>
        <v>659.65442739375544</v>
      </c>
      <c r="CX144" s="262">
        <f t="shared" si="357"/>
        <v>424142.75561954727</v>
      </c>
      <c r="CZ144" s="255">
        <f t="shared" si="333"/>
        <v>0.74271958277245731</v>
      </c>
      <c r="DA144" s="255">
        <f t="shared" si="334"/>
        <v>0.41023579004234245</v>
      </c>
      <c r="DB144" s="255">
        <f t="shared" si="335"/>
        <v>0.44896569697665589</v>
      </c>
      <c r="DC144" s="255">
        <f t="shared" si="336"/>
        <v>7.2864421112660249</v>
      </c>
      <c r="DD144" s="255">
        <f t="shared" si="337"/>
        <v>90.956110308433068</v>
      </c>
      <c r="DE144" s="255">
        <f t="shared" si="338"/>
        <v>99.844473489490539</v>
      </c>
      <c r="DF144" s="255">
        <f t="shared" si="339"/>
        <v>0.15552651050946165</v>
      </c>
      <c r="DG144" s="255">
        <f t="shared" si="340"/>
        <v>100</v>
      </c>
      <c r="DI144" s="355">
        <f t="shared" si="341"/>
        <v>0</v>
      </c>
    </row>
    <row r="145" spans="1:116">
      <c r="A145" s="1">
        <f t="shared" si="327"/>
        <v>135</v>
      </c>
      <c r="B145" s="25">
        <v>19</v>
      </c>
      <c r="C145" s="1">
        <v>6</v>
      </c>
      <c r="D145" s="205">
        <v>2</v>
      </c>
      <c r="E145" s="20" t="s">
        <v>554</v>
      </c>
      <c r="F145" s="142">
        <f t="shared" ref="F145:AS145" si="358">F43-F94</f>
        <v>74826.813600000009</v>
      </c>
      <c r="G145" s="142">
        <f t="shared" si="358"/>
        <v>70983.984899999996</v>
      </c>
      <c r="H145" s="142">
        <f t="shared" si="358"/>
        <v>2214.8101999999999</v>
      </c>
      <c r="I145" s="142">
        <f t="shared" si="358"/>
        <v>1628.0185000000031</v>
      </c>
      <c r="J145" s="153"/>
      <c r="K145" s="142">
        <f t="shared" si="358"/>
        <v>48.485500000000009</v>
      </c>
      <c r="L145" s="142">
        <f t="shared" si="358"/>
        <v>7375.5321000000004</v>
      </c>
      <c r="M145" s="142">
        <f t="shared" si="358"/>
        <v>1415.1881000000008</v>
      </c>
      <c r="N145" s="142">
        <f t="shared" si="358"/>
        <v>0</v>
      </c>
      <c r="O145" s="142">
        <f t="shared" si="358"/>
        <v>0</v>
      </c>
      <c r="P145" s="142">
        <f t="shared" si="358"/>
        <v>731.27379999999994</v>
      </c>
      <c r="Q145" s="142">
        <f t="shared" si="358"/>
        <v>2174.7813999999998</v>
      </c>
      <c r="R145" s="142">
        <f t="shared" si="358"/>
        <v>233.33130000000003</v>
      </c>
      <c r="S145" s="142">
        <f t="shared" si="358"/>
        <v>727.63669999999979</v>
      </c>
      <c r="T145" s="142">
        <f t="shared" si="358"/>
        <v>2093.3207999999995</v>
      </c>
      <c r="U145" s="142">
        <f t="shared" si="358"/>
        <v>0</v>
      </c>
      <c r="V145" s="142">
        <f t="shared" si="358"/>
        <v>1558.1776000000007</v>
      </c>
      <c r="W145" s="142">
        <f t="shared" si="358"/>
        <v>936.15880000000016</v>
      </c>
      <c r="X145" s="142">
        <f t="shared" si="358"/>
        <v>2485.0375999999987</v>
      </c>
      <c r="Y145" s="142">
        <f t="shared" si="358"/>
        <v>9740.7948000000015</v>
      </c>
      <c r="Z145" s="142">
        <f t="shared" si="358"/>
        <v>574.99420000000009</v>
      </c>
      <c r="AA145" s="142">
        <f t="shared" si="358"/>
        <v>226.94880000000009</v>
      </c>
      <c r="AB145" s="142">
        <f t="shared" si="358"/>
        <v>501.11790000000008</v>
      </c>
      <c r="AC145" s="142">
        <f t="shared" si="358"/>
        <v>5242.5876999999991</v>
      </c>
      <c r="AD145" s="142">
        <f t="shared" si="358"/>
        <v>3195.146200000001</v>
      </c>
      <c r="AE145" s="142">
        <f t="shared" si="358"/>
        <v>96971</v>
      </c>
      <c r="AG145" s="142">
        <f t="shared" si="358"/>
        <v>518273</v>
      </c>
      <c r="AH145" s="142">
        <f t="shared" si="358"/>
        <v>257.5</v>
      </c>
      <c r="AI145" s="142">
        <f t="shared" si="358"/>
        <v>281.39999999999998</v>
      </c>
      <c r="AJ145" s="142">
        <f t="shared" si="358"/>
        <v>538.90000000000009</v>
      </c>
      <c r="AK145" s="142">
        <f t="shared" si="358"/>
        <v>256888.49580737972</v>
      </c>
      <c r="AL145" s="142">
        <f t="shared" si="358"/>
        <v>280706.95023807947</v>
      </c>
      <c r="AM145" s="142">
        <f t="shared" si="358"/>
        <v>537595.44604545925</v>
      </c>
      <c r="AN145" s="142">
        <f t="shared" si="358"/>
        <v>-3.6127602616558026</v>
      </c>
      <c r="AO145" s="296"/>
      <c r="AP145" s="142">
        <f t="shared" si="358"/>
        <v>78365.397915133741</v>
      </c>
      <c r="AQ145" s="142">
        <f t="shared" si="358"/>
        <v>74354.339828440978</v>
      </c>
      <c r="AR145" s="142">
        <f t="shared" si="358"/>
        <v>2320.5931596444566</v>
      </c>
      <c r="AS145" s="142">
        <f t="shared" si="358"/>
        <v>1690.4649270482826</v>
      </c>
      <c r="AT145" s="156"/>
      <c r="AU145" s="142">
        <f t="shared" ref="AU145:BD145" si="359">AU43-AU94</f>
        <v>50.220854388689588</v>
      </c>
      <c r="AV145" s="142">
        <f t="shared" si="359"/>
        <v>7429.6628925348923</v>
      </c>
      <c r="AW145" s="142">
        <f t="shared" si="359"/>
        <v>1426.7940898645941</v>
      </c>
      <c r="AX145" s="193"/>
      <c r="AY145" s="193"/>
      <c r="AZ145" s="142">
        <f t="shared" si="359"/>
        <v>733.66629566356346</v>
      </c>
      <c r="BA145" s="142">
        <f t="shared" si="359"/>
        <v>2175.6536145342889</v>
      </c>
      <c r="BB145" s="142">
        <f t="shared" si="359"/>
        <v>236.54074073565653</v>
      </c>
      <c r="BC145" s="142">
        <f t="shared" si="359"/>
        <v>748.0558851294179</v>
      </c>
      <c r="BD145" s="142">
        <f t="shared" si="359"/>
        <v>2108.9522666073685</v>
      </c>
      <c r="BE145" s="193"/>
      <c r="BF145" s="142">
        <f t="shared" ref="BF145:BO145" si="360">BF43-BF94</f>
        <v>1570.0809493219442</v>
      </c>
      <c r="BG145" s="142">
        <f t="shared" si="360"/>
        <v>904.10751733522329</v>
      </c>
      <c r="BH145" s="142">
        <f t="shared" si="360"/>
        <v>2427.4397189777737</v>
      </c>
      <c r="BI145" s="142">
        <f t="shared" si="360"/>
        <v>9694.7989296868764</v>
      </c>
      <c r="BJ145" s="142">
        <f t="shared" si="360"/>
        <v>563.27720869360064</v>
      </c>
      <c r="BK145" s="142">
        <f t="shared" si="360"/>
        <v>230.09048360745524</v>
      </c>
      <c r="BL145" s="142">
        <f t="shared" si="360"/>
        <v>493.98739723477479</v>
      </c>
      <c r="BM145" s="142">
        <f t="shared" si="360"/>
        <v>5240.1415137605536</v>
      </c>
      <c r="BN145" s="142">
        <f t="shared" si="360"/>
        <v>3167.3023263904897</v>
      </c>
      <c r="BO145" s="142">
        <f t="shared" si="360"/>
        <v>100441.70877737913</v>
      </c>
      <c r="BQ145" s="244">
        <f t="shared" si="331"/>
        <v>78365.397915133741</v>
      </c>
      <c r="BR145" s="297">
        <f t="shared" si="215"/>
        <v>50.220854388689588</v>
      </c>
      <c r="BS145" s="297">
        <f t="shared" si="215"/>
        <v>7429.6628925348923</v>
      </c>
      <c r="BT145" s="296">
        <f t="shared" si="179"/>
        <v>1570.0809493219442</v>
      </c>
      <c r="BU145" s="296">
        <f t="shared" si="180"/>
        <v>3331.547236312997</v>
      </c>
      <c r="BV145" s="296">
        <f t="shared" si="181"/>
        <v>563.27720869360064</v>
      </c>
      <c r="BW145" s="296">
        <f t="shared" si="182"/>
        <v>230.09048360745524</v>
      </c>
      <c r="BX145" s="296">
        <f t="shared" si="183"/>
        <v>493.98739723477479</v>
      </c>
      <c r="BY145" s="296">
        <f t="shared" si="184"/>
        <v>5240.1415137605536</v>
      </c>
      <c r="BZ145" s="296">
        <f t="shared" si="185"/>
        <v>3167.3023263904761</v>
      </c>
      <c r="CA145" s="25"/>
      <c r="CB145" s="133">
        <f t="shared" si="216"/>
        <v>78.020773311238926</v>
      </c>
      <c r="CC145" s="133">
        <f t="shared" si="217"/>
        <v>5.0000000000000024E-2</v>
      </c>
      <c r="CD145" s="133">
        <f t="shared" si="218"/>
        <v>7.3969897395932751</v>
      </c>
      <c r="CE145" s="133">
        <f t="shared" si="219"/>
        <v>1.5631762625642907</v>
      </c>
      <c r="CF145" s="133">
        <f t="shared" si="220"/>
        <v>3.3168962145965679</v>
      </c>
      <c r="CG145" s="133">
        <f t="shared" si="221"/>
        <v>0.56080010540447767</v>
      </c>
      <c r="CH145" s="133">
        <f t="shared" si="222"/>
        <v>0.22907862322158623</v>
      </c>
      <c r="CI145" s="133">
        <f t="shared" si="223"/>
        <v>0.4918150071795947</v>
      </c>
      <c r="CJ145" s="133">
        <f t="shared" si="224"/>
        <v>5.2170971377785902</v>
      </c>
      <c r="CK145" s="133">
        <f t="shared" si="225"/>
        <v>3.1533735984226894</v>
      </c>
      <c r="CQ145" s="262">
        <f t="shared" ref="CQ145:CX145" si="361">CQ43-CQ94</f>
        <v>578.9458695366975</v>
      </c>
      <c r="CR145" s="262">
        <f t="shared" si="361"/>
        <v>79.294343383082477</v>
      </c>
      <c r="CS145" s="262">
        <f t="shared" si="361"/>
        <v>29.077152726309748</v>
      </c>
      <c r="CT145" s="262">
        <f t="shared" si="361"/>
        <v>6311.6288165743572</v>
      </c>
      <c r="CU145" s="262">
        <f t="shared" si="361"/>
        <v>93201.778815434343</v>
      </c>
      <c r="CV145" s="262">
        <f t="shared" si="361"/>
        <v>100200.7249976548</v>
      </c>
      <c r="CW145" s="262">
        <f t="shared" si="361"/>
        <v>240.98377972433821</v>
      </c>
      <c r="CX145" s="262">
        <f t="shared" si="361"/>
        <v>100441.70877737913</v>
      </c>
      <c r="CZ145" s="255">
        <f t="shared" si="333"/>
        <v>0.57639986075892424</v>
      </c>
      <c r="DA145" s="255">
        <f t="shared" si="334"/>
        <v>7.8945633590157188E-2</v>
      </c>
      <c r="DB145" s="255">
        <f t="shared" si="335"/>
        <v>2.894928121021606E-2</v>
      </c>
      <c r="DC145" s="255">
        <f t="shared" si="336"/>
        <v>6.2838724006215072</v>
      </c>
      <c r="DD145" s="255">
        <f t="shared" si="337"/>
        <v>92.79190880952504</v>
      </c>
      <c r="DE145" s="255">
        <f t="shared" si="338"/>
        <v>99.760075985705853</v>
      </c>
      <c r="DF145" s="255">
        <f t="shared" si="339"/>
        <v>0.23992401429416055</v>
      </c>
      <c r="DG145" s="255">
        <f t="shared" si="340"/>
        <v>100</v>
      </c>
      <c r="DI145" s="355">
        <f t="shared" si="341"/>
        <v>0</v>
      </c>
    </row>
    <row r="146" spans="1:116">
      <c r="A146" s="1">
        <f t="shared" si="327"/>
        <v>136</v>
      </c>
      <c r="B146" s="25">
        <v>21</v>
      </c>
      <c r="C146" s="1">
        <v>6</v>
      </c>
      <c r="D146" s="205">
        <v>2</v>
      </c>
      <c r="E146" s="20" t="s">
        <v>555</v>
      </c>
      <c r="F146" s="142">
        <f t="shared" ref="F146:AS146" si="362">F44-F95</f>
        <v>136149.18169999999</v>
      </c>
      <c r="G146" s="142">
        <f t="shared" si="362"/>
        <v>128715.4725</v>
      </c>
      <c r="H146" s="142">
        <f t="shared" si="362"/>
        <v>4235.66</v>
      </c>
      <c r="I146" s="142">
        <f t="shared" si="362"/>
        <v>3198.0491999999913</v>
      </c>
      <c r="J146" s="153"/>
      <c r="K146" s="142">
        <f t="shared" si="362"/>
        <v>104.11319999999998</v>
      </c>
      <c r="L146" s="142">
        <f t="shared" si="362"/>
        <v>14135.769999999997</v>
      </c>
      <c r="M146" s="142">
        <f t="shared" si="362"/>
        <v>1913.9008999999996</v>
      </c>
      <c r="N146" s="142">
        <f t="shared" si="362"/>
        <v>0</v>
      </c>
      <c r="O146" s="142">
        <f t="shared" si="362"/>
        <v>0</v>
      </c>
      <c r="P146" s="142">
        <f t="shared" si="362"/>
        <v>1415.1032999999995</v>
      </c>
      <c r="Q146" s="142">
        <f t="shared" si="362"/>
        <v>4077.0697</v>
      </c>
      <c r="R146" s="142">
        <f t="shared" si="362"/>
        <v>242.15869999999984</v>
      </c>
      <c r="S146" s="142">
        <f t="shared" si="362"/>
        <v>2595.4295999999995</v>
      </c>
      <c r="T146" s="142">
        <f t="shared" si="362"/>
        <v>3892.1078000000016</v>
      </c>
      <c r="U146" s="142">
        <f t="shared" si="362"/>
        <v>0</v>
      </c>
      <c r="V146" s="142">
        <f t="shared" si="362"/>
        <v>5213.2954999999993</v>
      </c>
      <c r="W146" s="142">
        <f t="shared" si="362"/>
        <v>1581.4599999999991</v>
      </c>
      <c r="X146" s="142">
        <f t="shared" si="362"/>
        <v>2266.282799999999</v>
      </c>
      <c r="Y146" s="142">
        <f t="shared" si="362"/>
        <v>14071.896799999995</v>
      </c>
      <c r="Z146" s="142">
        <f t="shared" si="362"/>
        <v>762.94110000000001</v>
      </c>
      <c r="AA146" s="142">
        <f t="shared" si="362"/>
        <v>434.00269999999989</v>
      </c>
      <c r="AB146" s="142">
        <f t="shared" si="362"/>
        <v>928.86499999999978</v>
      </c>
      <c r="AC146" s="142">
        <f t="shared" si="362"/>
        <v>7759.1717999999983</v>
      </c>
      <c r="AD146" s="142">
        <f t="shared" si="362"/>
        <v>4186.9161999999997</v>
      </c>
      <c r="AE146" s="142">
        <f t="shared" si="362"/>
        <v>173522</v>
      </c>
      <c r="AG146" s="142">
        <f t="shared" si="362"/>
        <v>918584</v>
      </c>
      <c r="AH146" s="142">
        <f t="shared" si="362"/>
        <v>476.99999999999994</v>
      </c>
      <c r="AI146" s="142">
        <f t="shared" si="362"/>
        <v>513.6</v>
      </c>
      <c r="AJ146" s="142">
        <f t="shared" si="362"/>
        <v>990.6</v>
      </c>
      <c r="AK146" s="142">
        <f t="shared" si="362"/>
        <v>474753.65248895966</v>
      </c>
      <c r="AL146" s="142">
        <f t="shared" si="362"/>
        <v>511184.60476075322</v>
      </c>
      <c r="AM146" s="142">
        <f t="shared" si="362"/>
        <v>985938.25724971294</v>
      </c>
      <c r="AN146" s="142">
        <f t="shared" si="362"/>
        <v>0.38706079717046205</v>
      </c>
      <c r="AO146" s="296"/>
      <c r="AP146" s="142">
        <f t="shared" si="362"/>
        <v>145929.85520402947</v>
      </c>
      <c r="AQ146" s="142">
        <f t="shared" si="362"/>
        <v>137960.77629193733</v>
      </c>
      <c r="AR146" s="142">
        <f t="shared" si="362"/>
        <v>4540.2129933940114</v>
      </c>
      <c r="AS146" s="142">
        <f t="shared" si="362"/>
        <v>3428.8659186981122</v>
      </c>
      <c r="AT146" s="156"/>
      <c r="AU146" s="142">
        <f t="shared" ref="AU146:BD146" si="363">AU44-AU95</f>
        <v>111.76578692640146</v>
      </c>
      <c r="AV146" s="142">
        <f t="shared" si="363"/>
        <v>15251.341324018365</v>
      </c>
      <c r="AW146" s="142">
        <f t="shared" si="363"/>
        <v>2073.8746966229746</v>
      </c>
      <c r="AX146" s="193"/>
      <c r="AY146" s="193"/>
      <c r="AZ146" s="142">
        <f t="shared" si="363"/>
        <v>1523.7718405075054</v>
      </c>
      <c r="BA146" s="142">
        <f t="shared" si="363"/>
        <v>4394.5054018307028</v>
      </c>
      <c r="BB146" s="142">
        <f t="shared" si="363"/>
        <v>261.63010558082829</v>
      </c>
      <c r="BC146" s="142">
        <f t="shared" si="363"/>
        <v>2788.0080229061828</v>
      </c>
      <c r="BD146" s="142">
        <f t="shared" si="363"/>
        <v>4209.5512565701702</v>
      </c>
      <c r="BE146" s="193"/>
      <c r="BF146" s="142">
        <f t="shared" ref="BF146:BO146" si="364">BF44-BF95</f>
        <v>5603.3101354782939</v>
      </c>
      <c r="BG146" s="142">
        <f t="shared" si="364"/>
        <v>1712.795640702021</v>
      </c>
      <c r="BH146" s="142">
        <f t="shared" si="364"/>
        <v>2468.0201199087296</v>
      </c>
      <c r="BI146" s="142">
        <f t="shared" si="364"/>
        <v>15199.223332939164</v>
      </c>
      <c r="BJ146" s="142">
        <f t="shared" si="364"/>
        <v>825.30097633534842</v>
      </c>
      <c r="BK146" s="142">
        <f t="shared" si="364"/>
        <v>466.49051220066343</v>
      </c>
      <c r="BL146" s="142">
        <f t="shared" si="364"/>
        <v>1004.6409042848386</v>
      </c>
      <c r="BM146" s="142">
        <f t="shared" si="364"/>
        <v>8373.3274844821499</v>
      </c>
      <c r="BN146" s="142">
        <f t="shared" si="364"/>
        <v>4529.4634556361671</v>
      </c>
      <c r="BO146" s="142">
        <f t="shared" si="364"/>
        <v>186276.31154400247</v>
      </c>
      <c r="BQ146" s="244">
        <f t="shared" si="331"/>
        <v>145929.85520402947</v>
      </c>
      <c r="BR146" s="297">
        <f t="shared" si="215"/>
        <v>111.76578692640146</v>
      </c>
      <c r="BS146" s="297">
        <f t="shared" si="215"/>
        <v>15251.341324018365</v>
      </c>
      <c r="BT146" s="296">
        <f t="shared" si="179"/>
        <v>5603.3101354782939</v>
      </c>
      <c r="BU146" s="296">
        <f t="shared" si="180"/>
        <v>4180.8157606107507</v>
      </c>
      <c r="BV146" s="296">
        <f t="shared" si="181"/>
        <v>825.30097633534842</v>
      </c>
      <c r="BW146" s="296">
        <f t="shared" si="182"/>
        <v>466.49051220066343</v>
      </c>
      <c r="BX146" s="296">
        <f t="shared" si="183"/>
        <v>1004.6409042848386</v>
      </c>
      <c r="BY146" s="296">
        <f t="shared" si="184"/>
        <v>8373.3274844821499</v>
      </c>
      <c r="BZ146" s="296">
        <f t="shared" si="185"/>
        <v>4529.4634556361707</v>
      </c>
      <c r="CA146" s="25"/>
      <c r="CB146" s="133">
        <f t="shared" ref="CB146:CB162" si="365">100*BQ146/$BO146</f>
        <v>78.340532939722564</v>
      </c>
      <c r="CC146" s="133">
        <f t="shared" ref="CC146:CC162" si="366">100*BR146/$BO146</f>
        <v>5.9999999999999984E-2</v>
      </c>
      <c r="CD146" s="133">
        <f t="shared" ref="CD146:CD162" si="367">100*BS146/$BO146</f>
        <v>8.1874829910488494</v>
      </c>
      <c r="CE146" s="133">
        <f t="shared" ref="CE146:CE162" si="368">100*BT146/$BO146</f>
        <v>3.0080637140781432</v>
      </c>
      <c r="CF146" s="133">
        <f t="shared" ref="CF146:CF162" si="369">100*BU146/$BO146</f>
        <v>2.2444162255291125</v>
      </c>
      <c r="CG146" s="133">
        <f t="shared" ref="CG146:CG162" si="370">100*BV146/$BO146</f>
        <v>0.44305202819113937</v>
      </c>
      <c r="CH146" s="133">
        <f t="shared" ref="CH146:CH162" si="371">100*BW146/$BO146</f>
        <v>0.25042932637758847</v>
      </c>
      <c r="CI146" s="133">
        <f t="shared" ref="CI146:CI162" si="372">100*BX146/$BO146</f>
        <v>0.53932832143689979</v>
      </c>
      <c r="CJ146" s="133">
        <f t="shared" ref="CJ146:CJ162" si="373">100*BY146/$BO146</f>
        <v>4.4951112758662228</v>
      </c>
      <c r="CK146" s="133">
        <f t="shared" ref="CK146:CK162" si="374">100-SUM(CB146:CJ146)</f>
        <v>2.4315831777494878</v>
      </c>
      <c r="CQ146" s="262">
        <f t="shared" ref="CQ146:CX146" si="375">CQ44-CQ95</f>
        <v>314.37007138684839</v>
      </c>
      <c r="CR146" s="262">
        <f t="shared" si="375"/>
        <v>245.88191802868778</v>
      </c>
      <c r="CS146" s="262">
        <f t="shared" si="375"/>
        <v>29.822789068363818</v>
      </c>
      <c r="CT146" s="262">
        <f t="shared" si="375"/>
        <v>3074.1238832605159</v>
      </c>
      <c r="CU146" s="262">
        <f t="shared" si="375"/>
        <v>182294.9160259045</v>
      </c>
      <c r="CV146" s="262">
        <f t="shared" si="375"/>
        <v>185959.11468764892</v>
      </c>
      <c r="CW146" s="262">
        <f t="shared" si="375"/>
        <v>317.19685635351289</v>
      </c>
      <c r="CX146" s="262">
        <f t="shared" si="375"/>
        <v>186276.31154400244</v>
      </c>
      <c r="CZ146" s="255">
        <f t="shared" si="333"/>
        <v>0.16876545857125128</v>
      </c>
      <c r="DA146" s="255">
        <f t="shared" si="334"/>
        <v>0.13199848976535336</v>
      </c>
      <c r="DB146" s="255">
        <f t="shared" si="335"/>
        <v>1.6009974011815795E-2</v>
      </c>
      <c r="DC146" s="255">
        <f t="shared" si="336"/>
        <v>1.6503031747728922</v>
      </c>
      <c r="DD146" s="255">
        <f t="shared" si="337"/>
        <v>97.862639921793033</v>
      </c>
      <c r="DE146" s="255">
        <f t="shared" si="338"/>
        <v>99.829717018914366</v>
      </c>
      <c r="DF146" s="255">
        <f t="shared" si="339"/>
        <v>0.1702829810856461</v>
      </c>
      <c r="DG146" s="255">
        <f t="shared" si="340"/>
        <v>100</v>
      </c>
      <c r="DI146" s="355">
        <f t="shared" si="341"/>
        <v>0</v>
      </c>
    </row>
    <row r="147" spans="1:116">
      <c r="A147" s="1">
        <f t="shared" si="327"/>
        <v>137</v>
      </c>
      <c r="B147" s="25">
        <v>49</v>
      </c>
      <c r="C147" s="1">
        <v>6</v>
      </c>
      <c r="D147" s="205">
        <v>2</v>
      </c>
      <c r="E147" s="20" t="s">
        <v>665</v>
      </c>
      <c r="F147" s="142">
        <f t="shared" ref="F147:AS147" si="376">F45-F96</f>
        <v>51144.519199999995</v>
      </c>
      <c r="G147" s="142">
        <f t="shared" si="376"/>
        <v>48022.673600000002</v>
      </c>
      <c r="H147" s="142">
        <f t="shared" si="376"/>
        <v>1318.3888000000004</v>
      </c>
      <c r="I147" s="142">
        <f t="shared" si="376"/>
        <v>1803.4567999999949</v>
      </c>
      <c r="J147" s="153"/>
      <c r="K147" s="142">
        <f t="shared" si="376"/>
        <v>73.442400000000021</v>
      </c>
      <c r="L147" s="142">
        <f t="shared" si="376"/>
        <v>6420.8979999999983</v>
      </c>
      <c r="M147" s="142">
        <f t="shared" si="376"/>
        <v>748.15679999999986</v>
      </c>
      <c r="N147" s="142">
        <f t="shared" si="376"/>
        <v>0</v>
      </c>
      <c r="O147" s="142">
        <f t="shared" si="376"/>
        <v>0</v>
      </c>
      <c r="P147" s="142">
        <f t="shared" si="376"/>
        <v>726.2364</v>
      </c>
      <c r="Q147" s="142">
        <f t="shared" si="376"/>
        <v>1184.67</v>
      </c>
      <c r="R147" s="142">
        <f t="shared" si="376"/>
        <v>67.231599999999986</v>
      </c>
      <c r="S147" s="142">
        <f t="shared" si="376"/>
        <v>2588.5051999999996</v>
      </c>
      <c r="T147" s="142">
        <f t="shared" si="376"/>
        <v>1106.0979999999986</v>
      </c>
      <c r="U147" s="142">
        <f t="shared" si="376"/>
        <v>0</v>
      </c>
      <c r="V147" s="142">
        <f t="shared" si="376"/>
        <v>1395.5427999999995</v>
      </c>
      <c r="W147" s="142">
        <f t="shared" si="376"/>
        <v>1143.2660000000003</v>
      </c>
      <c r="X147" s="142">
        <f t="shared" si="376"/>
        <v>704.30199999999968</v>
      </c>
      <c r="Y147" s="142">
        <f t="shared" si="376"/>
        <v>7338.0295999999998</v>
      </c>
      <c r="Z147" s="142">
        <f t="shared" si="376"/>
        <v>244.45839999999987</v>
      </c>
      <c r="AA147" s="142">
        <f t="shared" si="376"/>
        <v>176.38360000000003</v>
      </c>
      <c r="AB147" s="142">
        <f t="shared" si="376"/>
        <v>383.81720000000007</v>
      </c>
      <c r="AC147" s="142">
        <f t="shared" si="376"/>
        <v>5110.1803999999993</v>
      </c>
      <c r="AD147" s="142">
        <f t="shared" si="376"/>
        <v>1423.1900000000005</v>
      </c>
      <c r="AE147" s="142">
        <f t="shared" si="376"/>
        <v>68219.999999999985</v>
      </c>
      <c r="AG147" s="142">
        <f t="shared" si="376"/>
        <v>335635</v>
      </c>
      <c r="AH147" s="142">
        <f t="shared" si="376"/>
        <v>179.79999999999998</v>
      </c>
      <c r="AI147" s="142">
        <f t="shared" si="376"/>
        <v>187.6</v>
      </c>
      <c r="AJ147" s="142">
        <f t="shared" si="376"/>
        <v>367.4</v>
      </c>
      <c r="AK147" s="142">
        <f t="shared" si="376"/>
        <v>178785.63788644926</v>
      </c>
      <c r="AL147" s="142">
        <f t="shared" si="376"/>
        <v>186545.39497405576</v>
      </c>
      <c r="AM147" s="142">
        <f t="shared" si="376"/>
        <v>365331.03286050505</v>
      </c>
      <c r="AN147" s="142">
        <f t="shared" si="376"/>
        <v>2.3393817756935773</v>
      </c>
      <c r="AO147" s="296"/>
      <c r="AP147" s="142">
        <f t="shared" si="376"/>
        <v>55406.307682185863</v>
      </c>
      <c r="AQ147" s="142">
        <f t="shared" si="376"/>
        <v>52022.334556480528</v>
      </c>
      <c r="AR147" s="142">
        <f t="shared" si="376"/>
        <v>1428.3602196267368</v>
      </c>
      <c r="AS147" s="142">
        <f t="shared" si="376"/>
        <v>1955.6129060786029</v>
      </c>
      <c r="AT147" s="156"/>
      <c r="AU147" s="142">
        <f t="shared" ref="AU147:BD147" si="377">AU45-AU96</f>
        <v>79.830869324893143</v>
      </c>
      <c r="AV147" s="142">
        <f t="shared" si="377"/>
        <v>7050.0833193345352</v>
      </c>
      <c r="AW147" s="142">
        <f t="shared" si="377"/>
        <v>832.89314781258736</v>
      </c>
      <c r="AX147" s="193"/>
      <c r="AY147" s="193"/>
      <c r="AZ147" s="142">
        <f t="shared" si="377"/>
        <v>793.83885344633677</v>
      </c>
      <c r="BA147" s="142">
        <f t="shared" si="377"/>
        <v>1310.8952713568281</v>
      </c>
      <c r="BB147" s="142">
        <f t="shared" si="377"/>
        <v>74.651433648254041</v>
      </c>
      <c r="BC147" s="142">
        <f t="shared" si="377"/>
        <v>2807.3685055066921</v>
      </c>
      <c r="BD147" s="142">
        <f t="shared" si="377"/>
        <v>1230.4361075638365</v>
      </c>
      <c r="BE147" s="193"/>
      <c r="BF147" s="142">
        <f t="shared" ref="BF147:BO147" si="378">BF45-BF96</f>
        <v>1531.5550200292391</v>
      </c>
      <c r="BG147" s="142">
        <f t="shared" si="378"/>
        <v>1271.4259707539529</v>
      </c>
      <c r="BH147" s="142">
        <f t="shared" si="378"/>
        <v>806.65171804554257</v>
      </c>
      <c r="BI147" s="142">
        <f t="shared" si="378"/>
        <v>8150.781131557671</v>
      </c>
      <c r="BJ147" s="142">
        <f t="shared" si="378"/>
        <v>282.69256019287604</v>
      </c>
      <c r="BK147" s="142">
        <f t="shared" si="378"/>
        <v>193.52605078622483</v>
      </c>
      <c r="BL147" s="142">
        <f t="shared" si="378"/>
        <v>427.76846823148981</v>
      </c>
      <c r="BM147" s="142">
        <f t="shared" si="378"/>
        <v>5621.4390566235525</v>
      </c>
      <c r="BN147" s="142">
        <f t="shared" si="378"/>
        <v>1625.3549957235286</v>
      </c>
      <c r="BO147" s="142">
        <f t="shared" si="378"/>
        <v>74296.635711231691</v>
      </c>
      <c r="BQ147" s="244">
        <f t="shared" si="331"/>
        <v>55406.307682185863</v>
      </c>
      <c r="BR147" s="297">
        <f t="shared" si="215"/>
        <v>79.830869324893143</v>
      </c>
      <c r="BS147" s="297">
        <f t="shared" si="215"/>
        <v>7050.0833193345352</v>
      </c>
      <c r="BT147" s="296">
        <f t="shared" si="179"/>
        <v>1531.5550200292391</v>
      </c>
      <c r="BU147" s="296">
        <f t="shared" si="180"/>
        <v>2078.0776887994953</v>
      </c>
      <c r="BV147" s="296">
        <f t="shared" si="181"/>
        <v>282.69256019287604</v>
      </c>
      <c r="BW147" s="296">
        <f t="shared" si="182"/>
        <v>193.52605078622483</v>
      </c>
      <c r="BX147" s="296">
        <f t="shared" si="183"/>
        <v>427.76846823148981</v>
      </c>
      <c r="BY147" s="296">
        <f t="shared" si="184"/>
        <v>5621.4390566235525</v>
      </c>
      <c r="BZ147" s="296">
        <f t="shared" si="185"/>
        <v>1625.3549957235227</v>
      </c>
      <c r="CA147" s="25"/>
      <c r="CB147" s="133">
        <f t="shared" si="365"/>
        <v>74.574450312303838</v>
      </c>
      <c r="CC147" s="133">
        <f t="shared" si="366"/>
        <v>0.10744883474289647</v>
      </c>
      <c r="CD147" s="133">
        <f t="shared" si="367"/>
        <v>9.4891016959853385</v>
      </c>
      <c r="CE147" s="133">
        <f t="shared" si="368"/>
        <v>2.0614056146255737</v>
      </c>
      <c r="CF147" s="133">
        <f t="shared" si="369"/>
        <v>2.7970010605545421</v>
      </c>
      <c r="CG147" s="133">
        <f t="shared" si="370"/>
        <v>0.38049173759578508</v>
      </c>
      <c r="CH147" s="133">
        <f t="shared" si="371"/>
        <v>0.26047754239963361</v>
      </c>
      <c r="CI147" s="133">
        <f t="shared" si="372"/>
        <v>0.57575752136892855</v>
      </c>
      <c r="CJ147" s="133">
        <f t="shared" si="373"/>
        <v>7.5662094290142123</v>
      </c>
      <c r="CK147" s="133">
        <f t="shared" si="374"/>
        <v>2.1876562514092655</v>
      </c>
      <c r="CQ147" s="262">
        <f t="shared" ref="CQ147:CX147" si="379">CQ45-CQ96</f>
        <v>282.93447300809089</v>
      </c>
      <c r="CR147" s="262">
        <f t="shared" si="379"/>
        <v>70.013062770300735</v>
      </c>
      <c r="CS147" s="262">
        <f t="shared" si="379"/>
        <v>64.159815244940148</v>
      </c>
      <c r="CT147" s="262">
        <f t="shared" si="379"/>
        <v>1772.4354471846591</v>
      </c>
      <c r="CU147" s="262">
        <f t="shared" si="379"/>
        <v>71853.012138926017</v>
      </c>
      <c r="CV147" s="262">
        <f t="shared" si="379"/>
        <v>74042.554937134002</v>
      </c>
      <c r="CW147" s="262">
        <f t="shared" si="379"/>
        <v>254.08077409769646</v>
      </c>
      <c r="CX147" s="262">
        <f t="shared" si="379"/>
        <v>74296.635711231705</v>
      </c>
      <c r="CZ147" s="255">
        <f t="shared" si="333"/>
        <v>0.38081734159238467</v>
      </c>
      <c r="DA147" s="255">
        <f t="shared" si="334"/>
        <v>9.4234499449504128E-2</v>
      </c>
      <c r="DB147" s="255">
        <f t="shared" si="335"/>
        <v>8.6356286029302481E-2</v>
      </c>
      <c r="DC147" s="255">
        <f t="shared" si="336"/>
        <v>2.3856200623586421</v>
      </c>
      <c r="DD147" s="255">
        <f t="shared" si="337"/>
        <v>96.710990277132723</v>
      </c>
      <c r="DE147" s="255">
        <f t="shared" si="338"/>
        <v>99.658018466562552</v>
      </c>
      <c r="DF147" s="255">
        <f t="shared" si="339"/>
        <v>0.34198153343743676</v>
      </c>
      <c r="DG147" s="255">
        <f t="shared" si="340"/>
        <v>100</v>
      </c>
      <c r="DI147" s="355">
        <f t="shared" si="341"/>
        <v>0</v>
      </c>
    </row>
    <row r="148" spans="1:116">
      <c r="A148" s="1">
        <f t="shared" si="327"/>
        <v>138</v>
      </c>
      <c r="B148" s="25">
        <v>4</v>
      </c>
      <c r="C148" s="1">
        <v>7</v>
      </c>
      <c r="D148" s="205">
        <v>2</v>
      </c>
      <c r="E148" s="4" t="s">
        <v>82</v>
      </c>
      <c r="F148" s="142">
        <f t="shared" ref="F148:AS148" si="380">F46-F97</f>
        <v>194707.58039999998</v>
      </c>
      <c r="G148" s="142">
        <f t="shared" si="380"/>
        <v>191480.47699999998</v>
      </c>
      <c r="H148" s="142">
        <f t="shared" si="380"/>
        <v>2450.6763999999998</v>
      </c>
      <c r="I148" s="142">
        <f t="shared" si="380"/>
        <v>776.42700000000582</v>
      </c>
      <c r="J148" s="153"/>
      <c r="K148" s="142">
        <f t="shared" si="380"/>
        <v>100.1284</v>
      </c>
      <c r="L148" s="142">
        <f t="shared" si="380"/>
        <v>11307.898599999999</v>
      </c>
      <c r="M148" s="142">
        <f t="shared" si="380"/>
        <v>2049.0642000000003</v>
      </c>
      <c r="N148" s="142">
        <f t="shared" si="380"/>
        <v>0</v>
      </c>
      <c r="O148" s="142">
        <f t="shared" si="380"/>
        <v>0</v>
      </c>
      <c r="P148" s="142">
        <f t="shared" si="380"/>
        <v>1598.9933999999998</v>
      </c>
      <c r="Q148" s="142">
        <f t="shared" si="380"/>
        <v>4056.6083999999992</v>
      </c>
      <c r="R148" s="142">
        <f t="shared" si="380"/>
        <v>767.3850000000001</v>
      </c>
      <c r="S148" s="142">
        <f t="shared" si="380"/>
        <v>462.23939999999999</v>
      </c>
      <c r="T148" s="142">
        <f t="shared" si="380"/>
        <v>2373.6082000000006</v>
      </c>
      <c r="U148" s="142">
        <f t="shared" si="380"/>
        <v>0</v>
      </c>
      <c r="V148" s="142">
        <f t="shared" si="380"/>
        <v>2404.2457999999997</v>
      </c>
      <c r="W148" s="142">
        <f t="shared" si="380"/>
        <v>2753.2397999999998</v>
      </c>
      <c r="X148" s="142">
        <f t="shared" si="380"/>
        <v>6611.5537999999988</v>
      </c>
      <c r="Y148" s="142">
        <f t="shared" si="380"/>
        <v>15629.353200000003</v>
      </c>
      <c r="Z148" s="142">
        <f t="shared" si="380"/>
        <v>663.68860000000018</v>
      </c>
      <c r="AA148" s="142">
        <f t="shared" si="380"/>
        <v>865.5791999999999</v>
      </c>
      <c r="AB148" s="142">
        <f t="shared" si="380"/>
        <v>1096.5674000000001</v>
      </c>
      <c r="AC148" s="142">
        <f t="shared" si="380"/>
        <v>8605.2863999999972</v>
      </c>
      <c r="AD148" s="142">
        <f t="shared" si="380"/>
        <v>4398.2316000000046</v>
      </c>
      <c r="AE148" s="142">
        <f t="shared" si="380"/>
        <v>233513.99999999994</v>
      </c>
      <c r="AG148" s="142">
        <f t="shared" si="380"/>
        <v>1393200</v>
      </c>
      <c r="AH148" s="142">
        <f t="shared" si="380"/>
        <v>782.9</v>
      </c>
      <c r="AI148" s="142">
        <f t="shared" si="380"/>
        <v>790.4</v>
      </c>
      <c r="AJ148" s="142">
        <f t="shared" si="380"/>
        <v>1573.3</v>
      </c>
      <c r="AK148" s="142">
        <f t="shared" si="380"/>
        <v>776969.11761039158</v>
      </c>
      <c r="AL148" s="142">
        <f t="shared" si="380"/>
        <v>784432.98796977988</v>
      </c>
      <c r="AM148" s="142">
        <f t="shared" si="380"/>
        <v>1561402.1055801716</v>
      </c>
      <c r="AN148" s="142">
        <f t="shared" si="380"/>
        <v>4.0396026322790162</v>
      </c>
      <c r="AO148" s="296"/>
      <c r="AP148" s="142">
        <f t="shared" si="380"/>
        <v>217149.87006364705</v>
      </c>
      <c r="AQ148" s="142">
        <f t="shared" si="380"/>
        <v>213540.68480532482</v>
      </c>
      <c r="AR148" s="142">
        <f t="shared" si="380"/>
        <v>2733.83639311454</v>
      </c>
      <c r="AS148" s="142">
        <f t="shared" si="380"/>
        <v>875.34886520766804</v>
      </c>
      <c r="AT148" s="156"/>
      <c r="AU148" s="142">
        <f t="shared" ref="AU148:BD148" si="381">AU46-AU97</f>
        <v>111.91369180269051</v>
      </c>
      <c r="AV148" s="142">
        <f t="shared" si="381"/>
        <v>12943.44711999713</v>
      </c>
      <c r="AW148" s="142">
        <f t="shared" si="381"/>
        <v>2311.9783517823635</v>
      </c>
      <c r="AX148" s="193"/>
      <c r="AY148" s="193"/>
      <c r="AZ148" s="142">
        <f t="shared" si="381"/>
        <v>1826.1770131265969</v>
      </c>
      <c r="BA148" s="142">
        <f t="shared" si="381"/>
        <v>4667.825041099677</v>
      </c>
      <c r="BB148" s="142">
        <f t="shared" si="381"/>
        <v>879.66057340619705</v>
      </c>
      <c r="BC148" s="142">
        <f t="shared" si="381"/>
        <v>526.93400240401115</v>
      </c>
      <c r="BD148" s="142">
        <f t="shared" si="381"/>
        <v>2730.8721381782852</v>
      </c>
      <c r="BE148" s="193"/>
      <c r="BF148" s="142">
        <f t="shared" ref="BF148:BO148" si="382">BF46-BF97</f>
        <v>2741.1341936163162</v>
      </c>
      <c r="BG148" s="142">
        <f t="shared" si="382"/>
        <v>3160.4036077870383</v>
      </c>
      <c r="BH148" s="142">
        <f t="shared" si="382"/>
        <v>7594.6400468763704</v>
      </c>
      <c r="BI148" s="142">
        <f t="shared" si="382"/>
        <v>18022.127810124854</v>
      </c>
      <c r="BJ148" s="142">
        <f t="shared" si="382"/>
        <v>785.49455143071418</v>
      </c>
      <c r="BK148" s="142">
        <f t="shared" si="382"/>
        <v>980.86305868342879</v>
      </c>
      <c r="BL148" s="142">
        <f t="shared" si="382"/>
        <v>1275.4823890267489</v>
      </c>
      <c r="BM148" s="142">
        <f t="shared" si="382"/>
        <v>9815.865782706931</v>
      </c>
      <c r="BN148" s="142">
        <f t="shared" si="382"/>
        <v>5164.4220282770275</v>
      </c>
      <c r="BO148" s="142">
        <f t="shared" si="382"/>
        <v>261723.53653385147</v>
      </c>
      <c r="BQ148" s="244">
        <f t="shared" si="331"/>
        <v>217149.87006364705</v>
      </c>
      <c r="BR148" s="297">
        <f t="shared" si="215"/>
        <v>111.91369180269051</v>
      </c>
      <c r="BS148" s="297">
        <f t="shared" si="215"/>
        <v>12943.44711999713</v>
      </c>
      <c r="BT148" s="296">
        <f t="shared" si="179"/>
        <v>2741.1341936163162</v>
      </c>
      <c r="BU148" s="296">
        <f t="shared" si="180"/>
        <v>10755.043654663408</v>
      </c>
      <c r="BV148" s="296">
        <f t="shared" si="181"/>
        <v>785.49455143071418</v>
      </c>
      <c r="BW148" s="296">
        <f t="shared" si="182"/>
        <v>980.86305868342879</v>
      </c>
      <c r="BX148" s="296">
        <f t="shared" si="183"/>
        <v>1275.4823890267489</v>
      </c>
      <c r="BY148" s="296">
        <f t="shared" si="184"/>
        <v>9815.865782706931</v>
      </c>
      <c r="BZ148" s="296">
        <f t="shared" si="185"/>
        <v>5164.4220282770402</v>
      </c>
      <c r="CA148" s="25"/>
      <c r="CB148" s="133">
        <f t="shared" si="365"/>
        <v>82.9691792108123</v>
      </c>
      <c r="CC148" s="133">
        <f t="shared" si="366"/>
        <v>4.2760270354292543E-2</v>
      </c>
      <c r="CD148" s="133">
        <f t="shared" si="367"/>
        <v>4.9454654676512124</v>
      </c>
      <c r="CE148" s="133">
        <f t="shared" si="368"/>
        <v>1.0473395820332636</v>
      </c>
      <c r="CF148" s="133">
        <f t="shared" si="369"/>
        <v>4.1093146596971595</v>
      </c>
      <c r="CG148" s="133">
        <f t="shared" si="370"/>
        <v>0.30012377252479849</v>
      </c>
      <c r="CH148" s="133">
        <f t="shared" si="371"/>
        <v>0.3747706727769069</v>
      </c>
      <c r="CI148" s="133">
        <f t="shared" si="372"/>
        <v>0.48733958203326411</v>
      </c>
      <c r="CJ148" s="133">
        <f t="shared" si="373"/>
        <v>3.75047116996195</v>
      </c>
      <c r="CK148" s="133">
        <f t="shared" si="374"/>
        <v>1.973235612154852</v>
      </c>
      <c r="CQ148" s="262">
        <f t="shared" ref="CQ148:CX148" si="383">CQ46-CQ97</f>
        <v>10309.64551946487</v>
      </c>
      <c r="CR148" s="262">
        <f t="shared" si="383"/>
        <v>221.88757950742595</v>
      </c>
      <c r="CS148" s="262">
        <f t="shared" si="383"/>
        <v>267.24957667358183</v>
      </c>
      <c r="CT148" s="262">
        <f t="shared" si="383"/>
        <v>35615.610838040127</v>
      </c>
      <c r="CU148" s="262">
        <f t="shared" si="383"/>
        <v>214935.51677077418</v>
      </c>
      <c r="CV148" s="262">
        <f t="shared" si="383"/>
        <v>261349.91028446017</v>
      </c>
      <c r="CW148" s="262">
        <f t="shared" si="383"/>
        <v>373.62624939126619</v>
      </c>
      <c r="CX148" s="262">
        <f t="shared" si="383"/>
        <v>261723.53653385147</v>
      </c>
      <c r="CZ148" s="255">
        <f t="shared" si="333"/>
        <v>3.9391357980261028</v>
      </c>
      <c r="DA148" s="255">
        <f t="shared" si="334"/>
        <v>8.4779375384424732E-2</v>
      </c>
      <c r="DB148" s="255">
        <f t="shared" si="335"/>
        <v>0.1021114035875087</v>
      </c>
      <c r="DC148" s="255">
        <f t="shared" si="336"/>
        <v>13.608103921304604</v>
      </c>
      <c r="DD148" s="255">
        <f t="shared" si="337"/>
        <v>82.123113426206615</v>
      </c>
      <c r="DE148" s="255">
        <f t="shared" si="338"/>
        <v>99.857243924509262</v>
      </c>
      <c r="DF148" s="255">
        <f t="shared" si="339"/>
        <v>0.14275607549072727</v>
      </c>
      <c r="DG148" s="255">
        <f t="shared" si="340"/>
        <v>100</v>
      </c>
      <c r="DI148" s="355">
        <f t="shared" si="341"/>
        <v>0</v>
      </c>
    </row>
    <row r="149" spans="1:116">
      <c r="A149" s="1">
        <f t="shared" si="327"/>
        <v>139</v>
      </c>
      <c r="B149" s="25">
        <v>5</v>
      </c>
      <c r="C149" s="1">
        <v>7</v>
      </c>
      <c r="D149" s="205">
        <v>2</v>
      </c>
      <c r="E149" s="4" t="s">
        <v>466</v>
      </c>
      <c r="F149" s="142">
        <f t="shared" ref="F149:AS149" si="384">F47-F98</f>
        <v>180696.58060000002</v>
      </c>
      <c r="G149" s="142">
        <f t="shared" si="384"/>
        <v>178246.16560000001</v>
      </c>
      <c r="H149" s="142">
        <f t="shared" si="384"/>
        <v>1766.4284000000002</v>
      </c>
      <c r="I149" s="142">
        <f t="shared" si="384"/>
        <v>683.98660000000154</v>
      </c>
      <c r="J149" s="153"/>
      <c r="K149" s="142">
        <f t="shared" si="384"/>
        <v>1.7578999999999994</v>
      </c>
      <c r="L149" s="142">
        <f t="shared" si="384"/>
        <v>6340.7075000000041</v>
      </c>
      <c r="M149" s="142">
        <f t="shared" si="384"/>
        <v>1043.1557999999998</v>
      </c>
      <c r="N149" s="142">
        <f t="shared" si="384"/>
        <v>0</v>
      </c>
      <c r="O149" s="142">
        <f t="shared" si="384"/>
        <v>0</v>
      </c>
      <c r="P149" s="142">
        <f t="shared" si="384"/>
        <v>717.7201</v>
      </c>
      <c r="Q149" s="142">
        <f t="shared" si="384"/>
        <v>2451.5183000000002</v>
      </c>
      <c r="R149" s="142">
        <f t="shared" si="384"/>
        <v>332.23090000000008</v>
      </c>
      <c r="S149" s="142">
        <f t="shared" si="384"/>
        <v>424.63580000000007</v>
      </c>
      <c r="T149" s="142">
        <f t="shared" si="384"/>
        <v>1371.4466000000039</v>
      </c>
      <c r="U149" s="142">
        <f t="shared" si="384"/>
        <v>0</v>
      </c>
      <c r="V149" s="142">
        <f t="shared" si="384"/>
        <v>2777.8995999999997</v>
      </c>
      <c r="W149" s="142">
        <f t="shared" si="384"/>
        <v>1780.9765999999995</v>
      </c>
      <c r="X149" s="142">
        <f t="shared" si="384"/>
        <v>4714.5715999999993</v>
      </c>
      <c r="Y149" s="142">
        <f t="shared" si="384"/>
        <v>11301.506200000003</v>
      </c>
      <c r="Z149" s="142">
        <f t="shared" si="384"/>
        <v>584.69560000000024</v>
      </c>
      <c r="AA149" s="142">
        <f t="shared" si="384"/>
        <v>742.75499999999988</v>
      </c>
      <c r="AB149" s="142">
        <f t="shared" si="384"/>
        <v>671.87529999999992</v>
      </c>
      <c r="AC149" s="142">
        <f t="shared" si="384"/>
        <v>4878.8927000000003</v>
      </c>
      <c r="AD149" s="142">
        <f t="shared" si="384"/>
        <v>4423.2876000000042</v>
      </c>
      <c r="AE149" s="142">
        <f t="shared" si="384"/>
        <v>207614.00000000003</v>
      </c>
      <c r="AG149" s="142">
        <f t="shared" si="384"/>
        <v>1273327</v>
      </c>
      <c r="AH149" s="142">
        <f t="shared" si="384"/>
        <v>720</v>
      </c>
      <c r="AI149" s="142">
        <f t="shared" si="384"/>
        <v>735.5</v>
      </c>
      <c r="AJ149" s="142">
        <f t="shared" si="384"/>
        <v>1455.5</v>
      </c>
      <c r="AK149" s="142">
        <f t="shared" si="384"/>
        <v>714004.37640988303</v>
      </c>
      <c r="AL149" s="142">
        <f t="shared" si="384"/>
        <v>729387.30832721153</v>
      </c>
      <c r="AM149" s="142">
        <f t="shared" si="384"/>
        <v>1443391.6847370947</v>
      </c>
      <c r="AN149" s="142">
        <f t="shared" si="384"/>
        <v>2.5834566262213077</v>
      </c>
      <c r="AO149" s="296"/>
      <c r="AP149" s="142">
        <f t="shared" si="384"/>
        <v>204077.58241011275</v>
      </c>
      <c r="AQ149" s="142">
        <f t="shared" si="384"/>
        <v>201301.59297257362</v>
      </c>
      <c r="AR149" s="142">
        <f t="shared" si="384"/>
        <v>1995.3003514390489</v>
      </c>
      <c r="AS149" s="142">
        <f t="shared" si="384"/>
        <v>780.68908610008725</v>
      </c>
      <c r="AT149" s="156"/>
      <c r="AU149" s="142">
        <f t="shared" ref="AU149:BD149" si="385">AU47-AU98</f>
        <v>2.5741195551622091</v>
      </c>
      <c r="AV149" s="142">
        <f t="shared" si="385"/>
        <v>7388.768543500797</v>
      </c>
      <c r="AW149" s="142">
        <f t="shared" si="385"/>
        <v>1202.3583031495614</v>
      </c>
      <c r="AX149" s="193"/>
      <c r="AY149" s="193"/>
      <c r="AZ149" s="142">
        <f t="shared" si="385"/>
        <v>836.94527572580773</v>
      </c>
      <c r="BA149" s="142">
        <f t="shared" si="385"/>
        <v>2865.4093737336398</v>
      </c>
      <c r="BB149" s="142">
        <f t="shared" si="385"/>
        <v>384.96694313103438</v>
      </c>
      <c r="BC149" s="142">
        <f t="shared" si="385"/>
        <v>490.09408783507882</v>
      </c>
      <c r="BD149" s="142">
        <f t="shared" si="385"/>
        <v>1608.9945599256753</v>
      </c>
      <c r="BE149" s="193"/>
      <c r="BF149" s="142">
        <f t="shared" ref="BF149:BO149" si="386">BF47-BF98</f>
        <v>3193.7926512108652</v>
      </c>
      <c r="BG149" s="142">
        <f t="shared" si="386"/>
        <v>2098.9200857017067</v>
      </c>
      <c r="BH149" s="142">
        <f t="shared" si="386"/>
        <v>5541.2790119997662</v>
      </c>
      <c r="BI149" s="142">
        <f t="shared" si="386"/>
        <v>13112.249020980435</v>
      </c>
      <c r="BJ149" s="142">
        <f t="shared" si="386"/>
        <v>690.17349652180042</v>
      </c>
      <c r="BK149" s="142">
        <f t="shared" si="386"/>
        <v>846.16539674267915</v>
      </c>
      <c r="BL149" s="142">
        <f t="shared" si="386"/>
        <v>795.88096034249361</v>
      </c>
      <c r="BM149" s="142">
        <f t="shared" si="386"/>
        <v>5625.4953723244325</v>
      </c>
      <c r="BN149" s="142">
        <f t="shared" si="386"/>
        <v>5154.5337950490293</v>
      </c>
      <c r="BO149" s="142">
        <f t="shared" si="386"/>
        <v>235415.16584306152</v>
      </c>
      <c r="BQ149" s="244">
        <f t="shared" si="331"/>
        <v>204077.58241011275</v>
      </c>
      <c r="BR149" s="297">
        <f t="shared" si="215"/>
        <v>2.5741195551622091</v>
      </c>
      <c r="BS149" s="297">
        <f t="shared" si="215"/>
        <v>7388.768543500797</v>
      </c>
      <c r="BT149" s="296">
        <f t="shared" si="179"/>
        <v>3193.7926512108652</v>
      </c>
      <c r="BU149" s="296">
        <f t="shared" si="180"/>
        <v>7640.199097701473</v>
      </c>
      <c r="BV149" s="296">
        <f t="shared" si="181"/>
        <v>690.17349652180042</v>
      </c>
      <c r="BW149" s="296">
        <f t="shared" si="182"/>
        <v>846.16539674267915</v>
      </c>
      <c r="BX149" s="296">
        <f t="shared" si="183"/>
        <v>795.88096034249361</v>
      </c>
      <c r="BY149" s="296">
        <f t="shared" si="184"/>
        <v>5625.4953723244325</v>
      </c>
      <c r="BZ149" s="296">
        <f t="shared" si="185"/>
        <v>5154.5337950490939</v>
      </c>
      <c r="CA149" s="25"/>
      <c r="CB149" s="133">
        <f t="shared" si="365"/>
        <v>86.688375270674015</v>
      </c>
      <c r="CC149" s="133">
        <f t="shared" si="366"/>
        <v>1.0934382863329352E-3</v>
      </c>
      <c r="CD149" s="133">
        <f t="shared" si="367"/>
        <v>3.1386119568976651</v>
      </c>
      <c r="CE149" s="133">
        <f t="shared" si="368"/>
        <v>1.3566639344467692</v>
      </c>
      <c r="CF149" s="133">
        <f t="shared" si="369"/>
        <v>3.2454149970927437</v>
      </c>
      <c r="CG149" s="133">
        <f t="shared" si="370"/>
        <v>0.29317291180038141</v>
      </c>
      <c r="CH149" s="133">
        <f t="shared" si="371"/>
        <v>0.35943538034706379</v>
      </c>
      <c r="CI149" s="133">
        <f t="shared" si="372"/>
        <v>0.33807548357910983</v>
      </c>
      <c r="CJ149" s="133">
        <f t="shared" si="373"/>
        <v>2.389606188785069</v>
      </c>
      <c r="CK149" s="133">
        <f t="shared" si="374"/>
        <v>2.1895504380908619</v>
      </c>
      <c r="CQ149" s="262">
        <f t="shared" ref="CQ149:CX149" si="387">CQ47-CQ98</f>
        <v>3585.6195121146361</v>
      </c>
      <c r="CR149" s="262">
        <f t="shared" si="387"/>
        <v>568.42303243335539</v>
      </c>
      <c r="CS149" s="262">
        <f t="shared" si="387"/>
        <v>376.44428831496384</v>
      </c>
      <c r="CT149" s="262">
        <f t="shared" si="387"/>
        <v>22823.918367789884</v>
      </c>
      <c r="CU149" s="262">
        <f t="shared" si="387"/>
        <v>207752.67804195592</v>
      </c>
      <c r="CV149" s="262">
        <f t="shared" si="387"/>
        <v>235107.08324260879</v>
      </c>
      <c r="CW149" s="262">
        <f t="shared" si="387"/>
        <v>308.08260045268469</v>
      </c>
      <c r="CX149" s="262">
        <f t="shared" si="387"/>
        <v>235415.16584306146</v>
      </c>
      <c r="CZ149" s="255">
        <f t="shared" si="333"/>
        <v>1.5231047240622442</v>
      </c>
      <c r="DA149" s="255">
        <f t="shared" si="334"/>
        <v>0.2414555707988211</v>
      </c>
      <c r="DB149" s="255">
        <f t="shared" si="335"/>
        <v>0.15990655783235261</v>
      </c>
      <c r="DC149" s="255">
        <f t="shared" si="336"/>
        <v>9.6951775753501579</v>
      </c>
      <c r="DD149" s="255">
        <f t="shared" si="337"/>
        <v>88.249487792325738</v>
      </c>
      <c r="DE149" s="255">
        <f t="shared" si="338"/>
        <v>99.869132220369337</v>
      </c>
      <c r="DF149" s="255">
        <f t="shared" si="339"/>
        <v>0.13086777963067453</v>
      </c>
      <c r="DG149" s="255">
        <f t="shared" si="340"/>
        <v>100</v>
      </c>
      <c r="DI149" s="355">
        <f t="shared" si="341"/>
        <v>0</v>
      </c>
    </row>
    <row r="150" spans="1:116">
      <c r="A150" s="1">
        <f t="shared" si="327"/>
        <v>140</v>
      </c>
      <c r="B150" s="25">
        <v>11</v>
      </c>
      <c r="C150" s="1">
        <v>7</v>
      </c>
      <c r="D150" s="205">
        <v>2</v>
      </c>
      <c r="E150" s="4" t="s">
        <v>605</v>
      </c>
      <c r="F150" s="142">
        <f t="shared" ref="F150:AS150" si="388">F48-F99</f>
        <v>180084.42179999998</v>
      </c>
      <c r="G150" s="142">
        <f t="shared" si="388"/>
        <v>177634.02499999999</v>
      </c>
      <c r="H150" s="142">
        <f t="shared" si="388"/>
        <v>1973.1413999999997</v>
      </c>
      <c r="I150" s="142">
        <f t="shared" si="388"/>
        <v>477.25539999997886</v>
      </c>
      <c r="J150" s="153"/>
      <c r="K150" s="142">
        <f t="shared" si="388"/>
        <v>44.424799999999998</v>
      </c>
      <c r="L150" s="142">
        <f t="shared" si="388"/>
        <v>13540.529399999998</v>
      </c>
      <c r="M150" s="142">
        <f t="shared" si="388"/>
        <v>2076.7939999999999</v>
      </c>
      <c r="N150" s="142">
        <f t="shared" si="388"/>
        <v>0</v>
      </c>
      <c r="O150" s="142">
        <f t="shared" si="388"/>
        <v>0</v>
      </c>
      <c r="P150" s="142">
        <f t="shared" si="388"/>
        <v>1775.66</v>
      </c>
      <c r="Q150" s="142">
        <f t="shared" si="388"/>
        <v>3939.927999999999</v>
      </c>
      <c r="R150" s="142">
        <f t="shared" si="388"/>
        <v>869.46699999999987</v>
      </c>
      <c r="S150" s="142">
        <f t="shared" si="388"/>
        <v>2444.9259999999995</v>
      </c>
      <c r="T150" s="142">
        <f t="shared" si="388"/>
        <v>2433.754399999998</v>
      </c>
      <c r="U150" s="142">
        <f t="shared" si="388"/>
        <v>0</v>
      </c>
      <c r="V150" s="142">
        <f t="shared" si="388"/>
        <v>1720.3965999999996</v>
      </c>
      <c r="W150" s="142">
        <f t="shared" si="388"/>
        <v>2586.9695999999994</v>
      </c>
      <c r="X150" s="142">
        <f t="shared" si="388"/>
        <v>5968.5628000000015</v>
      </c>
      <c r="Y150" s="142">
        <f t="shared" si="388"/>
        <v>18178.695</v>
      </c>
      <c r="Z150" s="142">
        <f t="shared" si="388"/>
        <v>822.63979999999947</v>
      </c>
      <c r="AA150" s="142">
        <f t="shared" si="388"/>
        <v>946.03099999999961</v>
      </c>
      <c r="AB150" s="142">
        <f t="shared" si="388"/>
        <v>1120.7053999999998</v>
      </c>
      <c r="AC150" s="142">
        <f t="shared" si="388"/>
        <v>7789.5910000000003</v>
      </c>
      <c r="AD150" s="142">
        <f t="shared" si="388"/>
        <v>7499.7278000000006</v>
      </c>
      <c r="AE150" s="142">
        <f t="shared" si="388"/>
        <v>222124</v>
      </c>
      <c r="AG150" s="142">
        <f t="shared" si="388"/>
        <v>1348818</v>
      </c>
      <c r="AH150" s="142">
        <f t="shared" si="388"/>
        <v>777.2</v>
      </c>
      <c r="AI150" s="142">
        <f t="shared" si="388"/>
        <v>758.5</v>
      </c>
      <c r="AJ150" s="142">
        <f t="shared" si="388"/>
        <v>1535.7</v>
      </c>
      <c r="AK150" s="142">
        <f t="shared" si="388"/>
        <v>770914.67311300733</v>
      </c>
      <c r="AL150" s="142">
        <f t="shared" si="388"/>
        <v>752411.24914660165</v>
      </c>
      <c r="AM150" s="142">
        <f t="shared" si="388"/>
        <v>1523325.922259609</v>
      </c>
      <c r="AN150" s="142">
        <f t="shared" si="388"/>
        <v>5.7180112379714014</v>
      </c>
      <c r="AO150" s="296"/>
      <c r="AP150" s="142">
        <f t="shared" si="388"/>
        <v>201627.12127225212</v>
      </c>
      <c r="AQ150" s="142">
        <f t="shared" si="388"/>
        <v>198868.09146017936</v>
      </c>
      <c r="AR150" s="142">
        <f t="shared" si="388"/>
        <v>2209.8853710328603</v>
      </c>
      <c r="AS150" s="142">
        <f t="shared" si="388"/>
        <v>549.14444103987171</v>
      </c>
      <c r="AT150" s="156"/>
      <c r="AU150" s="142">
        <f t="shared" ref="AU150:BD150" si="389">AU48-AU99</f>
        <v>50.194365023880593</v>
      </c>
      <c r="AV150" s="142">
        <f t="shared" si="389"/>
        <v>15897.374001785058</v>
      </c>
      <c r="AW150" s="142">
        <f t="shared" si="389"/>
        <v>2380.7355865497602</v>
      </c>
      <c r="AX150" s="193"/>
      <c r="AY150" s="193"/>
      <c r="AZ150" s="142">
        <f t="shared" si="389"/>
        <v>2091.5266979990638</v>
      </c>
      <c r="BA150" s="142">
        <f t="shared" si="389"/>
        <v>4679.1691260959851</v>
      </c>
      <c r="BB150" s="142">
        <f t="shared" si="389"/>
        <v>998.89801010629321</v>
      </c>
      <c r="BC150" s="142">
        <f t="shared" si="389"/>
        <v>2862.7220753032921</v>
      </c>
      <c r="BD150" s="142">
        <f t="shared" si="389"/>
        <v>2884.3225057306631</v>
      </c>
      <c r="BE150" s="193"/>
      <c r="BF150" s="142">
        <f t="shared" ref="BF150:BO150" si="390">BF48-BF99</f>
        <v>2041.9947391415958</v>
      </c>
      <c r="BG150" s="142">
        <f t="shared" si="390"/>
        <v>3022.6128473018694</v>
      </c>
      <c r="BH150" s="142">
        <f t="shared" si="390"/>
        <v>7124.3705520200165</v>
      </c>
      <c r="BI150" s="142">
        <f t="shared" si="390"/>
        <v>21208.157341878403</v>
      </c>
      <c r="BJ150" s="142">
        <f t="shared" si="390"/>
        <v>979.61175243672051</v>
      </c>
      <c r="BK150" s="142">
        <f t="shared" si="390"/>
        <v>1090.8091953474573</v>
      </c>
      <c r="BL150" s="142">
        <f t="shared" si="390"/>
        <v>1341.6047968636458</v>
      </c>
      <c r="BM150" s="142">
        <f t="shared" si="390"/>
        <v>8926.4293884041344</v>
      </c>
      <c r="BN150" s="142">
        <f t="shared" si="390"/>
        <v>8869.7022088264475</v>
      </c>
      <c r="BO150" s="142">
        <f t="shared" si="390"/>
        <v>250971.82511940293</v>
      </c>
      <c r="BQ150" s="244">
        <f t="shared" si="331"/>
        <v>201627.12127225212</v>
      </c>
      <c r="BR150" s="297">
        <f t="shared" si="215"/>
        <v>50.194365023880593</v>
      </c>
      <c r="BS150" s="297">
        <f t="shared" si="215"/>
        <v>15897.374001785058</v>
      </c>
      <c r="BT150" s="296">
        <f t="shared" si="179"/>
        <v>2041.9947391415958</v>
      </c>
      <c r="BU150" s="296">
        <f t="shared" si="180"/>
        <v>10146.983399321885</v>
      </c>
      <c r="BV150" s="296">
        <f t="shared" si="181"/>
        <v>979.61175243672051</v>
      </c>
      <c r="BW150" s="296">
        <f t="shared" si="182"/>
        <v>1090.8091953474573</v>
      </c>
      <c r="BX150" s="296">
        <f t="shared" si="183"/>
        <v>1341.6047968636458</v>
      </c>
      <c r="BY150" s="296">
        <f t="shared" si="184"/>
        <v>8926.4293884041344</v>
      </c>
      <c r="BZ150" s="296">
        <f t="shared" si="185"/>
        <v>8869.7022088264348</v>
      </c>
      <c r="CA150" s="25"/>
      <c r="CB150" s="133">
        <f t="shared" si="365"/>
        <v>80.338548431213567</v>
      </c>
      <c r="CC150" s="133">
        <f t="shared" si="366"/>
        <v>2.0000000000000004E-2</v>
      </c>
      <c r="CD150" s="133">
        <f t="shared" si="367"/>
        <v>6.3343261715619619</v>
      </c>
      <c r="CE150" s="133">
        <f t="shared" si="368"/>
        <v>0.81363505173144102</v>
      </c>
      <c r="CF150" s="133">
        <f t="shared" si="369"/>
        <v>4.0430767057195895</v>
      </c>
      <c r="CG150" s="133">
        <f t="shared" si="370"/>
        <v>0.39032738115948207</v>
      </c>
      <c r="CH150" s="133">
        <f t="shared" si="371"/>
        <v>0.43463412469845625</v>
      </c>
      <c r="CI150" s="133">
        <f t="shared" si="372"/>
        <v>0.53456390820976052</v>
      </c>
      <c r="CJ150" s="133">
        <f t="shared" si="373"/>
        <v>3.5567456164281692</v>
      </c>
      <c r="CK150" s="133">
        <f t="shared" si="374"/>
        <v>3.5341426092775663</v>
      </c>
      <c r="CQ150" s="262">
        <f t="shared" ref="CQ150:CX150" si="391">CQ48-CQ99</f>
        <v>2781.5637545925783</v>
      </c>
      <c r="CR150" s="262">
        <f t="shared" si="391"/>
        <v>492.63618106247412</v>
      </c>
      <c r="CS150" s="262">
        <f t="shared" si="391"/>
        <v>307.75114124352797</v>
      </c>
      <c r="CT150" s="262">
        <f t="shared" si="391"/>
        <v>40137.01315953998</v>
      </c>
      <c r="CU150" s="262">
        <f t="shared" si="391"/>
        <v>206563.12709847829</v>
      </c>
      <c r="CV150" s="262">
        <f t="shared" si="391"/>
        <v>250282.09133491683</v>
      </c>
      <c r="CW150" s="262">
        <f t="shared" si="391"/>
        <v>689.73378448611629</v>
      </c>
      <c r="CX150" s="262">
        <f t="shared" si="391"/>
        <v>250971.82511940299</v>
      </c>
      <c r="CZ150" s="255">
        <f t="shared" si="333"/>
        <v>1.1083171400890179</v>
      </c>
      <c r="DA150" s="255">
        <f t="shared" si="334"/>
        <v>0.19629142866060614</v>
      </c>
      <c r="DB150" s="255">
        <f t="shared" si="335"/>
        <v>0.12262378101490536</v>
      </c>
      <c r="DC150" s="255">
        <f t="shared" si="336"/>
        <v>15.992637078064158</v>
      </c>
      <c r="DD150" s="255">
        <f t="shared" si="337"/>
        <v>82.305305386452574</v>
      </c>
      <c r="DE150" s="255">
        <f t="shared" si="338"/>
        <v>99.725174814281246</v>
      </c>
      <c r="DF150" s="255">
        <f t="shared" si="339"/>
        <v>0.27482518571874226</v>
      </c>
      <c r="DG150" s="255">
        <f t="shared" si="340"/>
        <v>100</v>
      </c>
      <c r="DI150" s="355">
        <f t="shared" si="341"/>
        <v>0</v>
      </c>
    </row>
    <row r="151" spans="1:116">
      <c r="A151" s="1">
        <f t="shared" si="327"/>
        <v>141</v>
      </c>
      <c r="B151" s="25">
        <v>17</v>
      </c>
      <c r="C151" s="1">
        <v>7</v>
      </c>
      <c r="D151" s="205">
        <v>2</v>
      </c>
      <c r="E151" s="4" t="s">
        <v>255</v>
      </c>
      <c r="F151" s="142">
        <f t="shared" ref="F151:AS151" si="392">F49-F100</f>
        <v>198699.69500000001</v>
      </c>
      <c r="G151" s="142">
        <f t="shared" si="392"/>
        <v>194311.64590000003</v>
      </c>
      <c r="H151" s="142">
        <f t="shared" si="392"/>
        <v>3756.9447</v>
      </c>
      <c r="I151" s="142">
        <f t="shared" si="392"/>
        <v>631.10440000000654</v>
      </c>
      <c r="J151" s="153"/>
      <c r="K151" s="142">
        <f t="shared" si="392"/>
        <v>42.485799999999998</v>
      </c>
      <c r="L151" s="142">
        <f t="shared" si="392"/>
        <v>15318.033599999999</v>
      </c>
      <c r="M151" s="142">
        <f t="shared" si="392"/>
        <v>2537.7127999999998</v>
      </c>
      <c r="N151" s="142">
        <f t="shared" si="392"/>
        <v>0</v>
      </c>
      <c r="O151" s="142">
        <f t="shared" si="392"/>
        <v>0</v>
      </c>
      <c r="P151" s="142">
        <f t="shared" si="392"/>
        <v>2497.6207999999997</v>
      </c>
      <c r="Q151" s="142">
        <f t="shared" si="392"/>
        <v>34.839399999999991</v>
      </c>
      <c r="R151" s="142">
        <f t="shared" si="392"/>
        <v>769.7645</v>
      </c>
      <c r="S151" s="142">
        <f t="shared" si="392"/>
        <v>1685.2067999999999</v>
      </c>
      <c r="T151" s="142">
        <f t="shared" si="392"/>
        <v>7792.8892999999989</v>
      </c>
      <c r="U151" s="142">
        <f t="shared" si="392"/>
        <v>0</v>
      </c>
      <c r="V151" s="142">
        <f t="shared" si="392"/>
        <v>6797.5643</v>
      </c>
      <c r="W151" s="142">
        <f t="shared" si="392"/>
        <v>3474.329200000001</v>
      </c>
      <c r="X151" s="142">
        <f t="shared" si="392"/>
        <v>11510.5605</v>
      </c>
      <c r="Y151" s="142">
        <f t="shared" si="392"/>
        <v>29112.331600000005</v>
      </c>
      <c r="Z151" s="142">
        <f t="shared" si="392"/>
        <v>1039.8344999999999</v>
      </c>
      <c r="AA151" s="142">
        <f t="shared" si="392"/>
        <v>1524.5374999999999</v>
      </c>
      <c r="AB151" s="142">
        <f t="shared" si="392"/>
        <v>1259.2123999999999</v>
      </c>
      <c r="AC151" s="142">
        <f t="shared" si="392"/>
        <v>15962.243400000001</v>
      </c>
      <c r="AD151" s="142">
        <f t="shared" si="392"/>
        <v>9326.503800000004</v>
      </c>
      <c r="AE151" s="142">
        <f t="shared" si="392"/>
        <v>264955</v>
      </c>
      <c r="AG151" s="142">
        <f t="shared" si="392"/>
        <v>1401420</v>
      </c>
      <c r="AH151" s="142">
        <f t="shared" si="392"/>
        <v>740.9</v>
      </c>
      <c r="AI151" s="142">
        <f t="shared" si="392"/>
        <v>786.5</v>
      </c>
      <c r="AJ151" s="142">
        <f t="shared" si="392"/>
        <v>1527.4</v>
      </c>
      <c r="AK151" s="142">
        <f t="shared" si="392"/>
        <v>736919.03731533291</v>
      </c>
      <c r="AL151" s="142">
        <f t="shared" si="392"/>
        <v>782286.14954179386</v>
      </c>
      <c r="AM151" s="142">
        <f t="shared" si="392"/>
        <v>1519205.1868571269</v>
      </c>
      <c r="AN151" s="142">
        <f t="shared" si="392"/>
        <v>1.1304812143800476</v>
      </c>
      <c r="AO151" s="296"/>
      <c r="AP151" s="142">
        <f t="shared" si="392"/>
        <v>215183.85511454157</v>
      </c>
      <c r="AQ151" s="142">
        <f t="shared" si="392"/>
        <v>210430.31869524583</v>
      </c>
      <c r="AR151" s="142">
        <f t="shared" si="392"/>
        <v>4068.6931925819731</v>
      </c>
      <c r="AS151" s="142">
        <f t="shared" si="392"/>
        <v>684.84322671378322</v>
      </c>
      <c r="AT151" s="156"/>
      <c r="AU151" s="142">
        <f t="shared" ref="AU151:BD151" si="393">AU49-AU100</f>
        <v>46.185685974827656</v>
      </c>
      <c r="AV151" s="142">
        <f t="shared" si="393"/>
        <v>16639.797693801222</v>
      </c>
      <c r="AW151" s="142">
        <f t="shared" si="393"/>
        <v>2757.5704749782863</v>
      </c>
      <c r="AX151" s="193"/>
      <c r="AY151" s="193"/>
      <c r="AZ151" s="142">
        <f t="shared" si="393"/>
        <v>2713.6207387283494</v>
      </c>
      <c r="BA151" s="142">
        <f t="shared" si="393"/>
        <v>38.321115647202078</v>
      </c>
      <c r="BB151" s="142">
        <f t="shared" si="393"/>
        <v>836.39260757315628</v>
      </c>
      <c r="BC151" s="142">
        <f t="shared" si="393"/>
        <v>1826.91642856402</v>
      </c>
      <c r="BD151" s="142">
        <f t="shared" si="393"/>
        <v>8466.9763283102111</v>
      </c>
      <c r="BE151" s="193"/>
      <c r="BF151" s="142">
        <f t="shared" ref="BF151:BO151" si="394">BF49-BF100</f>
        <v>7385.5837393560796</v>
      </c>
      <c r="BG151" s="142">
        <f t="shared" si="394"/>
        <v>3774.7347949964351</v>
      </c>
      <c r="BH151" s="142">
        <f t="shared" si="394"/>
        <v>12512.349867723977</v>
      </c>
      <c r="BI151" s="142">
        <f t="shared" si="394"/>
        <v>31672.129005088551</v>
      </c>
      <c r="BJ151" s="142">
        <f t="shared" si="394"/>
        <v>1136.3311761571128</v>
      </c>
      <c r="BK151" s="142">
        <f t="shared" si="394"/>
        <v>1654.0867790276677</v>
      </c>
      <c r="BL151" s="142">
        <f t="shared" si="394"/>
        <v>1373.3890946294482</v>
      </c>
      <c r="BM151" s="142">
        <f t="shared" si="394"/>
        <v>17327.491143325751</v>
      </c>
      <c r="BN151" s="142">
        <f t="shared" si="394"/>
        <v>10180.830811948574</v>
      </c>
      <c r="BO151" s="142">
        <f t="shared" si="394"/>
        <v>287214.63590148266</v>
      </c>
      <c r="BQ151" s="244">
        <f t="shared" si="331"/>
        <v>215183.85511454157</v>
      </c>
      <c r="BR151" s="297">
        <f t="shared" si="215"/>
        <v>46.185685974827656</v>
      </c>
      <c r="BS151" s="297">
        <f t="shared" si="215"/>
        <v>16639.797693801222</v>
      </c>
      <c r="BT151" s="296">
        <f t="shared" si="179"/>
        <v>7385.5837393560796</v>
      </c>
      <c r="BU151" s="296">
        <f t="shared" si="180"/>
        <v>16287.084662720412</v>
      </c>
      <c r="BV151" s="296">
        <f t="shared" si="181"/>
        <v>1136.3311761571128</v>
      </c>
      <c r="BW151" s="296">
        <f t="shared" si="182"/>
        <v>1654.0867790276677</v>
      </c>
      <c r="BX151" s="296">
        <f t="shared" si="183"/>
        <v>1373.3890946294482</v>
      </c>
      <c r="BY151" s="296">
        <f t="shared" si="184"/>
        <v>17327.491143325751</v>
      </c>
      <c r="BZ151" s="296">
        <f t="shared" si="185"/>
        <v>10180.830811948574</v>
      </c>
      <c r="CA151" s="25"/>
      <c r="CB151" s="133">
        <f t="shared" si="365"/>
        <v>74.920922619121569</v>
      </c>
      <c r="CC151" s="133">
        <f t="shared" si="366"/>
        <v>1.6080547507568446E-2</v>
      </c>
      <c r="CD151" s="133">
        <f t="shared" si="367"/>
        <v>5.7935061845207745</v>
      </c>
      <c r="CE151" s="133">
        <f t="shared" si="368"/>
        <v>2.5714510391070058</v>
      </c>
      <c r="CF151" s="133">
        <f t="shared" si="369"/>
        <v>5.670701498758941</v>
      </c>
      <c r="CG151" s="133">
        <f t="shared" si="370"/>
        <v>0.39563832552979128</v>
      </c>
      <c r="CH151" s="133">
        <f t="shared" si="371"/>
        <v>0.57590615946014501</v>
      </c>
      <c r="CI151" s="133">
        <f t="shared" si="372"/>
        <v>0.47817517736127263</v>
      </c>
      <c r="CJ151" s="133">
        <f t="shared" si="373"/>
        <v>6.0329415626539467</v>
      </c>
      <c r="CK151" s="133">
        <f t="shared" si="374"/>
        <v>3.5446768859789728</v>
      </c>
      <c r="CQ151" s="262">
        <f t="shared" ref="CQ151:CX151" si="395">CQ49-CQ100</f>
        <v>18631.466957016935</v>
      </c>
      <c r="CR151" s="262">
        <f t="shared" si="395"/>
        <v>150.06066344537959</v>
      </c>
      <c r="CS151" s="262">
        <f t="shared" si="395"/>
        <v>314.40419215803541</v>
      </c>
      <c r="CT151" s="262">
        <f t="shared" si="395"/>
        <v>50703.440489390858</v>
      </c>
      <c r="CU151" s="262">
        <f t="shared" si="395"/>
        <v>215904.25794143669</v>
      </c>
      <c r="CV151" s="262">
        <f t="shared" si="395"/>
        <v>285703.63024344796</v>
      </c>
      <c r="CW151" s="262">
        <f t="shared" si="395"/>
        <v>1511.0056580347471</v>
      </c>
      <c r="CX151" s="262">
        <f t="shared" si="395"/>
        <v>287214.63590148266</v>
      </c>
      <c r="CZ151" s="255">
        <f t="shared" si="333"/>
        <v>6.4869490019330724</v>
      </c>
      <c r="DA151" s="255">
        <f t="shared" si="334"/>
        <v>5.2246872090756485E-2</v>
      </c>
      <c r="DB151" s="255">
        <f t="shared" si="335"/>
        <v>0.10946663326233801</v>
      </c>
      <c r="DC151" s="255">
        <f t="shared" si="336"/>
        <v>17.653501650515686</v>
      </c>
      <c r="DD151" s="255">
        <f t="shared" si="337"/>
        <v>75.171746475863401</v>
      </c>
      <c r="DE151" s="255">
        <f t="shared" si="338"/>
        <v>99.47391063366527</v>
      </c>
      <c r="DF151" s="255">
        <f t="shared" si="339"/>
        <v>0.52608936633474224</v>
      </c>
      <c r="DG151" s="255">
        <f t="shared" si="340"/>
        <v>100</v>
      </c>
      <c r="DI151" s="355">
        <f t="shared" si="341"/>
        <v>0</v>
      </c>
    </row>
    <row r="152" spans="1:116">
      <c r="A152" s="1">
        <f t="shared" si="327"/>
        <v>142</v>
      </c>
      <c r="B152" s="25">
        <v>22</v>
      </c>
      <c r="C152" s="1">
        <v>7</v>
      </c>
      <c r="D152" s="205">
        <v>2</v>
      </c>
      <c r="E152" s="20" t="s">
        <v>563</v>
      </c>
      <c r="F152" s="142">
        <f t="shared" ref="F152:AS152" si="396">F50-F101</f>
        <v>257300.68509999997</v>
      </c>
      <c r="G152" s="142">
        <f t="shared" si="396"/>
        <v>254243.94320000001</v>
      </c>
      <c r="H152" s="142">
        <f t="shared" si="396"/>
        <v>1780.6261999999999</v>
      </c>
      <c r="I152" s="142">
        <f t="shared" si="396"/>
        <v>1276.1157000000312</v>
      </c>
      <c r="J152" s="153"/>
      <c r="K152" s="142">
        <f t="shared" si="396"/>
        <v>23.008099999999999</v>
      </c>
      <c r="L152" s="142">
        <f t="shared" si="396"/>
        <v>17076.359499999999</v>
      </c>
      <c r="M152" s="142">
        <f t="shared" si="396"/>
        <v>2808.4285999999993</v>
      </c>
      <c r="N152" s="142">
        <f t="shared" si="396"/>
        <v>0</v>
      </c>
      <c r="O152" s="142">
        <f t="shared" si="396"/>
        <v>0</v>
      </c>
      <c r="P152" s="142">
        <f t="shared" si="396"/>
        <v>2648.4522000000006</v>
      </c>
      <c r="Q152" s="142">
        <f t="shared" si="396"/>
        <v>6746.8692999999985</v>
      </c>
      <c r="R152" s="142">
        <f t="shared" si="396"/>
        <v>540.15020000000004</v>
      </c>
      <c r="S152" s="142">
        <f t="shared" si="396"/>
        <v>610.97499999999991</v>
      </c>
      <c r="T152" s="142">
        <f t="shared" si="396"/>
        <v>3721.4841999999981</v>
      </c>
      <c r="U152" s="142">
        <f t="shared" si="396"/>
        <v>0</v>
      </c>
      <c r="V152" s="142">
        <f t="shared" si="396"/>
        <v>2322.6713999999993</v>
      </c>
      <c r="W152" s="142">
        <f t="shared" si="396"/>
        <v>4218.7927000000009</v>
      </c>
      <c r="X152" s="142">
        <f t="shared" si="396"/>
        <v>9997.8149999999987</v>
      </c>
      <c r="Y152" s="142">
        <f t="shared" si="396"/>
        <v>17035.6682</v>
      </c>
      <c r="Z152" s="142">
        <f t="shared" si="396"/>
        <v>728.33700000000022</v>
      </c>
      <c r="AA152" s="142">
        <f t="shared" si="396"/>
        <v>1336.6303999999998</v>
      </c>
      <c r="AB152" s="142">
        <f t="shared" si="396"/>
        <v>1743.8678999999997</v>
      </c>
      <c r="AC152" s="142">
        <f t="shared" si="396"/>
        <v>8789.4542999999976</v>
      </c>
      <c r="AD152" s="142">
        <f t="shared" si="396"/>
        <v>4437.3786000000036</v>
      </c>
      <c r="AE152" s="142">
        <f t="shared" si="396"/>
        <v>307975</v>
      </c>
      <c r="AG152" s="142">
        <f t="shared" si="396"/>
        <v>1922676</v>
      </c>
      <c r="AH152" s="142">
        <f t="shared" si="396"/>
        <v>1143.3999999999999</v>
      </c>
      <c r="AI152" s="142">
        <f t="shared" si="396"/>
        <v>1142.7</v>
      </c>
      <c r="AJ152" s="142">
        <f t="shared" si="396"/>
        <v>2286.1</v>
      </c>
      <c r="AK152" s="142">
        <f t="shared" si="396"/>
        <v>1131090.3997303925</v>
      </c>
      <c r="AL152" s="142">
        <f t="shared" si="396"/>
        <v>1130426.7527328788</v>
      </c>
      <c r="AM152" s="142">
        <f t="shared" si="396"/>
        <v>2261517.1524632713</v>
      </c>
      <c r="AN152" s="142">
        <f t="shared" si="396"/>
        <v>5.3488572363674134</v>
      </c>
      <c r="AO152" s="296"/>
      <c r="AP152" s="142">
        <f t="shared" si="396"/>
        <v>301155.04698538018</v>
      </c>
      <c r="AQ152" s="142">
        <f t="shared" si="396"/>
        <v>297558.52447605378</v>
      </c>
      <c r="AR152" s="142">
        <f t="shared" si="396"/>
        <v>2084.5402116076075</v>
      </c>
      <c r="AS152" s="142">
        <f t="shared" si="396"/>
        <v>1511.9822977188232</v>
      </c>
      <c r="AT152" s="156"/>
      <c r="AU152" s="142">
        <f t="shared" ref="AU152:BD152" si="397">AU50-AU101</f>
        <v>27.54389529830059</v>
      </c>
      <c r="AV152" s="142">
        <f t="shared" si="397"/>
        <v>20520.362973496281</v>
      </c>
      <c r="AW152" s="142">
        <f t="shared" si="397"/>
        <v>3354.5408701748247</v>
      </c>
      <c r="AX152" s="193"/>
      <c r="AY152" s="193"/>
      <c r="AZ152" s="142">
        <f t="shared" si="397"/>
        <v>3157.3728359233378</v>
      </c>
      <c r="BA152" s="142">
        <f t="shared" si="397"/>
        <v>8128.4553534228862</v>
      </c>
      <c r="BB152" s="142">
        <f t="shared" si="397"/>
        <v>649.46192309175603</v>
      </c>
      <c r="BC152" s="142">
        <f t="shared" si="397"/>
        <v>724.8256637143503</v>
      </c>
      <c r="BD152" s="142">
        <f t="shared" si="397"/>
        <v>4505.7063271691268</v>
      </c>
      <c r="BE152" s="193"/>
      <c r="BF152" s="142">
        <f t="shared" ref="BF152:BO152" si="398">BF50-BF101</f>
        <v>2806.632056264792</v>
      </c>
      <c r="BG152" s="142">
        <f t="shared" si="398"/>
        <v>5107.3360221471812</v>
      </c>
      <c r="BH152" s="142">
        <f t="shared" si="398"/>
        <v>12105.099993232334</v>
      </c>
      <c r="BI152" s="142">
        <f t="shared" si="398"/>
        <v>20684.618536650429</v>
      </c>
      <c r="BJ152" s="142">
        <f t="shared" si="398"/>
        <v>913.3836087437719</v>
      </c>
      <c r="BK152" s="142">
        <f t="shared" si="398"/>
        <v>1588.8243929746645</v>
      </c>
      <c r="BL152" s="142">
        <f t="shared" si="398"/>
        <v>2132.5705643518936</v>
      </c>
      <c r="BM152" s="142">
        <f t="shared" si="398"/>
        <v>10520.31441489636</v>
      </c>
      <c r="BN152" s="142">
        <f t="shared" si="398"/>
        <v>5529.5255556837419</v>
      </c>
      <c r="BO152" s="142">
        <f t="shared" si="398"/>
        <v>362406.64046246948</v>
      </c>
      <c r="BQ152" s="244">
        <f t="shared" si="331"/>
        <v>301155.04698538018</v>
      </c>
      <c r="BR152" s="297">
        <f t="shared" si="215"/>
        <v>27.54389529830059</v>
      </c>
      <c r="BS152" s="297">
        <f t="shared" si="215"/>
        <v>20520.362973496281</v>
      </c>
      <c r="BT152" s="296">
        <f t="shared" si="179"/>
        <v>2806.632056264792</v>
      </c>
      <c r="BU152" s="296">
        <f t="shared" si="180"/>
        <v>17212.436015379513</v>
      </c>
      <c r="BV152" s="296">
        <f t="shared" si="181"/>
        <v>913.3836087437719</v>
      </c>
      <c r="BW152" s="296">
        <f t="shared" si="182"/>
        <v>1588.8243929746645</v>
      </c>
      <c r="BX152" s="296">
        <f t="shared" si="183"/>
        <v>2132.5705643518936</v>
      </c>
      <c r="BY152" s="296">
        <f t="shared" si="184"/>
        <v>10520.31441489636</v>
      </c>
      <c r="BZ152" s="296">
        <f t="shared" si="185"/>
        <v>5529.5255556837074</v>
      </c>
      <c r="CA152" s="25"/>
      <c r="CB152" s="133">
        <f t="shared" si="365"/>
        <v>83.098655863776187</v>
      </c>
      <c r="CC152" s="133">
        <f t="shared" si="366"/>
        <v>7.600273345750962E-3</v>
      </c>
      <c r="CD152" s="133">
        <f t="shared" si="367"/>
        <v>5.662248061268996</v>
      </c>
      <c r="CE152" s="133">
        <f t="shared" si="368"/>
        <v>0.77444277861002497</v>
      </c>
      <c r="CF152" s="133">
        <f t="shared" si="369"/>
        <v>4.7494814094506133</v>
      </c>
      <c r="CG152" s="133">
        <f t="shared" si="370"/>
        <v>0.25203280149011537</v>
      </c>
      <c r="CH152" s="133">
        <f t="shared" si="371"/>
        <v>0.43840929375553256</v>
      </c>
      <c r="CI152" s="133">
        <f t="shared" si="372"/>
        <v>0.58844687879628976</v>
      </c>
      <c r="CJ152" s="133">
        <f t="shared" si="373"/>
        <v>2.9029033246938627</v>
      </c>
      <c r="CK152" s="133">
        <f t="shared" si="374"/>
        <v>1.5257793148126382</v>
      </c>
      <c r="CQ152" s="262">
        <f t="shared" ref="CQ152:CX152" si="399">CQ50-CQ101</f>
        <v>11638.9318813555</v>
      </c>
      <c r="CR152" s="262">
        <f t="shared" si="399"/>
        <v>808.26637601438074</v>
      </c>
      <c r="CS152" s="262">
        <f t="shared" si="399"/>
        <v>653.38988814917161</v>
      </c>
      <c r="CT152" s="262">
        <f t="shared" si="399"/>
        <v>63970.426654261246</v>
      </c>
      <c r="CU152" s="262">
        <f t="shared" si="399"/>
        <v>284188.11140902509</v>
      </c>
      <c r="CV152" s="262">
        <f t="shared" si="399"/>
        <v>361259.12620880536</v>
      </c>
      <c r="CW152" s="262">
        <f t="shared" si="399"/>
        <v>1147.5142536641197</v>
      </c>
      <c r="CX152" s="262">
        <f t="shared" si="399"/>
        <v>362406.64046246954</v>
      </c>
      <c r="CZ152" s="255">
        <f t="shared" si="333"/>
        <v>3.211566947698028</v>
      </c>
      <c r="DA152" s="255">
        <f t="shared" si="334"/>
        <v>0.22302747405040554</v>
      </c>
      <c r="DB152" s="255">
        <f t="shared" si="335"/>
        <v>0.18029191940726483</v>
      </c>
      <c r="DC152" s="255">
        <f t="shared" si="336"/>
        <v>17.651560294984705</v>
      </c>
      <c r="DD152" s="255">
        <f t="shared" si="337"/>
        <v>78.416916159806206</v>
      </c>
      <c r="DE152" s="255">
        <f t="shared" si="338"/>
        <v>99.683362795946607</v>
      </c>
      <c r="DF152" s="255">
        <f t="shared" si="339"/>
        <v>0.31663720405337198</v>
      </c>
      <c r="DG152" s="255">
        <f t="shared" si="340"/>
        <v>100</v>
      </c>
      <c r="DI152" s="355">
        <f t="shared" si="341"/>
        <v>0</v>
      </c>
    </row>
    <row r="153" spans="1:116">
      <c r="A153" s="1">
        <f t="shared" si="327"/>
        <v>143</v>
      </c>
      <c r="B153" s="25">
        <v>23</v>
      </c>
      <c r="C153" s="1">
        <v>7</v>
      </c>
      <c r="D153" s="205">
        <v>2</v>
      </c>
      <c r="E153" s="20" t="s">
        <v>564</v>
      </c>
      <c r="F153" s="142">
        <f t="shared" ref="F153:AS153" si="400">F51-F102</f>
        <v>167430.3854</v>
      </c>
      <c r="G153" s="142">
        <f t="shared" si="400"/>
        <v>166206.74100000001</v>
      </c>
      <c r="H153" s="142">
        <f t="shared" si="400"/>
        <v>911.79600000000005</v>
      </c>
      <c r="I153" s="142">
        <f t="shared" si="400"/>
        <v>311.84840000000122</v>
      </c>
      <c r="J153" s="153"/>
      <c r="K153" s="142">
        <f t="shared" si="400"/>
        <v>0</v>
      </c>
      <c r="L153" s="142">
        <f t="shared" si="400"/>
        <v>6942.2333999999992</v>
      </c>
      <c r="M153" s="142">
        <f t="shared" si="400"/>
        <v>1007.7653999999998</v>
      </c>
      <c r="N153" s="142">
        <f t="shared" si="400"/>
        <v>0</v>
      </c>
      <c r="O153" s="142">
        <f t="shared" si="400"/>
        <v>0</v>
      </c>
      <c r="P153" s="142">
        <f t="shared" si="400"/>
        <v>1256.1537999999996</v>
      </c>
      <c r="Q153" s="142">
        <f t="shared" si="400"/>
        <v>2477.8542000000011</v>
      </c>
      <c r="R153" s="142">
        <f t="shared" si="400"/>
        <v>197.58219999999994</v>
      </c>
      <c r="S153" s="142">
        <f t="shared" si="400"/>
        <v>610.07039999999995</v>
      </c>
      <c r="T153" s="142">
        <f t="shared" si="400"/>
        <v>1392.8073999999988</v>
      </c>
      <c r="U153" s="142">
        <f t="shared" si="400"/>
        <v>0</v>
      </c>
      <c r="V153" s="142">
        <f t="shared" si="400"/>
        <v>1207.8782000000003</v>
      </c>
      <c r="W153" s="142">
        <f t="shared" si="400"/>
        <v>1179.2636</v>
      </c>
      <c r="X153" s="142">
        <f t="shared" si="400"/>
        <v>5525.2892000000002</v>
      </c>
      <c r="Y153" s="142">
        <f t="shared" si="400"/>
        <v>6545.9045999999971</v>
      </c>
      <c r="Z153" s="142">
        <f t="shared" si="400"/>
        <v>150.66959999999983</v>
      </c>
      <c r="AA153" s="142">
        <f t="shared" si="400"/>
        <v>858.65379999999982</v>
      </c>
      <c r="AB153" s="142">
        <f t="shared" si="400"/>
        <v>709.15459999999962</v>
      </c>
      <c r="AC153" s="142">
        <f t="shared" si="400"/>
        <v>3058.3349999999996</v>
      </c>
      <c r="AD153" s="142">
        <f t="shared" si="400"/>
        <v>1769.091599999997</v>
      </c>
      <c r="AE153" s="142">
        <f t="shared" si="400"/>
        <v>188830.95440000002</v>
      </c>
      <c r="AG153" s="142">
        <f t="shared" si="400"/>
        <v>1539577</v>
      </c>
      <c r="AH153" s="142">
        <f t="shared" si="400"/>
        <v>899.3</v>
      </c>
      <c r="AI153" s="142">
        <f t="shared" si="400"/>
        <v>927.09999999999991</v>
      </c>
      <c r="AJ153" s="142">
        <f t="shared" si="400"/>
        <v>1826.3999999999999</v>
      </c>
      <c r="AK153" s="142">
        <f t="shared" si="400"/>
        <v>889743.98326232482</v>
      </c>
      <c r="AL153" s="142">
        <f t="shared" si="400"/>
        <v>917269.38947054103</v>
      </c>
      <c r="AM153" s="142">
        <f t="shared" si="400"/>
        <v>1807013.3727328659</v>
      </c>
      <c r="AN153" s="142">
        <f t="shared" si="400"/>
        <v>4.8442077600548039</v>
      </c>
      <c r="AO153" s="296"/>
      <c r="AP153" s="142">
        <f t="shared" si="400"/>
        <v>195861.15285043101</v>
      </c>
      <c r="AQ153" s="142">
        <f t="shared" si="400"/>
        <v>194423.50883156768</v>
      </c>
      <c r="AR153" s="142">
        <f t="shared" si="400"/>
        <v>1067.4303491677711</v>
      </c>
      <c r="AS153" s="142">
        <f t="shared" si="400"/>
        <v>370.21366969552685</v>
      </c>
      <c r="AT153" s="156"/>
      <c r="AU153" s="142">
        <f t="shared" ref="AU153:BD153" si="401">AU51-AU102</f>
        <v>1.4710502589113688</v>
      </c>
      <c r="AV153" s="142">
        <f t="shared" si="401"/>
        <v>8418.6706876497738</v>
      </c>
      <c r="AW153" s="142">
        <f t="shared" si="401"/>
        <v>1217.5054659635985</v>
      </c>
      <c r="AX153" s="193"/>
      <c r="AY153" s="193"/>
      <c r="AZ153" s="142">
        <f t="shared" si="401"/>
        <v>1505.1935879349498</v>
      </c>
      <c r="BA153" s="142">
        <f t="shared" si="401"/>
        <v>3028.8279375689267</v>
      </c>
      <c r="BB153" s="142">
        <f t="shared" si="401"/>
        <v>246.31215191416487</v>
      </c>
      <c r="BC153" s="142">
        <f t="shared" si="401"/>
        <v>722.04528460345693</v>
      </c>
      <c r="BD153" s="142">
        <f t="shared" si="401"/>
        <v>1698.7862596646796</v>
      </c>
      <c r="BE153" s="193"/>
      <c r="BF153" s="142">
        <f t="shared" ref="BF153:BO153" si="402">BF51-BF102</f>
        <v>1466.6534954095755</v>
      </c>
      <c r="BG153" s="142">
        <f t="shared" si="402"/>
        <v>1456.3698798639527</v>
      </c>
      <c r="BH153" s="142">
        <f t="shared" si="402"/>
        <v>6734.3271192323182</v>
      </c>
      <c r="BI153" s="142">
        <f t="shared" si="402"/>
        <v>8045.0660573036712</v>
      </c>
      <c r="BJ153" s="142">
        <f t="shared" si="402"/>
        <v>221.74685037111658</v>
      </c>
      <c r="BK153" s="142">
        <f t="shared" si="402"/>
        <v>1021.3620160036864</v>
      </c>
      <c r="BL153" s="142">
        <f t="shared" si="402"/>
        <v>882.87191720980218</v>
      </c>
      <c r="BM153" s="142">
        <f t="shared" si="402"/>
        <v>3682.4465594823682</v>
      </c>
      <c r="BN153" s="142">
        <f t="shared" si="402"/>
        <v>2236.6387142366953</v>
      </c>
      <c r="BO153" s="142">
        <f t="shared" si="402"/>
        <v>221983.71114014921</v>
      </c>
      <c r="BQ153" s="244">
        <f t="shared" si="331"/>
        <v>195861.15285043101</v>
      </c>
      <c r="BR153" s="297">
        <f t="shared" si="215"/>
        <v>1.4710502589113688</v>
      </c>
      <c r="BS153" s="297">
        <f t="shared" si="215"/>
        <v>8418.6706876497738</v>
      </c>
      <c r="BT153" s="296">
        <f t="shared" si="179"/>
        <v>1466.6534954095755</v>
      </c>
      <c r="BU153" s="296">
        <f t="shared" si="180"/>
        <v>8190.6969990962707</v>
      </c>
      <c r="BV153" s="296">
        <f t="shared" si="181"/>
        <v>221.74685037111658</v>
      </c>
      <c r="BW153" s="296">
        <f t="shared" si="182"/>
        <v>1021.3620160036864</v>
      </c>
      <c r="BX153" s="296">
        <f t="shared" si="183"/>
        <v>882.87191720980218</v>
      </c>
      <c r="BY153" s="296">
        <f t="shared" si="184"/>
        <v>3682.4465594823682</v>
      </c>
      <c r="BZ153" s="296">
        <f t="shared" si="185"/>
        <v>2236.638714236673</v>
      </c>
      <c r="CA153" s="25"/>
      <c r="CB153" s="133">
        <f t="shared" si="365"/>
        <v>88.232218411185244</v>
      </c>
      <c r="CC153" s="133">
        <f t="shared" si="366"/>
        <v>6.6268387502658815E-4</v>
      </c>
      <c r="CD153" s="133">
        <f t="shared" si="367"/>
        <v>3.7924722694336133</v>
      </c>
      <c r="CE153" s="133">
        <f t="shared" si="368"/>
        <v>0.66070320559854279</v>
      </c>
      <c r="CF153" s="133">
        <f t="shared" si="369"/>
        <v>3.6897738834202487</v>
      </c>
      <c r="CG153" s="133">
        <f t="shared" si="370"/>
        <v>9.9893298130833086E-2</v>
      </c>
      <c r="CH153" s="133">
        <f t="shared" si="371"/>
        <v>0.46010673970526172</v>
      </c>
      <c r="CI153" s="133">
        <f t="shared" si="372"/>
        <v>0.39771923474709447</v>
      </c>
      <c r="CJ153" s="133">
        <f t="shared" si="373"/>
        <v>1.65888142898803</v>
      </c>
      <c r="CK153" s="133">
        <f t="shared" si="374"/>
        <v>1.0075688449161078</v>
      </c>
      <c r="CQ153" s="262">
        <f t="shared" ref="CQ153:CX153" si="403">CQ51-CQ102</f>
        <v>2389.1096582512782</v>
      </c>
      <c r="CR153" s="262">
        <f t="shared" si="403"/>
        <v>651.62565309581748</v>
      </c>
      <c r="CS153" s="262">
        <f t="shared" si="403"/>
        <v>253.30806665185651</v>
      </c>
      <c r="CT153" s="262">
        <f t="shared" si="403"/>
        <v>24049.060899454631</v>
      </c>
      <c r="CU153" s="262">
        <f t="shared" si="403"/>
        <v>194402.68335810635</v>
      </c>
      <c r="CV153" s="262">
        <f t="shared" si="403"/>
        <v>221745.78763555997</v>
      </c>
      <c r="CW153" s="262">
        <f t="shared" si="403"/>
        <v>227.45512575653399</v>
      </c>
      <c r="CX153" s="262">
        <f t="shared" si="403"/>
        <v>221973.24276131651</v>
      </c>
      <c r="CZ153" s="255">
        <f t="shared" si="333"/>
        <v>1.0763052467635665</v>
      </c>
      <c r="DA153" s="255">
        <f t="shared" si="334"/>
        <v>0.29356045124614311</v>
      </c>
      <c r="DB153" s="255">
        <f t="shared" si="335"/>
        <v>0.11411648696966314</v>
      </c>
      <c r="DC153" s="255">
        <f t="shared" si="336"/>
        <v>10.834216142579903</v>
      </c>
      <c r="DD153" s="255">
        <f t="shared" si="337"/>
        <v>87.579332058118268</v>
      </c>
      <c r="DE153" s="255">
        <f t="shared" si="338"/>
        <v>99.897530385677555</v>
      </c>
      <c r="DF153" s="255">
        <f t="shared" si="339"/>
        <v>0.10246961432243978</v>
      </c>
      <c r="DG153" s="255">
        <f t="shared" si="340"/>
        <v>100.00000000000001</v>
      </c>
      <c r="DH153" s="272"/>
      <c r="DI153" s="355">
        <f t="shared" si="341"/>
        <v>10.468378832709277</v>
      </c>
    </row>
    <row r="154" spans="1:116">
      <c r="A154" s="1">
        <f t="shared" si="327"/>
        <v>144</v>
      </c>
      <c r="B154" s="25">
        <v>8</v>
      </c>
      <c r="C154" s="1">
        <v>8</v>
      </c>
      <c r="D154" s="205">
        <v>2</v>
      </c>
      <c r="E154" s="4" t="s">
        <v>643</v>
      </c>
      <c r="F154" s="142">
        <f t="shared" ref="F154:AS154" si="404">F52-F103</f>
        <v>388496.8652</v>
      </c>
      <c r="G154" s="142">
        <f t="shared" si="404"/>
        <v>385103.41430000006</v>
      </c>
      <c r="H154" s="142">
        <f t="shared" si="404"/>
        <v>1500.0564999999997</v>
      </c>
      <c r="I154" s="142">
        <f t="shared" si="404"/>
        <v>1893.3943999999879</v>
      </c>
      <c r="J154" s="153"/>
      <c r="K154" s="142">
        <f t="shared" si="404"/>
        <v>89.37939999999999</v>
      </c>
      <c r="L154" s="142">
        <f t="shared" si="404"/>
        <v>28138.985000000001</v>
      </c>
      <c r="M154" s="142">
        <f t="shared" si="404"/>
        <v>3588.9793999999997</v>
      </c>
      <c r="N154" s="142">
        <f t="shared" si="404"/>
        <v>0</v>
      </c>
      <c r="O154" s="142">
        <f t="shared" si="404"/>
        <v>0</v>
      </c>
      <c r="P154" s="142">
        <f t="shared" si="404"/>
        <v>4346.0806999999995</v>
      </c>
      <c r="Q154" s="142">
        <f t="shared" si="404"/>
        <v>9507.7852999999959</v>
      </c>
      <c r="R154" s="142">
        <f t="shared" si="404"/>
        <v>1304.7140999999997</v>
      </c>
      <c r="S154" s="142">
        <f t="shared" si="404"/>
        <v>1949.4204999999997</v>
      </c>
      <c r="T154" s="142">
        <f t="shared" si="404"/>
        <v>7442.0050000000083</v>
      </c>
      <c r="U154" s="142">
        <f t="shared" si="404"/>
        <v>0</v>
      </c>
      <c r="V154" s="142">
        <f t="shared" si="404"/>
        <v>5012.3342000000002</v>
      </c>
      <c r="W154" s="142">
        <f t="shared" si="404"/>
        <v>4004.0210000000006</v>
      </c>
      <c r="X154" s="142">
        <f t="shared" si="404"/>
        <v>22094.568600000002</v>
      </c>
      <c r="Y154" s="142">
        <f t="shared" si="404"/>
        <v>36848.84659999999</v>
      </c>
      <c r="Z154" s="142">
        <f t="shared" si="404"/>
        <v>1527.1934999999999</v>
      </c>
      <c r="AA154" s="142">
        <f t="shared" si="404"/>
        <v>3273.0286000000001</v>
      </c>
      <c r="AB154" s="142">
        <f t="shared" si="404"/>
        <v>2733.1594999999998</v>
      </c>
      <c r="AC154" s="142">
        <f t="shared" si="404"/>
        <v>18497.600399999999</v>
      </c>
      <c r="AD154" s="142">
        <f t="shared" si="404"/>
        <v>10817.864599999995</v>
      </c>
      <c r="AE154" s="142">
        <f t="shared" si="404"/>
        <v>484684.99999999994</v>
      </c>
      <c r="AG154" s="142">
        <f t="shared" si="404"/>
        <v>2755635</v>
      </c>
      <c r="AH154" s="142">
        <f t="shared" si="404"/>
        <v>1620.2</v>
      </c>
      <c r="AI154" s="142">
        <f t="shared" si="404"/>
        <v>1619.6999999999998</v>
      </c>
      <c r="AJ154" s="142">
        <f t="shared" si="404"/>
        <v>3239.8999999999996</v>
      </c>
      <c r="AK154" s="142">
        <f t="shared" si="404"/>
        <v>1603865.2083900061</v>
      </c>
      <c r="AL154" s="142">
        <f t="shared" si="404"/>
        <v>1603434.8237940581</v>
      </c>
      <c r="AM154" s="142">
        <f t="shared" si="404"/>
        <v>3207300.0321840644</v>
      </c>
      <c r="AN154" s="142">
        <f t="shared" si="404"/>
        <v>4.8523722087501291</v>
      </c>
      <c r="AO154" s="296"/>
      <c r="AP154" s="142">
        <f t="shared" si="404"/>
        <v>450716.72798412025</v>
      </c>
      <c r="AQ154" s="142">
        <f t="shared" si="404"/>
        <v>446770.77549532731</v>
      </c>
      <c r="AR154" s="142">
        <f t="shared" si="404"/>
        <v>1740.4812459469053</v>
      </c>
      <c r="AS154" s="142">
        <f t="shared" si="404"/>
        <v>2205.4712428460084</v>
      </c>
      <c r="AT154" s="156"/>
      <c r="AU154" s="142">
        <f t="shared" ref="AU154:BD154" si="405">AU52-AU103</f>
        <v>104.39461754773269</v>
      </c>
      <c r="AV154" s="142">
        <f t="shared" si="405"/>
        <v>33029.305977301425</v>
      </c>
      <c r="AW154" s="142">
        <f t="shared" si="405"/>
        <v>4196.1943966774925</v>
      </c>
      <c r="AX154" s="193"/>
      <c r="AY154" s="193"/>
      <c r="AZ154" s="142">
        <f t="shared" si="405"/>
        <v>5090.7740662577689</v>
      </c>
      <c r="BA154" s="142">
        <f t="shared" si="405"/>
        <v>11207.077957634923</v>
      </c>
      <c r="BB154" s="142">
        <f t="shared" si="405"/>
        <v>1533.5451132836047</v>
      </c>
      <c r="BC154" s="142">
        <f t="shared" si="405"/>
        <v>2270.2662900368209</v>
      </c>
      <c r="BD154" s="142">
        <f t="shared" si="405"/>
        <v>8731.4481534108163</v>
      </c>
      <c r="BE154" s="193"/>
      <c r="BF154" s="142">
        <f t="shared" ref="BF154:BO154" si="406">BF52-BF103</f>
        <v>5899.6092052783879</v>
      </c>
      <c r="BG154" s="142">
        <f t="shared" si="406"/>
        <v>4718.2609790682118</v>
      </c>
      <c r="BH154" s="142">
        <f t="shared" si="406"/>
        <v>26028.414706409603</v>
      </c>
      <c r="BI154" s="142">
        <f t="shared" si="406"/>
        <v>43468.835658712371</v>
      </c>
      <c r="BJ154" s="142">
        <f t="shared" si="406"/>
        <v>1826.4127658106745</v>
      </c>
      <c r="BK154" s="142">
        <f t="shared" si="406"/>
        <v>3824.8076340153139</v>
      </c>
      <c r="BL154" s="142">
        <f t="shared" si="406"/>
        <v>3237.5464578112033</v>
      </c>
      <c r="BM154" s="142">
        <f t="shared" si="406"/>
        <v>21620.523963017491</v>
      </c>
      <c r="BN154" s="142">
        <f t="shared" si="406"/>
        <v>12959.544838057689</v>
      </c>
      <c r="BO154" s="142">
        <f t="shared" si="406"/>
        <v>563965.549128438</v>
      </c>
      <c r="BQ154" s="244">
        <f t="shared" si="331"/>
        <v>450716.72798412025</v>
      </c>
      <c r="BR154" s="297">
        <f t="shared" si="215"/>
        <v>104.39461754773269</v>
      </c>
      <c r="BS154" s="297">
        <f t="shared" si="215"/>
        <v>33029.305977301425</v>
      </c>
      <c r="BT154" s="296">
        <f t="shared" si="179"/>
        <v>5899.6092052783879</v>
      </c>
      <c r="BU154" s="296">
        <f t="shared" si="180"/>
        <v>30746.675685477814</v>
      </c>
      <c r="BV154" s="296">
        <f t="shared" si="181"/>
        <v>1826.4127658106745</v>
      </c>
      <c r="BW154" s="296">
        <f t="shared" si="182"/>
        <v>3824.8076340153139</v>
      </c>
      <c r="BX154" s="296">
        <f t="shared" si="183"/>
        <v>3237.5464578112033</v>
      </c>
      <c r="BY154" s="296">
        <f t="shared" si="184"/>
        <v>21620.523963017491</v>
      </c>
      <c r="BZ154" s="296">
        <f t="shared" si="185"/>
        <v>12959.544838057598</v>
      </c>
      <c r="CA154" s="25"/>
      <c r="CB154" s="133">
        <f t="shared" si="365"/>
        <v>79.919195185001215</v>
      </c>
      <c r="CC154" s="133">
        <f t="shared" si="366"/>
        <v>1.8510814660410713E-2</v>
      </c>
      <c r="CD154" s="133">
        <f t="shared" si="367"/>
        <v>5.8566176654487991</v>
      </c>
      <c r="CE154" s="133">
        <f t="shared" si="368"/>
        <v>1.0460938996000277</v>
      </c>
      <c r="CF154" s="133">
        <f t="shared" si="369"/>
        <v>5.4518712593338821</v>
      </c>
      <c r="CG154" s="133">
        <f t="shared" si="370"/>
        <v>0.32385183255134004</v>
      </c>
      <c r="CH154" s="133">
        <f t="shared" si="371"/>
        <v>0.67819880840704494</v>
      </c>
      <c r="CI154" s="133">
        <f t="shared" si="372"/>
        <v>0.57406812575955446</v>
      </c>
      <c r="CJ154" s="133">
        <f t="shared" si="373"/>
        <v>3.8336604064610365</v>
      </c>
      <c r="CK154" s="133">
        <f t="shared" si="374"/>
        <v>2.2979320027766903</v>
      </c>
      <c r="CQ154" s="262">
        <f t="shared" ref="CQ154:CX154" si="407">CQ52-CQ103</f>
        <v>6472.5922216215567</v>
      </c>
      <c r="CR154" s="262">
        <f t="shared" si="407"/>
        <v>2606.1011340667874</v>
      </c>
      <c r="CS154" s="262">
        <f t="shared" si="407"/>
        <v>1218.7693837065535</v>
      </c>
      <c r="CT154" s="262">
        <f t="shared" si="407"/>
        <v>102060.40980798195</v>
      </c>
      <c r="CU154" s="262">
        <f t="shared" si="407"/>
        <v>444679.00336636399</v>
      </c>
      <c r="CV154" s="262">
        <f t="shared" si="407"/>
        <v>557036.87591374083</v>
      </c>
      <c r="CW154" s="262">
        <f t="shared" si="407"/>
        <v>6928.6732146969998</v>
      </c>
      <c r="CX154" s="262">
        <f t="shared" si="407"/>
        <v>563965.54912843788</v>
      </c>
      <c r="CZ154" s="255">
        <f t="shared" si="333"/>
        <v>1.1476928389729502</v>
      </c>
      <c r="DA154" s="255">
        <f t="shared" si="334"/>
        <v>0.46210289584076569</v>
      </c>
      <c r="DB154" s="255">
        <f t="shared" si="335"/>
        <v>0.21610706284986039</v>
      </c>
      <c r="DC154" s="255">
        <f t="shared" si="336"/>
        <v>18.096922758084759</v>
      </c>
      <c r="DD154" s="255">
        <f t="shared" si="337"/>
        <v>78.848611241161564</v>
      </c>
      <c r="DE154" s="255">
        <f t="shared" si="338"/>
        <v>98.771436796909896</v>
      </c>
      <c r="DF154" s="255">
        <f t="shared" si="339"/>
        <v>1.2285632030900986</v>
      </c>
      <c r="DG154" s="255">
        <f t="shared" si="340"/>
        <v>100</v>
      </c>
      <c r="DI154" s="355">
        <f t="shared" si="341"/>
        <v>0</v>
      </c>
      <c r="DL154" s="262"/>
    </row>
    <row r="155" spans="1:116">
      <c r="A155" s="1">
        <f t="shared" si="327"/>
        <v>145</v>
      </c>
      <c r="B155" s="25">
        <v>16</v>
      </c>
      <c r="C155" s="1">
        <v>8</v>
      </c>
      <c r="D155" s="205">
        <v>2</v>
      </c>
      <c r="E155" s="4" t="s">
        <v>651</v>
      </c>
      <c r="F155" s="142">
        <f t="shared" ref="F155:AS155" si="408">F53-F104</f>
        <v>451527.4298000001</v>
      </c>
      <c r="G155" s="142">
        <f t="shared" si="408"/>
        <v>449009.9155</v>
      </c>
      <c r="H155" s="142">
        <f t="shared" si="408"/>
        <v>919.25699999999995</v>
      </c>
      <c r="I155" s="142">
        <f t="shared" si="408"/>
        <v>1598.2573000000511</v>
      </c>
      <c r="J155" s="153"/>
      <c r="K155" s="142">
        <f t="shared" si="408"/>
        <v>114.43160000000003</v>
      </c>
      <c r="L155" s="142">
        <f t="shared" si="408"/>
        <v>35117.366299999994</v>
      </c>
      <c r="M155" s="142">
        <f t="shared" si="408"/>
        <v>4947.5319999999992</v>
      </c>
      <c r="N155" s="142">
        <f t="shared" si="408"/>
        <v>0</v>
      </c>
      <c r="O155" s="142">
        <f t="shared" si="408"/>
        <v>0</v>
      </c>
      <c r="P155" s="142">
        <f t="shared" si="408"/>
        <v>5908.7115999999996</v>
      </c>
      <c r="Q155" s="142">
        <f t="shared" si="408"/>
        <v>12481.626900000003</v>
      </c>
      <c r="R155" s="142">
        <f t="shared" si="408"/>
        <v>1533.4903999999999</v>
      </c>
      <c r="S155" s="142">
        <f t="shared" si="408"/>
        <v>2120.8078999999998</v>
      </c>
      <c r="T155" s="142">
        <f t="shared" si="408"/>
        <v>8125.1974999999875</v>
      </c>
      <c r="U155" s="142">
        <f t="shared" si="408"/>
        <v>0</v>
      </c>
      <c r="V155" s="142">
        <f t="shared" si="408"/>
        <v>6111.1172999999999</v>
      </c>
      <c r="W155" s="142">
        <f t="shared" si="408"/>
        <v>5790.7432000000008</v>
      </c>
      <c r="X155" s="142">
        <f t="shared" si="408"/>
        <v>29074.896499999995</v>
      </c>
      <c r="Y155" s="142">
        <f t="shared" si="408"/>
        <v>44422.015300000021</v>
      </c>
      <c r="Z155" s="142">
        <f t="shared" si="408"/>
        <v>1731.9773000000002</v>
      </c>
      <c r="AA155" s="142">
        <f t="shared" si="408"/>
        <v>3711.5141000000003</v>
      </c>
      <c r="AB155" s="142">
        <f t="shared" si="408"/>
        <v>3234.9576999999999</v>
      </c>
      <c r="AC155" s="142">
        <f t="shared" si="408"/>
        <v>26553.1005</v>
      </c>
      <c r="AD155" s="142">
        <f t="shared" si="408"/>
        <v>9190.4657000000225</v>
      </c>
      <c r="AE155" s="142">
        <f t="shared" si="408"/>
        <v>572158.00000000012</v>
      </c>
      <c r="AG155" s="142">
        <f t="shared" si="408"/>
        <v>3099976</v>
      </c>
      <c r="AH155" s="142">
        <f t="shared" si="408"/>
        <v>1805.7000000000003</v>
      </c>
      <c r="AI155" s="142">
        <f t="shared" si="408"/>
        <v>1825.8999999999999</v>
      </c>
      <c r="AJ155" s="142">
        <f t="shared" si="408"/>
        <v>3631.5999999999995</v>
      </c>
      <c r="AK155" s="142">
        <f t="shared" si="408"/>
        <v>1787911.2754351508</v>
      </c>
      <c r="AL155" s="142">
        <f t="shared" si="408"/>
        <v>1807960.9307710202</v>
      </c>
      <c r="AM155" s="142">
        <f t="shared" si="408"/>
        <v>3595872.2062061713</v>
      </c>
      <c r="AN155" s="142">
        <f t="shared" si="408"/>
        <v>3.6512190213093181</v>
      </c>
      <c r="AO155" s="296"/>
      <c r="AP155" s="142">
        <f t="shared" si="408"/>
        <v>521475.00157558924</v>
      </c>
      <c r="AQ155" s="142">
        <f t="shared" si="408"/>
        <v>518551.39555207838</v>
      </c>
      <c r="AR155" s="142">
        <f t="shared" si="408"/>
        <v>1063.2855291599767</v>
      </c>
      <c r="AS155" s="142">
        <f t="shared" si="408"/>
        <v>1860.3204943507715</v>
      </c>
      <c r="AT155" s="156"/>
      <c r="AU155" s="142">
        <f t="shared" ref="AU155:BD155" si="409">AU53-AU104</f>
        <v>132.67497850079317</v>
      </c>
      <c r="AV155" s="142">
        <f t="shared" si="409"/>
        <v>41242.13371289213</v>
      </c>
      <c r="AW155" s="142">
        <f t="shared" si="409"/>
        <v>5803.8409204878471</v>
      </c>
      <c r="AX155" s="193"/>
      <c r="AY155" s="193"/>
      <c r="AZ155" s="142">
        <f t="shared" si="409"/>
        <v>6906.8951483107339</v>
      </c>
      <c r="BA155" s="142">
        <f t="shared" si="409"/>
        <v>14707.925380048964</v>
      </c>
      <c r="BB155" s="142">
        <f t="shared" si="409"/>
        <v>1804.4810922727725</v>
      </c>
      <c r="BC155" s="142">
        <f t="shared" si="409"/>
        <v>2461.1292999115444</v>
      </c>
      <c r="BD155" s="142">
        <f t="shared" si="409"/>
        <v>9557.8618718602629</v>
      </c>
      <c r="BE155" s="193"/>
      <c r="BF155" s="142">
        <f t="shared" ref="BF155:BO155" si="410">BF53-BF104</f>
        <v>7201.8536656760589</v>
      </c>
      <c r="BG155" s="142">
        <f t="shared" si="410"/>
        <v>6838.9254195616732</v>
      </c>
      <c r="BH155" s="142">
        <f t="shared" si="410"/>
        <v>34117.031136420599</v>
      </c>
      <c r="BI155" s="142">
        <f t="shared" si="410"/>
        <v>52367.272015325347</v>
      </c>
      <c r="BJ155" s="142">
        <f t="shared" si="410"/>
        <v>2069.0149295250253</v>
      </c>
      <c r="BK155" s="142">
        <f t="shared" si="410"/>
        <v>4331.9478814347149</v>
      </c>
      <c r="BL155" s="142">
        <f t="shared" si="410"/>
        <v>3839.3844265957832</v>
      </c>
      <c r="BM155" s="142">
        <f t="shared" si="410"/>
        <v>31072.626999425287</v>
      </c>
      <c r="BN155" s="142">
        <f t="shared" si="410"/>
        <v>11054.297778344531</v>
      </c>
      <c r="BO155" s="142">
        <f t="shared" si="410"/>
        <v>663374.89250396588</v>
      </c>
      <c r="BQ155" s="244">
        <f t="shared" si="331"/>
        <v>521475.00157558924</v>
      </c>
      <c r="BR155" s="297">
        <f t="shared" si="215"/>
        <v>132.67497850079317</v>
      </c>
      <c r="BS155" s="297">
        <f t="shared" si="215"/>
        <v>41242.13371289213</v>
      </c>
      <c r="BT155" s="296">
        <f t="shared" si="179"/>
        <v>7201.8536656760589</v>
      </c>
      <c r="BU155" s="296">
        <f t="shared" si="180"/>
        <v>40955.956555982273</v>
      </c>
      <c r="BV155" s="296">
        <f t="shared" si="181"/>
        <v>2069.0149295250253</v>
      </c>
      <c r="BW155" s="296">
        <f t="shared" si="182"/>
        <v>4331.9478814347149</v>
      </c>
      <c r="BX155" s="296">
        <f t="shared" si="183"/>
        <v>3839.3844265957832</v>
      </c>
      <c r="BY155" s="296">
        <f t="shared" si="184"/>
        <v>31072.626999425287</v>
      </c>
      <c r="BZ155" s="296">
        <f t="shared" si="185"/>
        <v>11054.297778344713</v>
      </c>
      <c r="CA155" s="25"/>
      <c r="CB155" s="133">
        <f t="shared" si="365"/>
        <v>78.609396808377355</v>
      </c>
      <c r="CC155" s="133">
        <f t="shared" si="366"/>
        <v>0.02</v>
      </c>
      <c r="CD155" s="133">
        <f t="shared" si="367"/>
        <v>6.2170175837104917</v>
      </c>
      <c r="CE155" s="133">
        <f t="shared" si="368"/>
        <v>1.0856385653204388</v>
      </c>
      <c r="CF155" s="133">
        <f t="shared" si="369"/>
        <v>6.1738780015310013</v>
      </c>
      <c r="CG155" s="133">
        <f t="shared" si="370"/>
        <v>0.3118922577421267</v>
      </c>
      <c r="CH155" s="133">
        <f t="shared" si="371"/>
        <v>0.65301655675924108</v>
      </c>
      <c r="CI155" s="133">
        <f t="shared" si="372"/>
        <v>0.57876541153128291</v>
      </c>
      <c r="CJ155" s="133">
        <f t="shared" si="373"/>
        <v>4.6840221646223252</v>
      </c>
      <c r="CK155" s="133">
        <f t="shared" si="374"/>
        <v>1.6663726504057621</v>
      </c>
      <c r="CQ155" s="262">
        <f t="shared" ref="CQ155:CX155" si="411">CQ53-CQ104</f>
        <v>5774.8657943711187</v>
      </c>
      <c r="CR155" s="262">
        <f t="shared" si="411"/>
        <v>2597.0487842107323</v>
      </c>
      <c r="CS155" s="262">
        <f t="shared" si="411"/>
        <v>2156.1766087842275</v>
      </c>
      <c r="CT155" s="262">
        <f t="shared" si="411"/>
        <v>91950.332775670831</v>
      </c>
      <c r="CU155" s="262">
        <f t="shared" si="411"/>
        <v>558667.12007432641</v>
      </c>
      <c r="CV155" s="262">
        <f t="shared" si="411"/>
        <v>661145.54403736326</v>
      </c>
      <c r="CW155" s="262">
        <f t="shared" si="411"/>
        <v>2229.3484666024078</v>
      </c>
      <c r="CX155" s="262">
        <f t="shared" si="411"/>
        <v>663374.89250396565</v>
      </c>
      <c r="CZ155" s="255">
        <f t="shared" si="333"/>
        <v>0.87052824272160656</v>
      </c>
      <c r="DA155" s="255">
        <f t="shared" si="334"/>
        <v>0.39149036443148277</v>
      </c>
      <c r="DB155" s="255">
        <f t="shared" si="335"/>
        <v>0.32503138619635624</v>
      </c>
      <c r="DC155" s="255">
        <f t="shared" si="336"/>
        <v>13.860990793395327</v>
      </c>
      <c r="DD155" s="255">
        <f t="shared" si="337"/>
        <v>84.215897584786376</v>
      </c>
      <c r="DE155" s="255">
        <f t="shared" si="338"/>
        <v>99.663938371531131</v>
      </c>
      <c r="DF155" s="255">
        <f t="shared" si="339"/>
        <v>0.33606162846886473</v>
      </c>
      <c r="DG155" s="255">
        <f t="shared" si="340"/>
        <v>100</v>
      </c>
      <c r="DI155" s="355">
        <f t="shared" si="341"/>
        <v>0</v>
      </c>
      <c r="DJ155" s="164" t="s">
        <v>233</v>
      </c>
      <c r="DK155" s="165"/>
      <c r="DL155" s="166"/>
    </row>
    <row r="156" spans="1:116">
      <c r="A156" s="1">
        <f t="shared" si="327"/>
        <v>146</v>
      </c>
      <c r="B156" s="25">
        <v>32</v>
      </c>
      <c r="C156" s="1">
        <v>8</v>
      </c>
      <c r="D156" s="205">
        <v>2</v>
      </c>
      <c r="E156" s="20" t="s">
        <v>348</v>
      </c>
      <c r="F156" s="142">
        <f t="shared" ref="F156:AS156" si="412">F54-F105</f>
        <v>430988.69209999999</v>
      </c>
      <c r="G156" s="142">
        <f t="shared" si="412"/>
        <v>429366.71120000002</v>
      </c>
      <c r="H156" s="142">
        <f t="shared" si="412"/>
        <v>961.3329</v>
      </c>
      <c r="I156" s="142">
        <f t="shared" si="412"/>
        <v>660.64800000001344</v>
      </c>
      <c r="J156" s="153"/>
      <c r="K156" s="142">
        <f t="shared" si="412"/>
        <v>254.90790000000004</v>
      </c>
      <c r="L156" s="142">
        <f t="shared" si="412"/>
        <v>29256.000400000001</v>
      </c>
      <c r="M156" s="142">
        <f t="shared" si="412"/>
        <v>3762.2559999999999</v>
      </c>
      <c r="N156" s="142">
        <f t="shared" si="412"/>
        <v>0</v>
      </c>
      <c r="O156" s="142">
        <f t="shared" si="412"/>
        <v>0</v>
      </c>
      <c r="P156" s="142">
        <f t="shared" si="412"/>
        <v>5338.8517000000002</v>
      </c>
      <c r="Q156" s="142">
        <f t="shared" si="412"/>
        <v>10962.748099999997</v>
      </c>
      <c r="R156" s="142">
        <f t="shared" si="412"/>
        <v>1344.7721999999997</v>
      </c>
      <c r="S156" s="142">
        <f t="shared" si="412"/>
        <v>2112.5596999999998</v>
      </c>
      <c r="T156" s="142">
        <f t="shared" si="412"/>
        <v>5734.8127000000068</v>
      </c>
      <c r="U156" s="142">
        <f t="shared" si="412"/>
        <v>0</v>
      </c>
      <c r="V156" s="142">
        <f t="shared" si="412"/>
        <v>4220.754899999999</v>
      </c>
      <c r="W156" s="142">
        <f t="shared" si="412"/>
        <v>3794.6023999999989</v>
      </c>
      <c r="X156" s="142">
        <f t="shared" si="412"/>
        <v>28323.558300000004</v>
      </c>
      <c r="Y156" s="142">
        <f t="shared" si="412"/>
        <v>43756.483999999997</v>
      </c>
      <c r="Z156" s="142">
        <f t="shared" si="412"/>
        <v>1706.3025</v>
      </c>
      <c r="AA156" s="142">
        <f t="shared" si="412"/>
        <v>3785.1444999999999</v>
      </c>
      <c r="AB156" s="142">
        <f t="shared" si="412"/>
        <v>2899.262999999999</v>
      </c>
      <c r="AC156" s="142">
        <f t="shared" si="412"/>
        <v>24967.347699999998</v>
      </c>
      <c r="AD156" s="142">
        <f t="shared" si="412"/>
        <v>10398.426300000003</v>
      </c>
      <c r="AE156" s="142">
        <f t="shared" si="412"/>
        <v>540595</v>
      </c>
      <c r="AG156" s="142">
        <f t="shared" si="412"/>
        <v>2796429</v>
      </c>
      <c r="AH156" s="142">
        <f t="shared" si="412"/>
        <v>1621.8</v>
      </c>
      <c r="AI156" s="142">
        <f t="shared" si="412"/>
        <v>1617.1</v>
      </c>
      <c r="AJ156" s="142">
        <f t="shared" si="412"/>
        <v>3238.9</v>
      </c>
      <c r="AK156" s="142">
        <f t="shared" si="412"/>
        <v>1606979.9796053022</v>
      </c>
      <c r="AL156" s="142">
        <f t="shared" si="412"/>
        <v>1602340.5543516802</v>
      </c>
      <c r="AM156" s="142">
        <f t="shared" si="412"/>
        <v>3209320.5339569827</v>
      </c>
      <c r="AN156" s="142">
        <f t="shared" si="412"/>
        <v>5.2756780613699412</v>
      </c>
      <c r="AO156" s="296"/>
      <c r="AP156" s="142">
        <f t="shared" si="412"/>
        <v>493107.79688710696</v>
      </c>
      <c r="AQ156" s="142">
        <f t="shared" si="412"/>
        <v>491243.98647132871</v>
      </c>
      <c r="AR156" s="142">
        <f t="shared" si="412"/>
        <v>1100.4672488701422</v>
      </c>
      <c r="AS156" s="142">
        <f t="shared" si="412"/>
        <v>763.3431669081051</v>
      </c>
      <c r="AT156" s="156"/>
      <c r="AU156" s="142">
        <f t="shared" ref="AU156:BD156" si="413">AU54-AU105</f>
        <v>293.30474905308267</v>
      </c>
      <c r="AV156" s="142">
        <f t="shared" si="413"/>
        <v>33895.463636719112</v>
      </c>
      <c r="AW156" s="142">
        <f t="shared" si="413"/>
        <v>4335.6977067036805</v>
      </c>
      <c r="AX156" s="193"/>
      <c r="AY156" s="193"/>
      <c r="AZ156" s="142">
        <f t="shared" si="413"/>
        <v>6162.2260918296606</v>
      </c>
      <c r="BA156" s="142">
        <f t="shared" si="413"/>
        <v>12760.606690916178</v>
      </c>
      <c r="BB156" s="142">
        <f t="shared" si="413"/>
        <v>1558.4019536557419</v>
      </c>
      <c r="BC156" s="142">
        <f t="shared" si="413"/>
        <v>2429.4379825653605</v>
      </c>
      <c r="BD156" s="142">
        <f t="shared" si="413"/>
        <v>6649.0932110484864</v>
      </c>
      <c r="BE156" s="193"/>
      <c r="BF156" s="142">
        <f t="shared" ref="BF156:BO156" si="414">BF54-BF105</f>
        <v>4906.0502617852126</v>
      </c>
      <c r="BG156" s="142">
        <f t="shared" si="414"/>
        <v>4395.418005841012</v>
      </c>
      <c r="BH156" s="142">
        <f t="shared" si="414"/>
        <v>32857.057602979214</v>
      </c>
      <c r="BI156" s="142">
        <f t="shared" si="414"/>
        <v>50725.497073139632</v>
      </c>
      <c r="BJ156" s="142">
        <f t="shared" si="414"/>
        <v>2010.7702476286536</v>
      </c>
      <c r="BK156" s="142">
        <f t="shared" si="414"/>
        <v>4357.6073731581655</v>
      </c>
      <c r="BL156" s="142">
        <f t="shared" si="414"/>
        <v>3376.0952768406742</v>
      </c>
      <c r="BM156" s="142">
        <f t="shared" si="414"/>
        <v>28756.497722302098</v>
      </c>
      <c r="BN156" s="142">
        <f t="shared" si="414"/>
        <v>12224.526453210037</v>
      </c>
      <c r="BO156" s="142">
        <f t="shared" si="414"/>
        <v>620180.58821662422</v>
      </c>
      <c r="BQ156" s="244">
        <f t="shared" si="331"/>
        <v>493107.79688710696</v>
      </c>
      <c r="BR156" s="297">
        <f t="shared" si="215"/>
        <v>293.30474905308267</v>
      </c>
      <c r="BS156" s="297">
        <f t="shared" si="215"/>
        <v>33895.463636719112</v>
      </c>
      <c r="BT156" s="296">
        <f t="shared" si="179"/>
        <v>4906.0502617852126</v>
      </c>
      <c r="BU156" s="296">
        <f t="shared" si="180"/>
        <v>37252.475608820227</v>
      </c>
      <c r="BV156" s="296">
        <f t="shared" si="181"/>
        <v>2010.7702476286536</v>
      </c>
      <c r="BW156" s="296">
        <f t="shared" si="182"/>
        <v>4357.6073731581655</v>
      </c>
      <c r="BX156" s="296">
        <f t="shared" si="183"/>
        <v>3376.0952768406742</v>
      </c>
      <c r="BY156" s="296">
        <f t="shared" si="184"/>
        <v>28756.497722302098</v>
      </c>
      <c r="BZ156" s="296">
        <f t="shared" si="185"/>
        <v>12224.526453209925</v>
      </c>
      <c r="CA156" s="25"/>
      <c r="CB156" s="133">
        <f t="shared" si="365"/>
        <v>79.510356540677193</v>
      </c>
      <c r="CC156" s="133">
        <f t="shared" si="366"/>
        <v>4.7293442365957061E-2</v>
      </c>
      <c r="CD156" s="133">
        <f t="shared" si="367"/>
        <v>5.4654183443870856</v>
      </c>
      <c r="CE156" s="133">
        <f t="shared" si="368"/>
        <v>0.79106801389784354</v>
      </c>
      <c r="CF156" s="133">
        <f t="shared" si="369"/>
        <v>6.0067142243104561</v>
      </c>
      <c r="CG156" s="133">
        <f t="shared" si="370"/>
        <v>0.32422334491486976</v>
      </c>
      <c r="CH156" s="133">
        <f t="shared" si="371"/>
        <v>0.70263524140424849</v>
      </c>
      <c r="CI156" s="133">
        <f t="shared" si="372"/>
        <v>0.54437293604253068</v>
      </c>
      <c r="CJ156" s="133">
        <f t="shared" si="373"/>
        <v>4.6367942287573953</v>
      </c>
      <c r="CK156" s="133">
        <f t="shared" si="374"/>
        <v>1.9711236832424106</v>
      </c>
      <c r="CQ156" s="262">
        <f t="shared" ref="CQ156:CX156" si="415">CQ54-CQ105</f>
        <v>6739.0097471182016</v>
      </c>
      <c r="CR156" s="262">
        <f t="shared" si="415"/>
        <v>2763.5244252938573</v>
      </c>
      <c r="CS156" s="262">
        <f t="shared" si="415"/>
        <v>2308.4843613127923</v>
      </c>
      <c r="CT156" s="262">
        <f t="shared" si="415"/>
        <v>77023.039626957732</v>
      </c>
      <c r="CU156" s="262">
        <f t="shared" si="415"/>
        <v>527551.5573419563</v>
      </c>
      <c r="CV156" s="262">
        <f t="shared" si="415"/>
        <v>616385.61550263898</v>
      </c>
      <c r="CW156" s="262">
        <f t="shared" si="415"/>
        <v>3794.9727139852848</v>
      </c>
      <c r="CX156" s="262">
        <f t="shared" si="415"/>
        <v>620180.58821662422</v>
      </c>
      <c r="CZ156" s="255">
        <f t="shared" si="333"/>
        <v>1.0866205545866454</v>
      </c>
      <c r="DA156" s="255">
        <f t="shared" si="334"/>
        <v>0.44559995552917564</v>
      </c>
      <c r="DB156" s="255">
        <f t="shared" si="335"/>
        <v>0.37222776803624441</v>
      </c>
      <c r="DC156" s="255">
        <f t="shared" si="336"/>
        <v>12.419453477001476</v>
      </c>
      <c r="DD156" s="255">
        <f t="shared" si="337"/>
        <v>85.064184104660598</v>
      </c>
      <c r="DE156" s="255">
        <f t="shared" si="338"/>
        <v>99.388085859814154</v>
      </c>
      <c r="DF156" s="255">
        <f t="shared" si="339"/>
        <v>0.611914140185847</v>
      </c>
      <c r="DG156" s="255">
        <f t="shared" si="340"/>
        <v>100</v>
      </c>
      <c r="DI156" s="355">
        <f t="shared" si="341"/>
        <v>0</v>
      </c>
      <c r="DJ156" s="304"/>
      <c r="DK156" s="259" t="s">
        <v>868</v>
      </c>
      <c r="DL156" s="305" t="s">
        <v>871</v>
      </c>
    </row>
    <row r="157" spans="1:116">
      <c r="A157" s="1">
        <f t="shared" si="327"/>
        <v>147</v>
      </c>
      <c r="B157" s="25">
        <v>2</v>
      </c>
      <c r="C157" s="1">
        <v>9</v>
      </c>
      <c r="D157" s="205">
        <v>2</v>
      </c>
      <c r="E157" s="4" t="s">
        <v>701</v>
      </c>
      <c r="F157" s="142">
        <f t="shared" ref="F157:AS157" si="416">F55-F106</f>
        <v>88624.593100000013</v>
      </c>
      <c r="G157" s="142">
        <f t="shared" si="416"/>
        <v>36496.221300000005</v>
      </c>
      <c r="H157" s="142">
        <f t="shared" si="416"/>
        <v>37895.268700000001</v>
      </c>
      <c r="I157" s="142">
        <f t="shared" si="416"/>
        <v>14233.103100000009</v>
      </c>
      <c r="J157" s="153"/>
      <c r="K157" s="142">
        <f t="shared" si="416"/>
        <v>148.42070000000004</v>
      </c>
      <c r="L157" s="142">
        <f t="shared" si="416"/>
        <v>1194.2937999999995</v>
      </c>
      <c r="M157" s="142">
        <f t="shared" si="416"/>
        <v>126.26209999999992</v>
      </c>
      <c r="N157" s="142">
        <f t="shared" si="416"/>
        <v>0</v>
      </c>
      <c r="O157" s="142">
        <f t="shared" si="416"/>
        <v>0</v>
      </c>
      <c r="P157" s="142">
        <f t="shared" si="416"/>
        <v>37.836599999999862</v>
      </c>
      <c r="Q157" s="142">
        <f t="shared" si="416"/>
        <v>529.01790000000051</v>
      </c>
      <c r="R157" s="142">
        <f t="shared" si="416"/>
        <v>86.51219999999995</v>
      </c>
      <c r="S157" s="142">
        <f t="shared" si="416"/>
        <v>184.83120000000005</v>
      </c>
      <c r="T157" s="142">
        <f t="shared" si="416"/>
        <v>229.83379999999897</v>
      </c>
      <c r="U157" s="142">
        <f t="shared" si="416"/>
        <v>0</v>
      </c>
      <c r="V157" s="142">
        <f t="shared" si="416"/>
        <v>0</v>
      </c>
      <c r="W157" s="142">
        <f t="shared" si="416"/>
        <v>465.86580000000095</v>
      </c>
      <c r="X157" s="142">
        <f t="shared" si="416"/>
        <v>0</v>
      </c>
      <c r="Y157" s="142">
        <f t="shared" si="416"/>
        <v>6737.3966</v>
      </c>
      <c r="Z157" s="142">
        <f t="shared" si="416"/>
        <v>116.85580000000004</v>
      </c>
      <c r="AA157" s="142">
        <f t="shared" si="416"/>
        <v>423.69969999999995</v>
      </c>
      <c r="AB157" s="142">
        <f t="shared" si="416"/>
        <v>0</v>
      </c>
      <c r="AC157" s="142">
        <f t="shared" si="416"/>
        <v>6042.3444</v>
      </c>
      <c r="AD157" s="142">
        <f t="shared" si="416"/>
        <v>174.25480000000061</v>
      </c>
      <c r="AE157" s="142">
        <f t="shared" si="416"/>
        <v>97170.569999999992</v>
      </c>
      <c r="AG157" s="142">
        <f t="shared" si="416"/>
        <v>868476</v>
      </c>
      <c r="AH157" s="142">
        <f t="shared" si="416"/>
        <v>494.9</v>
      </c>
      <c r="AI157" s="142">
        <f t="shared" si="416"/>
        <v>474.90000000000003</v>
      </c>
      <c r="AJ157" s="142">
        <f t="shared" si="416"/>
        <v>969.80000000000007</v>
      </c>
      <c r="AK157" s="142">
        <f t="shared" si="416"/>
        <v>491551.25068931462</v>
      </c>
      <c r="AL157" s="142">
        <f t="shared" si="416"/>
        <v>471689.45428710879</v>
      </c>
      <c r="AM157" s="142">
        <f t="shared" si="416"/>
        <v>963240.70497642341</v>
      </c>
      <c r="AN157" s="303">
        <f t="shared" si="416"/>
        <v>-15.465937955396619</v>
      </c>
      <c r="AO157" s="296"/>
      <c r="AP157" s="142">
        <f t="shared" si="416"/>
        <v>99879.100163919924</v>
      </c>
      <c r="AQ157" s="142">
        <f t="shared" si="416"/>
        <v>41140.608623946384</v>
      </c>
      <c r="AR157" s="142">
        <f t="shared" si="416"/>
        <v>42903.659777515088</v>
      </c>
      <c r="AS157" s="142">
        <f t="shared" si="416"/>
        <v>15834.831762458465</v>
      </c>
      <c r="AT157" s="156"/>
      <c r="AU157" s="142">
        <f t="shared" ref="AU157:BD157" si="417">AU55-AU106</f>
        <v>165.99735738060031</v>
      </c>
      <c r="AV157" s="142">
        <f t="shared" si="417"/>
        <v>559.40207357396775</v>
      </c>
      <c r="AW157" s="142">
        <f t="shared" si="417"/>
        <v>0</v>
      </c>
      <c r="AX157" s="193"/>
      <c r="AY157" s="193"/>
      <c r="AZ157" s="142">
        <f t="shared" si="417"/>
        <v>0</v>
      </c>
      <c r="BA157" s="142">
        <f t="shared" si="417"/>
        <v>321.54577515735855</v>
      </c>
      <c r="BB157" s="142">
        <f t="shared" si="417"/>
        <v>53.390529073138453</v>
      </c>
      <c r="BC157" s="142">
        <f t="shared" si="417"/>
        <v>185.81074256298496</v>
      </c>
      <c r="BD157" s="142">
        <f t="shared" si="417"/>
        <v>50.35861962805393</v>
      </c>
      <c r="BE157" s="193"/>
      <c r="BF157" s="142">
        <f t="shared" ref="BF157:BO157" si="418">BF55-BF106</f>
        <v>0</v>
      </c>
      <c r="BG157" s="142">
        <f t="shared" si="418"/>
        <v>89.358681984796021</v>
      </c>
      <c r="BH157" s="142">
        <f t="shared" si="418"/>
        <v>0</v>
      </c>
      <c r="BI157" s="142">
        <f t="shared" si="418"/>
        <v>6115.8908845577516</v>
      </c>
      <c r="BJ157" s="142">
        <f t="shared" si="418"/>
        <v>0</v>
      </c>
      <c r="BK157" s="142">
        <f t="shared" si="418"/>
        <v>431.5418571556263</v>
      </c>
      <c r="BL157" s="142">
        <f t="shared" si="418"/>
        <v>0</v>
      </c>
      <c r="BM157" s="142">
        <f t="shared" si="418"/>
        <v>5994.4140195704013</v>
      </c>
      <c r="BN157" s="142">
        <f t="shared" si="418"/>
        <v>0</v>
      </c>
      <c r="BO157" s="142">
        <f t="shared" si="418"/>
        <v>106809.74916141704</v>
      </c>
      <c r="BQ157" s="244">
        <f t="shared" si="331"/>
        <v>99879.100163919924</v>
      </c>
      <c r="BR157" s="297">
        <f t="shared" si="215"/>
        <v>165.99735738060031</v>
      </c>
      <c r="BS157" s="297">
        <f t="shared" si="215"/>
        <v>559.40207357396775</v>
      </c>
      <c r="BT157" s="296">
        <f t="shared" si="179"/>
        <v>0</v>
      </c>
      <c r="BU157" s="296">
        <f t="shared" si="180"/>
        <v>89.358681984796021</v>
      </c>
      <c r="BV157" s="296">
        <f t="shared" si="181"/>
        <v>0</v>
      </c>
      <c r="BW157" s="296">
        <f t="shared" si="182"/>
        <v>431.5418571556263</v>
      </c>
      <c r="BX157" s="296">
        <f t="shared" si="183"/>
        <v>0</v>
      </c>
      <c r="BY157" s="296">
        <f t="shared" si="184"/>
        <v>5994.4140195704013</v>
      </c>
      <c r="BZ157" s="292">
        <f t="shared" si="185"/>
        <v>-310.06499216826342</v>
      </c>
      <c r="CA157" s="25"/>
      <c r="CB157" s="133">
        <f t="shared" si="365"/>
        <v>93.511220603071422</v>
      </c>
      <c r="CC157" s="133">
        <f t="shared" si="366"/>
        <v>0.15541405038760603</v>
      </c>
      <c r="CD157" s="133">
        <f t="shared" si="367"/>
        <v>0.52373690413650087</v>
      </c>
      <c r="CE157" s="133">
        <f t="shared" si="368"/>
        <v>0</v>
      </c>
      <c r="CF157" s="133">
        <f t="shared" si="369"/>
        <v>8.3661540904615403E-2</v>
      </c>
      <c r="CG157" s="133">
        <f t="shared" si="370"/>
        <v>0</v>
      </c>
      <c r="CH157" s="133">
        <f t="shared" si="371"/>
        <v>0.40402852786729737</v>
      </c>
      <c r="CI157" s="133">
        <f t="shared" si="372"/>
        <v>0</v>
      </c>
      <c r="CJ157" s="133">
        <f t="shared" si="373"/>
        <v>5.6122349004970484</v>
      </c>
      <c r="CK157" s="139">
        <f t="shared" si="374"/>
        <v>-0.2902965268644806</v>
      </c>
      <c r="CP157" s="308" t="s">
        <v>25</v>
      </c>
      <c r="CQ157" s="292">
        <f t="shared" ref="CQ157:CX157" si="419">CQ55-CQ106</f>
        <v>0.45164546162891384</v>
      </c>
      <c r="CR157" s="262">
        <f t="shared" si="419"/>
        <v>73.50334955058338</v>
      </c>
      <c r="CS157" s="262">
        <f t="shared" si="419"/>
        <v>81.128461615952688</v>
      </c>
      <c r="CT157" s="292">
        <f t="shared" si="419"/>
        <v>3.211869142978685E-2</v>
      </c>
      <c r="CU157" s="262">
        <f t="shared" si="419"/>
        <v>51756.100934020353</v>
      </c>
      <c r="CV157" s="262">
        <f t="shared" si="419"/>
        <v>51911.216509339953</v>
      </c>
      <c r="CW157" s="262">
        <f t="shared" si="419"/>
        <v>56845.65997248143</v>
      </c>
      <c r="CX157" s="262">
        <f t="shared" si="419"/>
        <v>105954.87648182138</v>
      </c>
      <c r="CZ157" s="271">
        <f t="shared" si="333"/>
        <v>4.2626208120435341E-4</v>
      </c>
      <c r="DA157" s="255">
        <f t="shared" si="334"/>
        <v>6.937231394271344E-2</v>
      </c>
      <c r="DB157" s="255">
        <f t="shared" si="335"/>
        <v>7.6568879422809627E-2</v>
      </c>
      <c r="DC157" s="271">
        <f t="shared" si="336"/>
        <v>3.031355657830193E-5</v>
      </c>
      <c r="DD157" s="255">
        <f t="shared" si="337"/>
        <v>48.847304298353954</v>
      </c>
      <c r="DE157" s="255">
        <f t="shared" si="338"/>
        <v>48.993702067357255</v>
      </c>
      <c r="DF157" s="255">
        <f t="shared" si="339"/>
        <v>53.65081991505545</v>
      </c>
      <c r="DG157" s="255">
        <f t="shared" si="340"/>
        <v>100</v>
      </c>
      <c r="DI157" s="355">
        <f t="shared" si="341"/>
        <v>854.87267959566088</v>
      </c>
      <c r="DJ157" s="306" t="s">
        <v>869</v>
      </c>
      <c r="DK157" s="259" t="s">
        <v>870</v>
      </c>
      <c r="DL157" s="305" t="s">
        <v>872</v>
      </c>
    </row>
    <row r="158" spans="1:116">
      <c r="A158" s="1">
        <f t="shared" si="327"/>
        <v>148</v>
      </c>
      <c r="B158" s="25">
        <v>3</v>
      </c>
      <c r="C158" s="1">
        <v>9</v>
      </c>
      <c r="D158" s="205">
        <v>2</v>
      </c>
      <c r="E158" s="4" t="s">
        <v>191</v>
      </c>
      <c r="F158" s="142">
        <f t="shared" ref="F158:AS158" si="420">F56-F107</f>
        <v>277475.01270000002</v>
      </c>
      <c r="G158" s="142">
        <f t="shared" si="420"/>
        <v>274623.41490000009</v>
      </c>
      <c r="H158" s="142">
        <f t="shared" si="420"/>
        <v>1721.1950999999999</v>
      </c>
      <c r="I158" s="142">
        <f t="shared" si="420"/>
        <v>1130.4026999999746</v>
      </c>
      <c r="J158" s="153"/>
      <c r="K158" s="142">
        <f t="shared" si="420"/>
        <v>53.184899999999999</v>
      </c>
      <c r="L158" s="142">
        <f t="shared" si="420"/>
        <v>13611.4791</v>
      </c>
      <c r="M158" s="142">
        <f t="shared" si="420"/>
        <v>3017.7264000000005</v>
      </c>
      <c r="N158" s="142">
        <f t="shared" si="420"/>
        <v>0</v>
      </c>
      <c r="O158" s="142">
        <f t="shared" si="420"/>
        <v>0</v>
      </c>
      <c r="P158" s="142">
        <f t="shared" si="420"/>
        <v>1553.9504999999999</v>
      </c>
      <c r="Q158" s="142">
        <f t="shared" si="420"/>
        <v>4854.6833999999999</v>
      </c>
      <c r="R158" s="142">
        <f t="shared" si="420"/>
        <v>1079.1491999999998</v>
      </c>
      <c r="S158" s="142">
        <f t="shared" si="420"/>
        <v>525.64710000000014</v>
      </c>
      <c r="T158" s="142">
        <f t="shared" si="420"/>
        <v>2580.3224999999993</v>
      </c>
      <c r="U158" s="142">
        <f t="shared" si="420"/>
        <v>0</v>
      </c>
      <c r="V158" s="142">
        <f t="shared" si="420"/>
        <v>1534.8224999999998</v>
      </c>
      <c r="W158" s="142">
        <f t="shared" si="420"/>
        <v>2149.0490999999993</v>
      </c>
      <c r="X158" s="142">
        <f t="shared" si="420"/>
        <v>13217.789100000002</v>
      </c>
      <c r="Y158" s="142">
        <f t="shared" si="420"/>
        <v>18793.662600000007</v>
      </c>
      <c r="Z158" s="142">
        <f t="shared" si="420"/>
        <v>1279.1487</v>
      </c>
      <c r="AA158" s="142">
        <f t="shared" si="420"/>
        <v>2221.3263000000002</v>
      </c>
      <c r="AB158" s="142">
        <f t="shared" si="420"/>
        <v>1368.8799000000001</v>
      </c>
      <c r="AC158" s="142">
        <f t="shared" si="420"/>
        <v>9718.3943999999974</v>
      </c>
      <c r="AD158" s="142">
        <f t="shared" si="420"/>
        <v>4205.9133000000093</v>
      </c>
      <c r="AE158" s="142">
        <f t="shared" si="420"/>
        <v>326835</v>
      </c>
      <c r="AG158" s="142">
        <f t="shared" si="420"/>
        <v>1642080</v>
      </c>
      <c r="AH158" s="142">
        <f t="shared" si="420"/>
        <v>972.6</v>
      </c>
      <c r="AI158" s="142">
        <f t="shared" si="420"/>
        <v>930.30000000000007</v>
      </c>
      <c r="AJ158" s="142">
        <f t="shared" si="420"/>
        <v>1902.9</v>
      </c>
      <c r="AK158" s="142">
        <f t="shared" si="420"/>
        <v>963680.17084006686</v>
      </c>
      <c r="AL158" s="142">
        <f t="shared" si="420"/>
        <v>921770.62179996469</v>
      </c>
      <c r="AM158" s="142">
        <f t="shared" si="420"/>
        <v>1885450.7926400315</v>
      </c>
      <c r="AN158" s="142">
        <f t="shared" si="420"/>
        <v>1.5924964280512306</v>
      </c>
      <c r="AO158" s="296"/>
      <c r="AP158" s="142">
        <f t="shared" si="420"/>
        <v>318006.67060841358</v>
      </c>
      <c r="AQ158" s="142">
        <f t="shared" si="420"/>
        <v>314727.42421728006</v>
      </c>
      <c r="AR158" s="142">
        <f t="shared" si="420"/>
        <v>1972.6454321779495</v>
      </c>
      <c r="AS158" s="142">
        <f t="shared" si="420"/>
        <v>1306.6009589555701</v>
      </c>
      <c r="AT158" s="156"/>
      <c r="AU158" s="142">
        <f t="shared" ref="AU158:BD158" si="421">AU56-AU107</f>
        <v>61.898489667384837</v>
      </c>
      <c r="AV158" s="142">
        <f t="shared" si="421"/>
        <v>15752.019316781032</v>
      </c>
      <c r="AW158" s="142">
        <f t="shared" si="421"/>
        <v>3471.7568861540617</v>
      </c>
      <c r="AX158" s="193"/>
      <c r="AY158" s="193"/>
      <c r="AZ158" s="142">
        <f t="shared" si="421"/>
        <v>1800.8270654460325</v>
      </c>
      <c r="BA158" s="142">
        <f t="shared" si="421"/>
        <v>5633.0787650006614</v>
      </c>
      <c r="BB158" s="142">
        <f t="shared" si="421"/>
        <v>1245.6642801368594</v>
      </c>
      <c r="BC158" s="142">
        <f t="shared" si="421"/>
        <v>605.27249455929211</v>
      </c>
      <c r="BD158" s="142">
        <f t="shared" si="421"/>
        <v>2995.4198254841267</v>
      </c>
      <c r="BE158" s="193"/>
      <c r="BF158" s="142">
        <f t="shared" ref="BF158:BO158" si="422">BF56-BF107</f>
        <v>1787.7602689114792</v>
      </c>
      <c r="BG158" s="142">
        <f t="shared" si="422"/>
        <v>2497.3464755991113</v>
      </c>
      <c r="BH158" s="142">
        <f t="shared" si="422"/>
        <v>15329.323003487163</v>
      </c>
      <c r="BI158" s="142">
        <f t="shared" si="422"/>
        <v>21803.163236030752</v>
      </c>
      <c r="BJ158" s="142">
        <f t="shared" si="422"/>
        <v>1490.4551563383034</v>
      </c>
      <c r="BK158" s="142">
        <f t="shared" si="422"/>
        <v>2554.5874161362322</v>
      </c>
      <c r="BL158" s="142">
        <f t="shared" si="422"/>
        <v>1591.8010858428684</v>
      </c>
      <c r="BM158" s="142">
        <f t="shared" si="422"/>
        <v>11245.863957059208</v>
      </c>
      <c r="BN158" s="142">
        <f t="shared" si="422"/>
        <v>4920.4556206541401</v>
      </c>
      <c r="BO158" s="142">
        <f t="shared" si="422"/>
        <v>375238.18139889051</v>
      </c>
      <c r="BQ158" s="244">
        <f t="shared" si="331"/>
        <v>318006.67060841358</v>
      </c>
      <c r="BR158" s="297">
        <f t="shared" si="215"/>
        <v>61.898489667384837</v>
      </c>
      <c r="BS158" s="297">
        <f t="shared" si="215"/>
        <v>15752.019316781032</v>
      </c>
      <c r="BT158" s="296">
        <f t="shared" si="179"/>
        <v>1787.7602689114792</v>
      </c>
      <c r="BU158" s="296">
        <f t="shared" si="180"/>
        <v>17826.669479086275</v>
      </c>
      <c r="BV158" s="296">
        <f t="shared" si="181"/>
        <v>1490.4551563383034</v>
      </c>
      <c r="BW158" s="296">
        <f t="shared" si="182"/>
        <v>2554.5874161362322</v>
      </c>
      <c r="BX158" s="296">
        <f t="shared" si="183"/>
        <v>1591.8010858428684</v>
      </c>
      <c r="BY158" s="296">
        <f t="shared" si="184"/>
        <v>11245.863957059208</v>
      </c>
      <c r="BZ158" s="296">
        <f t="shared" si="185"/>
        <v>4920.4556206541019</v>
      </c>
      <c r="CA158" s="25"/>
      <c r="CB158" s="133">
        <f t="shared" si="365"/>
        <v>84.747951134099026</v>
      </c>
      <c r="CC158" s="133">
        <f t="shared" si="366"/>
        <v>1.6495786605890381E-2</v>
      </c>
      <c r="CD158" s="133">
        <f t="shared" si="367"/>
        <v>4.1978722042776662</v>
      </c>
      <c r="CE158" s="133">
        <f t="shared" si="368"/>
        <v>0.47643346480539284</v>
      </c>
      <c r="CF158" s="133">
        <f t="shared" si="369"/>
        <v>4.7507610799701485</v>
      </c>
      <c r="CG158" s="133">
        <f t="shared" si="370"/>
        <v>0.39720242507888626</v>
      </c>
      <c r="CH158" s="133">
        <f t="shared" si="371"/>
        <v>0.68079090635518824</v>
      </c>
      <c r="CI158" s="133">
        <f t="shared" si="372"/>
        <v>0.42421085186710561</v>
      </c>
      <c r="CJ158" s="133">
        <f t="shared" si="373"/>
        <v>2.9969935135956982</v>
      </c>
      <c r="CK158" s="133">
        <f t="shared" si="374"/>
        <v>1.3112886333450007</v>
      </c>
      <c r="CQ158" s="262">
        <f t="shared" ref="CQ158:CX158" si="423">CQ56-CQ107</f>
        <v>2413.611869073557</v>
      </c>
      <c r="CR158" s="262">
        <f t="shared" si="423"/>
        <v>1955.8229777222423</v>
      </c>
      <c r="CS158" s="262">
        <f t="shared" si="423"/>
        <v>3704.8502868965315</v>
      </c>
      <c r="CT158" s="262">
        <f t="shared" si="423"/>
        <v>53151.368938487722</v>
      </c>
      <c r="CU158" s="262">
        <f t="shared" si="423"/>
        <v>308943.82587369031</v>
      </c>
      <c r="CV158" s="262">
        <f t="shared" si="423"/>
        <v>370169.47994587041</v>
      </c>
      <c r="CW158" s="262">
        <f t="shared" si="423"/>
        <v>5068.7014530200568</v>
      </c>
      <c r="CX158" s="262">
        <f t="shared" si="423"/>
        <v>375238.18139889045</v>
      </c>
      <c r="CZ158" s="255">
        <f t="shared" si="333"/>
        <v>0.64322128949554014</v>
      </c>
      <c r="DA158" s="255">
        <f t="shared" si="334"/>
        <v>0.52122173986424336</v>
      </c>
      <c r="DB158" s="255">
        <f t="shared" si="335"/>
        <v>0.98733297157683286</v>
      </c>
      <c r="DC158" s="255">
        <f t="shared" si="336"/>
        <v>14.16470166770851</v>
      </c>
      <c r="DD158" s="255">
        <f t="shared" si="337"/>
        <v>82.332726569014298</v>
      </c>
      <c r="DE158" s="255">
        <f t="shared" si="338"/>
        <v>98.649204237659433</v>
      </c>
      <c r="DF158" s="255">
        <f t="shared" si="339"/>
        <v>1.3507957623405764</v>
      </c>
      <c r="DG158" s="255">
        <f t="shared" si="340"/>
        <v>100</v>
      </c>
      <c r="DI158" s="355">
        <f t="shared" si="341"/>
        <v>0</v>
      </c>
      <c r="DJ158" s="172">
        <v>2540.7136933378974</v>
      </c>
      <c r="DK158" s="173">
        <v>3208.8567399518402</v>
      </c>
      <c r="DL158" s="307">
        <v>1663.3620244587646</v>
      </c>
    </row>
    <row r="159" spans="1:116">
      <c r="A159" s="1">
        <f t="shared" si="327"/>
        <v>149</v>
      </c>
      <c r="B159" s="25">
        <v>12</v>
      </c>
      <c r="C159" s="1">
        <v>9</v>
      </c>
      <c r="D159" s="205">
        <v>2</v>
      </c>
      <c r="E159" s="4" t="s">
        <v>711</v>
      </c>
      <c r="F159" s="142">
        <f t="shared" ref="F159:AS159" si="424">F57-F108</f>
        <v>321352.93160000001</v>
      </c>
      <c r="G159" s="142">
        <f t="shared" si="424"/>
        <v>312645.31780000002</v>
      </c>
      <c r="H159" s="142">
        <f t="shared" si="424"/>
        <v>3358.3161000000009</v>
      </c>
      <c r="I159" s="142">
        <f t="shared" si="424"/>
        <v>5349.2977000000201</v>
      </c>
      <c r="J159" s="153"/>
      <c r="K159" s="142">
        <f t="shared" si="424"/>
        <v>4750.2907000000005</v>
      </c>
      <c r="L159" s="142">
        <f t="shared" si="424"/>
        <v>16978.870799999993</v>
      </c>
      <c r="M159" s="142">
        <f t="shared" si="424"/>
        <v>3678.3805000000007</v>
      </c>
      <c r="N159" s="142">
        <f t="shared" si="424"/>
        <v>0</v>
      </c>
      <c r="O159" s="142">
        <f t="shared" si="424"/>
        <v>0</v>
      </c>
      <c r="P159" s="142">
        <f t="shared" si="424"/>
        <v>3001.1719000000003</v>
      </c>
      <c r="Q159" s="142">
        <f t="shared" si="424"/>
        <v>5600.4394999999995</v>
      </c>
      <c r="R159" s="142">
        <f t="shared" si="424"/>
        <v>702.74910000000011</v>
      </c>
      <c r="S159" s="142">
        <f t="shared" si="424"/>
        <v>1107.6668</v>
      </c>
      <c r="T159" s="142">
        <f t="shared" si="424"/>
        <v>2888.4629999999925</v>
      </c>
      <c r="U159" s="142">
        <f t="shared" si="424"/>
        <v>0</v>
      </c>
      <c r="V159" s="142">
        <f t="shared" si="424"/>
        <v>4740.3868000000002</v>
      </c>
      <c r="W159" s="142">
        <f t="shared" si="424"/>
        <v>4129.2342000000008</v>
      </c>
      <c r="X159" s="142">
        <f t="shared" si="424"/>
        <v>6554.7713000000003</v>
      </c>
      <c r="Y159" s="142">
        <f t="shared" si="424"/>
        <v>15413.514600000006</v>
      </c>
      <c r="Z159" s="142">
        <f t="shared" si="424"/>
        <v>940.86350000000039</v>
      </c>
      <c r="AA159" s="142">
        <f t="shared" si="424"/>
        <v>1438.0026000000007</v>
      </c>
      <c r="AB159" s="142">
        <f t="shared" si="424"/>
        <v>741.11490000000026</v>
      </c>
      <c r="AC159" s="142">
        <f t="shared" si="424"/>
        <v>8124.4635999999973</v>
      </c>
      <c r="AD159" s="142">
        <f t="shared" si="424"/>
        <v>4169.0700000000088</v>
      </c>
      <c r="AE159" s="142">
        <f t="shared" si="424"/>
        <v>373920</v>
      </c>
      <c r="AG159" s="142">
        <f t="shared" si="424"/>
        <v>2245545</v>
      </c>
      <c r="AH159" s="142">
        <f t="shared" si="424"/>
        <v>1385.4</v>
      </c>
      <c r="AI159" s="142">
        <f t="shared" si="424"/>
        <v>1367.9</v>
      </c>
      <c r="AJ159" s="142">
        <f t="shared" si="424"/>
        <v>2753.2999999999997</v>
      </c>
      <c r="AK159" s="142">
        <f t="shared" si="424"/>
        <v>1368084.1026935924</v>
      </c>
      <c r="AL159" s="142">
        <f t="shared" si="424"/>
        <v>1350787.1333990272</v>
      </c>
      <c r="AM159" s="142">
        <f t="shared" si="424"/>
        <v>2718871.2360926196</v>
      </c>
      <c r="AN159" s="142">
        <f t="shared" si="424"/>
        <v>19.951934326717616</v>
      </c>
      <c r="AO159" s="296"/>
      <c r="AP159" s="142">
        <f t="shared" si="424"/>
        <v>380913.56190731225</v>
      </c>
      <c r="AQ159" s="142">
        <f t="shared" si="424"/>
        <v>370526.43752289371</v>
      </c>
      <c r="AR159" s="142">
        <f t="shared" si="424"/>
        <v>3990.8587738308611</v>
      </c>
      <c r="AS159" s="142">
        <f t="shared" si="424"/>
        <v>6396.2656105876913</v>
      </c>
      <c r="AT159" s="156"/>
      <c r="AU159" s="142">
        <f t="shared" ref="AU159:BD159" si="425">AU57-AU108</f>
        <v>5790.2271591728404</v>
      </c>
      <c r="AV159" s="142">
        <f t="shared" si="425"/>
        <v>22587.199876441322</v>
      </c>
      <c r="AW159" s="142">
        <f t="shared" si="425"/>
        <v>4900.4229120505242</v>
      </c>
      <c r="AX159" s="193"/>
      <c r="AY159" s="193"/>
      <c r="AZ159" s="142">
        <f t="shared" si="425"/>
        <v>3941.5941148624588</v>
      </c>
      <c r="BA159" s="142">
        <f t="shared" si="425"/>
        <v>7488.1368102986817</v>
      </c>
      <c r="BB159" s="142">
        <f t="shared" si="425"/>
        <v>889.08556184063286</v>
      </c>
      <c r="BC159" s="142">
        <f t="shared" si="425"/>
        <v>1338.8344053188798</v>
      </c>
      <c r="BD159" s="142">
        <f t="shared" si="425"/>
        <v>4029.1260720701421</v>
      </c>
      <c r="BE159" s="193"/>
      <c r="BF159" s="142">
        <f t="shared" ref="BF159:BO159" si="426">BF57-BF108</f>
        <v>6177.1302405269289</v>
      </c>
      <c r="BG159" s="142">
        <f t="shared" si="426"/>
        <v>6050.6396373745674</v>
      </c>
      <c r="BH159" s="142">
        <f t="shared" si="426"/>
        <v>9943.7681721726713</v>
      </c>
      <c r="BI159" s="142">
        <f t="shared" si="426"/>
        <v>22307.429475254085</v>
      </c>
      <c r="BJ159" s="142">
        <f t="shared" si="426"/>
        <v>1511.155409169427</v>
      </c>
      <c r="BK159" s="142">
        <f t="shared" si="426"/>
        <v>1801.4987227172646</v>
      </c>
      <c r="BL159" s="142">
        <f t="shared" si="426"/>
        <v>1185.4742136616328</v>
      </c>
      <c r="BM159" s="142">
        <f t="shared" si="426"/>
        <v>11702.259798378947</v>
      </c>
      <c r="BN159" s="142">
        <f t="shared" si="426"/>
        <v>6107.0413313268145</v>
      </c>
      <c r="BO159" s="142">
        <f t="shared" si="426"/>
        <v>453769.95646825468</v>
      </c>
      <c r="BQ159" s="244">
        <f t="shared" si="331"/>
        <v>380913.56190731225</v>
      </c>
      <c r="BR159" s="297">
        <f t="shared" si="215"/>
        <v>5790.2271591728404</v>
      </c>
      <c r="BS159" s="297">
        <f t="shared" si="215"/>
        <v>22587.199876441322</v>
      </c>
      <c r="BT159" s="296">
        <f t="shared" si="179"/>
        <v>6177.1302405269289</v>
      </c>
      <c r="BU159" s="296">
        <f t="shared" si="180"/>
        <v>15994.40780954724</v>
      </c>
      <c r="BV159" s="296">
        <f t="shared" si="181"/>
        <v>1511.155409169427</v>
      </c>
      <c r="BW159" s="296">
        <f t="shared" si="182"/>
        <v>1801.4987227172646</v>
      </c>
      <c r="BX159" s="296">
        <f t="shared" si="183"/>
        <v>1185.4742136616328</v>
      </c>
      <c r="BY159" s="296">
        <f t="shared" si="184"/>
        <v>11702.259798378947</v>
      </c>
      <c r="BZ159" s="296">
        <f t="shared" si="185"/>
        <v>6107.0413313267636</v>
      </c>
      <c r="CA159" s="25"/>
      <c r="CB159" s="133">
        <f t="shared" si="365"/>
        <v>83.944200464924478</v>
      </c>
      <c r="CC159" s="133">
        <f t="shared" si="366"/>
        <v>1.2760269992837041</v>
      </c>
      <c r="CD159" s="133">
        <f t="shared" si="367"/>
        <v>4.9776763654077438</v>
      </c>
      <c r="CE159" s="133">
        <f t="shared" si="368"/>
        <v>1.3612911459816039</v>
      </c>
      <c r="CF159" s="133">
        <f t="shared" si="369"/>
        <v>3.5247833360396115</v>
      </c>
      <c r="CG159" s="133">
        <f t="shared" si="370"/>
        <v>0.33302235805361124</v>
      </c>
      <c r="CH159" s="133">
        <f t="shared" si="371"/>
        <v>0.39700705104818806</v>
      </c>
      <c r="CI159" s="133">
        <f t="shared" si="372"/>
        <v>0.26125004460152429</v>
      </c>
      <c r="CJ159" s="133">
        <f t="shared" si="373"/>
        <v>2.5788970009074688</v>
      </c>
      <c r="CK159" s="133">
        <f t="shared" si="374"/>
        <v>1.3458452337520583</v>
      </c>
      <c r="CQ159" s="262">
        <f t="shared" ref="CQ159:CX159" si="427">CQ57-CQ108</f>
        <v>2912.0002656009551</v>
      </c>
      <c r="CR159" s="262">
        <f t="shared" si="427"/>
        <v>1293.1879665306121</v>
      </c>
      <c r="CS159" s="262">
        <f t="shared" si="427"/>
        <v>772.7976991189239</v>
      </c>
      <c r="CT159" s="262">
        <f t="shared" si="427"/>
        <v>27868.345265873377</v>
      </c>
      <c r="CU159" s="262">
        <f t="shared" si="427"/>
        <v>221160.74536117807</v>
      </c>
      <c r="CV159" s="262">
        <f t="shared" si="427"/>
        <v>254007.07655830189</v>
      </c>
      <c r="CW159" s="262">
        <f t="shared" si="427"/>
        <v>199762.87990995275</v>
      </c>
      <c r="CX159" s="262">
        <f t="shared" si="427"/>
        <v>453769.95646825468</v>
      </c>
      <c r="CZ159" s="255">
        <f t="shared" si="333"/>
        <v>0.64173491966400731</v>
      </c>
      <c r="DA159" s="255">
        <f t="shared" si="334"/>
        <v>0.2849875687221885</v>
      </c>
      <c r="DB159" s="255">
        <f t="shared" si="335"/>
        <v>0.17030605224147052</v>
      </c>
      <c r="DC159" s="255">
        <f t="shared" si="336"/>
        <v>6.1415139694959118</v>
      </c>
      <c r="DD159" s="255">
        <f t="shared" si="337"/>
        <v>48.738516556384283</v>
      </c>
      <c r="DE159" s="255">
        <f t="shared" si="338"/>
        <v>55.977059066507856</v>
      </c>
      <c r="DF159" s="255">
        <f t="shared" si="339"/>
        <v>44.022940933492144</v>
      </c>
      <c r="DG159" s="255">
        <f t="shared" si="340"/>
        <v>100</v>
      </c>
      <c r="DI159" s="355">
        <f t="shared" si="341"/>
        <v>0</v>
      </c>
      <c r="DL159" s="262"/>
    </row>
    <row r="160" spans="1:116">
      <c r="A160" s="1">
        <f t="shared" si="327"/>
        <v>150</v>
      </c>
      <c r="B160" s="25">
        <v>13</v>
      </c>
      <c r="C160" s="1">
        <v>9</v>
      </c>
      <c r="D160" s="205">
        <v>2</v>
      </c>
      <c r="E160" s="4" t="s">
        <v>370</v>
      </c>
      <c r="F160" s="142">
        <f t="shared" ref="F160:AS160" si="428">F58-F109</f>
        <v>254424.56180000002</v>
      </c>
      <c r="G160" s="142">
        <f t="shared" si="428"/>
        <v>252159.01749999999</v>
      </c>
      <c r="H160" s="142">
        <f t="shared" si="428"/>
        <v>1828.1356999999998</v>
      </c>
      <c r="I160" s="142">
        <f t="shared" si="428"/>
        <v>437.4086000000276</v>
      </c>
      <c r="J160" s="153"/>
      <c r="K160" s="142">
        <f t="shared" si="428"/>
        <v>7566.0504000000001</v>
      </c>
      <c r="L160" s="142">
        <f t="shared" si="428"/>
        <v>15983.422099999994</v>
      </c>
      <c r="M160" s="142">
        <f t="shared" si="428"/>
        <v>6239.2645999999986</v>
      </c>
      <c r="N160" s="142">
        <f t="shared" si="428"/>
        <v>0</v>
      </c>
      <c r="O160" s="142">
        <f t="shared" si="428"/>
        <v>0</v>
      </c>
      <c r="P160" s="142">
        <f t="shared" si="428"/>
        <v>1609.1212</v>
      </c>
      <c r="Q160" s="142">
        <f t="shared" si="428"/>
        <v>3089.7483999999995</v>
      </c>
      <c r="R160" s="142">
        <f t="shared" si="428"/>
        <v>341.21829999999994</v>
      </c>
      <c r="S160" s="142">
        <f t="shared" si="428"/>
        <v>331.3338</v>
      </c>
      <c r="T160" s="142">
        <f t="shared" si="428"/>
        <v>4372.7357999999949</v>
      </c>
      <c r="U160" s="142">
        <f t="shared" si="428"/>
        <v>0</v>
      </c>
      <c r="V160" s="142">
        <f t="shared" si="428"/>
        <v>2805.4925999999996</v>
      </c>
      <c r="W160" s="142">
        <f t="shared" si="428"/>
        <v>5216.2345999999998</v>
      </c>
      <c r="X160" s="142">
        <f t="shared" si="428"/>
        <v>5842.7531999999992</v>
      </c>
      <c r="Y160" s="142">
        <f t="shared" si="428"/>
        <v>15096.485299999998</v>
      </c>
      <c r="Z160" s="142">
        <f t="shared" si="428"/>
        <v>835.48900000000003</v>
      </c>
      <c r="AA160" s="142">
        <f t="shared" si="428"/>
        <v>1030.4696000000004</v>
      </c>
      <c r="AB160" s="142">
        <f t="shared" si="428"/>
        <v>1025.9446999999998</v>
      </c>
      <c r="AC160" s="142">
        <f t="shared" si="428"/>
        <v>9429.1032999999989</v>
      </c>
      <c r="AD160" s="142">
        <f t="shared" si="428"/>
        <v>2775.4786999999978</v>
      </c>
      <c r="AE160" s="142">
        <f t="shared" si="428"/>
        <v>306935</v>
      </c>
      <c r="AG160" s="142">
        <f t="shared" si="428"/>
        <v>1872669</v>
      </c>
      <c r="AH160" s="142">
        <f t="shared" si="428"/>
        <v>1217.7</v>
      </c>
      <c r="AI160" s="142">
        <f t="shared" si="428"/>
        <v>1151.0999999999999</v>
      </c>
      <c r="AJ160" s="142">
        <f t="shared" si="428"/>
        <v>2368.8000000000002</v>
      </c>
      <c r="AK160" s="142">
        <f t="shared" si="428"/>
        <v>1199951.4561759871</v>
      </c>
      <c r="AL160" s="142">
        <f t="shared" si="428"/>
        <v>1134324.7068539523</v>
      </c>
      <c r="AM160" s="142">
        <f t="shared" si="428"/>
        <v>2334276.1630299394</v>
      </c>
      <c r="AN160" s="142">
        <f t="shared" si="428"/>
        <v>4.7129829739219353</v>
      </c>
      <c r="AO160" s="296"/>
      <c r="AP160" s="142">
        <f t="shared" si="428"/>
        <v>315749.84326426551</v>
      </c>
      <c r="AQ160" s="142">
        <f t="shared" si="428"/>
        <v>312929.90601488581</v>
      </c>
      <c r="AR160" s="142">
        <f t="shared" si="428"/>
        <v>2268.4519064747433</v>
      </c>
      <c r="AS160" s="142">
        <f t="shared" si="428"/>
        <v>551.48534290494968</v>
      </c>
      <c r="AT160" s="156"/>
      <c r="AU160" s="142">
        <f t="shared" ref="AU160:BD160" si="429">AU58-AU109</f>
        <v>9392.7214073794185</v>
      </c>
      <c r="AV160" s="142">
        <f t="shared" si="429"/>
        <v>20390.184177467847</v>
      </c>
      <c r="AW160" s="142">
        <f t="shared" si="429"/>
        <v>7904.6015497532962</v>
      </c>
      <c r="AX160" s="193"/>
      <c r="AY160" s="193"/>
      <c r="AZ160" s="142">
        <f t="shared" si="429"/>
        <v>2048.1083753549101</v>
      </c>
      <c r="BA160" s="142">
        <f t="shared" si="429"/>
        <v>4008.4955885341415</v>
      </c>
      <c r="BB160" s="142">
        <f t="shared" si="429"/>
        <v>431.7804753252509</v>
      </c>
      <c r="BC160" s="142">
        <f t="shared" si="429"/>
        <v>415.06446404071858</v>
      </c>
      <c r="BD160" s="142">
        <f t="shared" si="429"/>
        <v>5582.1337244595325</v>
      </c>
      <c r="BE160" s="193"/>
      <c r="BF160" s="142">
        <f t="shared" ref="BF160:BO160" si="430">BF58-BF109</f>
        <v>3574.1567953177992</v>
      </c>
      <c r="BG160" s="142">
        <f t="shared" si="430"/>
        <v>6628.0488276355372</v>
      </c>
      <c r="BH160" s="142">
        <f t="shared" si="430"/>
        <v>7611.8739256226145</v>
      </c>
      <c r="BI160" s="142">
        <f t="shared" si="430"/>
        <v>19321.95936069532</v>
      </c>
      <c r="BJ160" s="142">
        <f t="shared" si="430"/>
        <v>1085.5652034654463</v>
      </c>
      <c r="BK160" s="142">
        <f t="shared" si="430"/>
        <v>1295.2720509303779</v>
      </c>
      <c r="BL160" s="142">
        <f t="shared" si="430"/>
        <v>1321.0376786139805</v>
      </c>
      <c r="BM160" s="142">
        <f t="shared" si="430"/>
        <v>11988.247674325507</v>
      </c>
      <c r="BN160" s="142">
        <f t="shared" si="430"/>
        <v>3631.8367533600112</v>
      </c>
      <c r="BO160" s="142">
        <f t="shared" si="430"/>
        <v>382668.78775838407</v>
      </c>
      <c r="BQ160" s="244">
        <f t="shared" si="331"/>
        <v>315749.84326426551</v>
      </c>
      <c r="BR160" s="297">
        <f t="shared" si="215"/>
        <v>9392.7214073794185</v>
      </c>
      <c r="BS160" s="297">
        <f t="shared" si="215"/>
        <v>20390.184177467847</v>
      </c>
      <c r="BT160" s="296">
        <f t="shared" si="179"/>
        <v>3574.1567953177992</v>
      </c>
      <c r="BU160" s="296">
        <f t="shared" si="180"/>
        <v>14239.922753258152</v>
      </c>
      <c r="BV160" s="296">
        <f t="shared" si="181"/>
        <v>1085.5652034654463</v>
      </c>
      <c r="BW160" s="296">
        <f t="shared" si="182"/>
        <v>1295.2720509303779</v>
      </c>
      <c r="BX160" s="296">
        <f t="shared" si="183"/>
        <v>1321.0376786139805</v>
      </c>
      <c r="BY160" s="296">
        <f t="shared" si="184"/>
        <v>11988.247674325507</v>
      </c>
      <c r="BZ160" s="296">
        <f t="shared" si="185"/>
        <v>3631.8367533601122</v>
      </c>
      <c r="CA160" s="25"/>
      <c r="CB160" s="133">
        <f t="shared" si="365"/>
        <v>82.512567882497123</v>
      </c>
      <c r="CC160" s="133">
        <f t="shared" si="366"/>
        <v>2.454530316517467</v>
      </c>
      <c r="CD160" s="133">
        <f t="shared" si="367"/>
        <v>5.3284158075474259</v>
      </c>
      <c r="CE160" s="133">
        <f t="shared" si="368"/>
        <v>0.93400792268809518</v>
      </c>
      <c r="CF160" s="133">
        <f t="shared" si="369"/>
        <v>3.7212135425712316</v>
      </c>
      <c r="CG160" s="133">
        <f t="shared" si="370"/>
        <v>0.28368271418856061</v>
      </c>
      <c r="CH160" s="133">
        <f t="shared" si="371"/>
        <v>0.33848385140525461</v>
      </c>
      <c r="CI160" s="133">
        <f t="shared" si="372"/>
        <v>0.34521699205007539</v>
      </c>
      <c r="CJ160" s="133">
        <f t="shared" si="373"/>
        <v>3.1327999716284283</v>
      </c>
      <c r="CK160" s="133">
        <f t="shared" si="374"/>
        <v>0.94908099890633935</v>
      </c>
      <c r="CQ160" s="262">
        <f t="shared" ref="CQ160:CX160" si="431">CQ58-CQ109</f>
        <v>1778.4293223666459</v>
      </c>
      <c r="CR160" s="262">
        <f t="shared" si="431"/>
        <v>1004.4602796517138</v>
      </c>
      <c r="CS160" s="262">
        <f t="shared" si="431"/>
        <v>1503.1434509768858</v>
      </c>
      <c r="CT160" s="262">
        <f t="shared" si="431"/>
        <v>17805.638828457995</v>
      </c>
      <c r="CU160" s="262">
        <f t="shared" si="431"/>
        <v>357765.88466798601</v>
      </c>
      <c r="CV160" s="262">
        <f t="shared" si="431"/>
        <v>379857.55654943926</v>
      </c>
      <c r="CW160" s="262">
        <f t="shared" si="431"/>
        <v>2811.2312089448119</v>
      </c>
      <c r="CX160" s="262">
        <f t="shared" si="431"/>
        <v>382668.78775838402</v>
      </c>
      <c r="CZ160" s="255">
        <f t="shared" si="333"/>
        <v>0.46474376255884792</v>
      </c>
      <c r="DA160" s="255">
        <f t="shared" si="334"/>
        <v>0.26248816516645906</v>
      </c>
      <c r="DB160" s="255">
        <f t="shared" si="335"/>
        <v>0.39280534474266199</v>
      </c>
      <c r="DC160" s="255">
        <f t="shared" si="336"/>
        <v>4.6530157143886068</v>
      </c>
      <c r="DD160" s="255">
        <f t="shared" si="337"/>
        <v>93.492308783197231</v>
      </c>
      <c r="DE160" s="255">
        <f t="shared" si="338"/>
        <v>99.265361770053815</v>
      </c>
      <c r="DF160" s="255">
        <f t="shared" si="339"/>
        <v>0.73463822994621009</v>
      </c>
      <c r="DG160" s="255">
        <f t="shared" si="340"/>
        <v>100.00000000000001</v>
      </c>
      <c r="DI160" s="355">
        <f t="shared" si="341"/>
        <v>0</v>
      </c>
      <c r="DL160" s="262"/>
    </row>
    <row r="161" spans="1:116">
      <c r="A161" s="1">
        <f t="shared" si="327"/>
        <v>151</v>
      </c>
      <c r="B161" s="25">
        <v>41</v>
      </c>
      <c r="C161" s="1">
        <v>9</v>
      </c>
      <c r="D161" s="205">
        <v>2</v>
      </c>
      <c r="E161" s="20" t="s">
        <v>10</v>
      </c>
      <c r="F161" s="142">
        <f t="shared" ref="F161:AS161" si="432">F59-F110</f>
        <v>156535.95439999999</v>
      </c>
      <c r="G161" s="142">
        <f t="shared" si="432"/>
        <v>152167.02839999998</v>
      </c>
      <c r="H161" s="142">
        <f t="shared" si="432"/>
        <v>2539.652</v>
      </c>
      <c r="I161" s="142">
        <f t="shared" si="432"/>
        <v>1829.2740000000149</v>
      </c>
      <c r="J161" s="153"/>
      <c r="K161" s="142">
        <f t="shared" si="432"/>
        <v>394.98799999999994</v>
      </c>
      <c r="L161" s="142">
        <f t="shared" si="432"/>
        <v>7940.4408000000003</v>
      </c>
      <c r="M161" s="142">
        <f t="shared" si="432"/>
        <v>2476.8640000000005</v>
      </c>
      <c r="N161" s="142">
        <f t="shared" si="432"/>
        <v>0</v>
      </c>
      <c r="O161" s="142">
        <f t="shared" si="432"/>
        <v>0</v>
      </c>
      <c r="P161" s="142">
        <f t="shared" si="432"/>
        <v>1233.3055999999997</v>
      </c>
      <c r="Q161" s="142">
        <f t="shared" si="432"/>
        <v>1835.5587999999993</v>
      </c>
      <c r="R161" s="142">
        <f t="shared" si="432"/>
        <v>332.15599999999995</v>
      </c>
      <c r="S161" s="142">
        <f t="shared" si="432"/>
        <v>180.93160000000006</v>
      </c>
      <c r="T161" s="142">
        <f t="shared" si="432"/>
        <v>1881.6247999999996</v>
      </c>
      <c r="U161" s="142">
        <f t="shared" si="432"/>
        <v>0</v>
      </c>
      <c r="V161" s="142">
        <f t="shared" si="432"/>
        <v>2062.2371999999991</v>
      </c>
      <c r="W161" s="142">
        <f t="shared" si="432"/>
        <v>1712.674</v>
      </c>
      <c r="X161" s="142">
        <f t="shared" si="432"/>
        <v>3370.1244000000006</v>
      </c>
      <c r="Y161" s="142">
        <f t="shared" si="432"/>
        <v>11603.581200000004</v>
      </c>
      <c r="Z161" s="142">
        <f t="shared" si="432"/>
        <v>719.98959999999988</v>
      </c>
      <c r="AA161" s="142">
        <f t="shared" si="432"/>
        <v>1025.9936</v>
      </c>
      <c r="AB161" s="142">
        <f t="shared" si="432"/>
        <v>860.59799999999973</v>
      </c>
      <c r="AC161" s="142">
        <f t="shared" si="432"/>
        <v>7482.9868000000006</v>
      </c>
      <c r="AD161" s="142">
        <f t="shared" si="432"/>
        <v>1514.0132000000049</v>
      </c>
      <c r="AE161" s="142">
        <f t="shared" si="432"/>
        <v>183619.99999999997</v>
      </c>
      <c r="AG161" s="142">
        <f t="shared" si="432"/>
        <v>1158474</v>
      </c>
      <c r="AH161" s="142">
        <f t="shared" si="432"/>
        <v>704.9</v>
      </c>
      <c r="AI161" s="142">
        <f t="shared" si="432"/>
        <v>661.1</v>
      </c>
      <c r="AJ161" s="142">
        <f t="shared" si="432"/>
        <v>1366</v>
      </c>
      <c r="AK161" s="142">
        <f t="shared" si="432"/>
        <v>698100.25331448845</v>
      </c>
      <c r="AL161" s="142">
        <f t="shared" si="432"/>
        <v>654761.52958146355</v>
      </c>
      <c r="AM161" s="142">
        <f t="shared" si="432"/>
        <v>1352861.782895952</v>
      </c>
      <c r="AN161" s="142">
        <f t="shared" si="432"/>
        <v>27.152180900053096</v>
      </c>
      <c r="AO161" s="296"/>
      <c r="AP161" s="142">
        <f t="shared" si="432"/>
        <v>173449.37991366134</v>
      </c>
      <c r="AQ161" s="142">
        <f t="shared" si="432"/>
        <v>168348.18875956241</v>
      </c>
      <c r="AR161" s="142">
        <f t="shared" si="432"/>
        <v>2835.1518663749666</v>
      </c>
      <c r="AS161" s="142">
        <f t="shared" si="432"/>
        <v>2266.0392877239692</v>
      </c>
      <c r="AT161" s="156"/>
      <c r="AU161" s="142">
        <f t="shared" ref="AU161:BD161" si="433">AU59-AU110</f>
        <v>476.04964438763369</v>
      </c>
      <c r="AV161" s="142">
        <f t="shared" si="433"/>
        <v>11566.945155878924</v>
      </c>
      <c r="AW161" s="142">
        <f t="shared" si="433"/>
        <v>3261.9331540508929</v>
      </c>
      <c r="AX161" s="193"/>
      <c r="AY161" s="193"/>
      <c r="AZ161" s="142">
        <f t="shared" si="433"/>
        <v>1772.3002960257152</v>
      </c>
      <c r="BA161" s="142">
        <f t="shared" si="433"/>
        <v>3086.4982934545305</v>
      </c>
      <c r="BB161" s="142">
        <f t="shared" si="433"/>
        <v>469.2873209173992</v>
      </c>
      <c r="BC161" s="142">
        <f t="shared" si="433"/>
        <v>259.88986115963655</v>
      </c>
      <c r="BD161" s="142">
        <f t="shared" si="433"/>
        <v>2717.0362302707463</v>
      </c>
      <c r="BE161" s="193"/>
      <c r="BF161" s="142">
        <f t="shared" ref="BF161:BO161" si="434">BF59-BF110</f>
        <v>3047.8344624830265</v>
      </c>
      <c r="BG161" s="142">
        <f t="shared" si="434"/>
        <v>3120.5679092858345</v>
      </c>
      <c r="BH161" s="142">
        <f t="shared" si="434"/>
        <v>6428.3142154986635</v>
      </c>
      <c r="BI161" s="142">
        <f t="shared" si="434"/>
        <v>18736.222606835126</v>
      </c>
      <c r="BJ161" s="142">
        <f t="shared" si="434"/>
        <v>1204.6902950247018</v>
      </c>
      <c r="BK161" s="142">
        <f t="shared" si="434"/>
        <v>1277.0367441073131</v>
      </c>
      <c r="BL161" s="142">
        <f t="shared" si="434"/>
        <v>1334.1199526894868</v>
      </c>
      <c r="BM161" s="142">
        <f t="shared" si="434"/>
        <v>10670.340015845632</v>
      </c>
      <c r="BN161" s="142">
        <f t="shared" si="434"/>
        <v>4250.0355991679962</v>
      </c>
      <c r="BO161" s="142">
        <f t="shared" si="434"/>
        <v>216825.31390803054</v>
      </c>
      <c r="BQ161" s="244">
        <f t="shared" si="331"/>
        <v>173449.37991366134</v>
      </c>
      <c r="BR161" s="297">
        <f t="shared" si="215"/>
        <v>476.04964438763369</v>
      </c>
      <c r="BS161" s="297">
        <f t="shared" si="215"/>
        <v>11566.945155878924</v>
      </c>
      <c r="BT161" s="296">
        <f t="shared" si="179"/>
        <v>3047.8344624830265</v>
      </c>
      <c r="BU161" s="296">
        <f t="shared" si="180"/>
        <v>9548.8821247844971</v>
      </c>
      <c r="BV161" s="296">
        <f t="shared" si="181"/>
        <v>1204.6902950247018</v>
      </c>
      <c r="BW161" s="296">
        <f t="shared" si="182"/>
        <v>1277.0367441073131</v>
      </c>
      <c r="BX161" s="296">
        <f t="shared" si="183"/>
        <v>1334.1199526894868</v>
      </c>
      <c r="BY161" s="296">
        <f t="shared" si="184"/>
        <v>10670.340015845632</v>
      </c>
      <c r="BZ161" s="296">
        <f t="shared" si="185"/>
        <v>4250.0355991679826</v>
      </c>
      <c r="CA161" s="25"/>
      <c r="CB161" s="133">
        <f t="shared" si="365"/>
        <v>79.994986188389561</v>
      </c>
      <c r="CC161" s="133">
        <f t="shared" si="366"/>
        <v>0.21955445875178425</v>
      </c>
      <c r="CD161" s="133">
        <f t="shared" si="367"/>
        <v>5.3346839201557454</v>
      </c>
      <c r="CE161" s="133">
        <f t="shared" si="368"/>
        <v>1.4056635766134795</v>
      </c>
      <c r="CF161" s="133">
        <f t="shared" si="369"/>
        <v>4.4039517124069691</v>
      </c>
      <c r="CG161" s="133">
        <f t="shared" si="370"/>
        <v>0.55560408206566136</v>
      </c>
      <c r="CH161" s="133">
        <f t="shared" si="371"/>
        <v>0.58897031951213319</v>
      </c>
      <c r="CI161" s="133">
        <f t="shared" si="372"/>
        <v>0.61529713880888104</v>
      </c>
      <c r="CJ161" s="133">
        <f t="shared" si="373"/>
        <v>4.9211689463397272</v>
      </c>
      <c r="CK161" s="133">
        <f t="shared" si="374"/>
        <v>1.960119656956067</v>
      </c>
      <c r="CQ161" s="262">
        <f t="shared" ref="CQ161:CX161" si="435">CQ59-CQ110</f>
        <v>1541.7626856897264</v>
      </c>
      <c r="CR161" s="262">
        <f t="shared" si="435"/>
        <v>590.64918328812576</v>
      </c>
      <c r="CS161" s="262">
        <f t="shared" si="435"/>
        <v>988.92425683138322</v>
      </c>
      <c r="CT161" s="262">
        <f t="shared" si="435"/>
        <v>20808.55715190756</v>
      </c>
      <c r="CU161" s="262">
        <f t="shared" si="435"/>
        <v>188445.41977416456</v>
      </c>
      <c r="CV161" s="262">
        <f t="shared" si="435"/>
        <v>212375.31305188136</v>
      </c>
      <c r="CW161" s="262">
        <f t="shared" si="435"/>
        <v>4450.0008561492205</v>
      </c>
      <c r="CX161" s="262">
        <f t="shared" si="435"/>
        <v>216825.31390803057</v>
      </c>
      <c r="CZ161" s="255">
        <f t="shared" si="333"/>
        <v>0.71106212549688097</v>
      </c>
      <c r="DA161" s="255">
        <f t="shared" si="334"/>
        <v>0.27240785342003826</v>
      </c>
      <c r="DB161" s="255">
        <f t="shared" si="335"/>
        <v>0.45609262083247765</v>
      </c>
      <c r="DC161" s="255">
        <f t="shared" si="336"/>
        <v>9.5969224150339727</v>
      </c>
      <c r="DD161" s="255">
        <f t="shared" si="337"/>
        <v>86.91117119936294</v>
      </c>
      <c r="DE161" s="255">
        <f t="shared" si="338"/>
        <v>97.947656214146306</v>
      </c>
      <c r="DF161" s="255">
        <f t="shared" si="339"/>
        <v>2.0523437858536893</v>
      </c>
      <c r="DG161" s="255">
        <f t="shared" si="340"/>
        <v>100</v>
      </c>
      <c r="DI161" s="355">
        <f t="shared" si="341"/>
        <v>0</v>
      </c>
      <c r="DL161" s="262"/>
    </row>
    <row r="162" spans="1:116">
      <c r="A162" s="1">
        <f t="shared" si="327"/>
        <v>152</v>
      </c>
      <c r="B162" s="25">
        <v>47</v>
      </c>
      <c r="C162" s="1">
        <v>9</v>
      </c>
      <c r="D162" s="205">
        <v>2</v>
      </c>
      <c r="E162" s="20" t="s">
        <v>202</v>
      </c>
      <c r="F162" s="142">
        <f t="shared" ref="F162:AS162" si="436">F60-F111</f>
        <v>306634.83009999996</v>
      </c>
      <c r="G162" s="142">
        <f t="shared" si="436"/>
        <v>303679.63589999999</v>
      </c>
      <c r="H162" s="142">
        <f t="shared" si="436"/>
        <v>2296.5178999999998</v>
      </c>
      <c r="I162" s="142">
        <f t="shared" si="436"/>
        <v>658.67629999998076</v>
      </c>
      <c r="J162" s="153"/>
      <c r="K162" s="142">
        <f t="shared" si="436"/>
        <v>512.0825000000001</v>
      </c>
      <c r="L162" s="142">
        <f t="shared" si="436"/>
        <v>12121.367799999993</v>
      </c>
      <c r="M162" s="142">
        <f t="shared" si="436"/>
        <v>2919.9264000000012</v>
      </c>
      <c r="N162" s="142">
        <f t="shared" si="436"/>
        <v>0</v>
      </c>
      <c r="O162" s="142">
        <f t="shared" si="436"/>
        <v>0</v>
      </c>
      <c r="P162" s="142">
        <f t="shared" si="436"/>
        <v>1538.9444000000003</v>
      </c>
      <c r="Q162" s="142">
        <f t="shared" si="436"/>
        <v>4041.4716999999964</v>
      </c>
      <c r="R162" s="142">
        <f t="shared" si="436"/>
        <v>389.86260000000004</v>
      </c>
      <c r="S162" s="142">
        <f t="shared" si="436"/>
        <v>351.19259999999997</v>
      </c>
      <c r="T162" s="142">
        <f t="shared" si="436"/>
        <v>2879.9700999999986</v>
      </c>
      <c r="U162" s="142">
        <f t="shared" si="436"/>
        <v>0</v>
      </c>
      <c r="V162" s="142">
        <f t="shared" si="436"/>
        <v>2263.7118999999993</v>
      </c>
      <c r="W162" s="142">
        <f t="shared" si="436"/>
        <v>2686.8552</v>
      </c>
      <c r="X162" s="142">
        <f t="shared" si="436"/>
        <v>9873.2427999999964</v>
      </c>
      <c r="Y162" s="142">
        <f t="shared" si="436"/>
        <v>16279.909700000004</v>
      </c>
      <c r="Z162" s="142">
        <f t="shared" si="436"/>
        <v>991.00409999999874</v>
      </c>
      <c r="AA162" s="142">
        <f t="shared" si="436"/>
        <v>1442.3847000000003</v>
      </c>
      <c r="AB162" s="142">
        <f t="shared" si="436"/>
        <v>1301.535100000001</v>
      </c>
      <c r="AC162" s="142">
        <f t="shared" si="436"/>
        <v>8372.3829000000005</v>
      </c>
      <c r="AD162" s="142">
        <f t="shared" si="436"/>
        <v>4172.6029000000017</v>
      </c>
      <c r="AE162" s="142">
        <f t="shared" si="436"/>
        <v>350372</v>
      </c>
      <c r="AG162" s="142">
        <f t="shared" si="436"/>
        <v>1944652</v>
      </c>
      <c r="AH162" s="142">
        <f t="shared" si="436"/>
        <v>1178.8000000000002</v>
      </c>
      <c r="AI162" s="142">
        <f t="shared" si="436"/>
        <v>1150.3</v>
      </c>
      <c r="AJ162" s="142">
        <f t="shared" si="436"/>
        <v>2329.1</v>
      </c>
      <c r="AK162" s="142">
        <f t="shared" si="436"/>
        <v>1165588.7561830487</v>
      </c>
      <c r="AL162" s="142">
        <f t="shared" si="436"/>
        <v>1137474.6656987211</v>
      </c>
      <c r="AM162" s="142">
        <f t="shared" si="436"/>
        <v>2303063.4218817698</v>
      </c>
      <c r="AN162" s="142">
        <f t="shared" si="436"/>
        <v>4.8881731741107171</v>
      </c>
      <c r="AO162" s="296"/>
      <c r="AP162" s="142">
        <f t="shared" si="436"/>
        <v>357901.43567880534</v>
      </c>
      <c r="AQ162" s="142">
        <f t="shared" si="436"/>
        <v>354418.95708232414</v>
      </c>
      <c r="AR162" s="142">
        <f t="shared" si="436"/>
        <v>2677.730654004486</v>
      </c>
      <c r="AS162" s="142">
        <f t="shared" si="436"/>
        <v>804.74794247666307</v>
      </c>
      <c r="AT162" s="156"/>
      <c r="AU162" s="142">
        <f t="shared" ref="AU162:BD162" si="437">AU60-AU111</f>
        <v>629.15147172533716</v>
      </c>
      <c r="AV162" s="142">
        <f t="shared" si="437"/>
        <v>15661.508377695252</v>
      </c>
      <c r="AW162" s="142">
        <f t="shared" si="437"/>
        <v>3686.6953041743773</v>
      </c>
      <c r="AX162" s="193"/>
      <c r="AY162" s="193"/>
      <c r="AZ162" s="142">
        <f t="shared" si="437"/>
        <v>2003.8034227636663</v>
      </c>
      <c r="BA162" s="142">
        <f t="shared" si="437"/>
        <v>5234.4972925872935</v>
      </c>
      <c r="BB162" s="142">
        <f t="shared" si="437"/>
        <v>495.21533068605152</v>
      </c>
      <c r="BC162" s="142">
        <f t="shared" si="437"/>
        <v>437.60637501270969</v>
      </c>
      <c r="BD162" s="142">
        <f t="shared" si="437"/>
        <v>3803.6906524711594</v>
      </c>
      <c r="BE162" s="193"/>
      <c r="BF162" s="142">
        <f t="shared" ref="BF162:BO162" si="438">BF60-BF111</f>
        <v>2949.8041506923819</v>
      </c>
      <c r="BG162" s="142">
        <f t="shared" si="438"/>
        <v>3564.1380926974161</v>
      </c>
      <c r="BH162" s="142">
        <f t="shared" si="438"/>
        <v>12847.256219814979</v>
      </c>
      <c r="BI162" s="142">
        <f t="shared" si="438"/>
        <v>21434.151356381393</v>
      </c>
      <c r="BJ162" s="142">
        <f t="shared" si="438"/>
        <v>1310.5342768386504</v>
      </c>
      <c r="BK162" s="142">
        <f t="shared" si="438"/>
        <v>1736.9233074663196</v>
      </c>
      <c r="BL162" s="142">
        <f t="shared" si="438"/>
        <v>1719.6593443692555</v>
      </c>
      <c r="BM162" s="142">
        <f t="shared" si="438"/>
        <v>10926.93504165272</v>
      </c>
      <c r="BN162" s="142">
        <f t="shared" si="438"/>
        <v>5740.0993860544513</v>
      </c>
      <c r="BO162" s="142">
        <f t="shared" si="438"/>
        <v>414987.44534781203</v>
      </c>
      <c r="BQ162" s="244">
        <f t="shared" si="331"/>
        <v>357901.43567880534</v>
      </c>
      <c r="BR162" s="297">
        <f t="shared" si="215"/>
        <v>629.15147172533716</v>
      </c>
      <c r="BS162" s="297">
        <f t="shared" si="215"/>
        <v>15661.508377695252</v>
      </c>
      <c r="BT162" s="296">
        <f t="shared" si="179"/>
        <v>2949.8041506923819</v>
      </c>
      <c r="BU162" s="296">
        <f t="shared" si="180"/>
        <v>16411.394312512395</v>
      </c>
      <c r="BV162" s="296">
        <f t="shared" si="181"/>
        <v>1310.5342768386504</v>
      </c>
      <c r="BW162" s="296">
        <f t="shared" si="182"/>
        <v>1736.9233074663196</v>
      </c>
      <c r="BX162" s="296">
        <f t="shared" si="183"/>
        <v>1719.6593443692555</v>
      </c>
      <c r="BY162" s="296">
        <f t="shared" si="184"/>
        <v>10926.93504165272</v>
      </c>
      <c r="BZ162" s="296">
        <f t="shared" si="185"/>
        <v>5740.0993860544404</v>
      </c>
      <c r="CA162" s="25"/>
      <c r="CB162" s="133">
        <f t="shared" si="365"/>
        <v>86.243918868157238</v>
      </c>
      <c r="CC162" s="133">
        <f t="shared" si="366"/>
        <v>0.15160735072311129</v>
      </c>
      <c r="CD162" s="133">
        <f t="shared" si="367"/>
        <v>3.7739716112541486</v>
      </c>
      <c r="CE162" s="133">
        <f t="shared" si="368"/>
        <v>0.71081768466997175</v>
      </c>
      <c r="CF162" s="133">
        <f t="shared" si="369"/>
        <v>3.9546724838284129</v>
      </c>
      <c r="CG162" s="133">
        <f t="shared" si="370"/>
        <v>0.31580094567445449</v>
      </c>
      <c r="CH162" s="133">
        <f t="shared" si="371"/>
        <v>0.418548398737836</v>
      </c>
      <c r="CI162" s="133">
        <f t="shared" si="372"/>
        <v>0.41438828177752779</v>
      </c>
      <c r="CJ162" s="133">
        <f t="shared" si="373"/>
        <v>2.6330760518537049</v>
      </c>
      <c r="CK162" s="133">
        <f t="shared" si="374"/>
        <v>1.383198323323569</v>
      </c>
      <c r="CQ162" s="262">
        <f t="shared" ref="CQ162:CX162" si="439">CQ60-CQ111</f>
        <v>2733.9327589149789</v>
      </c>
      <c r="CR162" s="262">
        <f t="shared" si="439"/>
        <v>1004.8456611210397</v>
      </c>
      <c r="CS162" s="262">
        <f t="shared" si="439"/>
        <v>1329.8697187166158</v>
      </c>
      <c r="CT162" s="262">
        <f t="shared" si="439"/>
        <v>57594.021022360263</v>
      </c>
      <c r="CU162" s="262">
        <f t="shared" si="439"/>
        <v>348823.03179115115</v>
      </c>
      <c r="CV162" s="262">
        <f t="shared" si="439"/>
        <v>411485.70095226407</v>
      </c>
      <c r="CW162" s="262">
        <f t="shared" si="439"/>
        <v>3501.7443955480394</v>
      </c>
      <c r="CX162" s="262">
        <f t="shared" si="439"/>
        <v>414987.44534781214</v>
      </c>
      <c r="CZ162" s="255">
        <f t="shared" si="333"/>
        <v>0.65879890815096742</v>
      </c>
      <c r="DA162" s="255">
        <f t="shared" si="334"/>
        <v>0.24213880983287375</v>
      </c>
      <c r="DB162" s="255">
        <f t="shared" si="335"/>
        <v>0.32046022924910805</v>
      </c>
      <c r="DC162" s="255">
        <f t="shared" si="336"/>
        <v>13.878497209497304</v>
      </c>
      <c r="DD162" s="255">
        <f t="shared" si="337"/>
        <v>84.056285485647209</v>
      </c>
      <c r="DE162" s="255">
        <f t="shared" si="338"/>
        <v>99.156180642377464</v>
      </c>
      <c r="DF162" s="255">
        <f t="shared" si="339"/>
        <v>0.84381935762252602</v>
      </c>
      <c r="DG162" s="255">
        <f t="shared" si="340"/>
        <v>100.00000000000001</v>
      </c>
      <c r="DI162" s="355">
        <f t="shared" si="341"/>
        <v>0</v>
      </c>
      <c r="DL162" s="262"/>
    </row>
    <row r="163" spans="1:116" s="11" customFormat="1">
      <c r="A163" s="11">
        <v>153</v>
      </c>
      <c r="B163" s="52">
        <v>0</v>
      </c>
      <c r="C163" s="11">
        <v>10</v>
      </c>
      <c r="D163" s="206">
        <v>2</v>
      </c>
      <c r="E163" s="52" t="s">
        <v>296</v>
      </c>
      <c r="F163" s="157">
        <f>SUM(F113:F162)</f>
        <v>11832260.3674</v>
      </c>
      <c r="G163" s="157">
        <f t="shared" ref="G163:BO163" si="440">SUM(G113:G162)</f>
        <v>11646273.052099999</v>
      </c>
      <c r="H163" s="157">
        <f t="shared" si="440"/>
        <v>106089.22329999998</v>
      </c>
      <c r="I163" s="157">
        <f t="shared" si="440"/>
        <v>79898.092000000135</v>
      </c>
      <c r="J163" s="153"/>
      <c r="K163" s="247">
        <f t="shared" si="440"/>
        <v>65590.56259999999</v>
      </c>
      <c r="L163" s="247">
        <f t="shared" si="440"/>
        <v>743976.3115999999</v>
      </c>
      <c r="M163" s="247">
        <f t="shared" si="440"/>
        <v>143045.90629999997</v>
      </c>
      <c r="N163" s="247">
        <f t="shared" si="440"/>
        <v>0</v>
      </c>
      <c r="O163" s="247">
        <f t="shared" si="440"/>
        <v>0</v>
      </c>
      <c r="P163" s="247">
        <f t="shared" si="440"/>
        <v>78949.556900000025</v>
      </c>
      <c r="Q163" s="247">
        <f t="shared" si="440"/>
        <v>177742.63079999998</v>
      </c>
      <c r="R163" s="247">
        <f t="shared" si="440"/>
        <v>29775.246200000005</v>
      </c>
      <c r="S163" s="247">
        <f t="shared" si="440"/>
        <v>147582.38950000002</v>
      </c>
      <c r="T163" s="247">
        <f t="shared" si="440"/>
        <v>166880.58189999999</v>
      </c>
      <c r="U163" s="247">
        <f t="shared" si="440"/>
        <v>0</v>
      </c>
      <c r="V163" s="247">
        <f t="shared" si="440"/>
        <v>158744.58210000003</v>
      </c>
      <c r="W163" s="247">
        <f t="shared" si="440"/>
        <v>127989.22520000003</v>
      </c>
      <c r="X163" s="247">
        <f t="shared" si="440"/>
        <v>281355.94089999993</v>
      </c>
      <c r="Y163" s="247">
        <f t="shared" si="440"/>
        <v>799311.38179999997</v>
      </c>
      <c r="Z163" s="247">
        <f t="shared" si="440"/>
        <v>47475.995299999995</v>
      </c>
      <c r="AA163" s="247">
        <f t="shared" si="440"/>
        <v>82070.5625</v>
      </c>
      <c r="AB163" s="247">
        <f t="shared" si="440"/>
        <v>45547.864799999988</v>
      </c>
      <c r="AC163" s="247">
        <f t="shared" si="440"/>
        <v>386457.3954000001</v>
      </c>
      <c r="AD163" s="247">
        <f t="shared" si="440"/>
        <v>237779.32190000007</v>
      </c>
      <c r="AE163" s="247">
        <f t="shared" si="440"/>
        <v>14009228.3716</v>
      </c>
      <c r="AF163" s="247"/>
      <c r="AG163" s="247">
        <f t="shared" si="440"/>
        <v>81390960</v>
      </c>
      <c r="AH163" s="247">
        <f t="shared" si="440"/>
        <v>46109.100000000006</v>
      </c>
      <c r="AI163" s="247">
        <f t="shared" si="440"/>
        <v>48282.599999999991</v>
      </c>
      <c r="AJ163" s="247">
        <f t="shared" si="440"/>
        <v>94391.7</v>
      </c>
      <c r="AK163" s="247">
        <f t="shared" si="440"/>
        <v>45682257.565829292</v>
      </c>
      <c r="AL163" s="247">
        <f t="shared" si="440"/>
        <v>47839888.580777712</v>
      </c>
      <c r="AM163" s="247">
        <f t="shared" si="440"/>
        <v>93522146.146606982</v>
      </c>
      <c r="AN163" s="247">
        <f t="shared" si="440"/>
        <v>297.74661111474262</v>
      </c>
      <c r="AO163" s="296"/>
      <c r="AP163" s="247">
        <f t="shared" si="440"/>
        <v>13522490.493451256</v>
      </c>
      <c r="AQ163" s="247">
        <f t="shared" si="440"/>
        <v>13311363.138712065</v>
      </c>
      <c r="AR163" s="247">
        <f t="shared" si="440"/>
        <v>120181.64138563442</v>
      </c>
      <c r="AS163" s="247">
        <f t="shared" si="440"/>
        <v>90945.713353553394</v>
      </c>
      <c r="AT163" s="195"/>
      <c r="AU163" s="247">
        <f t="shared" si="440"/>
        <v>75595.604324337182</v>
      </c>
      <c r="AV163" s="247">
        <f t="shared" si="440"/>
        <v>868519.79522876325</v>
      </c>
      <c r="AW163" s="247">
        <f t="shared" si="440"/>
        <v>166758.29641426873</v>
      </c>
      <c r="AX163" s="193"/>
      <c r="AY163" s="193"/>
      <c r="AZ163" s="247">
        <f t="shared" si="440"/>
        <v>93040.71280446442</v>
      </c>
      <c r="BA163" s="247">
        <f t="shared" si="440"/>
        <v>211742.79380928693</v>
      </c>
      <c r="BB163" s="247">
        <f t="shared" si="440"/>
        <v>34885.831509383701</v>
      </c>
      <c r="BC163" s="247">
        <f t="shared" si="440"/>
        <v>167376.21119674633</v>
      </c>
      <c r="BD163" s="247">
        <f t="shared" si="440"/>
        <v>194767.65308746076</v>
      </c>
      <c r="BE163" s="196"/>
      <c r="BF163" s="247">
        <f t="shared" si="440"/>
        <v>184594.36931388138</v>
      </c>
      <c r="BG163" s="247">
        <f t="shared" si="440"/>
        <v>152466.01095973546</v>
      </c>
      <c r="BH163" s="247">
        <f t="shared" si="440"/>
        <v>339682.62140188017</v>
      </c>
      <c r="BI163" s="247">
        <f t="shared" si="440"/>
        <v>944272.33594713965</v>
      </c>
      <c r="BJ163" s="247">
        <f t="shared" si="440"/>
        <v>57744.422706036617</v>
      </c>
      <c r="BK163" s="247">
        <f t="shared" si="440"/>
        <v>95087.501804277956</v>
      </c>
      <c r="BL163" s="247">
        <f t="shared" si="440"/>
        <v>54825.334018414011</v>
      </c>
      <c r="BM163" s="247">
        <f t="shared" si="440"/>
        <v>453107.46053346375</v>
      </c>
      <c r="BN163" s="247">
        <f t="shared" si="440"/>
        <v>283817.68187711545</v>
      </c>
      <c r="BO163" s="247">
        <f t="shared" si="440"/>
        <v>16087621.230626993</v>
      </c>
      <c r="BP163" s="171" t="s">
        <v>80</v>
      </c>
      <c r="BQ163" s="171">
        <f>SUM(BQ113:BQ162)</f>
        <v>13522490.493451256</v>
      </c>
      <c r="BR163" s="299">
        <f>SUM(BR113:BR162)</f>
        <v>75595.604324337182</v>
      </c>
      <c r="BS163" s="299">
        <f>SUM(BS113:BS162)</f>
        <v>868519.79522876325</v>
      </c>
      <c r="BT163" s="299">
        <f>SUM(BT113:BT162)</f>
        <v>184594.36931388138</v>
      </c>
      <c r="BU163" s="299">
        <f>SUM(BU113:BU162)</f>
        <v>492148.6323616156</v>
      </c>
      <c r="BV163" s="299">
        <f t="shared" ref="BV163:BZ163" si="441">SUM(BV113:BV162)</f>
        <v>57744.422706036617</v>
      </c>
      <c r="BW163" s="299">
        <f t="shared" si="441"/>
        <v>95087.501804277956</v>
      </c>
      <c r="BX163" s="299">
        <f t="shared" si="441"/>
        <v>54825.334018414011</v>
      </c>
      <c r="BY163" s="299">
        <f t="shared" si="441"/>
        <v>453107.46053346375</v>
      </c>
      <c r="BZ163" s="299">
        <f t="shared" si="441"/>
        <v>283507.61688494741</v>
      </c>
      <c r="CA163" s="138"/>
      <c r="CB163" s="132">
        <f t="shared" ref="CB163" si="442">100*BQ163/$BO163</f>
        <v>84.055251547740696</v>
      </c>
      <c r="CC163" s="132">
        <f t="shared" ref="CC163" si="443">100*BR163/$BO163</f>
        <v>0.46989920536182928</v>
      </c>
      <c r="CD163" s="132">
        <f t="shared" ref="CD163" si="444">100*BS163/$BO163</f>
        <v>5.3986837629873383</v>
      </c>
      <c r="CE163" s="132">
        <f t="shared" ref="CE163" si="445">100*BT163/$BO163</f>
        <v>1.147431100394493</v>
      </c>
      <c r="CF163" s="132">
        <f t="shared" ref="CF163" si="446">100*BU163/$BO163</f>
        <v>3.0591759049167693</v>
      </c>
      <c r="CG163" s="132">
        <f t="shared" ref="CG163" si="447">100*BV163/$BO163</f>
        <v>0.35893698563778348</v>
      </c>
      <c r="CH163" s="132">
        <f t="shared" ref="CH163" si="448">100*BW163/$BO163</f>
        <v>0.59106004822673242</v>
      </c>
      <c r="CI163" s="132">
        <f t="shared" ref="CI163" si="449">100*BX163/$BO163</f>
        <v>0.34079204894530746</v>
      </c>
      <c r="CJ163" s="132">
        <f t="shared" ref="CJ163" si="450">100*BY163/$BO163</f>
        <v>2.8164975669047654</v>
      </c>
      <c r="CK163" s="132">
        <f t="shared" ref="CK163" si="451">100-SUM(CB163:CJ163)</f>
        <v>1.7622718288842805</v>
      </c>
      <c r="CQ163" s="247">
        <f>SUM(CQ113:CQ162)</f>
        <v>124024.22620311794</v>
      </c>
      <c r="CR163" s="247">
        <f t="shared" ref="CR163:CX163" si="452">SUM(CR113:CR162)</f>
        <v>72689.690939856329</v>
      </c>
      <c r="CS163" s="247">
        <f t="shared" si="452"/>
        <v>42537.587637562443</v>
      </c>
      <c r="CT163" s="247">
        <f t="shared" si="452"/>
        <v>969135.47705465602</v>
      </c>
      <c r="CU163" s="247">
        <f t="shared" si="452"/>
        <v>14514557.53535377</v>
      </c>
      <c r="CV163" s="247">
        <f t="shared" si="452"/>
        <v>15722944.517188959</v>
      </c>
      <c r="CW163" s="247">
        <f t="shared" si="452"/>
        <v>367268.412668098</v>
      </c>
      <c r="CX163" s="264">
        <f t="shared" si="452"/>
        <v>16087317.929857064</v>
      </c>
      <c r="CZ163" s="256">
        <f t="shared" si="333"/>
        <v>0.77094408616700905</v>
      </c>
      <c r="DA163" s="256">
        <f t="shared" si="334"/>
        <v>0.45184468447004938</v>
      </c>
      <c r="DB163" s="256">
        <f t="shared" si="335"/>
        <v>0.26441690170500903</v>
      </c>
      <c r="DC163" s="256">
        <f t="shared" si="336"/>
        <v>6.0242203285856659</v>
      </c>
      <c r="DD163" s="256">
        <f t="shared" si="337"/>
        <v>90.223600967167144</v>
      </c>
      <c r="DE163" s="256">
        <f t="shared" si="338"/>
        <v>97.735026968094843</v>
      </c>
      <c r="DF163" s="256">
        <f t="shared" si="339"/>
        <v>2.2829685735648364</v>
      </c>
      <c r="DG163" s="256">
        <f t="shared" si="340"/>
        <v>100</v>
      </c>
      <c r="DI163" s="355">
        <f t="shared" si="341"/>
        <v>303.30076992884278</v>
      </c>
      <c r="DJ163" s="264"/>
      <c r="DK163" s="264"/>
    </row>
    <row r="164" spans="1:116">
      <c r="B164" s="52"/>
      <c r="C164" s="52"/>
      <c r="D164" s="122"/>
      <c r="E164" s="52"/>
      <c r="J164" s="153"/>
      <c r="U164" s="153"/>
      <c r="AO164" s="296"/>
      <c r="AT164" s="156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J164" s="193"/>
      <c r="BK164" s="193"/>
      <c r="BL164" s="193"/>
      <c r="BM164" s="193"/>
      <c r="BN164" s="193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Q164" s="199">
        <f>(CQ61-CQ112)-CQ163</f>
        <v>0</v>
      </c>
      <c r="CR164" s="199">
        <f t="shared" ref="CR164:CX164" si="453">(CR61-CR112)-CR163</f>
        <v>0</v>
      </c>
      <c r="CS164" s="199">
        <f t="shared" si="453"/>
        <v>0</v>
      </c>
      <c r="CT164" s="199">
        <f t="shared" si="453"/>
        <v>0</v>
      </c>
      <c r="CU164" s="199">
        <f t="shared" si="453"/>
        <v>0</v>
      </c>
      <c r="CV164" s="199">
        <f t="shared" si="453"/>
        <v>0</v>
      </c>
      <c r="CW164" s="199">
        <f t="shared" si="453"/>
        <v>0</v>
      </c>
      <c r="CX164" s="199">
        <f t="shared" si="453"/>
        <v>0</v>
      </c>
    </row>
    <row r="165" spans="1:116">
      <c r="A165" s="101" t="s">
        <v>232</v>
      </c>
      <c r="B165" s="91"/>
      <c r="C165" s="91"/>
      <c r="D165" s="123"/>
      <c r="E165" s="91"/>
      <c r="F165" s="199">
        <f>F61-F112-F163</f>
        <v>0</v>
      </c>
      <c r="G165" s="199">
        <f t="shared" ref="G165:BO165" si="454">G61-G112-G163</f>
        <v>0</v>
      </c>
      <c r="H165" s="199">
        <f t="shared" si="454"/>
        <v>0</v>
      </c>
      <c r="I165" s="199">
        <f t="shared" si="454"/>
        <v>0</v>
      </c>
      <c r="J165" s="153"/>
      <c r="K165" s="199">
        <f t="shared" si="454"/>
        <v>0</v>
      </c>
      <c r="L165" s="199">
        <f t="shared" si="454"/>
        <v>0</v>
      </c>
      <c r="M165" s="199">
        <f t="shared" si="454"/>
        <v>0</v>
      </c>
      <c r="P165" s="199">
        <f t="shared" si="454"/>
        <v>0</v>
      </c>
      <c r="Q165" s="199">
        <f t="shared" si="454"/>
        <v>0</v>
      </c>
      <c r="R165" s="199">
        <f t="shared" si="454"/>
        <v>0</v>
      </c>
      <c r="S165" s="199">
        <f t="shared" si="454"/>
        <v>0</v>
      </c>
      <c r="T165" s="199">
        <f t="shared" si="454"/>
        <v>0</v>
      </c>
      <c r="U165" s="153"/>
      <c r="V165" s="199">
        <f t="shared" si="454"/>
        <v>0</v>
      </c>
      <c r="W165" s="199">
        <f t="shared" si="454"/>
        <v>0</v>
      </c>
      <c r="X165" s="199">
        <f t="shared" si="454"/>
        <v>0</v>
      </c>
      <c r="Y165" s="199">
        <f t="shared" si="454"/>
        <v>0</v>
      </c>
      <c r="Z165" s="199">
        <f t="shared" si="454"/>
        <v>0</v>
      </c>
      <c r="AA165" s="199">
        <f t="shared" si="454"/>
        <v>0</v>
      </c>
      <c r="AB165" s="199">
        <f t="shared" si="454"/>
        <v>0</v>
      </c>
      <c r="AC165" s="199">
        <f t="shared" si="454"/>
        <v>0</v>
      </c>
      <c r="AD165" s="199">
        <f t="shared" si="454"/>
        <v>0</v>
      </c>
      <c r="AE165" s="199">
        <f t="shared" si="454"/>
        <v>0</v>
      </c>
      <c r="AG165" s="199">
        <f t="shared" si="454"/>
        <v>0</v>
      </c>
      <c r="AH165" s="199">
        <f t="shared" si="454"/>
        <v>0</v>
      </c>
      <c r="AI165" s="199">
        <f t="shared" si="454"/>
        <v>0</v>
      </c>
      <c r="AJ165" s="199">
        <f t="shared" si="454"/>
        <v>0</v>
      </c>
      <c r="AK165" s="199">
        <f t="shared" si="454"/>
        <v>0</v>
      </c>
      <c r="AL165" s="199">
        <f t="shared" si="454"/>
        <v>0</v>
      </c>
      <c r="AM165" s="199">
        <f t="shared" si="454"/>
        <v>0</v>
      </c>
      <c r="AO165" s="296"/>
      <c r="AP165" s="199">
        <f t="shared" si="454"/>
        <v>0</v>
      </c>
      <c r="AQ165" s="199">
        <f t="shared" si="454"/>
        <v>0</v>
      </c>
      <c r="AR165" s="199">
        <f t="shared" si="454"/>
        <v>0</v>
      </c>
      <c r="AS165" s="199">
        <f t="shared" si="454"/>
        <v>0</v>
      </c>
      <c r="AT165" s="156"/>
      <c r="AU165" s="199">
        <f t="shared" si="454"/>
        <v>0</v>
      </c>
      <c r="AV165" s="200">
        <f t="shared" si="454"/>
        <v>0</v>
      </c>
      <c r="AW165" s="200">
        <f t="shared" si="454"/>
        <v>0</v>
      </c>
      <c r="AX165" s="193"/>
      <c r="AY165" s="193"/>
      <c r="AZ165" s="200">
        <f t="shared" si="454"/>
        <v>0</v>
      </c>
      <c r="BA165" s="200">
        <f t="shared" si="454"/>
        <v>0</v>
      </c>
      <c r="BB165" s="200">
        <f t="shared" si="454"/>
        <v>0</v>
      </c>
      <c r="BC165" s="200">
        <f t="shared" si="454"/>
        <v>0</v>
      </c>
      <c r="BD165" s="200">
        <f t="shared" si="454"/>
        <v>0</v>
      </c>
      <c r="BE165" s="193"/>
      <c r="BF165" s="200">
        <f t="shared" si="454"/>
        <v>0</v>
      </c>
      <c r="BG165" s="200">
        <f t="shared" si="454"/>
        <v>0</v>
      </c>
      <c r="BH165" s="200">
        <f t="shared" si="454"/>
        <v>0</v>
      </c>
      <c r="BI165" s="200">
        <f t="shared" si="454"/>
        <v>0</v>
      </c>
      <c r="BJ165" s="200">
        <f t="shared" si="454"/>
        <v>0</v>
      </c>
      <c r="BK165" s="200">
        <f t="shared" si="454"/>
        <v>0</v>
      </c>
      <c r="BL165" s="200">
        <f t="shared" si="454"/>
        <v>0</v>
      </c>
      <c r="BM165" s="200">
        <f t="shared" si="454"/>
        <v>0</v>
      </c>
      <c r="BN165" s="200">
        <f t="shared" si="454"/>
        <v>0</v>
      </c>
      <c r="BO165" s="199">
        <f t="shared" si="454"/>
        <v>0</v>
      </c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W165" s="269" t="s">
        <v>1066</v>
      </c>
      <c r="CX165" s="270">
        <f>BO163</f>
        <v>16087621.230626993</v>
      </c>
    </row>
    <row r="166" spans="1:116">
      <c r="A166" s="101"/>
      <c r="B166" s="91"/>
      <c r="C166" s="91"/>
      <c r="D166" s="123"/>
      <c r="E166" s="109" t="s">
        <v>345</v>
      </c>
      <c r="F166" s="155">
        <v>1.5247115063591183</v>
      </c>
      <c r="G166" s="155">
        <v>1.4279525329533214</v>
      </c>
      <c r="H166" s="155">
        <v>2.0282586407155736</v>
      </c>
      <c r="I166" s="155">
        <v>13.33372369884437</v>
      </c>
      <c r="J166" s="153"/>
      <c r="K166" s="155">
        <v>6.1131800730053021</v>
      </c>
      <c r="L166" s="155">
        <v>41.429431649553322</v>
      </c>
      <c r="M166" s="155">
        <v>38.7348805098475</v>
      </c>
      <c r="P166" s="155">
        <v>41.459024151157656</v>
      </c>
      <c r="Q166" s="155">
        <v>48.925523060727706</v>
      </c>
      <c r="R166" s="155">
        <v>40.020655526934959</v>
      </c>
      <c r="S166" s="155">
        <v>26.74430071237969</v>
      </c>
      <c r="T166" s="155">
        <v>44.880627435211743</v>
      </c>
      <c r="U166" s="153"/>
      <c r="V166" s="155">
        <v>36.211922118093185</v>
      </c>
      <c r="W166" s="155">
        <v>49.832804452105101</v>
      </c>
      <c r="X166" s="155">
        <v>54.574144621333673</v>
      </c>
      <c r="Y166" s="155">
        <v>48.476753875227978</v>
      </c>
      <c r="Z166" s="155">
        <v>61.070430064561059</v>
      </c>
      <c r="AA166" s="155">
        <v>25.913039876946755</v>
      </c>
      <c r="AB166" s="155">
        <v>57.630153537521757</v>
      </c>
      <c r="AC166" s="155">
        <v>43.24357942769845</v>
      </c>
      <c r="AD166" s="155">
        <v>55.155041700205217</v>
      </c>
      <c r="AE166" s="155">
        <v>12.607643898680553</v>
      </c>
      <c r="AG166" s="155">
        <v>12.897618377792872</v>
      </c>
      <c r="AH166" s="155">
        <v>12.968691900135713</v>
      </c>
      <c r="AI166" s="155">
        <v>11.615493182055319</v>
      </c>
      <c r="AJ166" s="155">
        <v>12.281730506524619</v>
      </c>
      <c r="AK166" s="155">
        <v>13.006269572103733</v>
      </c>
      <c r="AL166" s="155">
        <v>11.649945123087253</v>
      </c>
      <c r="AM166" s="155">
        <v>12.317705484734072</v>
      </c>
      <c r="AO166" s="296"/>
      <c r="AP166" s="155">
        <v>1.4497195812711461</v>
      </c>
      <c r="AQ166" s="155">
        <v>1.3562393765408498</v>
      </c>
      <c r="AR166" s="155">
        <v>1.948604271240711</v>
      </c>
      <c r="AS166" s="155">
        <v>12.939973552500414</v>
      </c>
      <c r="AT166" s="156"/>
      <c r="AU166" s="155">
        <v>5.6312791674813027</v>
      </c>
      <c r="AV166" s="201">
        <v>39.745256590127028</v>
      </c>
      <c r="AW166" s="201">
        <v>37.256604010246114</v>
      </c>
      <c r="AX166" s="193"/>
      <c r="AY166" s="193"/>
      <c r="AZ166" s="201">
        <v>39.484628910870562</v>
      </c>
      <c r="BA166" s="201">
        <v>46.662005645778699</v>
      </c>
      <c r="BB166" s="201">
        <v>38.113834718112471</v>
      </c>
      <c r="BC166" s="201">
        <v>25.667354543275032</v>
      </c>
      <c r="BD166" s="201">
        <v>43.276256693062869</v>
      </c>
      <c r="BE166" s="193"/>
      <c r="BF166" s="201">
        <v>34.627216215322647</v>
      </c>
      <c r="BG166" s="201">
        <v>47.50973844221722</v>
      </c>
      <c r="BH166" s="201">
        <v>51.907159496533325</v>
      </c>
      <c r="BI166" s="201">
        <v>46.434017649494038</v>
      </c>
      <c r="BJ166" s="201">
        <v>58.367877769214751</v>
      </c>
      <c r="BK166" s="201">
        <v>24.513581271735244</v>
      </c>
      <c r="BL166" s="201">
        <v>55.168902094224613</v>
      </c>
      <c r="BM166" s="201">
        <v>41.481590872479494</v>
      </c>
      <c r="BN166" s="201">
        <v>52.819787213454724</v>
      </c>
      <c r="BO166" s="155">
        <v>12.016886169421642</v>
      </c>
      <c r="BP166" s="202"/>
      <c r="BQ166" s="202"/>
      <c r="BR166" s="202"/>
      <c r="BS166" s="202"/>
      <c r="BT166" s="202"/>
      <c r="BU166" s="202"/>
      <c r="BV166" s="202"/>
      <c r="BW166" s="202"/>
      <c r="BX166" s="202"/>
      <c r="BY166" s="202"/>
      <c r="BZ166" s="202"/>
      <c r="CA166" s="123"/>
      <c r="CW166" s="269"/>
      <c r="CX166" s="269" t="s">
        <v>978</v>
      </c>
      <c r="CZ166" s="11" t="s">
        <v>287</v>
      </c>
    </row>
    <row r="167" spans="1:116">
      <c r="E167" s="85" t="s">
        <v>277</v>
      </c>
      <c r="F167" s="142">
        <f>MIN(F113:F162)</f>
        <v>51144.519199999995</v>
      </c>
      <c r="G167" s="142">
        <f t="shared" ref="G167:BO167" si="455">MIN(G113:G162)</f>
        <v>36496.221300000005</v>
      </c>
      <c r="H167" s="142">
        <f t="shared" si="455"/>
        <v>52.854399999999998</v>
      </c>
      <c r="I167" s="142">
        <f t="shared" si="455"/>
        <v>197.71480000000531</v>
      </c>
      <c r="J167" s="153"/>
      <c r="K167" s="143">
        <f t="shared" si="455"/>
        <v>0</v>
      </c>
      <c r="L167" s="142">
        <f t="shared" si="455"/>
        <v>1194.2937999999995</v>
      </c>
      <c r="M167" s="142">
        <f t="shared" si="455"/>
        <v>121.96699999999987</v>
      </c>
      <c r="P167" s="142">
        <f t="shared" si="455"/>
        <v>32.430799999999991</v>
      </c>
      <c r="Q167" s="142">
        <f t="shared" si="455"/>
        <v>34.839399999999991</v>
      </c>
      <c r="R167" s="142">
        <f t="shared" si="455"/>
        <v>44.320999999999998</v>
      </c>
      <c r="S167" s="142">
        <f t="shared" si="455"/>
        <v>127.172</v>
      </c>
      <c r="T167" s="142">
        <f t="shared" si="455"/>
        <v>229.83379999999897</v>
      </c>
      <c r="U167" s="153"/>
      <c r="V167" s="142">
        <f t="shared" si="455"/>
        <v>0</v>
      </c>
      <c r="W167" s="142">
        <f t="shared" si="455"/>
        <v>465.86580000000095</v>
      </c>
      <c r="X167" s="142">
        <f t="shared" si="455"/>
        <v>0</v>
      </c>
      <c r="Y167" s="142">
        <f t="shared" si="455"/>
        <v>3330.0715999999998</v>
      </c>
      <c r="Z167" s="142">
        <f t="shared" si="455"/>
        <v>116.85580000000004</v>
      </c>
      <c r="AA167" s="142">
        <f t="shared" si="455"/>
        <v>176.38360000000003</v>
      </c>
      <c r="AB167" s="143">
        <f t="shared" si="455"/>
        <v>0</v>
      </c>
      <c r="AC167" s="142">
        <f t="shared" si="455"/>
        <v>909.83100000000036</v>
      </c>
      <c r="AD167" s="142">
        <f t="shared" si="455"/>
        <v>174.25480000000061</v>
      </c>
      <c r="AE167" s="142">
        <f t="shared" si="455"/>
        <v>60430</v>
      </c>
      <c r="AG167" s="142">
        <f t="shared" si="455"/>
        <v>312492</v>
      </c>
      <c r="AH167" s="142">
        <f t="shared" si="455"/>
        <v>168.89999999999998</v>
      </c>
      <c r="AI167" s="142">
        <f t="shared" si="455"/>
        <v>187.29999999999998</v>
      </c>
      <c r="AJ167" s="142">
        <f t="shared" si="455"/>
        <v>356.19999999999993</v>
      </c>
      <c r="AK167" s="142">
        <f t="shared" si="455"/>
        <v>167529.84994464123</v>
      </c>
      <c r="AL167" s="142">
        <f t="shared" si="455"/>
        <v>185786.90519738873</v>
      </c>
      <c r="AM167" s="142">
        <f t="shared" si="455"/>
        <v>353316.75514202996</v>
      </c>
      <c r="AO167" s="296"/>
      <c r="AP167" s="142">
        <f t="shared" si="455"/>
        <v>55406.307682185863</v>
      </c>
      <c r="AQ167" s="142">
        <f t="shared" si="455"/>
        <v>41140.608623946384</v>
      </c>
      <c r="AR167" s="142">
        <f t="shared" si="455"/>
        <v>57.624844191488769</v>
      </c>
      <c r="AS167" s="142">
        <f t="shared" si="455"/>
        <v>228.09452511467271</v>
      </c>
      <c r="AT167" s="156"/>
      <c r="AU167" s="142">
        <f t="shared" si="455"/>
        <v>0</v>
      </c>
      <c r="AV167" s="193">
        <f t="shared" si="455"/>
        <v>559.40207357396775</v>
      </c>
      <c r="AW167" s="193">
        <f t="shared" si="455"/>
        <v>0</v>
      </c>
      <c r="AX167" s="193"/>
      <c r="AY167" s="193"/>
      <c r="AZ167" s="193">
        <f t="shared" si="455"/>
        <v>0</v>
      </c>
      <c r="BA167" s="193">
        <f t="shared" si="455"/>
        <v>38.321115647202078</v>
      </c>
      <c r="BB167" s="193">
        <f t="shared" si="455"/>
        <v>49.303009373048624</v>
      </c>
      <c r="BC167" s="193">
        <f t="shared" si="455"/>
        <v>138.97196610417234</v>
      </c>
      <c r="BD167" s="193">
        <f t="shared" si="455"/>
        <v>50.35861962805393</v>
      </c>
      <c r="BE167" s="193"/>
      <c r="BF167" s="193">
        <f t="shared" si="455"/>
        <v>0</v>
      </c>
      <c r="BG167" s="193">
        <f t="shared" si="455"/>
        <v>89.358681984796021</v>
      </c>
      <c r="BH167" s="193">
        <f t="shared" si="455"/>
        <v>0</v>
      </c>
      <c r="BI167" s="193">
        <f t="shared" si="455"/>
        <v>3771.1357764239356</v>
      </c>
      <c r="BJ167" s="193">
        <f t="shared" si="455"/>
        <v>0</v>
      </c>
      <c r="BK167" s="193">
        <f t="shared" si="455"/>
        <v>193.52605078622483</v>
      </c>
      <c r="BL167" s="193">
        <f t="shared" si="455"/>
        <v>0</v>
      </c>
      <c r="BM167" s="193">
        <f t="shared" si="455"/>
        <v>1154.6182272840965</v>
      </c>
      <c r="BN167" s="193">
        <f t="shared" si="455"/>
        <v>0</v>
      </c>
      <c r="BO167" s="142">
        <f t="shared" si="455"/>
        <v>68307.535058548543</v>
      </c>
      <c r="CW167" s="269"/>
      <c r="CX167" s="269" t="s">
        <v>1070</v>
      </c>
      <c r="CZ167" s="23" t="s">
        <v>609</v>
      </c>
      <c r="DA167" s="274">
        <f t="shared" ref="DA167:DG167" si="456">CORREL($CI11:$CI60,CZ11:CZ60)</f>
        <v>0.70955652657003698</v>
      </c>
      <c r="DB167" s="273">
        <f t="shared" si="456"/>
        <v>-0.14402939389413749</v>
      </c>
      <c r="DC167" s="274">
        <f t="shared" si="456"/>
        <v>0.76168703889686862</v>
      </c>
      <c r="DD167" s="274">
        <f t="shared" si="456"/>
        <v>0.55269468893735618</v>
      </c>
      <c r="DE167" s="273">
        <f t="shared" si="456"/>
        <v>-0.40699253818681186</v>
      </c>
      <c r="DF167" s="273">
        <f t="shared" si="456"/>
        <v>4.1530560645525641E-2</v>
      </c>
      <c r="DG167" s="273">
        <f t="shared" si="456"/>
        <v>-4.1530560645525703E-2</v>
      </c>
    </row>
    <row r="168" spans="1:116">
      <c r="J168" s="153"/>
      <c r="U168" s="153"/>
      <c r="AO168" s="296"/>
      <c r="AT168" s="156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  <c r="BI168" s="193"/>
      <c r="BJ168" s="193"/>
      <c r="BK168" s="193"/>
      <c r="BL168" s="193"/>
      <c r="BM168" s="193"/>
      <c r="BN168" s="193"/>
      <c r="CW168" s="269"/>
      <c r="CX168" s="269" t="s">
        <v>1071</v>
      </c>
      <c r="CZ168" s="23" t="s">
        <v>343</v>
      </c>
      <c r="DA168" s="274">
        <f t="shared" ref="DA168:DG168" si="457">CORREL($CI62:$CI111,CZ62:CZ111)</f>
        <v>0.60918552953976779</v>
      </c>
      <c r="DB168" s="275">
        <f t="shared" si="457"/>
        <v>1.9377875423937926E-2</v>
      </c>
      <c r="DC168" s="275">
        <f t="shared" si="457"/>
        <v>4.5729662971355058E-3</v>
      </c>
      <c r="DD168" s="274">
        <f t="shared" si="457"/>
        <v>0.26577023993519144</v>
      </c>
      <c r="DE168" s="275">
        <f t="shared" si="457"/>
        <v>-0.33933281172684293</v>
      </c>
      <c r="DF168" s="275">
        <f t="shared" si="457"/>
        <v>0.19937573904061545</v>
      </c>
      <c r="DG168" s="275">
        <f t="shared" si="457"/>
        <v>-0.11656169039484628</v>
      </c>
    </row>
    <row r="169" spans="1:116">
      <c r="J169" s="153"/>
      <c r="U169" s="153"/>
      <c r="AT169" s="156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3"/>
      <c r="BN169" s="193"/>
      <c r="CZ169" s="23" t="s">
        <v>124</v>
      </c>
      <c r="DA169" s="274">
        <f t="shared" ref="DA169:DG169" si="458">CORREL($CI113:$CI162,CZ113:CZ162)</f>
        <v>0.45404945159057442</v>
      </c>
      <c r="DB169" s="275">
        <f t="shared" si="458"/>
        <v>1.1407605423382386E-2</v>
      </c>
      <c r="DC169" s="274">
        <f t="shared" si="458"/>
        <v>0.58518347529537429</v>
      </c>
      <c r="DD169" s="274">
        <f t="shared" si="458"/>
        <v>0.58443908846181558</v>
      </c>
      <c r="DE169" s="275">
        <f t="shared" si="458"/>
        <v>-0.14844422482626615</v>
      </c>
      <c r="DF169" s="275">
        <f t="shared" si="458"/>
        <v>0.2121498543204457</v>
      </c>
      <c r="DG169" s="275">
        <f t="shared" si="458"/>
        <v>-0.21516454865288676</v>
      </c>
    </row>
    <row r="170" spans="1:116">
      <c r="J170" s="153"/>
      <c r="U170" s="153"/>
      <c r="AT170" s="156"/>
      <c r="AX170" s="193"/>
      <c r="AY170" s="193"/>
      <c r="BJ170" s="176" t="s">
        <v>709</v>
      </c>
      <c r="CZ170" s="23"/>
      <c r="DA170" s="275"/>
      <c r="DB170" s="275"/>
      <c r="DC170" s="275"/>
      <c r="DD170" s="275"/>
      <c r="DE170" s="275"/>
      <c r="DF170" s="275"/>
      <c r="DG170" s="275"/>
    </row>
    <row r="171" spans="1:116">
      <c r="U171" s="153"/>
      <c r="AT171" s="156"/>
      <c r="AX171" s="193"/>
      <c r="AY171" s="193"/>
      <c r="BJ171" s="187" t="s">
        <v>710</v>
      </c>
      <c r="BL171" s="277"/>
      <c r="CZ171" s="11" t="s">
        <v>286</v>
      </c>
    </row>
    <row r="172" spans="1:116">
      <c r="AX172" s="193"/>
      <c r="AY172" s="193"/>
      <c r="BJ172" s="142" t="s">
        <v>990</v>
      </c>
      <c r="DA172" s="245" t="s">
        <v>816</v>
      </c>
      <c r="DB172" s="245" t="s">
        <v>76</v>
      </c>
      <c r="DC172" s="245" t="s">
        <v>126</v>
      </c>
      <c r="DD172" s="245" t="s">
        <v>125</v>
      </c>
      <c r="DE172" s="245" t="s">
        <v>627</v>
      </c>
      <c r="DG172" s="246" t="s">
        <v>127</v>
      </c>
    </row>
    <row r="173" spans="1:116">
      <c r="AX173" s="193"/>
      <c r="AY173" s="193"/>
      <c r="BJ173" s="142">
        <f>100*BJ98/BJ61</f>
        <v>0.92213150464374694</v>
      </c>
      <c r="BK173" s="142" t="s">
        <v>991</v>
      </c>
      <c r="CZ173" s="23" t="s">
        <v>609</v>
      </c>
      <c r="DA173" s="276">
        <f>(0.55*DA174)+(0.45*DA175)</f>
        <v>0.52</v>
      </c>
      <c r="DB173" s="276"/>
      <c r="DC173" s="276">
        <f>(0.55*DC174)+(0.45*DC175)</f>
        <v>0.1575</v>
      </c>
      <c r="DD173" s="276">
        <f>(0.55*DD174)+(0.45*DD175)</f>
        <v>0.32250000000000001</v>
      </c>
      <c r="DH173" s="1" t="s">
        <v>71</v>
      </c>
    </row>
    <row r="174" spans="1:116">
      <c r="CZ174" s="23" t="s">
        <v>343</v>
      </c>
      <c r="DA174" s="276">
        <v>0.7</v>
      </c>
      <c r="DB174" s="276"/>
      <c r="DC174" s="276"/>
      <c r="DD174" s="276">
        <v>0.3</v>
      </c>
    </row>
    <row r="175" spans="1:116">
      <c r="CZ175" s="23" t="s">
        <v>124</v>
      </c>
      <c r="DA175" s="276">
        <v>0.3</v>
      </c>
      <c r="DB175" s="276"/>
      <c r="DC175" s="276">
        <v>0.35</v>
      </c>
      <c r="DD175" s="276">
        <v>0.35</v>
      </c>
    </row>
  </sheetData>
  <sortState ref="A11:XFD162">
    <sortCondition ref="D11:D162"/>
    <sortCondition ref="C11:C162"/>
    <sortCondition ref="B11:B162"/>
  </sortState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W167"/>
  <sheetViews>
    <sheetView workbookViewId="0">
      <pane xSplit="10040" ySplit="5160" topLeftCell="H87" activePane="bottomLeft"/>
      <selection activeCell="C7" sqref="C7:C9"/>
      <selection pane="topRight" activeCell="Q1" sqref="Q1:Q1048576"/>
      <selection pane="bottomLeft" activeCell="A106" sqref="A106:XFD106"/>
      <selection pane="bottomRight" activeCell="R60" sqref="R60"/>
    </sheetView>
  </sheetViews>
  <sheetFormatPr baseColWidth="10" defaultRowHeight="15"/>
  <cols>
    <col min="1" max="1" width="9" style="1" customWidth="1"/>
    <col min="2" max="2" width="8.1640625" style="1" customWidth="1"/>
    <col min="3" max="3" width="10.83203125" style="1"/>
    <col min="4" max="4" width="21.33203125" style="1" customWidth="1"/>
    <col min="5" max="5" width="11.33203125" style="1" customWidth="1"/>
    <col min="6" max="6" width="3.83203125" style="1" customWidth="1"/>
    <col min="7" max="10" width="10.83203125" style="1"/>
    <col min="11" max="11" width="11.83203125" style="1" customWidth="1"/>
    <col min="12" max="12" width="12" style="315" customWidth="1"/>
    <col min="13" max="13" width="13.5" style="315" customWidth="1"/>
    <col min="14" max="15" width="13.1640625" style="315" customWidth="1"/>
    <col min="16" max="16" width="3.83203125" style="315" customWidth="1"/>
    <col min="17" max="17" width="15.83203125" style="315" customWidth="1"/>
    <col min="18" max="18" width="17" style="315" customWidth="1"/>
    <col min="19" max="19" width="3.83203125" style="315" customWidth="1"/>
    <col min="20" max="21" width="10.83203125" style="315"/>
    <col min="22" max="22" width="12.6640625" style="315" customWidth="1"/>
    <col min="23" max="23" width="14.6640625" style="1" customWidth="1"/>
    <col min="24" max="16384" width="10.83203125" style="1"/>
  </cols>
  <sheetData>
    <row r="1" spans="1:23" ht="18">
      <c r="C1" s="282" t="s">
        <v>908</v>
      </c>
      <c r="D1" s="283" t="s">
        <v>909</v>
      </c>
    </row>
    <row r="2" spans="1:23" ht="18">
      <c r="C2" s="282"/>
      <c r="D2" s="283"/>
      <c r="E2" s="1" t="s">
        <v>901</v>
      </c>
      <c r="G2" s="1" t="s">
        <v>1153</v>
      </c>
    </row>
    <row r="3" spans="1:23" ht="17">
      <c r="E3" s="10" t="s">
        <v>910</v>
      </c>
      <c r="G3" s="10" t="s">
        <v>1123</v>
      </c>
      <c r="Q3" s="321" t="s">
        <v>898</v>
      </c>
      <c r="T3" s="321" t="s">
        <v>1067</v>
      </c>
    </row>
    <row r="4" spans="1:23" ht="17">
      <c r="L4" s="320" t="s">
        <v>1055</v>
      </c>
      <c r="Q4" s="321" t="s">
        <v>1056</v>
      </c>
      <c r="T4" s="321" t="s">
        <v>1068</v>
      </c>
    </row>
    <row r="5" spans="1:23">
      <c r="E5" s="278" t="s">
        <v>731</v>
      </c>
      <c r="I5" s="1" t="s">
        <v>1120</v>
      </c>
      <c r="L5" s="320" t="s">
        <v>1063</v>
      </c>
    </row>
    <row r="6" spans="1:23">
      <c r="E6" s="278" t="s">
        <v>732</v>
      </c>
      <c r="I6" s="1" t="s">
        <v>1121</v>
      </c>
      <c r="K6" s="293" t="s">
        <v>403</v>
      </c>
      <c r="L6" s="316" t="s">
        <v>1077</v>
      </c>
      <c r="Q6" s="317" t="s">
        <v>1061</v>
      </c>
      <c r="R6" s="317"/>
    </row>
    <row r="7" spans="1:23">
      <c r="A7" s="23" t="s">
        <v>733</v>
      </c>
      <c r="B7" s="23"/>
      <c r="C7" s="120" t="s">
        <v>734</v>
      </c>
      <c r="E7" s="278" t="s">
        <v>735</v>
      </c>
      <c r="H7" s="285"/>
      <c r="I7" s="278" t="s">
        <v>1021</v>
      </c>
      <c r="J7" s="278" t="s">
        <v>620</v>
      </c>
      <c r="K7" s="293" t="s">
        <v>404</v>
      </c>
      <c r="L7" s="315" t="s">
        <v>396</v>
      </c>
      <c r="Q7" s="317" t="s">
        <v>1062</v>
      </c>
      <c r="R7" s="324" t="s">
        <v>962</v>
      </c>
      <c r="T7" s="317" t="s">
        <v>911</v>
      </c>
      <c r="U7" s="317" t="s">
        <v>890</v>
      </c>
      <c r="V7" s="317" t="s">
        <v>1060</v>
      </c>
    </row>
    <row r="8" spans="1:23">
      <c r="A8" s="23" t="s">
        <v>736</v>
      </c>
      <c r="B8" s="23"/>
      <c r="C8" s="287" t="s">
        <v>737</v>
      </c>
      <c r="E8" s="279" t="s">
        <v>738</v>
      </c>
      <c r="H8" s="278"/>
      <c r="I8" s="278" t="s">
        <v>1119</v>
      </c>
      <c r="J8" s="278" t="s">
        <v>621</v>
      </c>
      <c r="K8" s="293" t="s">
        <v>1122</v>
      </c>
      <c r="L8" s="317" t="s">
        <v>72</v>
      </c>
      <c r="M8" s="317" t="s">
        <v>73</v>
      </c>
      <c r="N8" s="317" t="s">
        <v>100</v>
      </c>
      <c r="O8" s="317" t="s">
        <v>1150</v>
      </c>
      <c r="Q8" s="317" t="s">
        <v>961</v>
      </c>
      <c r="R8" s="243" t="s">
        <v>1033</v>
      </c>
      <c r="T8" s="317" t="s">
        <v>1057</v>
      </c>
      <c r="U8" s="317" t="s">
        <v>1058</v>
      </c>
      <c r="V8" s="317" t="s">
        <v>1059</v>
      </c>
      <c r="W8" s="243" t="s">
        <v>1033</v>
      </c>
    </row>
    <row r="9" spans="1:23">
      <c r="A9" s="135" t="s">
        <v>739</v>
      </c>
      <c r="B9" s="135" t="s">
        <v>740</v>
      </c>
      <c r="C9" s="288" t="s">
        <v>963</v>
      </c>
      <c r="E9" s="298" t="s">
        <v>964</v>
      </c>
      <c r="G9" s="134" t="s">
        <v>1020</v>
      </c>
      <c r="H9" s="298" t="s">
        <v>890</v>
      </c>
      <c r="I9" s="298" t="s">
        <v>394</v>
      </c>
      <c r="J9" s="298" t="s">
        <v>402</v>
      </c>
      <c r="K9" s="294" t="s">
        <v>402</v>
      </c>
      <c r="L9" s="318" t="s">
        <v>1065</v>
      </c>
      <c r="M9" s="318" t="s">
        <v>1065</v>
      </c>
      <c r="N9" s="318" t="s">
        <v>1065</v>
      </c>
      <c r="O9" s="318" t="s">
        <v>395</v>
      </c>
      <c r="Q9" s="318" t="s">
        <v>899</v>
      </c>
      <c r="R9" s="318" t="s">
        <v>900</v>
      </c>
      <c r="T9" s="318" t="s">
        <v>622</v>
      </c>
      <c r="U9" s="318" t="s">
        <v>622</v>
      </c>
      <c r="V9" s="318" t="s">
        <v>622</v>
      </c>
      <c r="W9" s="134" t="s">
        <v>1069</v>
      </c>
    </row>
    <row r="10" spans="1:23">
      <c r="A10" s="25">
        <v>1</v>
      </c>
      <c r="B10" s="1">
        <v>1</v>
      </c>
      <c r="C10" s="122">
        <v>0</v>
      </c>
      <c r="D10" s="25" t="s">
        <v>123</v>
      </c>
      <c r="E10" s="301">
        <f>E61+E112</f>
        <v>59511.408018445793</v>
      </c>
      <c r="G10" s="301">
        <f>G61+G112</f>
        <v>66468.937268095324</v>
      </c>
      <c r="H10" s="301">
        <f t="shared" ref="H10:J10" si="0">H61+H112</f>
        <v>948.41717324888953</v>
      </c>
      <c r="I10" s="301">
        <f t="shared" si="0"/>
        <v>1793.1786636228153</v>
      </c>
      <c r="J10" s="301">
        <f t="shared" si="0"/>
        <v>69210.53310496702</v>
      </c>
      <c r="K10" s="313">
        <f>E10/J10</f>
        <v>0.85986056382760112</v>
      </c>
      <c r="L10" s="315">
        <f>L61+L112</f>
        <v>57943.838502150611</v>
      </c>
      <c r="M10" s="315">
        <f>M61+M112</f>
        <v>223.54205687248066</v>
      </c>
      <c r="N10" s="315">
        <f t="shared" ref="N10:O10" si="1">N61+N112</f>
        <v>1344.0274594227053</v>
      </c>
      <c r="O10" s="315">
        <f t="shared" si="1"/>
        <v>59511.4080184458</v>
      </c>
      <c r="Q10" s="315">
        <v>0</v>
      </c>
      <c r="R10" s="315">
        <v>0</v>
      </c>
      <c r="T10" s="315">
        <f>T61+T112</f>
        <v>8525.0987659447128</v>
      </c>
      <c r="U10" s="315">
        <f>U61+U112</f>
        <v>724.87511637640887</v>
      </c>
      <c r="V10" s="315">
        <f>V61+V112</f>
        <v>449.15120420010999</v>
      </c>
      <c r="W10" s="315">
        <f>W61+W112</f>
        <v>4213.4634336201516</v>
      </c>
    </row>
    <row r="11" spans="1:23">
      <c r="A11" s="25">
        <v>7</v>
      </c>
      <c r="B11" s="1">
        <v>1</v>
      </c>
      <c r="C11" s="122">
        <v>0</v>
      </c>
      <c r="D11" s="25" t="s">
        <v>965</v>
      </c>
      <c r="E11" s="301">
        <f t="shared" ref="E11:E59" si="2">E62+E113</f>
        <v>247738.01968059738</v>
      </c>
      <c r="G11" s="301">
        <f t="shared" ref="G11:J11" si="3">G62+G113</f>
        <v>262990.3794746616</v>
      </c>
      <c r="H11" s="301">
        <f t="shared" si="3"/>
        <v>1625.6349668656385</v>
      </c>
      <c r="I11" s="301">
        <f t="shared" si="3"/>
        <v>539.00145595861079</v>
      </c>
      <c r="J11" s="301">
        <f t="shared" si="3"/>
        <v>265155.01589748584</v>
      </c>
      <c r="K11" s="313">
        <f t="shared" ref="K11:K74" si="4">E11/J11</f>
        <v>0.93431391008035014</v>
      </c>
      <c r="L11" s="315">
        <f t="shared" ref="L11:O59" si="5">L62+L113</f>
        <v>246997.6015635136</v>
      </c>
      <c r="M11" s="315">
        <f t="shared" si="5"/>
        <v>386.25543106303951</v>
      </c>
      <c r="N11" s="315">
        <f t="shared" si="5"/>
        <v>354.16268602072432</v>
      </c>
      <c r="O11" s="315">
        <f t="shared" si="5"/>
        <v>247738.01968059735</v>
      </c>
      <c r="Q11" s="315">
        <v>0</v>
      </c>
      <c r="R11" s="315">
        <v>0</v>
      </c>
      <c r="T11" s="315">
        <f t="shared" ref="T11:V59" si="6">T62+T113</f>
        <v>15992.777911147987</v>
      </c>
      <c r="U11" s="315">
        <f t="shared" si="6"/>
        <v>1239.3795358025991</v>
      </c>
      <c r="V11" s="315">
        <f t="shared" si="6"/>
        <v>184.83876993788647</v>
      </c>
      <c r="W11" s="315">
        <f t="shared" ref="W11" si="7">W62+W113</f>
        <v>6966.1263274864295</v>
      </c>
    </row>
    <row r="12" spans="1:23">
      <c r="A12" s="25">
        <v>26</v>
      </c>
      <c r="B12" s="1">
        <v>1</v>
      </c>
      <c r="C12" s="122">
        <v>0</v>
      </c>
      <c r="D12" s="221" t="s">
        <v>966</v>
      </c>
      <c r="E12" s="301">
        <f t="shared" si="2"/>
        <v>231815.41121330787</v>
      </c>
      <c r="G12" s="301">
        <f t="shared" ref="G12:J12" si="8">G63+G114</f>
        <v>261621.7198545438</v>
      </c>
      <c r="H12" s="301">
        <f t="shared" si="8"/>
        <v>3002.6813799993224</v>
      </c>
      <c r="I12" s="301">
        <f t="shared" si="8"/>
        <v>2984.0947446661785</v>
      </c>
      <c r="J12" s="301">
        <f t="shared" si="8"/>
        <v>267608.49597920931</v>
      </c>
      <c r="K12" s="313">
        <f t="shared" si="4"/>
        <v>0.8662483243107415</v>
      </c>
      <c r="L12" s="315">
        <f t="shared" si="5"/>
        <v>228214.64951007205</v>
      </c>
      <c r="M12" s="315">
        <f t="shared" si="5"/>
        <v>1268.6480777055961</v>
      </c>
      <c r="N12" s="315">
        <f t="shared" si="5"/>
        <v>2332.1136255302181</v>
      </c>
      <c r="O12" s="315">
        <f t="shared" si="5"/>
        <v>231815.41121330785</v>
      </c>
      <c r="Q12" s="315">
        <v>0</v>
      </c>
      <c r="R12" s="315">
        <v>0</v>
      </c>
      <c r="T12" s="315">
        <f t="shared" si="6"/>
        <v>33407.070344471758</v>
      </c>
      <c r="U12" s="315">
        <f t="shared" si="6"/>
        <v>1734.0333022937264</v>
      </c>
      <c r="V12" s="315">
        <f t="shared" si="6"/>
        <v>651.98111913596051</v>
      </c>
      <c r="W12" s="315">
        <f t="shared" ref="W12" si="9">W63+W114</f>
        <v>14005.342981422627</v>
      </c>
    </row>
    <row r="13" spans="1:23">
      <c r="A13" s="25">
        <v>27</v>
      </c>
      <c r="B13" s="1">
        <v>1</v>
      </c>
      <c r="C13" s="122">
        <v>0</v>
      </c>
      <c r="D13" s="221" t="s">
        <v>765</v>
      </c>
      <c r="E13" s="301">
        <f t="shared" si="2"/>
        <v>62591.74374917541</v>
      </c>
      <c r="G13" s="301">
        <f t="shared" ref="G13:J13" si="10">G64+G115</f>
        <v>68495.861762204004</v>
      </c>
      <c r="H13" s="301">
        <f t="shared" si="10"/>
        <v>1034.1981005517157</v>
      </c>
      <c r="I13" s="301">
        <f t="shared" si="10"/>
        <v>957.60600359996499</v>
      </c>
      <c r="J13" s="301">
        <f t="shared" si="10"/>
        <v>70487.665866355674</v>
      </c>
      <c r="K13" s="313">
        <f t="shared" si="4"/>
        <v>0.8879815068333955</v>
      </c>
      <c r="L13" s="315">
        <f t="shared" si="5"/>
        <v>61584.778569361661</v>
      </c>
      <c r="M13" s="315">
        <f t="shared" si="5"/>
        <v>319.57892681244135</v>
      </c>
      <c r="N13" s="315">
        <f t="shared" si="5"/>
        <v>687.38625300131673</v>
      </c>
      <c r="O13" s="315">
        <f t="shared" si="5"/>
        <v>62591.743749175417</v>
      </c>
      <c r="Q13" s="315">
        <v>0</v>
      </c>
      <c r="R13" s="315">
        <v>0</v>
      </c>
      <c r="T13" s="315">
        <f t="shared" si="6"/>
        <v>6911.0831928423449</v>
      </c>
      <c r="U13" s="315">
        <f t="shared" si="6"/>
        <v>714.6191737392744</v>
      </c>
      <c r="V13" s="315">
        <f t="shared" si="6"/>
        <v>270.21975059864826</v>
      </c>
      <c r="W13" s="315">
        <f t="shared" ref="W13" si="11">W64+W115</f>
        <v>2984.8390723844077</v>
      </c>
    </row>
    <row r="14" spans="1:23">
      <c r="A14" s="25">
        <v>34</v>
      </c>
      <c r="B14" s="1">
        <v>1</v>
      </c>
      <c r="C14" s="122">
        <v>0</v>
      </c>
      <c r="D14" s="221" t="s">
        <v>808</v>
      </c>
      <c r="E14" s="301">
        <f t="shared" si="2"/>
        <v>178651.41760225515</v>
      </c>
      <c r="G14" s="301">
        <f t="shared" ref="G14:J14" si="12">G65+G116</f>
        <v>188536.91734428811</v>
      </c>
      <c r="H14" s="301">
        <f t="shared" si="12"/>
        <v>1828.6873986231324</v>
      </c>
      <c r="I14" s="301">
        <f t="shared" si="12"/>
        <v>1020.286648292195</v>
      </c>
      <c r="J14" s="301">
        <f t="shared" si="12"/>
        <v>191385.89139120345</v>
      </c>
      <c r="K14" s="313">
        <f t="shared" si="4"/>
        <v>0.93346179440720467</v>
      </c>
      <c r="L14" s="315">
        <f t="shared" si="5"/>
        <v>177459.03446025177</v>
      </c>
      <c r="M14" s="315">
        <f t="shared" si="5"/>
        <v>494.45573164618582</v>
      </c>
      <c r="N14" s="315">
        <f t="shared" si="5"/>
        <v>697.92741035720474</v>
      </c>
      <c r="O14" s="315">
        <f t="shared" si="5"/>
        <v>178651.41760225515</v>
      </c>
      <c r="Q14" s="315">
        <v>0</v>
      </c>
      <c r="R14" s="315">
        <v>0</v>
      </c>
      <c r="T14" s="315">
        <f t="shared" si="6"/>
        <v>11077.882884036337</v>
      </c>
      <c r="U14" s="315">
        <f t="shared" si="6"/>
        <v>1334.2316669769466</v>
      </c>
      <c r="V14" s="315">
        <f t="shared" si="6"/>
        <v>322.35923793499018</v>
      </c>
      <c r="W14" s="315">
        <f t="shared" ref="W14" si="13">W65+W116</f>
        <v>12709.294724286727</v>
      </c>
    </row>
    <row r="15" spans="1:23">
      <c r="A15" s="25">
        <v>37</v>
      </c>
      <c r="B15" s="1">
        <v>1</v>
      </c>
      <c r="C15" s="122">
        <v>0</v>
      </c>
      <c r="D15" s="221" t="s">
        <v>912</v>
      </c>
      <c r="E15" s="301">
        <f t="shared" si="2"/>
        <v>93162.395713907143</v>
      </c>
      <c r="G15" s="301">
        <f t="shared" ref="G15:J15" si="14">G66+G117</f>
        <v>252488.99694276476</v>
      </c>
      <c r="H15" s="301">
        <f t="shared" si="14"/>
        <v>26422.694514117706</v>
      </c>
      <c r="I15" s="301">
        <f t="shared" si="14"/>
        <v>19276.687251547733</v>
      </c>
      <c r="J15" s="301">
        <f t="shared" si="14"/>
        <v>298188.37870843022</v>
      </c>
      <c r="K15" s="313">
        <f t="shared" si="4"/>
        <v>0.31242798970714314</v>
      </c>
      <c r="L15" s="315">
        <f t="shared" si="5"/>
        <v>86024.13981852401</v>
      </c>
      <c r="M15" s="315">
        <f t="shared" si="5"/>
        <v>2341.759303643802</v>
      </c>
      <c r="N15" s="315">
        <f t="shared" si="5"/>
        <v>4796.496591739312</v>
      </c>
      <c r="O15" s="315">
        <f t="shared" si="5"/>
        <v>93162.395713907128</v>
      </c>
      <c r="Q15" s="315">
        <v>0</v>
      </c>
      <c r="R15" s="315">
        <v>0</v>
      </c>
      <c r="T15" s="315">
        <f t="shared" si="6"/>
        <v>166464.85712424075</v>
      </c>
      <c r="U15" s="315">
        <f t="shared" si="6"/>
        <v>24080.935210473905</v>
      </c>
      <c r="V15" s="315">
        <f t="shared" si="6"/>
        <v>14480.190659808421</v>
      </c>
      <c r="W15" s="315">
        <f t="shared" ref="W15" si="15">W66+W117</f>
        <v>60346.932940690349</v>
      </c>
    </row>
    <row r="16" spans="1:23">
      <c r="A16" s="25">
        <v>10</v>
      </c>
      <c r="B16" s="1">
        <v>2</v>
      </c>
      <c r="C16" s="122">
        <v>0</v>
      </c>
      <c r="D16" s="25" t="s">
        <v>1129</v>
      </c>
      <c r="E16" s="301">
        <f t="shared" si="2"/>
        <v>515409.12490789226</v>
      </c>
      <c r="G16" s="301">
        <f t="shared" ref="G16:J16" si="16">G67+G118</f>
        <v>561344.58351465117</v>
      </c>
      <c r="H16" s="301">
        <f t="shared" si="16"/>
        <v>1907.3573328631007</v>
      </c>
      <c r="I16" s="301">
        <f t="shared" si="16"/>
        <v>434.57327060336462</v>
      </c>
      <c r="J16" s="301">
        <f t="shared" si="16"/>
        <v>563686.51411811763</v>
      </c>
      <c r="K16" s="313">
        <f t="shared" si="4"/>
        <v>0.91435418800863999</v>
      </c>
      <c r="L16" s="315">
        <f t="shared" si="5"/>
        <v>514481.39930374909</v>
      </c>
      <c r="M16" s="315">
        <f t="shared" si="5"/>
        <v>683.59940709182604</v>
      </c>
      <c r="N16" s="315">
        <f t="shared" si="5"/>
        <v>244.1261970513554</v>
      </c>
      <c r="O16" s="315">
        <f t="shared" si="5"/>
        <v>515409.12490789231</v>
      </c>
      <c r="Q16" s="315">
        <v>0</v>
      </c>
      <c r="R16" s="315">
        <v>0</v>
      </c>
      <c r="T16" s="315">
        <f t="shared" si="6"/>
        <v>46863.184210902044</v>
      </c>
      <c r="U16" s="315">
        <f t="shared" si="6"/>
        <v>1223.7579257712746</v>
      </c>
      <c r="V16" s="315">
        <f t="shared" si="6"/>
        <v>190.44707355200921</v>
      </c>
      <c r="W16" s="315">
        <f t="shared" ref="W16" si="17">W67+W118</f>
        <v>10085.340117296417</v>
      </c>
    </row>
    <row r="17" spans="1:23">
      <c r="A17" s="25">
        <v>14</v>
      </c>
      <c r="B17" s="1">
        <v>2</v>
      </c>
      <c r="C17" s="122">
        <v>0</v>
      </c>
      <c r="D17" s="25" t="s">
        <v>846</v>
      </c>
      <c r="E17" s="301">
        <f t="shared" si="2"/>
        <v>384232.13159309613</v>
      </c>
      <c r="G17" s="301">
        <f t="shared" ref="G17:J17" si="18">G68+G119</f>
        <v>420778.47916258156</v>
      </c>
      <c r="H17" s="301">
        <f t="shared" si="18"/>
        <v>3227.5497504843047</v>
      </c>
      <c r="I17" s="301">
        <f t="shared" si="18"/>
        <v>891.74175706497522</v>
      </c>
      <c r="J17" s="301">
        <f t="shared" si="18"/>
        <v>424897.77067013085</v>
      </c>
      <c r="K17" s="313">
        <f t="shared" si="4"/>
        <v>0.90429312205404466</v>
      </c>
      <c r="L17" s="315">
        <f t="shared" si="5"/>
        <v>383006.39431100769</v>
      </c>
      <c r="M17" s="315">
        <f t="shared" si="5"/>
        <v>916.25772335801537</v>
      </c>
      <c r="N17" s="315">
        <f t="shared" si="5"/>
        <v>309.4795587303613</v>
      </c>
      <c r="O17" s="315">
        <f t="shared" si="5"/>
        <v>384232.13159309607</v>
      </c>
      <c r="Q17" s="315">
        <v>0</v>
      </c>
      <c r="R17" s="315">
        <v>0</v>
      </c>
      <c r="T17" s="315">
        <f t="shared" si="6"/>
        <v>37772.084851573847</v>
      </c>
      <c r="U17" s="315">
        <f t="shared" si="6"/>
        <v>2311.2920271262892</v>
      </c>
      <c r="V17" s="315">
        <f t="shared" si="6"/>
        <v>582.26219833461391</v>
      </c>
      <c r="W17" s="315">
        <f t="shared" ref="W17" si="19">W68+W119</f>
        <v>18184.33208368783</v>
      </c>
    </row>
    <row r="18" spans="1:23">
      <c r="A18" s="25">
        <v>28</v>
      </c>
      <c r="B18" s="1">
        <v>2</v>
      </c>
      <c r="C18" s="122">
        <v>0</v>
      </c>
      <c r="D18" s="221" t="s">
        <v>551</v>
      </c>
      <c r="E18" s="301">
        <f t="shared" si="2"/>
        <v>155555.69353117308</v>
      </c>
      <c r="G18" s="301">
        <f t="shared" ref="G18:J18" si="20">G69+G120</f>
        <v>126504.70180627237</v>
      </c>
      <c r="H18" s="301">
        <f t="shared" si="20"/>
        <v>1484.0767924410172</v>
      </c>
      <c r="I18" s="301">
        <f t="shared" si="20"/>
        <v>46112.958102031975</v>
      </c>
      <c r="J18" s="301">
        <f t="shared" si="20"/>
        <v>174101.73670074536</v>
      </c>
      <c r="K18" s="313">
        <f t="shared" si="4"/>
        <v>0.8934758290122623</v>
      </c>
      <c r="L18" s="315">
        <f t="shared" si="5"/>
        <v>115180.91860081496</v>
      </c>
      <c r="M18" s="315">
        <f t="shared" si="5"/>
        <v>-0.20051086965044868</v>
      </c>
      <c r="N18" s="315">
        <f t="shared" si="5"/>
        <v>40374.975441227791</v>
      </c>
      <c r="O18" s="315">
        <f t="shared" si="5"/>
        <v>155555.69353117308</v>
      </c>
      <c r="Q18" s="315">
        <v>0</v>
      </c>
      <c r="R18" s="315">
        <v>0</v>
      </c>
      <c r="T18" s="315">
        <f t="shared" si="6"/>
        <v>11323.783205457406</v>
      </c>
      <c r="U18" s="315">
        <f t="shared" si="6"/>
        <v>1484.2773033106678</v>
      </c>
      <c r="V18" s="315">
        <f t="shared" si="6"/>
        <v>5737.9826608041822</v>
      </c>
      <c r="W18" s="315">
        <f t="shared" ref="W18" si="21">W69+W120</f>
        <v>21557.000880488202</v>
      </c>
    </row>
    <row r="19" spans="1:23">
      <c r="A19" s="25">
        <v>31</v>
      </c>
      <c r="B19" s="1">
        <v>2</v>
      </c>
      <c r="C19" s="122">
        <v>0</v>
      </c>
      <c r="D19" s="221" t="s">
        <v>565</v>
      </c>
      <c r="E19" s="301">
        <f t="shared" si="2"/>
        <v>470131.84898860677</v>
      </c>
      <c r="G19" s="301">
        <f t="shared" ref="G19:J19" si="22">G70+G121</f>
        <v>623302.5159055941</v>
      </c>
      <c r="H19" s="301">
        <f t="shared" si="22"/>
        <v>3824.47866605933</v>
      </c>
      <c r="I19" s="301">
        <f t="shared" si="22"/>
        <v>1878.5492681301603</v>
      </c>
      <c r="J19" s="301">
        <f t="shared" si="22"/>
        <v>629005.54383978364</v>
      </c>
      <c r="K19" s="313">
        <f t="shared" si="4"/>
        <v>0.74742083530563574</v>
      </c>
      <c r="L19" s="315">
        <f t="shared" si="5"/>
        <v>467673.76378380641</v>
      </c>
      <c r="M19" s="315">
        <f t="shared" si="5"/>
        <v>1394.6721309680909</v>
      </c>
      <c r="N19" s="315">
        <f t="shared" si="5"/>
        <v>1063.4130738322519</v>
      </c>
      <c r="O19" s="315">
        <f t="shared" si="5"/>
        <v>470131.84898860671</v>
      </c>
      <c r="Q19" s="315">
        <v>0</v>
      </c>
      <c r="R19" s="315">
        <v>0</v>
      </c>
      <c r="T19" s="315">
        <f t="shared" si="6"/>
        <v>155628.75212178766</v>
      </c>
      <c r="U19" s="315">
        <f t="shared" si="6"/>
        <v>2429.8065350912393</v>
      </c>
      <c r="V19" s="315">
        <f t="shared" si="6"/>
        <v>815.13619429790833</v>
      </c>
      <c r="W19" s="315">
        <f t="shared" ref="W19" si="23">W70+W121</f>
        <v>21273.088317485141</v>
      </c>
    </row>
    <row r="20" spans="1:23">
      <c r="A20" s="25">
        <v>36</v>
      </c>
      <c r="B20" s="1">
        <v>2</v>
      </c>
      <c r="C20" s="122">
        <v>0</v>
      </c>
      <c r="D20" s="221" t="s">
        <v>570</v>
      </c>
      <c r="E20" s="301">
        <f t="shared" si="2"/>
        <v>458552.11949486547</v>
      </c>
      <c r="G20" s="301">
        <f t="shared" ref="G20:J20" si="24">G71+G122</f>
        <v>494429.27713899151</v>
      </c>
      <c r="H20" s="301">
        <f t="shared" si="24"/>
        <v>2274.4700339579558</v>
      </c>
      <c r="I20" s="301">
        <f t="shared" si="24"/>
        <v>2465.3820904938384</v>
      </c>
      <c r="J20" s="301">
        <f t="shared" si="24"/>
        <v>499169.12926344335</v>
      </c>
      <c r="K20" s="313">
        <f t="shared" si="4"/>
        <v>0.91863076583179148</v>
      </c>
      <c r="L20" s="315">
        <f t="shared" si="5"/>
        <v>455692.16204262967</v>
      </c>
      <c r="M20" s="315">
        <f t="shared" si="5"/>
        <v>951.71954668420324</v>
      </c>
      <c r="N20" s="315">
        <f t="shared" si="5"/>
        <v>1908.2379055515855</v>
      </c>
      <c r="O20" s="315">
        <f t="shared" si="5"/>
        <v>458552.11949486542</v>
      </c>
      <c r="Q20" s="315">
        <v>0</v>
      </c>
      <c r="R20" s="315">
        <v>0</v>
      </c>
      <c r="T20" s="315">
        <f t="shared" si="6"/>
        <v>38737.115096361893</v>
      </c>
      <c r="U20" s="315">
        <f t="shared" si="6"/>
        <v>1322.7504872737527</v>
      </c>
      <c r="V20" s="315">
        <f t="shared" si="6"/>
        <v>557.14418494225288</v>
      </c>
      <c r="W20" s="315">
        <f t="shared" ref="W20" si="25">W71+W122</f>
        <v>30527.516207801262</v>
      </c>
    </row>
    <row r="21" spans="1:23">
      <c r="A21" s="25">
        <v>45</v>
      </c>
      <c r="B21" s="1">
        <v>2</v>
      </c>
      <c r="C21" s="122">
        <v>0</v>
      </c>
      <c r="D21" s="221" t="s">
        <v>725</v>
      </c>
      <c r="E21" s="301">
        <f t="shared" si="2"/>
        <v>395457.63312508975</v>
      </c>
      <c r="G21" s="301">
        <f t="shared" ref="G21:J21" si="26">G72+G123</f>
        <v>430727.59319106571</v>
      </c>
      <c r="H21" s="301">
        <f t="shared" si="26"/>
        <v>3274.4075193337585</v>
      </c>
      <c r="I21" s="301">
        <f t="shared" si="26"/>
        <v>753.3082650976412</v>
      </c>
      <c r="J21" s="301">
        <f t="shared" si="26"/>
        <v>434755.30897549714</v>
      </c>
      <c r="K21" s="313">
        <f t="shared" si="4"/>
        <v>0.90960966999342097</v>
      </c>
      <c r="L21" s="315">
        <f t="shared" si="5"/>
        <v>393518.21751279093</v>
      </c>
      <c r="M21" s="315">
        <f t="shared" si="5"/>
        <v>1634.6331759440634</v>
      </c>
      <c r="N21" s="315">
        <f t="shared" si="5"/>
        <v>304.78243635476809</v>
      </c>
      <c r="O21" s="315">
        <f t="shared" si="5"/>
        <v>395457.63312508975</v>
      </c>
      <c r="Q21" s="315">
        <v>0</v>
      </c>
      <c r="R21" s="315">
        <v>0</v>
      </c>
      <c r="T21" s="315">
        <f t="shared" si="6"/>
        <v>37209.375678274781</v>
      </c>
      <c r="U21" s="315">
        <f t="shared" si="6"/>
        <v>1639.7743433896951</v>
      </c>
      <c r="V21" s="315">
        <f t="shared" si="6"/>
        <v>448.5258287428731</v>
      </c>
      <c r="W21" s="315">
        <f t="shared" ref="W21" si="27">W72+W123</f>
        <v>18152.866613472419</v>
      </c>
    </row>
    <row r="22" spans="1:23">
      <c r="A22" s="25">
        <v>6</v>
      </c>
      <c r="B22" s="1">
        <v>3</v>
      </c>
      <c r="C22" s="122">
        <v>0</v>
      </c>
      <c r="D22" s="25" t="s">
        <v>616</v>
      </c>
      <c r="E22" s="301">
        <f t="shared" si="2"/>
        <v>192239.03870512595</v>
      </c>
      <c r="G22" s="301">
        <f t="shared" ref="G22:J22" si="28">G73+G124</f>
        <v>297646.89626067667</v>
      </c>
      <c r="H22" s="301">
        <f t="shared" si="28"/>
        <v>2233.9240809022053</v>
      </c>
      <c r="I22" s="301">
        <f t="shared" si="28"/>
        <v>930.14926927752458</v>
      </c>
      <c r="J22" s="301">
        <f t="shared" si="28"/>
        <v>300810.96961085638</v>
      </c>
      <c r="K22" s="313">
        <f t="shared" si="4"/>
        <v>0.63906924323210579</v>
      </c>
      <c r="L22" s="315">
        <f t="shared" si="5"/>
        <v>191356.065622761</v>
      </c>
      <c r="M22" s="315">
        <f t="shared" si="5"/>
        <v>505.79526904983783</v>
      </c>
      <c r="N22" s="315">
        <f t="shared" si="5"/>
        <v>377.17781331511162</v>
      </c>
      <c r="O22" s="315">
        <f t="shared" si="5"/>
        <v>192239.03870512597</v>
      </c>
      <c r="Q22" s="315">
        <v>0</v>
      </c>
      <c r="R22" s="315">
        <v>0</v>
      </c>
      <c r="T22" s="315">
        <f t="shared" si="6"/>
        <v>106290.83063791564</v>
      </c>
      <c r="U22" s="315">
        <f t="shared" si="6"/>
        <v>1728.1288118523676</v>
      </c>
      <c r="V22" s="315">
        <f t="shared" si="6"/>
        <v>552.97145596241296</v>
      </c>
      <c r="W22" s="315">
        <f t="shared" ref="W22" si="29">W73+W124</f>
        <v>22756.361757928833</v>
      </c>
    </row>
    <row r="23" spans="1:23">
      <c r="A23" s="25">
        <v>15</v>
      </c>
      <c r="B23" s="1">
        <v>3</v>
      </c>
      <c r="C23" s="122">
        <v>0</v>
      </c>
      <c r="D23" s="25" t="s">
        <v>490</v>
      </c>
      <c r="E23" s="301">
        <f t="shared" si="2"/>
        <v>169650.24168284016</v>
      </c>
      <c r="G23" s="301">
        <f t="shared" ref="G23:J23" si="30">G74+G125</f>
        <v>198098.84014517747</v>
      </c>
      <c r="H23" s="301">
        <f t="shared" si="30"/>
        <v>2079.1937482728522</v>
      </c>
      <c r="I23" s="301">
        <f t="shared" si="30"/>
        <v>1136.9228972856677</v>
      </c>
      <c r="J23" s="301">
        <f t="shared" si="30"/>
        <v>201314.956790736</v>
      </c>
      <c r="K23" s="313">
        <f t="shared" si="4"/>
        <v>0.84271056849089032</v>
      </c>
      <c r="L23" s="315">
        <f t="shared" si="5"/>
        <v>168309.7753498019</v>
      </c>
      <c r="M23" s="315">
        <f t="shared" si="5"/>
        <v>509.2868993718472</v>
      </c>
      <c r="N23" s="315">
        <f t="shared" si="5"/>
        <v>831.17943366640463</v>
      </c>
      <c r="O23" s="315">
        <f t="shared" si="5"/>
        <v>169650.24168284016</v>
      </c>
      <c r="Q23" s="315">
        <v>0</v>
      </c>
      <c r="R23" s="315">
        <v>0</v>
      </c>
      <c r="T23" s="315">
        <f t="shared" si="6"/>
        <v>29789.064795375576</v>
      </c>
      <c r="U23" s="315">
        <f t="shared" si="6"/>
        <v>1569.9068489010051</v>
      </c>
      <c r="V23" s="315">
        <f t="shared" si="6"/>
        <v>305.74346361926297</v>
      </c>
      <c r="W23" s="315">
        <f t="shared" ref="W23" si="31">W74+W125</f>
        <v>14983.752841535575</v>
      </c>
    </row>
    <row r="24" spans="1:23">
      <c r="A24" s="25">
        <v>18</v>
      </c>
      <c r="B24" s="1">
        <v>3</v>
      </c>
      <c r="C24" s="122">
        <v>0</v>
      </c>
      <c r="D24" s="25" t="s">
        <v>782</v>
      </c>
      <c r="E24" s="301">
        <f t="shared" si="2"/>
        <v>243375.78190936055</v>
      </c>
      <c r="G24" s="301">
        <f t="shared" ref="G24:J24" si="32">G75+G126</f>
        <v>280379.39629295329</v>
      </c>
      <c r="H24" s="301">
        <f t="shared" si="32"/>
        <v>2447.0921407493165</v>
      </c>
      <c r="I24" s="301">
        <f t="shared" si="32"/>
        <v>646.71414601233846</v>
      </c>
      <c r="J24" s="301">
        <f t="shared" si="32"/>
        <v>283473.20257971494</v>
      </c>
      <c r="K24" s="313">
        <f t="shared" si="4"/>
        <v>0.85854951965317194</v>
      </c>
      <c r="L24" s="315">
        <f t="shared" si="5"/>
        <v>242197.31141802215</v>
      </c>
      <c r="M24" s="315">
        <f t="shared" si="5"/>
        <v>791.29612679338197</v>
      </c>
      <c r="N24" s="315">
        <f t="shared" si="5"/>
        <v>387.17436454502257</v>
      </c>
      <c r="O24" s="315">
        <f t="shared" si="5"/>
        <v>243375.78190936055</v>
      </c>
      <c r="Q24" s="315">
        <v>0</v>
      </c>
      <c r="R24" s="315">
        <v>0</v>
      </c>
      <c r="T24" s="315">
        <f t="shared" si="6"/>
        <v>38182.084874931141</v>
      </c>
      <c r="U24" s="315">
        <f t="shared" si="6"/>
        <v>1655.7960139559345</v>
      </c>
      <c r="V24" s="315">
        <f t="shared" si="6"/>
        <v>259.53978146731583</v>
      </c>
      <c r="W24" s="315">
        <f t="shared" ref="W24" si="33">W75+W126</f>
        <v>17275.370945084116</v>
      </c>
    </row>
    <row r="25" spans="1:23">
      <c r="A25" s="25">
        <v>24</v>
      </c>
      <c r="B25" s="1">
        <v>3</v>
      </c>
      <c r="C25" s="122">
        <v>0</v>
      </c>
      <c r="D25" s="221" t="s">
        <v>988</v>
      </c>
      <c r="E25" s="301">
        <f t="shared" si="2"/>
        <v>114468.34081378192</v>
      </c>
      <c r="G25" s="301">
        <f t="shared" ref="G25:J25" si="34">G76+G127</f>
        <v>319783.17686548911</v>
      </c>
      <c r="H25" s="301">
        <f t="shared" si="34"/>
        <v>13037.004860169362</v>
      </c>
      <c r="I25" s="301">
        <f t="shared" si="34"/>
        <v>7730.5794822088119</v>
      </c>
      <c r="J25" s="301">
        <f t="shared" si="34"/>
        <v>340550.7612078673</v>
      </c>
      <c r="K25" s="313">
        <f t="shared" si="4"/>
        <v>0.33612710307205007</v>
      </c>
      <c r="L25" s="315">
        <f t="shared" si="5"/>
        <v>110399.08761149585</v>
      </c>
      <c r="M25" s="315">
        <f t="shared" si="5"/>
        <v>2071.0202412614399</v>
      </c>
      <c r="N25" s="315">
        <f t="shared" si="5"/>
        <v>1998.2329610246275</v>
      </c>
      <c r="O25" s="315">
        <f t="shared" si="5"/>
        <v>114468.34081378192</v>
      </c>
      <c r="Q25" s="315">
        <v>0</v>
      </c>
      <c r="R25" s="315">
        <v>0</v>
      </c>
      <c r="T25" s="315">
        <f t="shared" si="6"/>
        <v>209384.08925399324</v>
      </c>
      <c r="U25" s="315">
        <f t="shared" si="6"/>
        <v>10965.984618907922</v>
      </c>
      <c r="V25" s="315">
        <f t="shared" si="6"/>
        <v>5732.3465211841849</v>
      </c>
      <c r="W25" s="315">
        <f t="shared" ref="W25" si="35">W76+W127</f>
        <v>56955.801250106008</v>
      </c>
    </row>
    <row r="26" spans="1:23">
      <c r="A26" s="25">
        <v>25</v>
      </c>
      <c r="B26" s="1">
        <v>3</v>
      </c>
      <c r="C26" s="122">
        <v>0</v>
      </c>
      <c r="D26" s="221" t="s">
        <v>558</v>
      </c>
      <c r="E26" s="301">
        <f t="shared" si="2"/>
        <v>240562.90518874739</v>
      </c>
      <c r="G26" s="301">
        <f t="shared" ref="G26:J26" si="36">G77+G128</f>
        <v>321320.79973674665</v>
      </c>
      <c r="H26" s="301">
        <f t="shared" si="36"/>
        <v>2778.4639550618999</v>
      </c>
      <c r="I26" s="301">
        <f t="shared" si="36"/>
        <v>968.59280912828717</v>
      </c>
      <c r="J26" s="301">
        <f t="shared" si="36"/>
        <v>325067.85650093685</v>
      </c>
      <c r="K26" s="313">
        <f t="shared" si="4"/>
        <v>0.74003904224241279</v>
      </c>
      <c r="L26" s="315">
        <f t="shared" si="5"/>
        <v>239453.74724238392</v>
      </c>
      <c r="M26" s="315">
        <f t="shared" si="5"/>
        <v>695.00726414634732</v>
      </c>
      <c r="N26" s="315">
        <f t="shared" si="5"/>
        <v>414.15068221711226</v>
      </c>
      <c r="O26" s="315">
        <f t="shared" si="5"/>
        <v>240562.90518874739</v>
      </c>
      <c r="Q26" s="315">
        <v>0</v>
      </c>
      <c r="R26" s="315">
        <v>0</v>
      </c>
      <c r="T26" s="315">
        <f t="shared" si="6"/>
        <v>81867.052494362695</v>
      </c>
      <c r="U26" s="315">
        <f t="shared" si="6"/>
        <v>2083.4566909155528</v>
      </c>
      <c r="V26" s="315">
        <f t="shared" si="6"/>
        <v>554.44212691117491</v>
      </c>
      <c r="W26" s="315">
        <f t="shared" ref="W26" si="37">W77+W128</f>
        <v>15557.218106012344</v>
      </c>
    </row>
    <row r="27" spans="1:23">
      <c r="A27" s="25">
        <v>40</v>
      </c>
      <c r="B27" s="1">
        <v>3</v>
      </c>
      <c r="C27" s="122">
        <v>0</v>
      </c>
      <c r="D27" s="221" t="s">
        <v>989</v>
      </c>
      <c r="E27" s="301">
        <f t="shared" si="2"/>
        <v>232777.6492235667</v>
      </c>
      <c r="G27" s="301">
        <f t="shared" ref="G27:J27" si="38">G78+G129</f>
        <v>253731.58113114961</v>
      </c>
      <c r="H27" s="301">
        <f t="shared" si="38"/>
        <v>4503.2672516058074</v>
      </c>
      <c r="I27" s="301">
        <f t="shared" si="38"/>
        <v>854.37047954235845</v>
      </c>
      <c r="J27" s="301">
        <f t="shared" si="38"/>
        <v>259089.21886229777</v>
      </c>
      <c r="K27" s="313">
        <f t="shared" si="4"/>
        <v>0.89844591081686309</v>
      </c>
      <c r="L27" s="315">
        <f t="shared" si="5"/>
        <v>229740.67469886734</v>
      </c>
      <c r="M27" s="315">
        <f t="shared" si="5"/>
        <v>2400.9259927417693</v>
      </c>
      <c r="N27" s="315">
        <f t="shared" si="5"/>
        <v>636.04853195757858</v>
      </c>
      <c r="O27" s="315">
        <f t="shared" si="5"/>
        <v>232777.6492235667</v>
      </c>
      <c r="Q27" s="315">
        <v>0</v>
      </c>
      <c r="R27" s="315">
        <v>0</v>
      </c>
      <c r="T27" s="315">
        <f t="shared" si="6"/>
        <v>23990.906432282252</v>
      </c>
      <c r="U27" s="315">
        <f t="shared" si="6"/>
        <v>2102.3412588640381</v>
      </c>
      <c r="V27" s="315">
        <f t="shared" si="6"/>
        <v>218.32194758477991</v>
      </c>
      <c r="W27" s="315">
        <f t="shared" ref="W27" si="39">W78+W129</f>
        <v>15943.496355721778</v>
      </c>
    </row>
    <row r="28" spans="1:23">
      <c r="A28" s="25">
        <v>43</v>
      </c>
      <c r="B28" s="1">
        <v>3</v>
      </c>
      <c r="C28" s="122">
        <v>0</v>
      </c>
      <c r="D28" s="221" t="s">
        <v>742</v>
      </c>
      <c r="E28" s="301">
        <f t="shared" si="2"/>
        <v>305291.72458281083</v>
      </c>
      <c r="G28" s="301">
        <f t="shared" ref="G28:J28" si="40">G79+G130</f>
        <v>349879.28227482032</v>
      </c>
      <c r="H28" s="301">
        <f t="shared" si="40"/>
        <v>2638.7737684005915</v>
      </c>
      <c r="I28" s="301">
        <f t="shared" si="40"/>
        <v>764.16399365941379</v>
      </c>
      <c r="J28" s="301">
        <f t="shared" si="40"/>
        <v>353282.22003688029</v>
      </c>
      <c r="K28" s="313">
        <f t="shared" si="4"/>
        <v>0.86415819214151346</v>
      </c>
      <c r="L28" s="315">
        <f t="shared" si="5"/>
        <v>303957.18968197325</v>
      </c>
      <c r="M28" s="315">
        <f t="shared" si="5"/>
        <v>926.45868070087636</v>
      </c>
      <c r="N28" s="315">
        <f t="shared" si="5"/>
        <v>408.07622013668316</v>
      </c>
      <c r="O28" s="315">
        <f t="shared" si="5"/>
        <v>305291.72458281077</v>
      </c>
      <c r="Q28" s="315">
        <v>0</v>
      </c>
      <c r="R28" s="315">
        <v>0</v>
      </c>
      <c r="T28" s="315">
        <f t="shared" si="6"/>
        <v>45922.092592847039</v>
      </c>
      <c r="U28" s="315">
        <f t="shared" si="6"/>
        <v>1712.3150876997151</v>
      </c>
      <c r="V28" s="315">
        <f t="shared" si="6"/>
        <v>356.08777352273063</v>
      </c>
      <c r="W28" s="315">
        <f t="shared" ref="W28" si="41">W79+W130</f>
        <v>18073.991435085565</v>
      </c>
    </row>
    <row r="29" spans="1:23">
      <c r="A29" s="25">
        <v>50</v>
      </c>
      <c r="B29" s="1">
        <v>3</v>
      </c>
      <c r="C29" s="122">
        <v>0</v>
      </c>
      <c r="D29" s="221" t="s">
        <v>276</v>
      </c>
      <c r="E29" s="301">
        <f t="shared" si="2"/>
        <v>180402.13607870933</v>
      </c>
      <c r="G29" s="301">
        <f t="shared" ref="G29:J29" si="42">G80+G131</f>
        <v>218011.33330494395</v>
      </c>
      <c r="H29" s="301">
        <f t="shared" si="42"/>
        <v>2608.54079414336</v>
      </c>
      <c r="I29" s="301">
        <f t="shared" si="42"/>
        <v>848.86775377767003</v>
      </c>
      <c r="J29" s="301">
        <f t="shared" si="42"/>
        <v>221468.74185286497</v>
      </c>
      <c r="K29" s="313">
        <f t="shared" si="4"/>
        <v>0.81457154887600947</v>
      </c>
      <c r="L29" s="315">
        <f t="shared" si="5"/>
        <v>179313.30973125057</v>
      </c>
      <c r="M29" s="315">
        <f t="shared" si="5"/>
        <v>713.22721319900347</v>
      </c>
      <c r="N29" s="315">
        <f t="shared" si="5"/>
        <v>375.59913425975509</v>
      </c>
      <c r="O29" s="315">
        <f t="shared" si="5"/>
        <v>180402.13607870933</v>
      </c>
      <c r="Q29" s="315">
        <v>0</v>
      </c>
      <c r="R29" s="315">
        <v>0</v>
      </c>
      <c r="T29" s="315">
        <f t="shared" si="6"/>
        <v>38698.023573693361</v>
      </c>
      <c r="U29" s="315">
        <f t="shared" si="6"/>
        <v>1895.3135809443565</v>
      </c>
      <c r="V29" s="315">
        <f t="shared" si="6"/>
        <v>473.26861951791494</v>
      </c>
      <c r="W29" s="315">
        <f t="shared" ref="W29" si="43">W80+W131</f>
        <v>20337.69734071194</v>
      </c>
    </row>
    <row r="30" spans="1:23">
      <c r="A30" s="25">
        <v>9</v>
      </c>
      <c r="B30" s="1">
        <v>4</v>
      </c>
      <c r="C30" s="122">
        <v>0</v>
      </c>
      <c r="D30" s="25" t="s">
        <v>1036</v>
      </c>
      <c r="E30" s="301">
        <f t="shared" si="2"/>
        <v>401460.22980908299</v>
      </c>
      <c r="G30" s="301">
        <f t="shared" ref="G30:J30" si="44">G81+G132</f>
        <v>448873.2020921061</v>
      </c>
      <c r="H30" s="301">
        <f t="shared" si="44"/>
        <v>2898.6605001602275</v>
      </c>
      <c r="I30" s="301">
        <f t="shared" si="44"/>
        <v>538.16836987428087</v>
      </c>
      <c r="J30" s="301">
        <f t="shared" si="44"/>
        <v>452310.03096214065</v>
      </c>
      <c r="K30" s="313">
        <f t="shared" si="4"/>
        <v>0.88757755151949325</v>
      </c>
      <c r="L30" s="315">
        <f t="shared" si="5"/>
        <v>400473.98127326183</v>
      </c>
      <c r="M30" s="315">
        <f t="shared" si="5"/>
        <v>699.12644298427881</v>
      </c>
      <c r="N30" s="315">
        <f t="shared" si="5"/>
        <v>287.12209283689896</v>
      </c>
      <c r="O30" s="315">
        <f t="shared" si="5"/>
        <v>401460.22980908299</v>
      </c>
      <c r="Q30" s="315">
        <v>0</v>
      </c>
      <c r="R30" s="315">
        <v>0</v>
      </c>
      <c r="T30" s="315">
        <f t="shared" si="6"/>
        <v>48399.220818844304</v>
      </c>
      <c r="U30" s="315">
        <f t="shared" si="6"/>
        <v>2199.5340571759489</v>
      </c>
      <c r="V30" s="315">
        <f t="shared" si="6"/>
        <v>251.04627703738191</v>
      </c>
      <c r="W30" s="315">
        <f t="shared" ref="W30" si="45">W81+W132</f>
        <v>14264.068845674758</v>
      </c>
    </row>
    <row r="31" spans="1:23">
      <c r="A31" s="25">
        <v>20</v>
      </c>
      <c r="B31" s="1">
        <v>4</v>
      </c>
      <c r="C31" s="122">
        <v>0</v>
      </c>
      <c r="D31" s="222" t="s">
        <v>1037</v>
      </c>
      <c r="E31" s="301">
        <f t="shared" si="2"/>
        <v>346374.38906811055</v>
      </c>
      <c r="G31" s="301">
        <f t="shared" ref="G31:J31" si="46">G82+G133</f>
        <v>390996.09665535425</v>
      </c>
      <c r="H31" s="301">
        <f t="shared" si="46"/>
        <v>4114.5323621043526</v>
      </c>
      <c r="I31" s="301">
        <f t="shared" si="46"/>
        <v>518.52737556632496</v>
      </c>
      <c r="J31" s="301">
        <f t="shared" si="46"/>
        <v>395629.15639302501</v>
      </c>
      <c r="K31" s="313">
        <f t="shared" si="4"/>
        <v>0.87550268596487391</v>
      </c>
      <c r="L31" s="315">
        <f t="shared" si="5"/>
        <v>344423.36573048722</v>
      </c>
      <c r="M31" s="315">
        <f t="shared" si="5"/>
        <v>1671.6915819069652</v>
      </c>
      <c r="N31" s="315">
        <f t="shared" si="5"/>
        <v>279.33175571633529</v>
      </c>
      <c r="O31" s="315">
        <f t="shared" si="5"/>
        <v>346374.38906811055</v>
      </c>
      <c r="Q31" s="315">
        <v>0</v>
      </c>
      <c r="R31" s="315">
        <v>0</v>
      </c>
      <c r="T31" s="315">
        <f t="shared" si="6"/>
        <v>46572.730924867064</v>
      </c>
      <c r="U31" s="315">
        <f t="shared" si="6"/>
        <v>2442.8407801973872</v>
      </c>
      <c r="V31" s="315">
        <f t="shared" si="6"/>
        <v>239.19561984998967</v>
      </c>
      <c r="W31" s="315">
        <f t="shared" ref="W31" si="47">W82+W133</f>
        <v>17697.656793818816</v>
      </c>
    </row>
    <row r="32" spans="1:23">
      <c r="A32" s="25">
        <v>29</v>
      </c>
      <c r="B32" s="1">
        <v>4</v>
      </c>
      <c r="C32" s="122">
        <v>0</v>
      </c>
      <c r="D32" s="221" t="s">
        <v>828</v>
      </c>
      <c r="E32" s="301">
        <f t="shared" si="2"/>
        <v>298928.08675717463</v>
      </c>
      <c r="G32" s="301">
        <f t="shared" ref="G32:J32" si="48">G83+G134</f>
        <v>338357.3937704587</v>
      </c>
      <c r="H32" s="301">
        <f t="shared" si="48"/>
        <v>3278.77545319618</v>
      </c>
      <c r="I32" s="301">
        <f t="shared" si="48"/>
        <v>960.95368679391322</v>
      </c>
      <c r="J32" s="301">
        <f t="shared" si="48"/>
        <v>342597.12291044876</v>
      </c>
      <c r="K32" s="313">
        <f t="shared" si="4"/>
        <v>0.87253530974721949</v>
      </c>
      <c r="L32" s="315">
        <f t="shared" si="5"/>
        <v>297616.47693232965</v>
      </c>
      <c r="M32" s="315">
        <f t="shared" si="5"/>
        <v>745.21725605214112</v>
      </c>
      <c r="N32" s="315">
        <f t="shared" si="5"/>
        <v>566.39256879286779</v>
      </c>
      <c r="O32" s="315">
        <f t="shared" si="5"/>
        <v>298928.08675717463</v>
      </c>
      <c r="Q32" s="315">
        <v>0</v>
      </c>
      <c r="R32" s="315">
        <v>0</v>
      </c>
      <c r="T32" s="315">
        <f t="shared" si="6"/>
        <v>40740.916838129051</v>
      </c>
      <c r="U32" s="315">
        <f t="shared" si="6"/>
        <v>2533.5581971440388</v>
      </c>
      <c r="V32" s="315">
        <f t="shared" si="6"/>
        <v>394.56111800104543</v>
      </c>
      <c r="W32" s="315">
        <f t="shared" ref="W32" si="49">W83+W134</f>
        <v>26663.517097835407</v>
      </c>
    </row>
    <row r="33" spans="1:23">
      <c r="A33" s="25">
        <v>30</v>
      </c>
      <c r="B33" s="1">
        <v>4</v>
      </c>
      <c r="C33" s="122">
        <v>0</v>
      </c>
      <c r="D33" s="221" t="s">
        <v>1038</v>
      </c>
      <c r="E33" s="301">
        <f t="shared" si="2"/>
        <v>241899.30107458771</v>
      </c>
      <c r="G33" s="301">
        <f t="shared" ref="G33:J33" si="50">G84+G135</f>
        <v>265428.87395364908</v>
      </c>
      <c r="H33" s="301">
        <f t="shared" si="50"/>
        <v>2077.2722855779721</v>
      </c>
      <c r="I33" s="301">
        <f t="shared" si="50"/>
        <v>568.11660032438306</v>
      </c>
      <c r="J33" s="301">
        <f t="shared" si="50"/>
        <v>268074.26283955143</v>
      </c>
      <c r="K33" s="313">
        <f t="shared" si="4"/>
        <v>0.90235928847585778</v>
      </c>
      <c r="L33" s="315">
        <f t="shared" si="5"/>
        <v>241013.63173470119</v>
      </c>
      <c r="M33" s="315">
        <f t="shared" si="5"/>
        <v>617.53006984334672</v>
      </c>
      <c r="N33" s="315">
        <f t="shared" si="5"/>
        <v>268.1392700431893</v>
      </c>
      <c r="O33" s="315">
        <f t="shared" si="5"/>
        <v>241899.30107458771</v>
      </c>
      <c r="Q33" s="315">
        <v>0</v>
      </c>
      <c r="R33" s="315">
        <v>0</v>
      </c>
      <c r="T33" s="315">
        <f t="shared" si="6"/>
        <v>24415.242218947886</v>
      </c>
      <c r="U33" s="315">
        <f t="shared" si="6"/>
        <v>1459.7422157346255</v>
      </c>
      <c r="V33" s="315">
        <f t="shared" si="6"/>
        <v>299.97733028119376</v>
      </c>
      <c r="W33" s="315">
        <f t="shared" ref="W33" si="51">W84+W135</f>
        <v>11189.785782267518</v>
      </c>
    </row>
    <row r="34" spans="1:23">
      <c r="A34" s="25">
        <v>35</v>
      </c>
      <c r="B34" s="1">
        <v>4</v>
      </c>
      <c r="C34" s="122">
        <v>0</v>
      </c>
      <c r="D34" s="221" t="s">
        <v>726</v>
      </c>
      <c r="E34" s="301">
        <f t="shared" si="2"/>
        <v>256207.08104868344</v>
      </c>
      <c r="G34" s="301">
        <f t="shared" ref="G34:J34" si="52">G85+G136</f>
        <v>303532.41626912076</v>
      </c>
      <c r="H34" s="301">
        <f t="shared" si="52"/>
        <v>3209.6148473766752</v>
      </c>
      <c r="I34" s="301">
        <f t="shared" si="52"/>
        <v>410.59514566001701</v>
      </c>
      <c r="J34" s="301">
        <f t="shared" si="52"/>
        <v>307152.62626215746</v>
      </c>
      <c r="K34" s="313">
        <f t="shared" si="4"/>
        <v>0.83413605856655915</v>
      </c>
      <c r="L34" s="315">
        <f t="shared" si="5"/>
        <v>254679.11309683902</v>
      </c>
      <c r="M34" s="315">
        <f t="shared" si="5"/>
        <v>1325.4489440681202</v>
      </c>
      <c r="N34" s="315">
        <f t="shared" si="5"/>
        <v>202.51900777630428</v>
      </c>
      <c r="O34" s="315">
        <f t="shared" si="5"/>
        <v>256207.08104868344</v>
      </c>
      <c r="Q34" s="315">
        <v>0</v>
      </c>
      <c r="R34" s="315">
        <v>0</v>
      </c>
      <c r="T34" s="315">
        <f t="shared" si="6"/>
        <v>48853.303172281732</v>
      </c>
      <c r="U34" s="315">
        <f t="shared" si="6"/>
        <v>1884.165903308555</v>
      </c>
      <c r="V34" s="315">
        <f t="shared" si="6"/>
        <v>208.07613788371273</v>
      </c>
      <c r="W34" s="315">
        <f t="shared" ref="W34" si="53">W85+W136</f>
        <v>13940.545172028373</v>
      </c>
    </row>
    <row r="35" spans="1:23">
      <c r="A35" s="25">
        <v>38</v>
      </c>
      <c r="B35" s="1">
        <v>4</v>
      </c>
      <c r="C35" s="122">
        <v>0</v>
      </c>
      <c r="D35" s="221" t="s">
        <v>769</v>
      </c>
      <c r="E35" s="301">
        <f t="shared" si="2"/>
        <v>365275.29289513064</v>
      </c>
      <c r="G35" s="301">
        <f t="shared" ref="G35:J35" si="54">G86+G137</f>
        <v>421077.53135643573</v>
      </c>
      <c r="H35" s="301">
        <f t="shared" si="54"/>
        <v>3220.9245560739578</v>
      </c>
      <c r="I35" s="301">
        <f t="shared" si="54"/>
        <v>2843.0200171306792</v>
      </c>
      <c r="J35" s="301">
        <f t="shared" si="54"/>
        <v>427141.47592964035</v>
      </c>
      <c r="K35" s="313">
        <f t="shared" si="4"/>
        <v>0.85516231384493213</v>
      </c>
      <c r="L35" s="315">
        <f t="shared" si="5"/>
        <v>363235.57377058116</v>
      </c>
      <c r="M35" s="315">
        <f t="shared" si="5"/>
        <v>508.33078581984614</v>
      </c>
      <c r="N35" s="315">
        <f t="shared" si="5"/>
        <v>1531.3883387296496</v>
      </c>
      <c r="O35" s="315">
        <f t="shared" si="5"/>
        <v>365275.29289513064</v>
      </c>
      <c r="Q35" s="315">
        <v>0</v>
      </c>
      <c r="R35" s="315">
        <v>0</v>
      </c>
      <c r="T35" s="315">
        <f t="shared" si="6"/>
        <v>57841.957585854543</v>
      </c>
      <c r="U35" s="315">
        <f t="shared" si="6"/>
        <v>2712.5937702541114</v>
      </c>
      <c r="V35" s="315">
        <f t="shared" si="6"/>
        <v>1311.6316784010296</v>
      </c>
      <c r="W35" s="315">
        <f t="shared" ref="W35" si="55">W86+W137</f>
        <v>40979.37926087049</v>
      </c>
    </row>
    <row r="36" spans="1:23">
      <c r="A36" s="25">
        <v>39</v>
      </c>
      <c r="B36" s="1">
        <v>4</v>
      </c>
      <c r="C36" s="122">
        <v>0</v>
      </c>
      <c r="D36" s="221" t="s">
        <v>785</v>
      </c>
      <c r="E36" s="301">
        <f t="shared" si="2"/>
        <v>258333.47306030506</v>
      </c>
      <c r="G36" s="301">
        <f t="shared" ref="G36:J36" si="56">G87+G138</f>
        <v>288706.80460148229</v>
      </c>
      <c r="H36" s="301">
        <f t="shared" si="56"/>
        <v>1813.8128526343814</v>
      </c>
      <c r="I36" s="301">
        <f t="shared" si="56"/>
        <v>588.42087122847477</v>
      </c>
      <c r="J36" s="301">
        <f t="shared" si="56"/>
        <v>291109.0383253452</v>
      </c>
      <c r="K36" s="313">
        <f t="shared" si="4"/>
        <v>0.88741137872741016</v>
      </c>
      <c r="L36" s="315">
        <f t="shared" si="5"/>
        <v>257558.20412917668</v>
      </c>
      <c r="M36" s="315">
        <f t="shared" si="5"/>
        <v>518.15308811003263</v>
      </c>
      <c r="N36" s="315">
        <f t="shared" si="5"/>
        <v>257.11584301830015</v>
      </c>
      <c r="O36" s="315">
        <f t="shared" si="5"/>
        <v>258333.47306030503</v>
      </c>
      <c r="Q36" s="315">
        <v>0</v>
      </c>
      <c r="R36" s="315">
        <v>0</v>
      </c>
      <c r="T36" s="315">
        <f t="shared" si="6"/>
        <v>31148.600472305614</v>
      </c>
      <c r="U36" s="315">
        <f t="shared" si="6"/>
        <v>1295.6597645243487</v>
      </c>
      <c r="V36" s="315">
        <f t="shared" si="6"/>
        <v>331.30502821017461</v>
      </c>
      <c r="W36" s="315">
        <f t="shared" ref="W36" si="57">W87+W138</f>
        <v>12736.212270394986</v>
      </c>
    </row>
    <row r="37" spans="1:23">
      <c r="A37" s="25">
        <v>42</v>
      </c>
      <c r="B37" s="1">
        <v>4</v>
      </c>
      <c r="C37" s="122">
        <v>0</v>
      </c>
      <c r="D37" s="221" t="s">
        <v>687</v>
      </c>
      <c r="E37" s="301">
        <f t="shared" si="2"/>
        <v>411243.31522950088</v>
      </c>
      <c r="G37" s="301">
        <f t="shared" ref="G37:J37" si="58">G88+G139</f>
        <v>458797.16631828289</v>
      </c>
      <c r="H37" s="301">
        <f t="shared" si="58"/>
        <v>3118.3440121895651</v>
      </c>
      <c r="I37" s="301">
        <f t="shared" si="58"/>
        <v>525.31569986657337</v>
      </c>
      <c r="J37" s="301">
        <f t="shared" si="58"/>
        <v>462440.826030339</v>
      </c>
      <c r="K37" s="313">
        <f t="shared" si="4"/>
        <v>0.88928851451043978</v>
      </c>
      <c r="L37" s="315">
        <f t="shared" si="5"/>
        <v>410181.37021627155</v>
      </c>
      <c r="M37" s="315">
        <f t="shared" si="5"/>
        <v>836.30802186735423</v>
      </c>
      <c r="N37" s="315">
        <f t="shared" si="5"/>
        <v>225.63699136202425</v>
      </c>
      <c r="O37" s="315">
        <f t="shared" si="5"/>
        <v>411243.31522950093</v>
      </c>
      <c r="Q37" s="315">
        <v>0</v>
      </c>
      <c r="R37" s="315">
        <v>0</v>
      </c>
      <c r="T37" s="315">
        <f t="shared" si="6"/>
        <v>48615.796102011343</v>
      </c>
      <c r="U37" s="315">
        <f t="shared" si="6"/>
        <v>2282.0359903222106</v>
      </c>
      <c r="V37" s="315">
        <f t="shared" si="6"/>
        <v>299.67870850454915</v>
      </c>
      <c r="W37" s="315">
        <f t="shared" ref="W37" si="59">W88+W139</f>
        <v>21199.342078891805</v>
      </c>
    </row>
    <row r="38" spans="1:23">
      <c r="A38" s="25">
        <v>44</v>
      </c>
      <c r="B38" s="1">
        <v>4</v>
      </c>
      <c r="C38" s="122">
        <v>0</v>
      </c>
      <c r="D38" s="221" t="s">
        <v>743</v>
      </c>
      <c r="E38" s="301">
        <f t="shared" si="2"/>
        <v>208872.43386491935</v>
      </c>
      <c r="G38" s="301">
        <f t="shared" ref="G38:J38" si="60">G89+G140</f>
        <v>239170.23623993783</v>
      </c>
      <c r="H38" s="301">
        <f t="shared" si="60"/>
        <v>2701.4653892485362</v>
      </c>
      <c r="I38" s="301">
        <f t="shared" si="60"/>
        <v>1131.0685585967997</v>
      </c>
      <c r="J38" s="301">
        <f t="shared" si="60"/>
        <v>243002.77018778317</v>
      </c>
      <c r="K38" s="313">
        <f t="shared" si="4"/>
        <v>0.8595475422091311</v>
      </c>
      <c r="L38" s="315">
        <f t="shared" si="5"/>
        <v>207139.62394364525</v>
      </c>
      <c r="M38" s="315">
        <f t="shared" si="5"/>
        <v>1021.4876754859506</v>
      </c>
      <c r="N38" s="315">
        <f t="shared" si="5"/>
        <v>711.32224578814237</v>
      </c>
      <c r="O38" s="315">
        <f t="shared" si="5"/>
        <v>208872.43386491935</v>
      </c>
      <c r="Q38" s="315">
        <v>0</v>
      </c>
      <c r="R38" s="315">
        <v>0</v>
      </c>
      <c r="T38" s="315">
        <f t="shared" si="6"/>
        <v>32030.612296292595</v>
      </c>
      <c r="U38" s="315">
        <f t="shared" si="6"/>
        <v>1679.9777137625856</v>
      </c>
      <c r="V38" s="315">
        <f t="shared" si="6"/>
        <v>419.74631280865731</v>
      </c>
      <c r="W38" s="315">
        <f t="shared" ref="W38" si="61">W89+W140</f>
        <v>19214.090476750411</v>
      </c>
    </row>
    <row r="39" spans="1:23">
      <c r="A39" s="25">
        <v>33</v>
      </c>
      <c r="B39" s="1">
        <v>5</v>
      </c>
      <c r="C39" s="122">
        <v>0</v>
      </c>
      <c r="D39" s="221" t="s">
        <v>567</v>
      </c>
      <c r="E39" s="301">
        <f t="shared" si="2"/>
        <v>459701.77655076439</v>
      </c>
      <c r="G39" s="301">
        <f t="shared" ref="G39:J39" si="62">G90+G141</f>
        <v>498731.17233527999</v>
      </c>
      <c r="H39" s="301">
        <f t="shared" si="62"/>
        <v>8319.1407883089105</v>
      </c>
      <c r="I39" s="301">
        <f t="shared" si="62"/>
        <v>1011.1517209675003</v>
      </c>
      <c r="J39" s="301">
        <f t="shared" si="62"/>
        <v>508061.46484455641</v>
      </c>
      <c r="K39" s="313">
        <f t="shared" si="4"/>
        <v>0.90481527996108135</v>
      </c>
      <c r="L39" s="315">
        <f t="shared" si="5"/>
        <v>454518.00731115096</v>
      </c>
      <c r="M39" s="315">
        <f t="shared" si="5"/>
        <v>4728.5759709469248</v>
      </c>
      <c r="N39" s="315">
        <f t="shared" si="5"/>
        <v>455.19326866647879</v>
      </c>
      <c r="O39" s="315">
        <f t="shared" si="5"/>
        <v>459701.77655076433</v>
      </c>
      <c r="Q39" s="315">
        <v>0</v>
      </c>
      <c r="R39" s="315">
        <v>0</v>
      </c>
      <c r="T39" s="315">
        <f t="shared" si="6"/>
        <v>44213.165024129026</v>
      </c>
      <c r="U39" s="315">
        <f t="shared" si="6"/>
        <v>3590.5648173619861</v>
      </c>
      <c r="V39" s="315">
        <f t="shared" si="6"/>
        <v>555.95845230102145</v>
      </c>
      <c r="W39" s="315">
        <f t="shared" ref="W39" si="63">W90+W141</f>
        <v>49134.025544482334</v>
      </c>
    </row>
    <row r="40" spans="1:23">
      <c r="A40" s="25">
        <v>46</v>
      </c>
      <c r="B40" s="1">
        <v>5</v>
      </c>
      <c r="C40" s="122">
        <v>0</v>
      </c>
      <c r="D40" s="221" t="s">
        <v>435</v>
      </c>
      <c r="E40" s="301">
        <f t="shared" si="2"/>
        <v>364832.8750025169</v>
      </c>
      <c r="G40" s="301">
        <f t="shared" ref="G40:J40" si="64">G91+G142</f>
        <v>421568.16692144878</v>
      </c>
      <c r="H40" s="301">
        <f t="shared" si="64"/>
        <v>5975.617368052951</v>
      </c>
      <c r="I40" s="301">
        <f t="shared" si="64"/>
        <v>2393.7850192060046</v>
      </c>
      <c r="J40" s="301">
        <f t="shared" si="64"/>
        <v>429937.56930870778</v>
      </c>
      <c r="K40" s="313">
        <f t="shared" si="4"/>
        <v>0.84857174865906215</v>
      </c>
      <c r="L40" s="315">
        <f t="shared" si="5"/>
        <v>362355.71034005302</v>
      </c>
      <c r="M40" s="315">
        <f t="shared" si="5"/>
        <v>1350.0329888472727</v>
      </c>
      <c r="N40" s="315">
        <f t="shared" si="5"/>
        <v>1127.131673616582</v>
      </c>
      <c r="O40" s="315">
        <f t="shared" si="5"/>
        <v>364832.8750025169</v>
      </c>
      <c r="Q40" s="315">
        <v>0</v>
      </c>
      <c r="R40" s="315">
        <v>0</v>
      </c>
      <c r="T40" s="315">
        <f t="shared" si="6"/>
        <v>59212.456581395774</v>
      </c>
      <c r="U40" s="315">
        <f t="shared" si="6"/>
        <v>4625.5843792056785</v>
      </c>
      <c r="V40" s="315">
        <f t="shared" si="6"/>
        <v>1266.6533455894225</v>
      </c>
      <c r="W40" s="315">
        <f t="shared" ref="W40" si="65">W91+W142</f>
        <v>29151.664797485864</v>
      </c>
    </row>
    <row r="41" spans="1:23">
      <c r="A41" s="25">
        <v>48</v>
      </c>
      <c r="B41" s="1">
        <v>5</v>
      </c>
      <c r="C41" s="122">
        <v>0</v>
      </c>
      <c r="D41" s="221" t="s">
        <v>579</v>
      </c>
      <c r="E41" s="301">
        <f t="shared" si="2"/>
        <v>366799.36040779448</v>
      </c>
      <c r="G41" s="301">
        <f t="shared" ref="G41:J41" si="66">G92+G143</f>
        <v>399344.37936815969</v>
      </c>
      <c r="H41" s="301">
        <f t="shared" si="66"/>
        <v>5640.2726668953437</v>
      </c>
      <c r="I41" s="301">
        <f t="shared" si="66"/>
        <v>1000.2234648986935</v>
      </c>
      <c r="J41" s="301">
        <f t="shared" si="66"/>
        <v>405984.87549995375</v>
      </c>
      <c r="K41" s="313">
        <f t="shared" si="4"/>
        <v>0.90348035738054544</v>
      </c>
      <c r="L41" s="315">
        <f t="shared" si="5"/>
        <v>363263.8073109368</v>
      </c>
      <c r="M41" s="315">
        <f t="shared" si="5"/>
        <v>2923.3909733730807</v>
      </c>
      <c r="N41" s="315">
        <f t="shared" si="5"/>
        <v>612.16212348458669</v>
      </c>
      <c r="O41" s="315">
        <f t="shared" si="5"/>
        <v>366799.36040779448</v>
      </c>
      <c r="Q41" s="315">
        <v>0</v>
      </c>
      <c r="R41" s="315">
        <v>0</v>
      </c>
      <c r="T41" s="315">
        <f t="shared" si="6"/>
        <v>36080.572057222889</v>
      </c>
      <c r="U41" s="315">
        <f t="shared" si="6"/>
        <v>2716.881693522263</v>
      </c>
      <c r="V41" s="315">
        <f t="shared" si="6"/>
        <v>388.06134141410683</v>
      </c>
      <c r="W41" s="315">
        <f t="shared" ref="W41" si="67">W92+W143</f>
        <v>53705.847334721329</v>
      </c>
    </row>
    <row r="42" spans="1:23">
      <c r="A42" s="25">
        <v>19</v>
      </c>
      <c r="B42" s="1">
        <v>6</v>
      </c>
      <c r="C42" s="122">
        <v>0</v>
      </c>
      <c r="D42" s="221" t="s">
        <v>554</v>
      </c>
      <c r="E42" s="301">
        <f t="shared" si="2"/>
        <v>80273.76611613766</v>
      </c>
      <c r="G42" s="301">
        <f t="shared" ref="G42:J42" si="68">G93+G144</f>
        <v>111197.99717618286</v>
      </c>
      <c r="H42" s="301">
        <f t="shared" si="68"/>
        <v>2210.9174125078016</v>
      </c>
      <c r="I42" s="301">
        <f t="shared" si="68"/>
        <v>1174.7585336341444</v>
      </c>
      <c r="J42" s="301">
        <f t="shared" si="68"/>
        <v>114583.67312232481</v>
      </c>
      <c r="K42" s="313">
        <f t="shared" si="4"/>
        <v>0.70056897225175085</v>
      </c>
      <c r="L42" s="315">
        <f t="shared" si="5"/>
        <v>79590.369544473739</v>
      </c>
      <c r="M42" s="315">
        <f t="shared" si="5"/>
        <v>482.54093845361609</v>
      </c>
      <c r="N42" s="315">
        <f t="shared" si="5"/>
        <v>200.85563321030094</v>
      </c>
      <c r="O42" s="315">
        <f t="shared" si="5"/>
        <v>80273.76611613766</v>
      </c>
      <c r="Q42" s="315">
        <v>0</v>
      </c>
      <c r="R42" s="315">
        <v>0</v>
      </c>
      <c r="T42" s="315">
        <f t="shared" si="6"/>
        <v>31607.627631709118</v>
      </c>
      <c r="U42" s="315">
        <f t="shared" si="6"/>
        <v>1728.3764740541856</v>
      </c>
      <c r="V42" s="315">
        <f t="shared" si="6"/>
        <v>973.90290042384345</v>
      </c>
      <c r="W42" s="315">
        <f t="shared" ref="W42" si="69">W93+W144</f>
        <v>21147.272287513995</v>
      </c>
    </row>
    <row r="43" spans="1:23">
      <c r="A43" s="25">
        <v>21</v>
      </c>
      <c r="B43" s="1">
        <v>6</v>
      </c>
      <c r="C43" s="122">
        <v>0</v>
      </c>
      <c r="D43" s="221" t="s">
        <v>555</v>
      </c>
      <c r="E43" s="301">
        <f t="shared" si="2"/>
        <v>150377.03319773506</v>
      </c>
      <c r="G43" s="301">
        <f t="shared" ref="G43:J43" si="70">G94+G145</f>
        <v>229391.264417756</v>
      </c>
      <c r="H43" s="301">
        <f t="shared" si="70"/>
        <v>4106.8259703532385</v>
      </c>
      <c r="I43" s="301">
        <f t="shared" si="70"/>
        <v>3224.4176007497249</v>
      </c>
      <c r="J43" s="301">
        <f t="shared" si="70"/>
        <v>236722.507988859</v>
      </c>
      <c r="K43" s="313">
        <f t="shared" si="4"/>
        <v>0.63524602909670225</v>
      </c>
      <c r="L43" s="315">
        <f t="shared" si="5"/>
        <v>149873.19980615249</v>
      </c>
      <c r="M43" s="315">
        <f t="shared" si="5"/>
        <v>250.78915997957802</v>
      </c>
      <c r="N43" s="315">
        <f t="shared" si="5"/>
        <v>253.0442316029843</v>
      </c>
      <c r="O43" s="315">
        <f t="shared" si="5"/>
        <v>150377.03319773506</v>
      </c>
      <c r="Q43" s="315">
        <v>0</v>
      </c>
      <c r="R43" s="315">
        <v>0</v>
      </c>
      <c r="T43" s="315">
        <f t="shared" si="6"/>
        <v>79518.064611603506</v>
      </c>
      <c r="U43" s="315">
        <f t="shared" si="6"/>
        <v>3856.0368103736605</v>
      </c>
      <c r="V43" s="315">
        <f t="shared" si="6"/>
        <v>2971.3733691467405</v>
      </c>
      <c r="W43" s="315">
        <f t="shared" ref="W43" si="71">W94+W145</f>
        <v>32211.563900020792</v>
      </c>
    </row>
    <row r="44" spans="1:23">
      <c r="A44" s="25">
        <v>49</v>
      </c>
      <c r="B44" s="1">
        <v>6</v>
      </c>
      <c r="C44" s="122">
        <v>0</v>
      </c>
      <c r="D44" s="221" t="s">
        <v>580</v>
      </c>
      <c r="E44" s="301">
        <f t="shared" si="2"/>
        <v>55924.680897332146</v>
      </c>
      <c r="G44" s="301">
        <f t="shared" ref="G44:J44" si="72">G95+G146</f>
        <v>82681.053014390229</v>
      </c>
      <c r="H44" s="301">
        <f t="shared" si="72"/>
        <v>1324.4788521527337</v>
      </c>
      <c r="I44" s="301">
        <f t="shared" si="72"/>
        <v>1083.5828003190502</v>
      </c>
      <c r="J44" s="301">
        <f t="shared" si="72"/>
        <v>85089.114666862006</v>
      </c>
      <c r="K44" s="313">
        <f t="shared" si="4"/>
        <v>0.65724835798664194</v>
      </c>
      <c r="L44" s="315">
        <f t="shared" si="5"/>
        <v>55513.65698857604</v>
      </c>
      <c r="M44" s="315">
        <f t="shared" si="5"/>
        <v>216.55406181554042</v>
      </c>
      <c r="N44" s="315">
        <f t="shared" si="5"/>
        <v>194.46984694056522</v>
      </c>
      <c r="O44" s="315">
        <f t="shared" si="5"/>
        <v>55924.680897332146</v>
      </c>
      <c r="Q44" s="315">
        <v>0</v>
      </c>
      <c r="R44" s="315">
        <v>0</v>
      </c>
      <c r="T44" s="315">
        <f t="shared" si="6"/>
        <v>27167.396025814178</v>
      </c>
      <c r="U44" s="315">
        <f t="shared" si="6"/>
        <v>1107.9247903371934</v>
      </c>
      <c r="V44" s="315">
        <f t="shared" si="6"/>
        <v>889.11295337848492</v>
      </c>
      <c r="W44" s="315">
        <f t="shared" ref="W44" si="73">W95+W146</f>
        <v>7105.0852302960857</v>
      </c>
    </row>
    <row r="45" spans="1:23">
      <c r="A45" s="25">
        <v>4</v>
      </c>
      <c r="B45" s="1">
        <v>7</v>
      </c>
      <c r="C45" s="122">
        <v>0</v>
      </c>
      <c r="D45" s="25" t="s">
        <v>778</v>
      </c>
      <c r="E45" s="301">
        <f t="shared" si="2"/>
        <v>218558.60411553129</v>
      </c>
      <c r="G45" s="301">
        <f t="shared" ref="G45:J45" si="74">G96+G147</f>
        <v>224114.40264473995</v>
      </c>
      <c r="H45" s="301">
        <f t="shared" si="74"/>
        <v>14482.065380132351</v>
      </c>
      <c r="I45" s="301">
        <f t="shared" si="74"/>
        <v>797.58146783264544</v>
      </c>
      <c r="J45" s="301">
        <f t="shared" si="74"/>
        <v>239394.04949270491</v>
      </c>
      <c r="K45" s="313">
        <f t="shared" si="4"/>
        <v>0.91296590111021725</v>
      </c>
      <c r="L45" s="315">
        <f t="shared" si="5"/>
        <v>208276.34397453134</v>
      </c>
      <c r="M45" s="315">
        <f t="shared" si="5"/>
        <v>9922.6584782446844</v>
      </c>
      <c r="N45" s="315">
        <f t="shared" si="5"/>
        <v>359.60166275527234</v>
      </c>
      <c r="O45" s="315">
        <f t="shared" si="5"/>
        <v>218558.60411553129</v>
      </c>
      <c r="Q45" s="315">
        <v>0</v>
      </c>
      <c r="R45" s="315">
        <v>0</v>
      </c>
      <c r="T45" s="315">
        <f t="shared" si="6"/>
        <v>15838.058670208611</v>
      </c>
      <c r="U45" s="315">
        <f t="shared" si="6"/>
        <v>4559.4069018876671</v>
      </c>
      <c r="V45" s="315">
        <f t="shared" si="6"/>
        <v>437.9798050773731</v>
      </c>
      <c r="W45" s="315">
        <f t="shared" ref="W45" si="75">W96+W147</f>
        <v>57149.398228426231</v>
      </c>
    </row>
    <row r="46" spans="1:23">
      <c r="A46" s="25">
        <v>5</v>
      </c>
      <c r="B46" s="1">
        <v>7</v>
      </c>
      <c r="C46" s="122">
        <v>0</v>
      </c>
      <c r="D46" s="25" t="s">
        <v>835</v>
      </c>
      <c r="E46" s="301">
        <f t="shared" si="2"/>
        <v>205738.20025482096</v>
      </c>
      <c r="G46" s="301">
        <f t="shared" ref="G46:J46" si="76">G97+G148</f>
        <v>216860.40903072213</v>
      </c>
      <c r="H46" s="301">
        <f t="shared" si="76"/>
        <v>5955.2415569794712</v>
      </c>
      <c r="I46" s="301">
        <f t="shared" si="76"/>
        <v>578.81886227889402</v>
      </c>
      <c r="J46" s="301">
        <f t="shared" si="76"/>
        <v>223394.46944998048</v>
      </c>
      <c r="K46" s="313">
        <f t="shared" si="4"/>
        <v>0.92096371392438214</v>
      </c>
      <c r="L46" s="315">
        <f t="shared" si="5"/>
        <v>201983.74287559371</v>
      </c>
      <c r="M46" s="315">
        <f t="shared" si="5"/>
        <v>3457.392283017718</v>
      </c>
      <c r="N46" s="315">
        <f t="shared" si="5"/>
        <v>297.06509620954131</v>
      </c>
      <c r="O46" s="315">
        <f t="shared" si="5"/>
        <v>205738.20025482099</v>
      </c>
      <c r="Q46" s="315">
        <v>0</v>
      </c>
      <c r="R46" s="315">
        <v>0</v>
      </c>
      <c r="T46" s="315">
        <f t="shared" si="6"/>
        <v>14876.666155128416</v>
      </c>
      <c r="U46" s="315">
        <f t="shared" si="6"/>
        <v>2497.8492739617532</v>
      </c>
      <c r="V46" s="315">
        <f t="shared" si="6"/>
        <v>281.75376606935271</v>
      </c>
      <c r="W46" s="315">
        <f t="shared" ref="W46" si="77">W97+W148</f>
        <v>51694.036962098362</v>
      </c>
    </row>
    <row r="47" spans="1:23">
      <c r="A47" s="25">
        <v>11</v>
      </c>
      <c r="B47" s="1">
        <v>7</v>
      </c>
      <c r="C47" s="122">
        <v>0</v>
      </c>
      <c r="D47" s="25" t="s">
        <v>921</v>
      </c>
      <c r="E47" s="301">
        <f t="shared" si="2"/>
        <v>205103.53860446246</v>
      </c>
      <c r="G47" s="301">
        <f t="shared" ref="G47:J47" si="78">G98+G149</f>
        <v>215677.7341924221</v>
      </c>
      <c r="H47" s="301">
        <f t="shared" si="78"/>
        <v>4778.6172723282498</v>
      </c>
      <c r="I47" s="301">
        <f t="shared" si="78"/>
        <v>1210.7042673736828</v>
      </c>
      <c r="J47" s="301">
        <f t="shared" si="78"/>
        <v>221667.05573212402</v>
      </c>
      <c r="K47" s="313">
        <f t="shared" si="4"/>
        <v>0.92527749749300625</v>
      </c>
      <c r="L47" s="315">
        <f t="shared" si="5"/>
        <v>201771.19091387946</v>
      </c>
      <c r="M47" s="315">
        <f t="shared" si="5"/>
        <v>2670.2227191639763</v>
      </c>
      <c r="N47" s="315">
        <f t="shared" si="5"/>
        <v>662.12497141901451</v>
      </c>
      <c r="O47" s="315">
        <f t="shared" si="5"/>
        <v>205103.53860446246</v>
      </c>
      <c r="Q47" s="315">
        <v>0</v>
      </c>
      <c r="R47" s="315">
        <v>0</v>
      </c>
      <c r="T47" s="315">
        <f t="shared" si="6"/>
        <v>13906.543278542635</v>
      </c>
      <c r="U47" s="315">
        <f t="shared" si="6"/>
        <v>2108.3945531642739</v>
      </c>
      <c r="V47" s="315">
        <f t="shared" si="6"/>
        <v>548.57929595466828</v>
      </c>
      <c r="W47" s="315">
        <f t="shared" ref="W47" si="79">W98+W149</f>
        <v>74233.891476218894</v>
      </c>
    </row>
    <row r="48" spans="1:23">
      <c r="A48" s="25">
        <v>17</v>
      </c>
      <c r="B48" s="1">
        <v>7</v>
      </c>
      <c r="C48" s="122">
        <v>0</v>
      </c>
      <c r="D48" s="25" t="s">
        <v>823</v>
      </c>
      <c r="E48" s="301">
        <f t="shared" si="2"/>
        <v>216461.5519913623</v>
      </c>
      <c r="G48" s="301">
        <f t="shared" ref="G48:J48" si="80">G99+G150</f>
        <v>224399.84018256303</v>
      </c>
      <c r="H48" s="301">
        <f t="shared" si="80"/>
        <v>21440.783442251119</v>
      </c>
      <c r="I48" s="301">
        <f t="shared" si="80"/>
        <v>1875.1217004907417</v>
      </c>
      <c r="J48" s="301">
        <f t="shared" si="80"/>
        <v>247715.74532530489</v>
      </c>
      <c r="K48" s="313">
        <f t="shared" si="4"/>
        <v>0.87383041278664375</v>
      </c>
      <c r="L48" s="315">
        <f t="shared" si="5"/>
        <v>198099.36201894641</v>
      </c>
      <c r="M48" s="315">
        <f t="shared" si="5"/>
        <v>16984.733814352327</v>
      </c>
      <c r="N48" s="315">
        <f t="shared" si="5"/>
        <v>1377.4561580635461</v>
      </c>
      <c r="O48" s="315">
        <f t="shared" si="5"/>
        <v>216461.5519913623</v>
      </c>
      <c r="Q48" s="315">
        <v>0</v>
      </c>
      <c r="R48" s="315">
        <v>0</v>
      </c>
      <c r="T48" s="315">
        <f t="shared" si="6"/>
        <v>26300.47816361663</v>
      </c>
      <c r="U48" s="315">
        <f t="shared" si="6"/>
        <v>4456.0496278987903</v>
      </c>
      <c r="V48" s="315">
        <f t="shared" si="6"/>
        <v>497.66554242719548</v>
      </c>
      <c r="W48" s="315">
        <f t="shared" ref="W48" si="81">W99+W150</f>
        <v>66663.598207799456</v>
      </c>
    </row>
    <row r="49" spans="1:23">
      <c r="A49" s="25">
        <v>22</v>
      </c>
      <c r="B49" s="1">
        <v>7</v>
      </c>
      <c r="C49" s="122">
        <v>0</v>
      </c>
      <c r="D49" s="221" t="s">
        <v>556</v>
      </c>
      <c r="E49" s="301">
        <f t="shared" si="2"/>
        <v>303646.67123166681</v>
      </c>
      <c r="G49" s="301">
        <f t="shared" ref="G49:J49" si="82">G100+G151</f>
        <v>291257.02691225708</v>
      </c>
      <c r="H49" s="301">
        <f t="shared" si="82"/>
        <v>14788.511850020956</v>
      </c>
      <c r="I49" s="301">
        <f t="shared" si="82"/>
        <v>1438.4439690536433</v>
      </c>
      <c r="J49" s="301">
        <f t="shared" si="82"/>
        <v>307483.98273133166</v>
      </c>
      <c r="K49" s="313">
        <f t="shared" si="4"/>
        <v>0.98752028816077309</v>
      </c>
      <c r="L49" s="315">
        <f t="shared" si="5"/>
        <v>286679.73565531173</v>
      </c>
      <c r="M49" s="315">
        <f t="shared" si="5"/>
        <v>11638.9318813555</v>
      </c>
      <c r="N49" s="315">
        <f t="shared" si="5"/>
        <v>1147.5142536641197</v>
      </c>
      <c r="O49" s="315">
        <f t="shared" si="5"/>
        <v>299466.18179033138</v>
      </c>
      <c r="Q49" s="315">
        <f t="shared" ref="Q49:R49" si="83">Q100+Q151</f>
        <v>4180.4894413354341</v>
      </c>
      <c r="R49" s="315">
        <f t="shared" si="83"/>
        <v>4180.4894413354341</v>
      </c>
      <c r="T49" s="315">
        <f t="shared" si="6"/>
        <v>4577.2912569453274</v>
      </c>
      <c r="U49" s="315">
        <f t="shared" si="6"/>
        <v>3149.579968665455</v>
      </c>
      <c r="V49" s="315">
        <f t="shared" si="6"/>
        <v>290.92971538952372</v>
      </c>
      <c r="W49" s="315">
        <f t="shared" ref="W49" si="84">W100+W151</f>
        <v>91661.722478605356</v>
      </c>
    </row>
    <row r="50" spans="1:23">
      <c r="A50" s="25">
        <v>23</v>
      </c>
      <c r="B50" s="1">
        <v>7</v>
      </c>
      <c r="C50" s="122">
        <v>0</v>
      </c>
      <c r="D50" s="221" t="s">
        <v>564</v>
      </c>
      <c r="E50" s="301">
        <f t="shared" si="2"/>
        <v>198688.52274964741</v>
      </c>
      <c r="G50" s="301">
        <f t="shared" ref="G50:J50" si="85">G101+G152</f>
        <v>200580.51001263526</v>
      </c>
      <c r="H50" s="301">
        <f t="shared" si="85"/>
        <v>4108.1269178479233</v>
      </c>
      <c r="I50" s="301">
        <f t="shared" si="85"/>
        <v>437.65999352384398</v>
      </c>
      <c r="J50" s="301">
        <f t="shared" si="85"/>
        <v>205126.29692400701</v>
      </c>
      <c r="K50" s="313">
        <f t="shared" si="4"/>
        <v>0.96861555894637641</v>
      </c>
      <c r="L50" s="315">
        <f t="shared" si="5"/>
        <v>196087.33834793887</v>
      </c>
      <c r="M50" s="315">
        <f t="shared" si="5"/>
        <v>2375.0662758273447</v>
      </c>
      <c r="N50" s="315">
        <f t="shared" si="5"/>
        <v>226.11812588118252</v>
      </c>
      <c r="O50" s="315">
        <f t="shared" si="5"/>
        <v>198688.52274964741</v>
      </c>
      <c r="Q50" s="315">
        <v>0</v>
      </c>
      <c r="R50" s="315">
        <v>0</v>
      </c>
      <c r="T50" s="315">
        <f t="shared" si="6"/>
        <v>4493.1716646963851</v>
      </c>
      <c r="U50" s="315">
        <f t="shared" si="6"/>
        <v>1733.0606420205786</v>
      </c>
      <c r="V50" s="315">
        <f t="shared" si="6"/>
        <v>211.54186764266146</v>
      </c>
      <c r="W50" s="315">
        <f t="shared" ref="W50" si="86">W101+W152</f>
        <v>43309.491336080791</v>
      </c>
    </row>
    <row r="51" spans="1:23">
      <c r="A51" s="25">
        <v>8</v>
      </c>
      <c r="B51" s="1">
        <v>8</v>
      </c>
      <c r="C51" s="122">
        <v>0</v>
      </c>
      <c r="D51" s="25" t="s">
        <v>557</v>
      </c>
      <c r="E51" s="301">
        <f t="shared" si="2"/>
        <v>453983.74148024467</v>
      </c>
      <c r="G51" s="301">
        <f t="shared" ref="G51:J51" si="87">G102+G153</f>
        <v>454255.77774609969</v>
      </c>
      <c r="H51" s="301">
        <f t="shared" si="87"/>
        <v>9531.6076452737998</v>
      </c>
      <c r="I51" s="301">
        <f t="shared" si="87"/>
        <v>7420.5219523185724</v>
      </c>
      <c r="J51" s="301">
        <f t="shared" si="87"/>
        <v>471207.90734369203</v>
      </c>
      <c r="K51" s="313">
        <f t="shared" si="4"/>
        <v>0.96344678093255276</v>
      </c>
      <c r="L51" s="315">
        <f t="shared" si="5"/>
        <v>440797.89847484347</v>
      </c>
      <c r="M51" s="315">
        <f t="shared" si="5"/>
        <v>6368.5467076106734</v>
      </c>
      <c r="N51" s="315">
        <f t="shared" si="5"/>
        <v>6817.2962977905945</v>
      </c>
      <c r="O51" s="315">
        <f t="shared" si="5"/>
        <v>453983.74148024473</v>
      </c>
      <c r="Q51" s="315">
        <v>0</v>
      </c>
      <c r="R51" s="315">
        <v>0</v>
      </c>
      <c r="T51" s="315">
        <f t="shared" si="6"/>
        <v>13457.879271256199</v>
      </c>
      <c r="U51" s="315">
        <f t="shared" si="6"/>
        <v>3163.0609376631269</v>
      </c>
      <c r="V51" s="315">
        <f t="shared" si="6"/>
        <v>603.22565452797835</v>
      </c>
      <c r="W51" s="315">
        <f t="shared" ref="W51" si="88">W102+W153</f>
        <v>129768.42741112495</v>
      </c>
    </row>
    <row r="52" spans="1:23">
      <c r="A52" s="25">
        <v>16</v>
      </c>
      <c r="B52" s="1">
        <v>8</v>
      </c>
      <c r="C52" s="122">
        <v>0</v>
      </c>
      <c r="D52" s="25" t="s">
        <v>926</v>
      </c>
      <c r="E52" s="301">
        <f t="shared" si="2"/>
        <v>526378.54338587879</v>
      </c>
      <c r="G52" s="301">
        <f t="shared" ref="G52:J52" si="89">G103+G154</f>
        <v>582339.52118623187</v>
      </c>
      <c r="H52" s="301">
        <f t="shared" si="89"/>
        <v>12731.76599014262</v>
      </c>
      <c r="I52" s="301">
        <f t="shared" si="89"/>
        <v>3871.9679549727452</v>
      </c>
      <c r="J52" s="301">
        <f t="shared" si="89"/>
        <v>598943.25513134722</v>
      </c>
      <c r="K52" s="313">
        <f t="shared" si="4"/>
        <v>0.87884543130959025</v>
      </c>
      <c r="L52" s="315">
        <f t="shared" si="5"/>
        <v>519012.72586266039</v>
      </c>
      <c r="M52" s="315">
        <f t="shared" si="5"/>
        <v>5314.2764893002677</v>
      </c>
      <c r="N52" s="315">
        <f t="shared" si="5"/>
        <v>2051.5410339181662</v>
      </c>
      <c r="O52" s="315">
        <f t="shared" si="5"/>
        <v>526378.54338587879</v>
      </c>
      <c r="Q52" s="315">
        <v>0</v>
      </c>
      <c r="R52" s="315">
        <v>0</v>
      </c>
      <c r="T52" s="315">
        <f t="shared" si="6"/>
        <v>63326.795323571503</v>
      </c>
      <c r="U52" s="315">
        <f t="shared" si="6"/>
        <v>7417.4895008423518</v>
      </c>
      <c r="V52" s="315">
        <f t="shared" si="6"/>
        <v>1820.4269210545792</v>
      </c>
      <c r="W52" s="315">
        <f t="shared" ref="W52" si="90">W103+W154</f>
        <v>141359.64364425922</v>
      </c>
    </row>
    <row r="53" spans="1:23">
      <c r="A53" s="25">
        <v>32</v>
      </c>
      <c r="B53" s="1">
        <v>8</v>
      </c>
      <c r="C53" s="122">
        <v>0</v>
      </c>
      <c r="D53" s="221" t="s">
        <v>566</v>
      </c>
      <c r="E53" s="301">
        <f t="shared" si="2"/>
        <v>499058.27260918583</v>
      </c>
      <c r="G53" s="301">
        <f t="shared" ref="G53:J53" si="91">G104+G155</f>
        <v>534782.46026941924</v>
      </c>
      <c r="H53" s="301">
        <f t="shared" si="91"/>
        <v>8887.6079333016296</v>
      </c>
      <c r="I53" s="301">
        <f t="shared" si="91"/>
        <v>4332.689672023972</v>
      </c>
      <c r="J53" s="301">
        <f t="shared" si="91"/>
        <v>548002.75787474483</v>
      </c>
      <c r="K53" s="313">
        <f t="shared" si="4"/>
        <v>0.91068569535055865</v>
      </c>
      <c r="L53" s="315">
        <f t="shared" si="5"/>
        <v>489404.80954503565</v>
      </c>
      <c r="M53" s="315">
        <f t="shared" si="5"/>
        <v>6175.7062842061159</v>
      </c>
      <c r="N53" s="315">
        <f t="shared" si="5"/>
        <v>3477.756779944094</v>
      </c>
      <c r="O53" s="315">
        <f t="shared" si="5"/>
        <v>499058.27260918589</v>
      </c>
      <c r="Q53" s="315">
        <v>0</v>
      </c>
      <c r="R53" s="315">
        <v>0</v>
      </c>
      <c r="T53" s="315">
        <f t="shared" si="6"/>
        <v>45377.65072438358</v>
      </c>
      <c r="U53" s="315">
        <f t="shared" si="6"/>
        <v>2711.9016490955132</v>
      </c>
      <c r="V53" s="315">
        <f t="shared" si="6"/>
        <v>854.93289207987777</v>
      </c>
      <c r="W53" s="315">
        <f t="shared" ref="W53" si="92">W104+W155</f>
        <v>108151.61239794725</v>
      </c>
    </row>
    <row r="54" spans="1:23">
      <c r="A54" s="25">
        <v>2</v>
      </c>
      <c r="B54" s="1">
        <v>9</v>
      </c>
      <c r="C54" s="122">
        <v>0</v>
      </c>
      <c r="D54" s="25" t="s">
        <v>832</v>
      </c>
      <c r="E54" s="301">
        <f t="shared" si="2"/>
        <v>104438.27588515928</v>
      </c>
      <c r="G54" s="301">
        <f t="shared" ref="G54:J54" si="93">G105+G156</f>
        <v>67969.914956131121</v>
      </c>
      <c r="H54" s="301">
        <f t="shared" si="93"/>
        <v>876.89633068225817</v>
      </c>
      <c r="I54" s="301">
        <f t="shared" si="93"/>
        <v>58807.830975456789</v>
      </c>
      <c r="J54" s="301">
        <f t="shared" si="93"/>
        <v>127654.64226227018</v>
      </c>
      <c r="K54" s="313">
        <f t="shared" si="4"/>
        <v>0.81813143677601474</v>
      </c>
      <c r="L54" s="315">
        <f t="shared" si="5"/>
        <v>52158.139571166103</v>
      </c>
      <c r="M54" s="315">
        <f t="shared" si="5"/>
        <v>0.41536853845431709</v>
      </c>
      <c r="N54" s="315">
        <f t="shared" si="5"/>
        <v>52279.720945454712</v>
      </c>
      <c r="O54" s="315">
        <f t="shared" si="5"/>
        <v>104438.27588515927</v>
      </c>
      <c r="Q54" s="315">
        <v>0</v>
      </c>
      <c r="R54" s="315">
        <v>0</v>
      </c>
      <c r="T54" s="315">
        <f t="shared" si="6"/>
        <v>15811.775384965014</v>
      </c>
      <c r="U54" s="315">
        <f t="shared" si="6"/>
        <v>876.48096214380382</v>
      </c>
      <c r="V54" s="315">
        <f t="shared" si="6"/>
        <v>6528.1100300020798</v>
      </c>
      <c r="W54" s="315">
        <f t="shared" ref="W54" si="94">W105+W156</f>
        <v>12750.722200957576</v>
      </c>
    </row>
    <row r="55" spans="1:23">
      <c r="A55" s="25">
        <v>3</v>
      </c>
      <c r="B55" s="1">
        <v>9</v>
      </c>
      <c r="C55" s="122">
        <v>0</v>
      </c>
      <c r="D55" s="25" t="s">
        <v>191</v>
      </c>
      <c r="E55" s="301">
        <f t="shared" si="2"/>
        <v>331960.73827707331</v>
      </c>
      <c r="G55" s="301">
        <f t="shared" ref="G55:J55" si="95">G106+G157</f>
        <v>316426.47170927969</v>
      </c>
      <c r="H55" s="301">
        <f t="shared" si="95"/>
        <v>4954.3255624114545</v>
      </c>
      <c r="I55" s="301">
        <f t="shared" si="95"/>
        <v>6732.0634774788214</v>
      </c>
      <c r="J55" s="301">
        <f t="shared" si="95"/>
        <v>328112.86074916995</v>
      </c>
      <c r="K55" s="313">
        <f t="shared" si="4"/>
        <v>1.0117272987078825</v>
      </c>
      <c r="L55" s="315">
        <f t="shared" si="5"/>
        <v>316426.47170927969</v>
      </c>
      <c r="M55" s="315">
        <f t="shared" si="5"/>
        <v>4954.3255624114545</v>
      </c>
      <c r="N55" s="315">
        <f t="shared" si="5"/>
        <v>6732.0634774788214</v>
      </c>
      <c r="O55" s="315">
        <f t="shared" si="5"/>
        <v>328112.86074916995</v>
      </c>
      <c r="Q55" s="315">
        <f t="shared" ref="Q55:R55" si="96">Q106+Q157</f>
        <v>3847.8775279033835</v>
      </c>
      <c r="R55" s="315">
        <f t="shared" si="96"/>
        <v>3847.8775279033835</v>
      </c>
      <c r="T55" s="315">
        <f t="shared" si="6"/>
        <v>0</v>
      </c>
      <c r="U55" s="315">
        <f t="shared" si="6"/>
        <v>0</v>
      </c>
      <c r="V55" s="315">
        <f t="shared" si="6"/>
        <v>0</v>
      </c>
      <c r="W55" s="315">
        <f t="shared" ref="W55" si="97">W106+W157</f>
        <v>99366.52076441329</v>
      </c>
    </row>
    <row r="56" spans="1:23">
      <c r="A56" s="25">
        <v>12</v>
      </c>
      <c r="B56" s="1">
        <v>9</v>
      </c>
      <c r="C56" s="122">
        <v>0</v>
      </c>
      <c r="D56" s="25" t="s">
        <v>922</v>
      </c>
      <c r="E56" s="301">
        <f t="shared" si="2"/>
        <v>385465.24130504933</v>
      </c>
      <c r="G56" s="301">
        <f t="shared" ref="G56:J56" si="98">G107+G158</f>
        <v>243654.61064596876</v>
      </c>
      <c r="H56" s="301">
        <f t="shared" si="98"/>
        <v>6201.0687407299265</v>
      </c>
      <c r="I56" s="301">
        <f t="shared" si="98"/>
        <v>208733.44229626557</v>
      </c>
      <c r="J56" s="301">
        <f t="shared" si="98"/>
        <v>458589.12168296427</v>
      </c>
      <c r="K56" s="313">
        <f t="shared" si="4"/>
        <v>0.84054597695305222</v>
      </c>
      <c r="L56" s="315">
        <f t="shared" si="5"/>
        <v>203315.35614841047</v>
      </c>
      <c r="M56" s="315">
        <f t="shared" si="5"/>
        <v>2617.1004196271097</v>
      </c>
      <c r="N56" s="315">
        <f t="shared" si="5"/>
        <v>179532.78473701171</v>
      </c>
      <c r="O56" s="315">
        <f t="shared" si="5"/>
        <v>385465.24130504933</v>
      </c>
      <c r="Q56" s="315">
        <v>0</v>
      </c>
      <c r="R56" s="315">
        <v>0</v>
      </c>
      <c r="T56" s="315">
        <f t="shared" si="6"/>
        <v>40339.2544975583</v>
      </c>
      <c r="U56" s="315">
        <f t="shared" si="6"/>
        <v>3583.9683211028168</v>
      </c>
      <c r="V56" s="315">
        <f t="shared" si="6"/>
        <v>29200.657559253857</v>
      </c>
      <c r="W56" s="315">
        <f t="shared" ref="W56" si="99">W107+W158</f>
        <v>48799.23831264671</v>
      </c>
    </row>
    <row r="57" spans="1:23">
      <c r="A57" s="25">
        <v>13</v>
      </c>
      <c r="B57" s="1">
        <v>9</v>
      </c>
      <c r="C57" s="122">
        <v>0</v>
      </c>
      <c r="D57" s="25" t="s">
        <v>889</v>
      </c>
      <c r="E57" s="301">
        <f t="shared" si="2"/>
        <v>319638.89864721976</v>
      </c>
      <c r="G57" s="301">
        <f t="shared" ref="G57:J57" si="100">G108+G159</f>
        <v>377086.93397937191</v>
      </c>
      <c r="H57" s="301">
        <f t="shared" si="100"/>
        <v>4156.8303877021826</v>
      </c>
      <c r="I57" s="301">
        <f t="shared" si="100"/>
        <v>3465.2508037419043</v>
      </c>
      <c r="J57" s="301">
        <f t="shared" si="100"/>
        <v>384709.01517081604</v>
      </c>
      <c r="K57" s="313">
        <f t="shared" si="4"/>
        <v>0.83085887266066727</v>
      </c>
      <c r="L57" s="315">
        <f t="shared" si="5"/>
        <v>315639.55432201916</v>
      </c>
      <c r="M57" s="315">
        <f t="shared" si="5"/>
        <v>1549.6900412687021</v>
      </c>
      <c r="N57" s="315">
        <f t="shared" si="5"/>
        <v>2449.6542839318936</v>
      </c>
      <c r="O57" s="315">
        <f t="shared" si="5"/>
        <v>319638.89864721976</v>
      </c>
      <c r="Q57" s="315">
        <v>0</v>
      </c>
      <c r="R57" s="315">
        <v>0</v>
      </c>
      <c r="T57" s="315">
        <f t="shared" si="6"/>
        <v>61447.379657352751</v>
      </c>
      <c r="U57" s="315">
        <f t="shared" si="6"/>
        <v>2607.1403464334808</v>
      </c>
      <c r="V57" s="315">
        <f t="shared" si="6"/>
        <v>1015.5965198100106</v>
      </c>
      <c r="W57" s="315">
        <f t="shared" ref="W57" si="101">W108+W159</f>
        <v>42607.307227171252</v>
      </c>
    </row>
    <row r="58" spans="1:23">
      <c r="A58" s="25">
        <v>41</v>
      </c>
      <c r="B58" s="1">
        <v>9</v>
      </c>
      <c r="C58" s="122">
        <v>0</v>
      </c>
      <c r="D58" s="221" t="s">
        <v>727</v>
      </c>
      <c r="E58" s="301">
        <f t="shared" si="2"/>
        <v>177299.63810580355</v>
      </c>
      <c r="G58" s="301">
        <f t="shared" ref="G58:J58" si="102">G109+G160</f>
        <v>203409.56348799411</v>
      </c>
      <c r="H58" s="301">
        <f t="shared" si="102"/>
        <v>4120.8804587723125</v>
      </c>
      <c r="I58" s="301">
        <f t="shared" si="102"/>
        <v>7307.1804980471206</v>
      </c>
      <c r="J58" s="301">
        <f t="shared" si="102"/>
        <v>214837.62444481355</v>
      </c>
      <c r="K58" s="313">
        <f t="shared" si="4"/>
        <v>0.82527275454652693</v>
      </c>
      <c r="L58" s="315">
        <f t="shared" si="5"/>
        <v>171954.63334284004</v>
      </c>
      <c r="M58" s="315">
        <f t="shared" si="5"/>
        <v>1375.3428086452532</v>
      </c>
      <c r="N58" s="315">
        <f t="shared" si="5"/>
        <v>3969.661954318261</v>
      </c>
      <c r="O58" s="315">
        <f t="shared" si="5"/>
        <v>177299.63810580355</v>
      </c>
      <c r="Q58" s="315">
        <v>0</v>
      </c>
      <c r="R58" s="315">
        <v>0</v>
      </c>
      <c r="T58" s="315">
        <f t="shared" si="6"/>
        <v>31454.930145154074</v>
      </c>
      <c r="U58" s="315">
        <f t="shared" si="6"/>
        <v>2745.5376501270594</v>
      </c>
      <c r="V58" s="315">
        <f t="shared" si="6"/>
        <v>3337.5185437288596</v>
      </c>
      <c r="W58" s="315">
        <f t="shared" ref="W58" si="103">W109+W160</f>
        <v>44128.961036013556</v>
      </c>
    </row>
    <row r="59" spans="1:23">
      <c r="A59" s="25">
        <v>47</v>
      </c>
      <c r="B59" s="1">
        <v>9</v>
      </c>
      <c r="C59" s="122">
        <v>0</v>
      </c>
      <c r="D59" s="221" t="s">
        <v>721</v>
      </c>
      <c r="E59" s="301">
        <f t="shared" si="2"/>
        <v>376912.19782464963</v>
      </c>
      <c r="G59" s="301">
        <f t="shared" ref="G59:J59" si="104">G110+G161</f>
        <v>388036.20241889835</v>
      </c>
      <c r="H59" s="301">
        <f t="shared" si="104"/>
        <v>10611.619253934172</v>
      </c>
      <c r="I59" s="301">
        <f t="shared" si="104"/>
        <v>11865.595530560078</v>
      </c>
      <c r="J59" s="301">
        <f t="shared" si="104"/>
        <v>410513.4172033926</v>
      </c>
      <c r="K59" s="313">
        <f t="shared" si="4"/>
        <v>0.91814830412206738</v>
      </c>
      <c r="L59" s="315">
        <f t="shared" si="5"/>
        <v>367833.79393699544</v>
      </c>
      <c r="M59" s="315">
        <f t="shared" si="5"/>
        <v>2733.9327589149789</v>
      </c>
      <c r="N59" s="315">
        <f t="shared" si="5"/>
        <v>3501.7443955480394</v>
      </c>
      <c r="O59" s="315">
        <f t="shared" si="5"/>
        <v>374069.47109145846</v>
      </c>
      <c r="Q59" s="315">
        <f t="shared" ref="Q59:R59" si="105">Q110+Q161</f>
        <v>2842.7267331911717</v>
      </c>
      <c r="R59" s="315">
        <f t="shared" si="105"/>
        <v>2842.7267331911717</v>
      </c>
      <c r="T59" s="315">
        <f t="shared" si="6"/>
        <v>20202.408481902883</v>
      </c>
      <c r="U59" s="315">
        <f t="shared" si="6"/>
        <v>7877.686495019193</v>
      </c>
      <c r="V59" s="315">
        <f t="shared" si="6"/>
        <v>8363.8511350120389</v>
      </c>
      <c r="W59" s="315">
        <f t="shared" ref="W59" si="106">W110+W161</f>
        <v>154634.37548121254</v>
      </c>
    </row>
    <row r="60" spans="1:23">
      <c r="A60" s="52">
        <v>0</v>
      </c>
      <c r="B60" s="11">
        <v>10</v>
      </c>
      <c r="C60" s="126">
        <v>0</v>
      </c>
      <c r="D60" s="52" t="s">
        <v>728</v>
      </c>
      <c r="E60" s="291">
        <f>SUM(E10:E59)</f>
        <v>13721412.497250885</v>
      </c>
      <c r="F60" s="291"/>
      <c r="G60" s="291">
        <f t="shared" ref="G60" si="107">SUM(G10:G59)</f>
        <v>15435246.403242454</v>
      </c>
      <c r="H60" s="291">
        <f t="shared" ref="H60" si="108">SUM(H10:H59)</f>
        <v>264817.51826719451</v>
      </c>
      <c r="I60" s="291">
        <f t="shared" ref="I60" si="109">SUM(I10:I59)</f>
        <v>429834.70723823708</v>
      </c>
      <c r="J60" s="291">
        <f t="shared" ref="J60:R60" si="110">SUM(J10:J59)</f>
        <v>16129898.62874788</v>
      </c>
      <c r="K60" s="314">
        <f t="shared" si="4"/>
        <v>0.85068188046734428</v>
      </c>
      <c r="L60" s="291">
        <f t="shared" si="110"/>
        <v>13263381.24816332</v>
      </c>
      <c r="M60" s="291">
        <f t="shared" si="110"/>
        <v>115261.45854022319</v>
      </c>
      <c r="N60" s="291">
        <f t="shared" si="110"/>
        <v>331898.69684491609</v>
      </c>
      <c r="O60" s="291">
        <f t="shared" si="110"/>
        <v>13710541.403548455</v>
      </c>
      <c r="Q60" s="291">
        <f t="shared" si="110"/>
        <v>10871.093702429989</v>
      </c>
      <c r="R60" s="291">
        <f t="shared" si="110"/>
        <v>10871.093702429989</v>
      </c>
      <c r="T60" s="291">
        <f t="shared" ref="T60:U60" si="111">SUM(T10:T59)</f>
        <v>2171865.1550791338</v>
      </c>
      <c r="U60" s="291">
        <f t="shared" si="111"/>
        <v>149556.05972697123</v>
      </c>
      <c r="V60" s="291">
        <f t="shared" ref="V60" si="112">SUM(V10:V59)</f>
        <v>97936.010393321063</v>
      </c>
      <c r="W60" s="291">
        <f t="shared" ref="W60" si="113">SUM(W10:W59)</f>
        <v>1939508.8377703368</v>
      </c>
    </row>
    <row r="61" spans="1:23">
      <c r="A61" s="25">
        <v>1</v>
      </c>
      <c r="B61" s="1">
        <v>1</v>
      </c>
      <c r="C61" s="203">
        <v>1</v>
      </c>
      <c r="D61" s="25" t="s">
        <v>123</v>
      </c>
      <c r="E61" s="301">
        <f>'(3) Eur Russ 1904 HHs '!BQ62</f>
        <v>912.34219211608399</v>
      </c>
      <c r="G61" s="301">
        <f>'(3) Eur Russ 1904 HHs '!CU62</f>
        <v>2448.95652742833</v>
      </c>
      <c r="H61" s="301">
        <f>'(3) Eur Russ 1904 HHs '!CQ62</f>
        <v>697.48288076764368</v>
      </c>
      <c r="I61" s="301">
        <f>'(3) Eur Russ 1904 HHs '!CW62</f>
        <v>284.45773511317907</v>
      </c>
      <c r="J61" s="301">
        <f>G61+H61+I61</f>
        <v>3430.8971433091529</v>
      </c>
      <c r="K61" s="313">
        <f t="shared" si="4"/>
        <v>0.26591942398952712</v>
      </c>
      <c r="L61" s="315">
        <f>MIN(E61, G61)</f>
        <v>912.34219211608399</v>
      </c>
      <c r="O61" s="315">
        <f>SUM(L61:N61)</f>
        <v>912.34219211608399</v>
      </c>
      <c r="P61" s="322"/>
      <c r="T61" s="315">
        <f>G61-L61</f>
        <v>1536.6143353122461</v>
      </c>
      <c r="U61" s="315">
        <f>H61-M61</f>
        <v>697.48288076764368</v>
      </c>
      <c r="V61" s="315">
        <f>I61-N61</f>
        <v>284.45773511317907</v>
      </c>
      <c r="W61" s="301">
        <f>'(3) Eur Russ 1904 HHs '!CT62</f>
        <v>2497.613771592426</v>
      </c>
    </row>
    <row r="62" spans="1:23">
      <c r="A62" s="25">
        <v>7</v>
      </c>
      <c r="B62" s="1">
        <v>1</v>
      </c>
      <c r="C62" s="203">
        <v>1</v>
      </c>
      <c r="D62" s="25" t="s">
        <v>938</v>
      </c>
      <c r="E62" s="301">
        <f>'(3) Eur Russ 1904 HHs '!BQ63</f>
        <v>1470.3394853772515</v>
      </c>
      <c r="G62" s="301">
        <f>'(3) Eur Russ 1904 HHs '!CU63</f>
        <v>4721.5169110819552</v>
      </c>
      <c r="H62" s="301">
        <f>'(3) Eur Russ 1904 HHs '!CQ63</f>
        <v>1219.3348680688314</v>
      </c>
      <c r="I62" s="301">
        <f>'(3) Eur Russ 1904 HHs '!CW63</f>
        <v>166.45955040058118</v>
      </c>
      <c r="J62" s="301">
        <f t="shared" ref="J62:J125" si="114">G62+H62+I62</f>
        <v>6107.3113295513676</v>
      </c>
      <c r="K62" s="313">
        <f t="shared" si="4"/>
        <v>0.2407507012558438</v>
      </c>
      <c r="L62" s="315">
        <f t="shared" ref="L62:L110" si="115">MIN(E62, G62)</f>
        <v>1470.3394853772515</v>
      </c>
      <c r="O62" s="315">
        <f t="shared" ref="O62:O110" si="116">SUM(L62:N62)</f>
        <v>1470.3394853772515</v>
      </c>
      <c r="P62" s="322"/>
      <c r="T62" s="315">
        <f t="shared" ref="T62:T125" si="117">G62-L62</f>
        <v>3251.1774257047036</v>
      </c>
      <c r="U62" s="315">
        <f t="shared" ref="U62:U125" si="118">H62-M62</f>
        <v>1219.3348680688314</v>
      </c>
      <c r="V62" s="315">
        <f t="shared" ref="V62:V125" si="119">I62-N62</f>
        <v>166.45955040058118</v>
      </c>
      <c r="W62" s="301">
        <f>'(3) Eur Russ 1904 HHs '!CT63</f>
        <v>4482.2779608425562</v>
      </c>
    </row>
    <row r="63" spans="1:23">
      <c r="A63" s="25">
        <v>26</v>
      </c>
      <c r="B63" s="1">
        <v>1</v>
      </c>
      <c r="C63" s="203">
        <v>1</v>
      </c>
      <c r="D63" s="221" t="s">
        <v>931</v>
      </c>
      <c r="E63" s="301">
        <f>'(3) Eur Russ 1904 HHs '!BQ64</f>
        <v>1173.5267408258419</v>
      </c>
      <c r="G63" s="301">
        <f>'(3) Eur Russ 1904 HHs '!CU64</f>
        <v>6637.0928680282377</v>
      </c>
      <c r="H63" s="301">
        <f>'(3) Eur Russ 1904 HHs '!CQ64</f>
        <v>1577.8921042710792</v>
      </c>
      <c r="I63" s="301">
        <f>'(3) Eur Russ 1904 HHs '!CW64</f>
        <v>364.9519407417539</v>
      </c>
      <c r="J63" s="301">
        <f t="shared" si="114"/>
        <v>8579.9369130410705</v>
      </c>
      <c r="K63" s="313">
        <f t="shared" si="4"/>
        <v>0.13677568410114305</v>
      </c>
      <c r="L63" s="315">
        <f t="shared" si="115"/>
        <v>1173.5267408258419</v>
      </c>
      <c r="O63" s="315">
        <f t="shared" si="116"/>
        <v>1173.5267408258419</v>
      </c>
      <c r="P63" s="322"/>
      <c r="T63" s="315">
        <f t="shared" si="117"/>
        <v>5463.5661272023954</v>
      </c>
      <c r="U63" s="315">
        <f t="shared" si="118"/>
        <v>1577.8921042710792</v>
      </c>
      <c r="V63" s="315">
        <f t="shared" si="119"/>
        <v>364.9519407417539</v>
      </c>
      <c r="W63" s="301">
        <f>'(3) Eur Russ 1904 HHs '!CT64</f>
        <v>7069.4083591783501</v>
      </c>
    </row>
    <row r="64" spans="1:23">
      <c r="A64" s="25">
        <v>27</v>
      </c>
      <c r="B64" s="1">
        <v>1</v>
      </c>
      <c r="C64" s="203">
        <v>1</v>
      </c>
      <c r="D64" s="221" t="s">
        <v>765</v>
      </c>
      <c r="E64" s="301">
        <f>'(3) Eur Russ 1904 HHs '!BQ65</f>
        <v>537.01023151498202</v>
      </c>
      <c r="G64" s="301">
        <f>'(3) Eur Russ 1904 HHs '!CU65</f>
        <v>1420.0042092400383</v>
      </c>
      <c r="H64" s="301">
        <f>'(3) Eur Russ 1904 HHs '!CQ65</f>
        <v>683.06273302819716</v>
      </c>
      <c r="I64" s="301">
        <f>'(3) Eur Russ 1904 HHs '!CW65</f>
        <v>202.34461328968507</v>
      </c>
      <c r="J64" s="301">
        <f t="shared" si="114"/>
        <v>2305.4115555579206</v>
      </c>
      <c r="K64" s="313">
        <f t="shared" si="4"/>
        <v>0.23293464900891545</v>
      </c>
      <c r="L64" s="315">
        <f t="shared" si="115"/>
        <v>537.01023151498202</v>
      </c>
      <c r="O64" s="315">
        <f t="shared" si="116"/>
        <v>537.01023151498202</v>
      </c>
      <c r="P64" s="322"/>
      <c r="T64" s="315">
        <f t="shared" si="117"/>
        <v>882.99397772505631</v>
      </c>
      <c r="U64" s="315">
        <f t="shared" si="118"/>
        <v>683.06273302819716</v>
      </c>
      <c r="V64" s="315">
        <f t="shared" si="119"/>
        <v>202.34461328968507</v>
      </c>
      <c r="W64" s="301">
        <f>'(3) Eur Russ 1904 HHs '!CT65</f>
        <v>2389.6220356449494</v>
      </c>
    </row>
    <row r="65" spans="1:23">
      <c r="A65" s="25">
        <v>34</v>
      </c>
      <c r="B65" s="1">
        <v>1</v>
      </c>
      <c r="C65" s="203">
        <v>1</v>
      </c>
      <c r="D65" s="221" t="s">
        <v>808</v>
      </c>
      <c r="E65" s="301">
        <f>'(3) Eur Russ 1904 HHs '!BQ66</f>
        <v>857.99611271729134</v>
      </c>
      <c r="G65" s="301">
        <f>'(3) Eur Russ 1904 HHs '!CU66</f>
        <v>6186.9804876911503</v>
      </c>
      <c r="H65" s="301">
        <f>'(3) Eur Russ 1904 HHs '!CQ66</f>
        <v>1318.1356358037649</v>
      </c>
      <c r="I65" s="301">
        <f>'(3) Eur Russ 1904 HHs '!CW66</f>
        <v>299.63958755025959</v>
      </c>
      <c r="J65" s="301">
        <f t="shared" si="114"/>
        <v>7804.7557110451744</v>
      </c>
      <c r="K65" s="313">
        <f t="shared" si="4"/>
        <v>0.10993247508093917</v>
      </c>
      <c r="L65" s="315">
        <f t="shared" si="115"/>
        <v>857.99611271729134</v>
      </c>
      <c r="O65" s="315">
        <f t="shared" si="116"/>
        <v>857.99611271729134</v>
      </c>
      <c r="P65" s="322"/>
      <c r="T65" s="315">
        <f t="shared" si="117"/>
        <v>5328.9843749738593</v>
      </c>
      <c r="U65" s="315">
        <f t="shared" si="118"/>
        <v>1318.1356358037649</v>
      </c>
      <c r="V65" s="315">
        <f t="shared" si="119"/>
        <v>299.63958755025959</v>
      </c>
      <c r="W65" s="301">
        <f>'(3) Eur Russ 1904 HHs '!CT66</f>
        <v>5658.3334862827569</v>
      </c>
    </row>
    <row r="66" spans="1:23">
      <c r="A66" s="25">
        <v>37</v>
      </c>
      <c r="B66" s="1">
        <v>1</v>
      </c>
      <c r="C66" s="203">
        <v>1</v>
      </c>
      <c r="D66" s="221" t="s">
        <v>912</v>
      </c>
      <c r="E66" s="301">
        <f>'(3) Eur Russ 1904 HHs '!BQ67</f>
        <v>3259.4994512113826</v>
      </c>
      <c r="G66" s="301">
        <f>'(3) Eur Russ 1904 HHs '!CU67</f>
        <v>131799.69669109807</v>
      </c>
      <c r="H66" s="301">
        <f>'(3) Eur Russ 1904 HHs '!CQ67</f>
        <v>23007.887291367762</v>
      </c>
      <c r="I66" s="301">
        <f>'(3) Eur Russ 1904 HHs '!CW67</f>
        <v>12282.325713245817</v>
      </c>
      <c r="J66" s="301">
        <f t="shared" si="114"/>
        <v>167089.90969571166</v>
      </c>
      <c r="K66" s="313">
        <f t="shared" si="4"/>
        <v>1.9507458332745975E-2</v>
      </c>
      <c r="L66" s="315">
        <f t="shared" si="115"/>
        <v>3259.4994512113826</v>
      </c>
      <c r="O66" s="315">
        <f t="shared" si="116"/>
        <v>3259.4994512113826</v>
      </c>
      <c r="P66" s="322"/>
      <c r="T66" s="315">
        <f t="shared" si="117"/>
        <v>128540.19723988669</v>
      </c>
      <c r="U66" s="315">
        <f t="shared" si="118"/>
        <v>23007.887291367762</v>
      </c>
      <c r="V66" s="315">
        <f t="shared" si="119"/>
        <v>12282.325713245817</v>
      </c>
      <c r="W66" s="301">
        <f>'(3) Eur Russ 1904 HHs '!CT67</f>
        <v>47751.863374134504</v>
      </c>
    </row>
    <row r="67" spans="1:23">
      <c r="A67" s="25">
        <v>10</v>
      </c>
      <c r="B67" s="1">
        <v>2</v>
      </c>
      <c r="C67" s="203">
        <v>1</v>
      </c>
      <c r="D67" s="25" t="s">
        <v>561</v>
      </c>
      <c r="E67" s="301">
        <f>'(3) Eur Russ 1904 HHs '!BQ68</f>
        <v>826.50260653459281</v>
      </c>
      <c r="G67" s="301">
        <f>'(3) Eur Russ 1904 HHs '!CU68</f>
        <v>7492.8876439770511</v>
      </c>
      <c r="H67" s="301">
        <f>'(3) Eur Russ 1904 HHs '!CQ68</f>
        <v>1170.2618756826798</v>
      </c>
      <c r="I67" s="301">
        <f>'(3) Eur Russ 1904 HHs '!CW68</f>
        <v>171.34262856579056</v>
      </c>
      <c r="J67" s="301">
        <f t="shared" si="114"/>
        <v>8834.4921482255213</v>
      </c>
      <c r="K67" s="313">
        <f t="shared" si="4"/>
        <v>9.3554059777007384E-2</v>
      </c>
      <c r="L67" s="315">
        <f t="shared" si="115"/>
        <v>826.50260653459281</v>
      </c>
      <c r="O67" s="315">
        <f t="shared" si="116"/>
        <v>826.50260653459281</v>
      </c>
      <c r="P67" s="322"/>
      <c r="T67" s="315">
        <f t="shared" si="117"/>
        <v>6666.3850374424583</v>
      </c>
      <c r="U67" s="315">
        <f t="shared" si="118"/>
        <v>1170.2618756826798</v>
      </c>
      <c r="V67" s="315">
        <f t="shared" si="119"/>
        <v>171.34262856579056</v>
      </c>
      <c r="W67" s="301">
        <f>'(3) Eur Russ 1904 HHs '!CT68</f>
        <v>5836.4100194076782</v>
      </c>
    </row>
    <row r="68" spans="1:23">
      <c r="A68" s="25">
        <v>14</v>
      </c>
      <c r="B68" s="1">
        <v>2</v>
      </c>
      <c r="C68" s="203">
        <v>1</v>
      </c>
      <c r="D68" s="25" t="s">
        <v>846</v>
      </c>
      <c r="E68" s="301">
        <f>'(3) Eur Russ 1904 HHs '!BQ69</f>
        <v>2309.8344423867434</v>
      </c>
      <c r="G68" s="301">
        <f>'(3) Eur Russ 1904 HHs '!CU69</f>
        <v>15936.211873641159</v>
      </c>
      <c r="H68" s="301">
        <f>'(3) Eur Russ 1904 HHs '!CQ69</f>
        <v>2253.1783133657932</v>
      </c>
      <c r="I68" s="301">
        <f>'(3) Eur Russ 1904 HHs '!CW69</f>
        <v>562.63343447015541</v>
      </c>
      <c r="J68" s="301">
        <f t="shared" si="114"/>
        <v>18752.023621477107</v>
      </c>
      <c r="K68" s="313">
        <f t="shared" si="4"/>
        <v>0.1231778761061947</v>
      </c>
      <c r="L68" s="315">
        <f t="shared" si="115"/>
        <v>2309.8344423867434</v>
      </c>
      <c r="O68" s="315">
        <f t="shared" si="116"/>
        <v>2309.8344423867434</v>
      </c>
      <c r="P68" s="322"/>
      <c r="T68" s="315">
        <f t="shared" si="117"/>
        <v>13626.377431254416</v>
      </c>
      <c r="U68" s="315">
        <f t="shared" si="118"/>
        <v>2253.1783133657932</v>
      </c>
      <c r="V68" s="315">
        <f t="shared" si="119"/>
        <v>562.63343447015541</v>
      </c>
      <c r="W68" s="301">
        <f>'(3) Eur Russ 1904 HHs '!CT69</f>
        <v>10382.933926717458</v>
      </c>
    </row>
    <row r="69" spans="1:23">
      <c r="A69" s="25">
        <v>28</v>
      </c>
      <c r="B69" s="1">
        <v>2</v>
      </c>
      <c r="C69" s="203">
        <v>1</v>
      </c>
      <c r="D69" s="221" t="s">
        <v>551</v>
      </c>
      <c r="E69" s="301">
        <f>'(3) Eur Russ 1904 HHs '!BQ70</f>
        <v>5252.0312619320866</v>
      </c>
      <c r="G69" s="301">
        <f>'(3) Eur Russ 1904 HHs '!CU70</f>
        <v>6784.9908935678332</v>
      </c>
      <c r="H69" s="301">
        <f>'(3) Eur Russ 1904 HHs '!CQ70</f>
        <v>1484.2951618244479</v>
      </c>
      <c r="I69" s="301">
        <f>'(3) Eur Russ 1904 HHs '!CW70</f>
        <v>2141.9828202543486</v>
      </c>
      <c r="J69" s="301">
        <f t="shared" si="114"/>
        <v>10411.268875646629</v>
      </c>
      <c r="K69" s="313">
        <f t="shared" si="4"/>
        <v>0.50445640436943284</v>
      </c>
      <c r="L69" s="315">
        <f t="shared" si="115"/>
        <v>5252.0312619320866</v>
      </c>
      <c r="O69" s="315">
        <f t="shared" si="116"/>
        <v>5252.0312619320866</v>
      </c>
      <c r="P69" s="322"/>
      <c r="T69" s="315">
        <f t="shared" si="117"/>
        <v>1532.9596316357465</v>
      </c>
      <c r="U69" s="315">
        <f t="shared" si="118"/>
        <v>1484.2951618244479</v>
      </c>
      <c r="V69" s="315">
        <f t="shared" si="119"/>
        <v>2141.9828202543486</v>
      </c>
      <c r="W69" s="301">
        <f>'(3) Eur Russ 1904 HHs '!CT70</f>
        <v>17025.60250887413</v>
      </c>
    </row>
    <row r="70" spans="1:23">
      <c r="A70" s="25">
        <v>31</v>
      </c>
      <c r="B70" s="1">
        <v>2</v>
      </c>
      <c r="C70" s="203">
        <v>1</v>
      </c>
      <c r="D70" s="221" t="s">
        <v>565</v>
      </c>
      <c r="E70" s="301">
        <f>'(3) Eur Russ 1904 HHs '!BQ71</f>
        <v>2774.3618556161723</v>
      </c>
      <c r="G70" s="301">
        <f>'(3) Eur Russ 1904 HHs '!CU71</f>
        <v>16044.353843904551</v>
      </c>
      <c r="H70" s="301">
        <f>'(3) Eur Russ 1904 HHs '!CQ71</f>
        <v>2002.738239167661</v>
      </c>
      <c r="I70" s="301">
        <f>'(3) Eur Russ 1904 HHs '!CW71</f>
        <v>489.5040982516839</v>
      </c>
      <c r="J70" s="301">
        <f t="shared" si="114"/>
        <v>18536.596181323897</v>
      </c>
      <c r="K70" s="313">
        <f t="shared" si="4"/>
        <v>0.14966943383119141</v>
      </c>
      <c r="L70" s="315">
        <f t="shared" si="115"/>
        <v>2774.3618556161723</v>
      </c>
      <c r="O70" s="315">
        <f t="shared" si="116"/>
        <v>2774.3618556161723</v>
      </c>
      <c r="P70" s="322"/>
      <c r="T70" s="315">
        <f t="shared" si="117"/>
        <v>13269.991988288379</v>
      </c>
      <c r="U70" s="315">
        <f t="shared" si="118"/>
        <v>2002.738239167661</v>
      </c>
      <c r="V70" s="315">
        <f t="shared" si="119"/>
        <v>489.5040982516839</v>
      </c>
      <c r="W70" s="301">
        <f>'(3) Eur Russ 1904 HHs '!CT71</f>
        <v>11153.837250493489</v>
      </c>
    </row>
    <row r="71" spans="1:23">
      <c r="A71" s="25">
        <v>36</v>
      </c>
      <c r="B71" s="1">
        <v>2</v>
      </c>
      <c r="C71" s="203">
        <v>1</v>
      </c>
      <c r="D71" s="221" t="s">
        <v>570</v>
      </c>
      <c r="E71" s="301">
        <f>'(3) Eur Russ 1904 HHs '!BQ72</f>
        <v>4475.8711239094564</v>
      </c>
      <c r="G71" s="301">
        <f>'(3) Eur Russ 1904 HHs '!CU72</f>
        <v>11182.82690010897</v>
      </c>
      <c r="H71" s="301">
        <f>'(3) Eur Russ 1904 HHs '!CQ72</f>
        <v>1255.1914710725869</v>
      </c>
      <c r="I71" s="301">
        <f>'(3) Eur Russ 1904 HHs '!CW72</f>
        <v>421.68550278531751</v>
      </c>
      <c r="J71" s="301">
        <f t="shared" si="114"/>
        <v>12859.703873966875</v>
      </c>
      <c r="K71" s="313">
        <f t="shared" si="4"/>
        <v>0.34805398069627319</v>
      </c>
      <c r="L71" s="315">
        <f t="shared" si="115"/>
        <v>4475.8711239094564</v>
      </c>
      <c r="O71" s="315">
        <f t="shared" si="116"/>
        <v>4475.8711239094564</v>
      </c>
      <c r="P71" s="322"/>
      <c r="T71" s="315">
        <f t="shared" si="117"/>
        <v>6706.9557761995138</v>
      </c>
      <c r="U71" s="315">
        <f t="shared" si="118"/>
        <v>1255.1914710725869</v>
      </c>
      <c r="V71" s="315">
        <f t="shared" si="119"/>
        <v>421.68550278531751</v>
      </c>
      <c r="W71" s="301">
        <f>'(3) Eur Russ 1904 HHs '!CT72</f>
        <v>14469.31922998365</v>
      </c>
    </row>
    <row r="72" spans="1:23">
      <c r="A72" s="25">
        <v>45</v>
      </c>
      <c r="B72" s="1">
        <v>2</v>
      </c>
      <c r="C72" s="203">
        <v>1</v>
      </c>
      <c r="D72" s="221" t="s">
        <v>863</v>
      </c>
      <c r="E72" s="301">
        <f>'(3) Eur Russ 1904 HHs '!BQ73</f>
        <v>2200.8995194659283</v>
      </c>
      <c r="G72" s="301">
        <f>'(3) Eur Russ 1904 HHs '!CU73</f>
        <v>12397.573095514443</v>
      </c>
      <c r="H72" s="301">
        <f>'(3) Eur Russ 1904 HHs '!CQ73</f>
        <v>1526.9353326997918</v>
      </c>
      <c r="I72" s="301">
        <f>'(3) Eur Russ 1904 HHs '!CW73</f>
        <v>427.48664447814161</v>
      </c>
      <c r="J72" s="301">
        <f t="shared" si="114"/>
        <v>14351.995072692376</v>
      </c>
      <c r="K72" s="313">
        <f t="shared" si="4"/>
        <v>0.1533514684417355</v>
      </c>
      <c r="L72" s="315">
        <f t="shared" si="115"/>
        <v>2200.8995194659283</v>
      </c>
      <c r="O72" s="315">
        <f t="shared" si="116"/>
        <v>2200.8995194659283</v>
      </c>
      <c r="P72" s="322"/>
      <c r="T72" s="315">
        <f t="shared" si="117"/>
        <v>10196.673576048513</v>
      </c>
      <c r="U72" s="315">
        <f t="shared" si="118"/>
        <v>1526.9353326997918</v>
      </c>
      <c r="V72" s="315">
        <f t="shared" si="119"/>
        <v>427.48664447814161</v>
      </c>
      <c r="W72" s="301">
        <f>'(3) Eur Russ 1904 HHs '!CT73</f>
        <v>9529.2459063934693</v>
      </c>
    </row>
    <row r="73" spans="1:23">
      <c r="A73" s="25">
        <v>6</v>
      </c>
      <c r="B73" s="1">
        <v>3</v>
      </c>
      <c r="C73" s="203">
        <v>1</v>
      </c>
      <c r="D73" s="25" t="s">
        <v>616</v>
      </c>
      <c r="E73" s="301">
        <f>'(3) Eur Russ 1904 HHs '!BQ74</f>
        <v>1260.6090493654481</v>
      </c>
      <c r="G73" s="301">
        <f>'(3) Eur Russ 1904 HHs '!CU74</f>
        <v>19895.492843189484</v>
      </c>
      <c r="H73" s="301">
        <f>'(3) Eur Russ 1904 HHs '!CQ74</f>
        <v>1494.8988124772507</v>
      </c>
      <c r="I73" s="301">
        <f>'(3) Eur Russ 1904 HHs '!CW74</f>
        <v>379.04894907727339</v>
      </c>
      <c r="J73" s="301">
        <f t="shared" si="114"/>
        <v>21769.44060474401</v>
      </c>
      <c r="K73" s="313">
        <f t="shared" si="4"/>
        <v>5.7907278016631043E-2</v>
      </c>
      <c r="L73" s="315">
        <f t="shared" si="115"/>
        <v>1260.6090493654481</v>
      </c>
      <c r="O73" s="315">
        <f t="shared" si="116"/>
        <v>1260.6090493654481</v>
      </c>
      <c r="P73" s="322"/>
      <c r="T73" s="315">
        <f t="shared" si="117"/>
        <v>18634.883793824036</v>
      </c>
      <c r="U73" s="315">
        <f t="shared" si="118"/>
        <v>1494.8988124772507</v>
      </c>
      <c r="V73" s="315">
        <f t="shared" si="119"/>
        <v>379.04894907727339</v>
      </c>
      <c r="W73" s="301">
        <f>'(3) Eur Russ 1904 HHs '!CT74</f>
        <v>11523.536409503466</v>
      </c>
    </row>
    <row r="74" spans="1:23">
      <c r="A74" s="25">
        <v>15</v>
      </c>
      <c r="B74" s="1">
        <v>3</v>
      </c>
      <c r="C74" s="203">
        <v>1</v>
      </c>
      <c r="D74" s="25" t="s">
        <v>925</v>
      </c>
      <c r="E74" s="301">
        <f>'(3) Eur Russ 1904 HHs '!BQ75</f>
        <v>1251.5386754923127</v>
      </c>
      <c r="G74" s="301">
        <f>'(3) Eur Russ 1904 HHs '!CU75</f>
        <v>5523.275659006651</v>
      </c>
      <c r="H74" s="301">
        <f>'(3) Eur Russ 1904 HHs '!CQ75</f>
        <v>1492.1157682559146</v>
      </c>
      <c r="I74" s="301">
        <f>'(3) Eur Russ 1904 HHs '!CW75</f>
        <v>178.78487419818583</v>
      </c>
      <c r="J74" s="301">
        <f t="shared" si="114"/>
        <v>7194.1763014607523</v>
      </c>
      <c r="K74" s="313">
        <f t="shared" si="4"/>
        <v>0.17396552753901681</v>
      </c>
      <c r="L74" s="315">
        <f t="shared" si="115"/>
        <v>1251.5386754923127</v>
      </c>
      <c r="O74" s="315">
        <f t="shared" si="116"/>
        <v>1251.5386754923127</v>
      </c>
      <c r="P74" s="322"/>
      <c r="T74" s="315">
        <f t="shared" si="117"/>
        <v>4271.7369835143381</v>
      </c>
      <c r="U74" s="315">
        <f t="shared" si="118"/>
        <v>1492.1157682559146</v>
      </c>
      <c r="V74" s="315">
        <f t="shared" si="119"/>
        <v>178.78487419818583</v>
      </c>
      <c r="W74" s="301">
        <f>'(3) Eur Russ 1904 HHs '!CT75</f>
        <v>9383.3102156241184</v>
      </c>
    </row>
    <row r="75" spans="1:23">
      <c r="A75" s="25">
        <v>18</v>
      </c>
      <c r="B75" s="1">
        <v>3</v>
      </c>
      <c r="C75" s="203">
        <v>1</v>
      </c>
      <c r="D75" s="25" t="s">
        <v>782</v>
      </c>
      <c r="E75" s="301">
        <f>'(3) Eur Russ 1904 HHs '!BQ76</f>
        <v>1292.2651031089918</v>
      </c>
      <c r="G75" s="301">
        <f>'(3) Eur Russ 1904 HHs '!CU76</f>
        <v>7433.2214257201831</v>
      </c>
      <c r="H75" s="301">
        <f>'(3) Eur Russ 1904 HHs '!CQ76</f>
        <v>1550.5511413001886</v>
      </c>
      <c r="I75" s="301">
        <f>'(3) Eur Russ 1904 HHs '!CW76</f>
        <v>208.04437372756567</v>
      </c>
      <c r="J75" s="301">
        <f t="shared" si="114"/>
        <v>9191.8169407479381</v>
      </c>
      <c r="K75" s="313">
        <f t="shared" ref="K75:K138" si="120">E75/J75</f>
        <v>0.14058864655803732</v>
      </c>
      <c r="L75" s="315">
        <f t="shared" si="115"/>
        <v>1292.2651031089918</v>
      </c>
      <c r="O75" s="315">
        <f t="shared" si="116"/>
        <v>1292.2651031089918</v>
      </c>
      <c r="P75" s="322"/>
      <c r="T75" s="315">
        <f t="shared" si="117"/>
        <v>6140.9563226111914</v>
      </c>
      <c r="U75" s="315">
        <f t="shared" si="118"/>
        <v>1550.5511413001886</v>
      </c>
      <c r="V75" s="315">
        <f t="shared" si="119"/>
        <v>208.04437372756567</v>
      </c>
      <c r="W75" s="301">
        <f>'(3) Eur Russ 1904 HHs '!CT76</f>
        <v>8840.5185543727748</v>
      </c>
    </row>
    <row r="76" spans="1:23">
      <c r="A76" s="25">
        <v>24</v>
      </c>
      <c r="B76" s="1">
        <v>3</v>
      </c>
      <c r="C76" s="203">
        <v>1</v>
      </c>
      <c r="D76" s="221" t="s">
        <v>988</v>
      </c>
      <c r="E76" s="301">
        <f>'(3) Eur Russ 1904 HHs '!BQ77</f>
        <v>1971.4186158779146</v>
      </c>
      <c r="G76" s="301">
        <f>'(3) Eur Russ 1904 HHs '!CU77</f>
        <v>83995.118838775117</v>
      </c>
      <c r="H76" s="301">
        <f>'(3) Eur Russ 1904 HHs '!CQ77</f>
        <v>8533.3403864750417</v>
      </c>
      <c r="I76" s="301">
        <f>'(3) Eur Russ 1904 HHs '!CW77</f>
        <v>3385.1990665880626</v>
      </c>
      <c r="J76" s="301">
        <f t="shared" si="114"/>
        <v>95913.658291838219</v>
      </c>
      <c r="K76" s="313">
        <f t="shared" si="120"/>
        <v>2.0554096788587124E-2</v>
      </c>
      <c r="L76" s="315">
        <f t="shared" si="115"/>
        <v>1971.4186158779146</v>
      </c>
      <c r="O76" s="315">
        <f t="shared" si="116"/>
        <v>1971.4186158779146</v>
      </c>
      <c r="P76" s="322"/>
      <c r="T76" s="315">
        <f t="shared" si="117"/>
        <v>82023.700222897198</v>
      </c>
      <c r="U76" s="315">
        <f t="shared" si="118"/>
        <v>8533.3403864750417</v>
      </c>
      <c r="V76" s="315">
        <f t="shared" si="119"/>
        <v>3385.1990665880626</v>
      </c>
      <c r="W76" s="301">
        <f>'(3) Eur Russ 1904 HHs '!CT77</f>
        <v>31317.406507586937</v>
      </c>
    </row>
    <row r="77" spans="1:23">
      <c r="A77" s="25">
        <v>25</v>
      </c>
      <c r="B77" s="1">
        <v>3</v>
      </c>
      <c r="C77" s="203">
        <v>1</v>
      </c>
      <c r="D77" s="221" t="s">
        <v>558</v>
      </c>
      <c r="E77" s="301">
        <f>'(3) Eur Russ 1904 HHs '!BQ78</f>
        <v>2579.0978006070673</v>
      </c>
      <c r="G77" s="301">
        <f>'(3) Eur Russ 1904 HHs '!CU78</f>
        <v>13746.883906264475</v>
      </c>
      <c r="H77" s="301">
        <f>'(3) Eur Russ 1904 HHs '!CQ78</f>
        <v>1876.0199566522456</v>
      </c>
      <c r="I77" s="301">
        <f>'(3) Eur Russ 1904 HHs '!CW78</f>
        <v>430.83181455342043</v>
      </c>
      <c r="J77" s="301">
        <f t="shared" si="114"/>
        <v>16053.735677470142</v>
      </c>
      <c r="K77" s="313">
        <f t="shared" si="120"/>
        <v>0.16065405911887415</v>
      </c>
      <c r="L77" s="315">
        <f t="shared" si="115"/>
        <v>2579.0978006070673</v>
      </c>
      <c r="O77" s="315">
        <f t="shared" si="116"/>
        <v>2579.0978006070673</v>
      </c>
      <c r="P77" s="322"/>
      <c r="T77" s="315">
        <f t="shared" si="117"/>
        <v>11167.786105657407</v>
      </c>
      <c r="U77" s="315">
        <f t="shared" si="118"/>
        <v>1876.0199566522456</v>
      </c>
      <c r="V77" s="315">
        <f t="shared" si="119"/>
        <v>430.83181455342043</v>
      </c>
      <c r="W77" s="301">
        <f>'(3) Eur Russ 1904 HHs '!CT78</f>
        <v>9339.4195724008914</v>
      </c>
    </row>
    <row r="78" spans="1:23">
      <c r="A78" s="25">
        <v>40</v>
      </c>
      <c r="B78" s="1">
        <v>3</v>
      </c>
      <c r="C78" s="203">
        <v>1</v>
      </c>
      <c r="D78" s="221" t="s">
        <v>989</v>
      </c>
      <c r="E78" s="301">
        <f>'(3) Eur Russ 1904 HHs '!BQ79</f>
        <v>767.29432932934424</v>
      </c>
      <c r="G78" s="301">
        <f>'(3) Eur Russ 1904 HHs '!CU79</f>
        <v>7663.4426866410904</v>
      </c>
      <c r="H78" s="301">
        <f>'(3) Eur Russ 1904 HHs '!CQ79</f>
        <v>1923.0922608556689</v>
      </c>
      <c r="I78" s="301">
        <f>'(3) Eur Russ 1904 HHs '!CW79</f>
        <v>170.83566005123797</v>
      </c>
      <c r="J78" s="301">
        <f t="shared" si="114"/>
        <v>9757.3706075479968</v>
      </c>
      <c r="K78" s="313">
        <f t="shared" si="120"/>
        <v>7.8637407575334828E-2</v>
      </c>
      <c r="L78" s="315">
        <f t="shared" si="115"/>
        <v>767.29432932934424</v>
      </c>
      <c r="O78" s="315">
        <f t="shared" si="116"/>
        <v>767.29432932934424</v>
      </c>
      <c r="P78" s="322"/>
      <c r="T78" s="315">
        <f t="shared" si="117"/>
        <v>6896.1483573117457</v>
      </c>
      <c r="U78" s="315">
        <f t="shared" si="118"/>
        <v>1923.0922608556689</v>
      </c>
      <c r="V78" s="315">
        <f t="shared" si="119"/>
        <v>170.83566005123797</v>
      </c>
      <c r="W78" s="301">
        <f>'(3) Eur Russ 1904 HHs '!CT79</f>
        <v>9364.822930517912</v>
      </c>
    </row>
    <row r="79" spans="1:23">
      <c r="A79" s="25">
        <v>43</v>
      </c>
      <c r="B79" s="1">
        <v>3</v>
      </c>
      <c r="C79" s="203">
        <v>1</v>
      </c>
      <c r="D79" s="221" t="s">
        <v>742</v>
      </c>
      <c r="E79" s="301">
        <f>'(3) Eur Russ 1904 HHs '!BQ80</f>
        <v>1514.0670931152056</v>
      </c>
      <c r="G79" s="301">
        <f>'(3) Eur Russ 1904 HHs '!CU80</f>
        <v>12556.119371020632</v>
      </c>
      <c r="H79" s="301">
        <f>'(3) Eur Russ 1904 HHs '!CQ80</f>
        <v>1605.4688289507499</v>
      </c>
      <c r="I79" s="301">
        <f>'(3) Eur Russ 1904 HHs '!CW80</f>
        <v>309.0253212900646</v>
      </c>
      <c r="J79" s="301">
        <f t="shared" si="114"/>
        <v>14470.613521261446</v>
      </c>
      <c r="K79" s="313">
        <f t="shared" si="120"/>
        <v>0.10463046994452657</v>
      </c>
      <c r="L79" s="315">
        <f t="shared" si="115"/>
        <v>1514.0670931152056</v>
      </c>
      <c r="O79" s="315">
        <f t="shared" si="116"/>
        <v>1514.0670931152056</v>
      </c>
      <c r="P79" s="322"/>
      <c r="T79" s="315">
        <f t="shared" si="117"/>
        <v>11042.052277905426</v>
      </c>
      <c r="U79" s="315">
        <f t="shared" si="118"/>
        <v>1605.4688289507499</v>
      </c>
      <c r="V79" s="315">
        <f t="shared" si="119"/>
        <v>309.0253212900646</v>
      </c>
      <c r="W79" s="301">
        <f>'(3) Eur Russ 1904 HHs '!CT80</f>
        <v>11697.065548878192</v>
      </c>
    </row>
    <row r="80" spans="1:23">
      <c r="A80" s="25">
        <v>50</v>
      </c>
      <c r="B80" s="1">
        <v>3</v>
      </c>
      <c r="C80" s="203">
        <v>1</v>
      </c>
      <c r="D80" s="221" t="s">
        <v>276</v>
      </c>
      <c r="E80" s="301">
        <f>'(3) Eur Russ 1904 HHs '!BQ81</f>
        <v>819.04493049361713</v>
      </c>
      <c r="G80" s="301">
        <f>'(3) Eur Russ 1904 HHs '!CU81</f>
        <v>14470.14491999137</v>
      </c>
      <c r="H80" s="301">
        <f>'(3) Eur Russ 1904 HHs '!CQ81</f>
        <v>1795.2311075544974</v>
      </c>
      <c r="I80" s="301">
        <f>'(3) Eur Russ 1904 HHs '!CW81</f>
        <v>420.56326887488285</v>
      </c>
      <c r="J80" s="301">
        <f t="shared" si="114"/>
        <v>16685.939296420751</v>
      </c>
      <c r="K80" s="313">
        <f t="shared" si="120"/>
        <v>4.9085934926618599E-2</v>
      </c>
      <c r="L80" s="315">
        <f t="shared" si="115"/>
        <v>819.04493049361713</v>
      </c>
      <c r="O80" s="315">
        <f t="shared" si="116"/>
        <v>819.04493049361713</v>
      </c>
      <c r="P80" s="322"/>
      <c r="T80" s="315">
        <f t="shared" si="117"/>
        <v>13651.099989497752</v>
      </c>
      <c r="U80" s="315">
        <f t="shared" si="118"/>
        <v>1795.2311075544974</v>
      </c>
      <c r="V80" s="315">
        <f t="shared" si="119"/>
        <v>420.56326887488285</v>
      </c>
      <c r="W80" s="301">
        <f>'(3) Eur Russ 1904 HHs '!CT81</f>
        <v>10631.741726426611</v>
      </c>
    </row>
    <row r="81" spans="1:23">
      <c r="A81" s="25">
        <v>9</v>
      </c>
      <c r="B81" s="1">
        <v>4</v>
      </c>
      <c r="C81" s="203">
        <v>1</v>
      </c>
      <c r="D81" s="25" t="s">
        <v>1036</v>
      </c>
      <c r="E81" s="301">
        <f>'(3) Eur Russ 1904 HHs '!BQ82</f>
        <v>5607.721165105816</v>
      </c>
      <c r="G81" s="301">
        <f>'(3) Eur Russ 1904 HHs '!CU82</f>
        <v>18565.315838945826</v>
      </c>
      <c r="H81" s="301">
        <f>'(3) Eur Russ 1904 HHs '!CQ82</f>
        <v>2136.783246272154</v>
      </c>
      <c r="I81" s="301">
        <f>'(3) Eur Russ 1904 HHs '!CW82</f>
        <v>225.27533912663381</v>
      </c>
      <c r="J81" s="301">
        <f t="shared" si="114"/>
        <v>20927.374424344613</v>
      </c>
      <c r="K81" s="313">
        <f t="shared" si="120"/>
        <v>0.26796104716234292</v>
      </c>
      <c r="L81" s="315">
        <f t="shared" si="115"/>
        <v>5607.721165105816</v>
      </c>
      <c r="O81" s="315">
        <f t="shared" si="116"/>
        <v>5607.721165105816</v>
      </c>
      <c r="P81" s="322"/>
      <c r="T81" s="315">
        <f t="shared" si="117"/>
        <v>12957.594673840009</v>
      </c>
      <c r="U81" s="315">
        <f t="shared" si="118"/>
        <v>2136.783246272154</v>
      </c>
      <c r="V81" s="315">
        <f t="shared" si="119"/>
        <v>225.27533912663381</v>
      </c>
      <c r="W81" s="301">
        <f>'(3) Eur Russ 1904 HHs '!CT82</f>
        <v>9651.0392749593648</v>
      </c>
    </row>
    <row r="82" spans="1:23">
      <c r="A82" s="25">
        <v>20</v>
      </c>
      <c r="B82" s="1">
        <v>4</v>
      </c>
      <c r="C82" s="203">
        <v>1</v>
      </c>
      <c r="D82" s="222" t="s">
        <v>1037</v>
      </c>
      <c r="E82" s="301">
        <f>'(3) Eur Russ 1904 HHs '!BQ83</f>
        <v>8341.4348825585803</v>
      </c>
      <c r="G82" s="301">
        <f>'(3) Eur Russ 1904 HHs '!CU83</f>
        <v>23001.691647821768</v>
      </c>
      <c r="H82" s="301">
        <f>'(3) Eur Russ 1904 HHs '!CQ83</f>
        <v>2284.1062291436078</v>
      </c>
      <c r="I82" s="301">
        <f>'(3) Eur Russ 1904 HHs '!CW83</f>
        <v>212.67182723262385</v>
      </c>
      <c r="J82" s="301">
        <f t="shared" si="114"/>
        <v>25498.469704198</v>
      </c>
      <c r="K82" s="313">
        <f t="shared" si="120"/>
        <v>0.32713472531197701</v>
      </c>
      <c r="L82" s="315">
        <f t="shared" si="115"/>
        <v>8341.4348825585803</v>
      </c>
      <c r="O82" s="315">
        <f t="shared" si="116"/>
        <v>8341.4348825585803</v>
      </c>
      <c r="P82" s="322"/>
      <c r="T82" s="315">
        <f t="shared" si="117"/>
        <v>14660.256765263188</v>
      </c>
      <c r="U82" s="315">
        <f t="shared" si="118"/>
        <v>2284.1062291436078</v>
      </c>
      <c r="V82" s="315">
        <f t="shared" si="119"/>
        <v>212.67182723262385</v>
      </c>
      <c r="W82" s="301">
        <f>'(3) Eur Russ 1904 HHs '!CT83</f>
        <v>12553.940528107654</v>
      </c>
    </row>
    <row r="83" spans="1:23">
      <c r="A83" s="25">
        <v>29</v>
      </c>
      <c r="B83" s="1">
        <v>4</v>
      </c>
      <c r="C83" s="203">
        <v>1</v>
      </c>
      <c r="D83" s="221" t="s">
        <v>828</v>
      </c>
      <c r="E83" s="301">
        <f>'(3) Eur Russ 1904 HHs '!BQ84</f>
        <v>5407.53540565003</v>
      </c>
      <c r="G83" s="301">
        <f>'(3) Eur Russ 1904 HHs '!CU84</f>
        <v>21328.270988073076</v>
      </c>
      <c r="H83" s="301">
        <f>'(3) Eur Russ 1904 HHs '!CQ84</f>
        <v>2470.2595613341377</v>
      </c>
      <c r="I83" s="301">
        <f>'(3) Eur Russ 1904 HHs '!CW84</f>
        <v>346.45182283069084</v>
      </c>
      <c r="J83" s="301">
        <f t="shared" si="114"/>
        <v>24144.982372237904</v>
      </c>
      <c r="K83" s="313">
        <f t="shared" si="120"/>
        <v>0.22396104177187795</v>
      </c>
      <c r="L83" s="315">
        <f t="shared" si="115"/>
        <v>5407.53540565003</v>
      </c>
      <c r="O83" s="315">
        <f t="shared" si="116"/>
        <v>5407.53540565003</v>
      </c>
      <c r="P83" s="322"/>
      <c r="T83" s="315">
        <f t="shared" si="117"/>
        <v>15920.735582423047</v>
      </c>
      <c r="U83" s="315">
        <f t="shared" si="118"/>
        <v>2470.2595613341377</v>
      </c>
      <c r="V83" s="315">
        <f t="shared" si="119"/>
        <v>346.45182283069084</v>
      </c>
      <c r="W83" s="301">
        <f>'(3) Eur Russ 1904 HHs '!CT84</f>
        <v>20277.88325483165</v>
      </c>
    </row>
    <row r="84" spans="1:23">
      <c r="A84" s="25">
        <v>30</v>
      </c>
      <c r="B84" s="1">
        <v>4</v>
      </c>
      <c r="C84" s="203">
        <v>1</v>
      </c>
      <c r="D84" s="221" t="s">
        <v>1038</v>
      </c>
      <c r="E84" s="301">
        <f>'(3) Eur Russ 1904 HHs '!BQ85</f>
        <v>8675.3558741129509</v>
      </c>
      <c r="G84" s="301">
        <f>'(3) Eur Russ 1904 HHs '!CU85</f>
        <v>16218.911223105593</v>
      </c>
      <c r="H84" s="301">
        <f>'(3) Eur Russ 1904 HHs '!CQ85</f>
        <v>1414.8990923508993</v>
      </c>
      <c r="I84" s="301">
        <f>'(3) Eur Russ 1904 HHs '!CW85</f>
        <v>280.50588596169814</v>
      </c>
      <c r="J84" s="301">
        <f t="shared" si="114"/>
        <v>17914.316201418191</v>
      </c>
      <c r="K84" s="313">
        <f t="shared" si="120"/>
        <v>0.48426943995920785</v>
      </c>
      <c r="L84" s="315">
        <f t="shared" si="115"/>
        <v>8675.3558741129509</v>
      </c>
      <c r="O84" s="315">
        <f t="shared" si="116"/>
        <v>8675.3558741129509</v>
      </c>
      <c r="P84" s="322"/>
      <c r="T84" s="315">
        <f t="shared" si="117"/>
        <v>7543.5553489926424</v>
      </c>
      <c r="U84" s="315">
        <f t="shared" si="118"/>
        <v>1414.8990923508993</v>
      </c>
      <c r="V84" s="315">
        <f t="shared" si="119"/>
        <v>280.50588596169814</v>
      </c>
      <c r="W84" s="301">
        <f>'(3) Eur Russ 1904 HHs '!CT85</f>
        <v>7505.5306257322745</v>
      </c>
    </row>
    <row r="85" spans="1:23">
      <c r="A85" s="25">
        <v>35</v>
      </c>
      <c r="B85" s="1">
        <v>4</v>
      </c>
      <c r="C85" s="203">
        <v>1</v>
      </c>
      <c r="D85" s="221" t="s">
        <v>726</v>
      </c>
      <c r="E85" s="301">
        <f>'(3) Eur Russ 1904 HHs '!BQ86</f>
        <v>7426.9403591344635</v>
      </c>
      <c r="G85" s="301">
        <f>'(3) Eur Russ 1904 HHs '!CU86</f>
        <v>17896.698346312678</v>
      </c>
      <c r="H85" s="301">
        <f>'(3) Eur Russ 1904 HHs '!CQ86</f>
        <v>1678.4025772602245</v>
      </c>
      <c r="I85" s="301">
        <f>'(3) Eur Russ 1904 HHs '!CW86</f>
        <v>176.63699055589348</v>
      </c>
      <c r="J85" s="301">
        <f t="shared" si="114"/>
        <v>19751.737914128797</v>
      </c>
      <c r="K85" s="313">
        <f t="shared" si="120"/>
        <v>0.3760145254773673</v>
      </c>
      <c r="L85" s="315">
        <f t="shared" si="115"/>
        <v>7426.9403591344635</v>
      </c>
      <c r="O85" s="315">
        <f t="shared" si="116"/>
        <v>7426.9403591344635</v>
      </c>
      <c r="P85" s="322"/>
      <c r="T85" s="315">
        <f t="shared" si="117"/>
        <v>10469.757987178215</v>
      </c>
      <c r="U85" s="315">
        <f t="shared" si="118"/>
        <v>1678.4025772602245</v>
      </c>
      <c r="V85" s="315">
        <f t="shared" si="119"/>
        <v>176.63699055589348</v>
      </c>
      <c r="W85" s="301">
        <f>'(3) Eur Russ 1904 HHs '!CT86</f>
        <v>8409.5712352629398</v>
      </c>
    </row>
    <row r="86" spans="1:23">
      <c r="A86" s="25">
        <v>38</v>
      </c>
      <c r="B86" s="1">
        <v>4</v>
      </c>
      <c r="C86" s="203">
        <v>1</v>
      </c>
      <c r="D86" s="221" t="s">
        <v>769</v>
      </c>
      <c r="E86" s="301">
        <f>'(3) Eur Russ 1904 HHs '!BQ87</f>
        <v>5237.5016473828673</v>
      </c>
      <c r="G86" s="301">
        <f>'(3) Eur Russ 1904 HHs '!CU87</f>
        <v>29200.742003437634</v>
      </c>
      <c r="H86" s="301">
        <f>'(3) Eur Russ 1904 HHs '!CQ87</f>
        <v>2664.4884973685471</v>
      </c>
      <c r="I86" s="301">
        <f>'(3) Eur Russ 1904 HHs '!CW87</f>
        <v>1166.7105837450208</v>
      </c>
      <c r="J86" s="301">
        <f t="shared" si="114"/>
        <v>33031.941084551203</v>
      </c>
      <c r="K86" s="313">
        <f t="shared" si="120"/>
        <v>0.1585587003190802</v>
      </c>
      <c r="L86" s="315">
        <f t="shared" si="115"/>
        <v>5237.5016473828673</v>
      </c>
      <c r="O86" s="315">
        <f t="shared" si="116"/>
        <v>5237.5016473828673</v>
      </c>
      <c r="P86" s="322"/>
      <c r="T86" s="315">
        <f t="shared" si="117"/>
        <v>23963.240356054768</v>
      </c>
      <c r="U86" s="315">
        <f t="shared" si="118"/>
        <v>2664.4884973685471</v>
      </c>
      <c r="V86" s="315">
        <f t="shared" si="119"/>
        <v>1166.7105837450208</v>
      </c>
      <c r="W86" s="301">
        <f>'(3) Eur Russ 1904 HHs '!CT87</f>
        <v>31395.571834266295</v>
      </c>
    </row>
    <row r="87" spans="1:23">
      <c r="A87" s="25">
        <v>39</v>
      </c>
      <c r="B87" s="1">
        <v>4</v>
      </c>
      <c r="C87" s="203">
        <v>1</v>
      </c>
      <c r="D87" s="221" t="s">
        <v>785</v>
      </c>
      <c r="E87" s="301">
        <f>'(3) Eur Russ 1904 HHs '!BQ88</f>
        <v>2808.1221124027606</v>
      </c>
      <c r="G87" s="301">
        <f>'(3) Eur Russ 1904 HHs '!CU88</f>
        <v>10159.539021124263</v>
      </c>
      <c r="H87" s="301">
        <f>'(3) Eur Russ 1904 HHs '!CQ88</f>
        <v>1247.2570945264624</v>
      </c>
      <c r="I87" s="301">
        <f>'(3) Eur Russ 1904 HHs '!CW88</f>
        <v>307.28684982541051</v>
      </c>
      <c r="J87" s="301">
        <f t="shared" si="114"/>
        <v>11714.082965476136</v>
      </c>
      <c r="K87" s="313">
        <f t="shared" si="120"/>
        <v>0.23972189036725167</v>
      </c>
      <c r="L87" s="315">
        <f t="shared" si="115"/>
        <v>2808.1221124027606</v>
      </c>
      <c r="O87" s="315">
        <f t="shared" si="116"/>
        <v>2808.1221124027606</v>
      </c>
      <c r="P87" s="322"/>
      <c r="T87" s="315">
        <f t="shared" si="117"/>
        <v>7351.4169087215023</v>
      </c>
      <c r="U87" s="315">
        <f t="shared" si="118"/>
        <v>1247.2570945264624</v>
      </c>
      <c r="V87" s="315">
        <f t="shared" si="119"/>
        <v>307.28684982541051</v>
      </c>
      <c r="W87" s="301">
        <f>'(3) Eur Russ 1904 HHs '!CT88</f>
        <v>8202.9213115149396</v>
      </c>
    </row>
    <row r="88" spans="1:23">
      <c r="A88" s="25">
        <v>42</v>
      </c>
      <c r="B88" s="1">
        <v>4</v>
      </c>
      <c r="C88" s="203">
        <v>1</v>
      </c>
      <c r="D88" s="221" t="s">
        <v>687</v>
      </c>
      <c r="E88" s="301">
        <f>'(3) Eur Russ 1904 HHs '!BQ89</f>
        <v>6918.8240890234001</v>
      </c>
      <c r="G88" s="301">
        <f>'(3) Eur Russ 1904 HHs '!CU89</f>
        <v>23984.938212083885</v>
      </c>
      <c r="H88" s="301">
        <f>'(3) Eur Russ 1904 HHs '!CQ89</f>
        <v>2216.6065266148753</v>
      </c>
      <c r="I88" s="301">
        <f>'(3) Eur Russ 1904 HHs '!CW89</f>
        <v>282.02575414882068</v>
      </c>
      <c r="J88" s="301">
        <f t="shared" si="114"/>
        <v>26483.570492847582</v>
      </c>
      <c r="K88" s="313">
        <f t="shared" si="120"/>
        <v>0.26124967141012828</v>
      </c>
      <c r="L88" s="315">
        <f t="shared" si="115"/>
        <v>6918.8240890234001</v>
      </c>
      <c r="O88" s="315">
        <f t="shared" si="116"/>
        <v>6918.8240890234001</v>
      </c>
      <c r="P88" s="322"/>
      <c r="T88" s="315">
        <f t="shared" si="117"/>
        <v>17066.114123060484</v>
      </c>
      <c r="U88" s="315">
        <f t="shared" si="118"/>
        <v>2216.6065266148753</v>
      </c>
      <c r="V88" s="315">
        <f t="shared" si="119"/>
        <v>282.02575414882068</v>
      </c>
      <c r="W88" s="301">
        <f>'(3) Eur Russ 1904 HHs '!CT89</f>
        <v>14877.244867999811</v>
      </c>
    </row>
    <row r="89" spans="1:23">
      <c r="A89" s="25">
        <v>44</v>
      </c>
      <c r="B89" s="1">
        <v>4</v>
      </c>
      <c r="C89" s="203">
        <v>1</v>
      </c>
      <c r="D89" s="221" t="s">
        <v>743</v>
      </c>
      <c r="E89" s="301">
        <f>'(3) Eur Russ 1904 HHs '!BQ90</f>
        <v>2411.6453127954337</v>
      </c>
      <c r="G89" s="301">
        <f>'(3) Eur Russ 1904 HHs '!CU90</f>
        <v>12980.28119169664</v>
      </c>
      <c r="H89" s="301">
        <f>'(3) Eur Russ 1904 HHs '!CQ90</f>
        <v>1572.8934522534853</v>
      </c>
      <c r="I89" s="301">
        <f>'(3) Eur Russ 1904 HHs '!CW90</f>
        <v>345.17721206157182</v>
      </c>
      <c r="J89" s="301">
        <f t="shared" si="114"/>
        <v>14898.351856011697</v>
      </c>
      <c r="K89" s="313">
        <f t="shared" si="120"/>
        <v>0.16187329552310853</v>
      </c>
      <c r="L89" s="315">
        <f t="shared" si="115"/>
        <v>2411.6453127954337</v>
      </c>
      <c r="O89" s="315">
        <f t="shared" si="116"/>
        <v>2411.6453127954337</v>
      </c>
      <c r="P89" s="322"/>
      <c r="T89" s="315">
        <f t="shared" si="117"/>
        <v>10568.635878901207</v>
      </c>
      <c r="U89" s="315">
        <f t="shared" si="118"/>
        <v>1572.8934522534853</v>
      </c>
      <c r="V89" s="315">
        <f t="shared" si="119"/>
        <v>345.17721206157182</v>
      </c>
      <c r="W89" s="301">
        <f>'(3) Eur Russ 1904 HHs '!CT90</f>
        <v>14236.9419793583</v>
      </c>
    </row>
    <row r="90" spans="1:23">
      <c r="A90" s="25">
        <v>33</v>
      </c>
      <c r="B90" s="1">
        <v>5</v>
      </c>
      <c r="C90" s="203">
        <v>1</v>
      </c>
      <c r="D90" s="221" t="s">
        <v>567</v>
      </c>
      <c r="E90" s="301">
        <f>'(3) Eur Russ 1904 HHs '!BQ91</f>
        <v>6556.4311625334931</v>
      </c>
      <c r="G90" s="301">
        <f>'(3) Eur Russ 1904 HHs '!CU91</f>
        <v>18950.292588785192</v>
      </c>
      <c r="H90" s="301">
        <f>'(3) Eur Russ 1904 HHs '!CQ91</f>
        <v>3254.6878082247772</v>
      </c>
      <c r="I90" s="301">
        <f>'(3) Eur Russ 1904 HHs '!CW91</f>
        <v>523.62547201298992</v>
      </c>
      <c r="J90" s="301">
        <f t="shared" si="114"/>
        <v>22728.605869022962</v>
      </c>
      <c r="K90" s="313">
        <f t="shared" si="120"/>
        <v>0.28846605024152921</v>
      </c>
      <c r="L90" s="315">
        <f t="shared" si="115"/>
        <v>6556.4311625334931</v>
      </c>
      <c r="O90" s="315">
        <f t="shared" si="116"/>
        <v>6556.4311625334931</v>
      </c>
      <c r="P90" s="322"/>
      <c r="T90" s="315">
        <f t="shared" si="117"/>
        <v>12393.8614262517</v>
      </c>
      <c r="U90" s="315">
        <f t="shared" si="118"/>
        <v>3254.6878082247772</v>
      </c>
      <c r="V90" s="315">
        <f t="shared" si="119"/>
        <v>523.62547201298992</v>
      </c>
      <c r="W90" s="301">
        <f>'(3) Eur Russ 1904 HHs '!CT91</f>
        <v>28939.243922482357</v>
      </c>
    </row>
    <row r="91" spans="1:23">
      <c r="A91" s="25">
        <v>46</v>
      </c>
      <c r="B91" s="1">
        <v>5</v>
      </c>
      <c r="C91" s="203">
        <v>1</v>
      </c>
      <c r="D91" s="221" t="s">
        <v>435</v>
      </c>
      <c r="E91" s="301">
        <f>'(3) Eur Russ 1904 HHs '!BQ92</f>
        <v>12817.69334162807</v>
      </c>
      <c r="G91" s="301">
        <f>'(3) Eur Russ 1904 HHs '!CU92</f>
        <v>41271.845331598437</v>
      </c>
      <c r="H91" s="301">
        <f>'(3) Eur Russ 1904 HHs '!CQ92</f>
        <v>4506.7854965089673</v>
      </c>
      <c r="I91" s="301">
        <f>'(3) Eur Russ 1904 HHs '!CW92</f>
        <v>1167.4691148455086</v>
      </c>
      <c r="J91" s="301">
        <f t="shared" si="114"/>
        <v>46946.099942952911</v>
      </c>
      <c r="K91" s="313">
        <f t="shared" si="120"/>
        <v>0.27302999306020387</v>
      </c>
      <c r="L91" s="315">
        <f t="shared" si="115"/>
        <v>12817.69334162807</v>
      </c>
      <c r="O91" s="315">
        <f t="shared" si="116"/>
        <v>12817.69334162807</v>
      </c>
      <c r="P91" s="322"/>
      <c r="T91" s="315">
        <f t="shared" si="117"/>
        <v>28454.151989970367</v>
      </c>
      <c r="U91" s="315">
        <f t="shared" si="118"/>
        <v>4506.7854965089673</v>
      </c>
      <c r="V91" s="315">
        <f t="shared" si="119"/>
        <v>1167.4691148455086</v>
      </c>
      <c r="W91" s="301">
        <f>'(3) Eur Russ 1904 HHs '!CT92</f>
        <v>21154.787118013002</v>
      </c>
    </row>
    <row r="92" spans="1:23">
      <c r="A92" s="25">
        <v>48</v>
      </c>
      <c r="B92" s="1">
        <v>5</v>
      </c>
      <c r="C92" s="203">
        <v>1</v>
      </c>
      <c r="D92" s="221" t="s">
        <v>579</v>
      </c>
      <c r="E92" s="301">
        <f>'(3) Eur Russ 1904 HHs '!BQ93</f>
        <v>5254.838628254618</v>
      </c>
      <c r="G92" s="301">
        <f>'(3) Eur Russ 1904 HHs '!CU93</f>
        <v>13560.626701616588</v>
      </c>
      <c r="H92" s="301">
        <f>'(3) Eur Russ 1904 HHs '!CQ93</f>
        <v>2490.0813619982391</v>
      </c>
      <c r="I92" s="301">
        <f>'(3) Eur Russ 1904 HHs '!CW93</f>
        <v>340.56903750493808</v>
      </c>
      <c r="J92" s="301">
        <f t="shared" si="114"/>
        <v>16391.277101119766</v>
      </c>
      <c r="K92" s="313">
        <f t="shared" si="120"/>
        <v>0.32058750491721205</v>
      </c>
      <c r="L92" s="315">
        <f t="shared" si="115"/>
        <v>5254.838628254618</v>
      </c>
      <c r="O92" s="315">
        <f t="shared" si="116"/>
        <v>5254.838628254618</v>
      </c>
      <c r="P92" s="322"/>
      <c r="T92" s="315">
        <f t="shared" si="117"/>
        <v>8305.7880733619695</v>
      </c>
      <c r="U92" s="315">
        <f t="shared" si="118"/>
        <v>2490.0813619982391</v>
      </c>
      <c r="V92" s="315">
        <f t="shared" si="119"/>
        <v>340.56903750493808</v>
      </c>
      <c r="W92" s="301">
        <f>'(3) Eur Russ 1904 HHs '!CT93</f>
        <v>22800.93097737449</v>
      </c>
    </row>
    <row r="93" spans="1:23">
      <c r="A93" s="25">
        <v>19</v>
      </c>
      <c r="B93" s="1">
        <v>6</v>
      </c>
      <c r="C93" s="203">
        <v>1</v>
      </c>
      <c r="D93" s="221" t="s">
        <v>554</v>
      </c>
      <c r="E93" s="301">
        <f>'(3) Eur Russ 1904 HHs '!BQ94</f>
        <v>1908.3682010039229</v>
      </c>
      <c r="G93" s="301">
        <f>'(3) Eur Russ 1904 HHs '!CU94</f>
        <v>17996.218360748517</v>
      </c>
      <c r="H93" s="301">
        <f>'(3) Eur Russ 1904 HHs '!CQ94</f>
        <v>1631.9715429711041</v>
      </c>
      <c r="I93" s="301">
        <f>'(3) Eur Russ 1904 HHs '!CW94</f>
        <v>933.77475390980624</v>
      </c>
      <c r="J93" s="301">
        <f t="shared" si="114"/>
        <v>20561.964657629425</v>
      </c>
      <c r="K93" s="313">
        <f t="shared" si="120"/>
        <v>9.2810596301449791E-2</v>
      </c>
      <c r="L93" s="315">
        <f t="shared" si="115"/>
        <v>1908.3682010039229</v>
      </c>
      <c r="O93" s="315">
        <f t="shared" si="116"/>
        <v>1908.3682010039229</v>
      </c>
      <c r="P93" s="322"/>
      <c r="T93" s="315">
        <f t="shared" si="117"/>
        <v>16087.850159744594</v>
      </c>
      <c r="U93" s="315">
        <f t="shared" si="118"/>
        <v>1631.9715429711041</v>
      </c>
      <c r="V93" s="315">
        <f t="shared" si="119"/>
        <v>933.77475390980624</v>
      </c>
      <c r="W93" s="301">
        <f>'(3) Eur Russ 1904 HHs '!CT94</f>
        <v>14835.643470939638</v>
      </c>
    </row>
    <row r="94" spans="1:23">
      <c r="A94" s="25">
        <v>21</v>
      </c>
      <c r="B94" s="1">
        <v>6</v>
      </c>
      <c r="C94" s="203">
        <v>1</v>
      </c>
      <c r="D94" s="221" t="s">
        <v>555</v>
      </c>
      <c r="E94" s="301">
        <f>'(3) Eur Russ 1904 HHs '!BQ95</f>
        <v>4447.1779937055871</v>
      </c>
      <c r="G94" s="301">
        <f>'(3) Eur Russ 1904 HHs '!CU95</f>
        <v>47096.348391851505</v>
      </c>
      <c r="H94" s="301">
        <f>'(3) Eur Russ 1904 HHs '!CQ95</f>
        <v>3792.4558989663901</v>
      </c>
      <c r="I94" s="301">
        <f>'(3) Eur Russ 1904 HHs '!CW95</f>
        <v>2907.220744396212</v>
      </c>
      <c r="J94" s="301">
        <f t="shared" si="114"/>
        <v>53796.025035214108</v>
      </c>
      <c r="K94" s="313">
        <f t="shared" si="120"/>
        <v>8.2667408805660425E-2</v>
      </c>
      <c r="L94" s="315">
        <f t="shared" si="115"/>
        <v>4447.1779937055871</v>
      </c>
      <c r="O94" s="315">
        <f t="shared" si="116"/>
        <v>4447.1779937055871</v>
      </c>
      <c r="P94" s="322"/>
      <c r="T94" s="315">
        <f t="shared" si="117"/>
        <v>42649.170398145914</v>
      </c>
      <c r="U94" s="315">
        <f t="shared" si="118"/>
        <v>3792.4558989663901</v>
      </c>
      <c r="V94" s="315">
        <f t="shared" si="119"/>
        <v>2907.220744396212</v>
      </c>
      <c r="W94" s="301">
        <f>'(3) Eur Russ 1904 HHs '!CT95</f>
        <v>29137.440016760276</v>
      </c>
    </row>
    <row r="95" spans="1:23">
      <c r="A95" s="25">
        <v>49</v>
      </c>
      <c r="B95" s="1">
        <v>6</v>
      </c>
      <c r="C95" s="203">
        <v>1</v>
      </c>
      <c r="D95" s="221" t="s">
        <v>580</v>
      </c>
      <c r="E95" s="301">
        <f>'(3) Eur Russ 1904 HHs '!BQ96</f>
        <v>518.37321514628559</v>
      </c>
      <c r="G95" s="301">
        <f>'(3) Eur Russ 1904 HHs '!CU96</f>
        <v>10828.040875464205</v>
      </c>
      <c r="H95" s="301">
        <f>'(3) Eur Russ 1904 HHs '!CQ96</f>
        <v>1041.5443791446428</v>
      </c>
      <c r="I95" s="301">
        <f>'(3) Eur Russ 1904 HHs '!CW96</f>
        <v>829.50202622135373</v>
      </c>
      <c r="J95" s="301">
        <f t="shared" si="114"/>
        <v>12699.087280830201</v>
      </c>
      <c r="K95" s="313">
        <f t="shared" si="120"/>
        <v>4.0819722211752292E-2</v>
      </c>
      <c r="L95" s="315">
        <f t="shared" si="115"/>
        <v>518.37321514628559</v>
      </c>
      <c r="O95" s="315">
        <f t="shared" si="116"/>
        <v>518.37321514628559</v>
      </c>
      <c r="P95" s="322"/>
      <c r="T95" s="315">
        <f t="shared" si="117"/>
        <v>10309.667660317918</v>
      </c>
      <c r="U95" s="315">
        <f t="shared" si="118"/>
        <v>1041.5443791446428</v>
      </c>
      <c r="V95" s="315">
        <f t="shared" si="119"/>
        <v>829.50202622135373</v>
      </c>
      <c r="W95" s="301">
        <f>'(3) Eur Russ 1904 HHs '!CT96</f>
        <v>5332.6497831114266</v>
      </c>
    </row>
    <row r="96" spans="1:23">
      <c r="A96" s="25">
        <v>4</v>
      </c>
      <c r="B96" s="1">
        <v>7</v>
      </c>
      <c r="C96" s="203">
        <v>1</v>
      </c>
      <c r="D96" s="25" t="s">
        <v>778</v>
      </c>
      <c r="E96" s="301">
        <f>'(3) Eur Russ 1904 HHs '!BQ97</f>
        <v>1408.7340518842364</v>
      </c>
      <c r="G96" s="301">
        <f>'(3) Eur Russ 1904 HHs '!CU97</f>
        <v>9178.8858739657662</v>
      </c>
      <c r="H96" s="301">
        <f>'(3) Eur Russ 1904 HHs '!CQ97</f>
        <v>4172.4198606674818</v>
      </c>
      <c r="I96" s="301">
        <f>'(3) Eur Russ 1904 HHs '!CW97</f>
        <v>423.95521844137926</v>
      </c>
      <c r="J96" s="301">
        <f t="shared" si="114"/>
        <v>13775.260953074627</v>
      </c>
      <c r="K96" s="313">
        <f t="shared" si="120"/>
        <v>0.10226550746901154</v>
      </c>
      <c r="L96" s="315">
        <f t="shared" si="115"/>
        <v>1408.7340518842364</v>
      </c>
      <c r="O96" s="315">
        <f t="shared" si="116"/>
        <v>1408.7340518842364</v>
      </c>
      <c r="P96" s="322"/>
      <c r="T96" s="315">
        <f t="shared" si="117"/>
        <v>7770.1518220815296</v>
      </c>
      <c r="U96" s="315">
        <f t="shared" si="118"/>
        <v>4172.4198606674818</v>
      </c>
      <c r="V96" s="315">
        <f t="shared" si="119"/>
        <v>423.95521844137926</v>
      </c>
      <c r="W96" s="301">
        <f>'(3) Eur Russ 1904 HHs '!CT97</f>
        <v>21533.7873903861</v>
      </c>
    </row>
    <row r="97" spans="1:23">
      <c r="A97" s="25">
        <v>5</v>
      </c>
      <c r="B97" s="1">
        <v>7</v>
      </c>
      <c r="C97" s="203">
        <v>1</v>
      </c>
      <c r="D97" s="25" t="s">
        <v>835</v>
      </c>
      <c r="E97" s="301">
        <f>'(3) Eur Russ 1904 HHs '!BQ98</f>
        <v>1660.6178447081998</v>
      </c>
      <c r="G97" s="301">
        <f>'(3) Eur Russ 1904 HHs '!CU98</f>
        <v>9107.7309887662032</v>
      </c>
      <c r="H97" s="301">
        <f>'(3) Eur Russ 1904 HHs '!CQ98</f>
        <v>2369.6220448648351</v>
      </c>
      <c r="I97" s="301">
        <f>'(3) Eur Russ 1904 HHs '!CW98</f>
        <v>270.73626182620933</v>
      </c>
      <c r="J97" s="301">
        <f t="shared" si="114"/>
        <v>11748.089295457246</v>
      </c>
      <c r="K97" s="313">
        <f t="shared" si="120"/>
        <v>0.14135216399404862</v>
      </c>
      <c r="L97" s="315">
        <f t="shared" si="115"/>
        <v>1660.6178447081998</v>
      </c>
      <c r="O97" s="315">
        <f t="shared" si="116"/>
        <v>1660.6178447081998</v>
      </c>
      <c r="P97" s="322"/>
      <c r="T97" s="315">
        <f t="shared" si="117"/>
        <v>7447.1131440580029</v>
      </c>
      <c r="U97" s="315">
        <f t="shared" si="118"/>
        <v>2369.6220448648351</v>
      </c>
      <c r="V97" s="315">
        <f t="shared" si="119"/>
        <v>270.73626182620933</v>
      </c>
      <c r="W97" s="301">
        <f>'(3) Eur Russ 1904 HHs '!CT98</f>
        <v>28870.118594308478</v>
      </c>
    </row>
    <row r="98" spans="1:23">
      <c r="A98" s="25">
        <v>11</v>
      </c>
      <c r="B98" s="1">
        <v>7</v>
      </c>
      <c r="C98" s="203">
        <v>1</v>
      </c>
      <c r="D98" s="25" t="s">
        <v>921</v>
      </c>
      <c r="E98" s="301">
        <f>'(3) Eur Russ 1904 HHs '!BQ99</f>
        <v>3476.4173322103456</v>
      </c>
      <c r="G98" s="301">
        <f>'(3) Eur Russ 1904 HHs '!CU99</f>
        <v>9114.6070939438032</v>
      </c>
      <c r="H98" s="301">
        <f>'(3) Eur Russ 1904 HHs '!CQ99</f>
        <v>1997.0535177356717</v>
      </c>
      <c r="I98" s="301">
        <f>'(3) Eur Russ 1904 HHs '!CW99</f>
        <v>520.9704828875665</v>
      </c>
      <c r="J98" s="301">
        <f t="shared" si="114"/>
        <v>11632.631094567041</v>
      </c>
      <c r="K98" s="313">
        <f t="shared" si="120"/>
        <v>0.29885047535238934</v>
      </c>
      <c r="L98" s="315">
        <f t="shared" si="115"/>
        <v>3476.4173322103456</v>
      </c>
      <c r="O98" s="315">
        <f t="shared" si="116"/>
        <v>3476.4173322103456</v>
      </c>
      <c r="P98" s="322"/>
      <c r="T98" s="315">
        <f t="shared" si="117"/>
        <v>5638.189761733458</v>
      </c>
      <c r="U98" s="315">
        <f t="shared" si="118"/>
        <v>1997.0535177356717</v>
      </c>
      <c r="V98" s="315">
        <f t="shared" si="119"/>
        <v>520.9704828875665</v>
      </c>
      <c r="W98" s="301">
        <f>'(3) Eur Russ 1904 HHs '!CT99</f>
        <v>34096.878316678914</v>
      </c>
    </row>
    <row r="99" spans="1:23">
      <c r="A99" s="25">
        <v>17</v>
      </c>
      <c r="B99" s="1">
        <v>7</v>
      </c>
      <c r="C99" s="203">
        <v>1</v>
      </c>
      <c r="D99" s="25" t="s">
        <v>823</v>
      </c>
      <c r="E99" s="301">
        <f>'(3) Eur Russ 1904 HHs '!BQ100</f>
        <v>1277.6968768207171</v>
      </c>
      <c r="G99" s="301">
        <f>'(3) Eur Russ 1904 HHs '!CU100</f>
        <v>8495.582241126338</v>
      </c>
      <c r="H99" s="301">
        <f>'(3) Eur Russ 1904 HHs '!CQ100</f>
        <v>2809.316485234182</v>
      </c>
      <c r="I99" s="301">
        <f>'(3) Eur Russ 1904 HHs '!CW100</f>
        <v>364.11604245599455</v>
      </c>
      <c r="J99" s="301">
        <f t="shared" si="114"/>
        <v>11669.014768816514</v>
      </c>
      <c r="K99" s="313">
        <f t="shared" si="120"/>
        <v>0.10949483757918858</v>
      </c>
      <c r="L99" s="315">
        <f t="shared" si="115"/>
        <v>1277.6968768207171</v>
      </c>
      <c r="O99" s="315">
        <f t="shared" si="116"/>
        <v>1277.6968768207171</v>
      </c>
      <c r="P99" s="322"/>
      <c r="T99" s="315">
        <f t="shared" si="117"/>
        <v>7217.8853643056209</v>
      </c>
      <c r="U99" s="315">
        <f t="shared" si="118"/>
        <v>2809.316485234182</v>
      </c>
      <c r="V99" s="315">
        <f t="shared" si="119"/>
        <v>364.11604245599455</v>
      </c>
      <c r="W99" s="301">
        <f>'(3) Eur Russ 1904 HHs '!CT100</f>
        <v>15960.157718408598</v>
      </c>
    </row>
    <row r="100" spans="1:23">
      <c r="A100" s="25">
        <v>22</v>
      </c>
      <c r="B100" s="1">
        <v>7</v>
      </c>
      <c r="C100" s="203">
        <v>1</v>
      </c>
      <c r="D100" s="221" t="s">
        <v>556</v>
      </c>
      <c r="E100" s="301">
        <f>'(3) Eur Russ 1904 HHs '!BQ101</f>
        <v>2491.6242462866344</v>
      </c>
      <c r="G100" s="301">
        <f>'(3) Eur Russ 1904 HHs '!CU101</f>
        <v>7068.9155032319622</v>
      </c>
      <c r="H100" s="301">
        <f>'(3) Eur Russ 1904 HHs '!CQ101</f>
        <v>3149.579968665455</v>
      </c>
      <c r="I100" s="301">
        <f>'(3) Eur Russ 1904 HHs '!CW101</f>
        <v>290.92971538952372</v>
      </c>
      <c r="J100" s="301">
        <f t="shared" si="114"/>
        <v>10509.425187286941</v>
      </c>
      <c r="K100" s="313">
        <f t="shared" si="120"/>
        <v>0.23708473126586471</v>
      </c>
      <c r="L100" s="315">
        <f t="shared" si="115"/>
        <v>2491.6242462866344</v>
      </c>
      <c r="O100" s="315">
        <f t="shared" si="116"/>
        <v>2491.6242462866344</v>
      </c>
      <c r="P100" s="322"/>
      <c r="T100" s="315">
        <f t="shared" si="117"/>
        <v>4577.2912569453274</v>
      </c>
      <c r="U100" s="315">
        <f t="shared" si="118"/>
        <v>3149.579968665455</v>
      </c>
      <c r="V100" s="315">
        <f t="shared" si="119"/>
        <v>290.92971538952372</v>
      </c>
      <c r="W100" s="301">
        <f>'(3) Eur Russ 1904 HHs '!CT101</f>
        <v>31871.785265679548</v>
      </c>
    </row>
    <row r="101" spans="1:23">
      <c r="A101" s="25">
        <v>23</v>
      </c>
      <c r="B101" s="1">
        <v>7</v>
      </c>
      <c r="C101" s="203">
        <v>1</v>
      </c>
      <c r="D101" s="221" t="s">
        <v>564</v>
      </c>
      <c r="E101" s="301">
        <f>'(3) Eur Russ 1904 HHs '!BQ102</f>
        <v>2827.3698992163932</v>
      </c>
      <c r="G101" s="301">
        <f>'(3) Eur Russ 1904 HHs '!CU102</f>
        <v>6177.8266545288971</v>
      </c>
      <c r="H101" s="301">
        <f>'(3) Eur Russ 1904 HHs '!CQ102</f>
        <v>1719.0172595966451</v>
      </c>
      <c r="I101" s="301">
        <f>'(3) Eur Russ 1904 HHs '!CW102</f>
        <v>210.20486776730999</v>
      </c>
      <c r="J101" s="301">
        <f t="shared" si="114"/>
        <v>8107.0487818928523</v>
      </c>
      <c r="K101" s="313">
        <f t="shared" si="120"/>
        <v>0.34875451909594313</v>
      </c>
      <c r="L101" s="315">
        <f t="shared" si="115"/>
        <v>2827.3698992163932</v>
      </c>
      <c r="O101" s="315">
        <f t="shared" si="116"/>
        <v>2827.3698992163932</v>
      </c>
      <c r="P101" s="322"/>
      <c r="T101" s="315">
        <f t="shared" si="117"/>
        <v>3350.4567553125039</v>
      </c>
      <c r="U101" s="315">
        <f t="shared" si="118"/>
        <v>1719.0172595966451</v>
      </c>
      <c r="V101" s="315">
        <f t="shared" si="119"/>
        <v>210.20486776730999</v>
      </c>
      <c r="W101" s="301">
        <f>'(3) Eur Russ 1904 HHs '!CT102</f>
        <v>19260.43043662616</v>
      </c>
    </row>
    <row r="102" spans="1:23">
      <c r="A102" s="25">
        <v>8</v>
      </c>
      <c r="B102" s="1">
        <v>8</v>
      </c>
      <c r="C102" s="203">
        <v>1</v>
      </c>
      <c r="D102" s="25" t="s">
        <v>557</v>
      </c>
      <c r="E102" s="301">
        <f>'(3) Eur Russ 1904 HHs '!BQ103</f>
        <v>3267.0134961244453</v>
      </c>
      <c r="G102" s="301">
        <f>'(3) Eur Russ 1904 HHs '!CU103</f>
        <v>9576.7743797357089</v>
      </c>
      <c r="H102" s="301">
        <f>'(3) Eur Russ 1904 HHs '!CQ103</f>
        <v>3059.0154236522435</v>
      </c>
      <c r="I102" s="301">
        <f>'(3) Eur Russ 1904 HHs '!CW103</f>
        <v>491.84873762157298</v>
      </c>
      <c r="J102" s="301">
        <f t="shared" si="114"/>
        <v>13127.638541009524</v>
      </c>
      <c r="K102" s="313">
        <f t="shared" si="120"/>
        <v>0.24886528418028867</v>
      </c>
      <c r="L102" s="315">
        <f t="shared" si="115"/>
        <v>3267.0134961244453</v>
      </c>
      <c r="O102" s="315">
        <f t="shared" si="116"/>
        <v>3267.0134961244453</v>
      </c>
      <c r="P102" s="322"/>
      <c r="T102" s="315">
        <f t="shared" si="117"/>
        <v>6309.7608836112631</v>
      </c>
      <c r="U102" s="315">
        <f t="shared" si="118"/>
        <v>3059.0154236522435</v>
      </c>
      <c r="V102" s="315">
        <f t="shared" si="119"/>
        <v>491.84873762157298</v>
      </c>
      <c r="W102" s="301">
        <f>'(3) Eur Russ 1904 HHs '!CT103</f>
        <v>27708.017603143009</v>
      </c>
    </row>
    <row r="103" spans="1:23">
      <c r="A103" s="25">
        <v>16</v>
      </c>
      <c r="B103" s="1">
        <v>8</v>
      </c>
      <c r="C103" s="203">
        <v>1</v>
      </c>
      <c r="D103" s="25" t="s">
        <v>926</v>
      </c>
      <c r="E103" s="301">
        <f>'(3) Eur Russ 1904 HHs '!BQ104</f>
        <v>4903.5418102895328</v>
      </c>
      <c r="G103" s="301">
        <f>'(3) Eur Russ 1904 HHs '!CU104</f>
        <v>23672.401111905467</v>
      </c>
      <c r="H103" s="301">
        <f>'(3) Eur Russ 1904 HHs '!CQ104</f>
        <v>6956.9001957715009</v>
      </c>
      <c r="I103" s="301">
        <f>'(3) Eur Russ 1904 HHs '!CW104</f>
        <v>1642.6194883703376</v>
      </c>
      <c r="J103" s="301">
        <f t="shared" si="114"/>
        <v>32271.920796047307</v>
      </c>
      <c r="K103" s="313">
        <f t="shared" si="120"/>
        <v>0.15194452915520673</v>
      </c>
      <c r="L103" s="315">
        <f t="shared" si="115"/>
        <v>4903.5418102895328</v>
      </c>
      <c r="O103" s="315">
        <f t="shared" si="116"/>
        <v>4903.5418102895328</v>
      </c>
      <c r="P103" s="322"/>
      <c r="T103" s="315">
        <f t="shared" si="117"/>
        <v>18768.859301615936</v>
      </c>
      <c r="U103" s="315">
        <f t="shared" si="118"/>
        <v>6956.9001957715009</v>
      </c>
      <c r="V103" s="315">
        <f t="shared" si="119"/>
        <v>1642.6194883703376</v>
      </c>
      <c r="W103" s="301">
        <f>'(3) Eur Russ 1904 HHs '!CT104</f>
        <v>49409.310868588393</v>
      </c>
    </row>
    <row r="104" spans="1:23">
      <c r="A104" s="25">
        <v>32</v>
      </c>
      <c r="B104" s="1">
        <v>8</v>
      </c>
      <c r="C104" s="203">
        <v>1</v>
      </c>
      <c r="D104" s="221" t="s">
        <v>566</v>
      </c>
      <c r="E104" s="301">
        <f>'(3) Eur Russ 1904 HHs '!BQ105</f>
        <v>5950.4757220788488</v>
      </c>
      <c r="G104" s="301">
        <f>'(3) Eur Russ 1904 HHs '!CU105</f>
        <v>7230.9029274629065</v>
      </c>
      <c r="H104" s="301">
        <f>'(3) Eur Russ 1904 HHs '!CQ105</f>
        <v>2148.5981861834275</v>
      </c>
      <c r="I104" s="301">
        <f>'(3) Eur Russ 1904 HHs '!CW105</f>
        <v>537.71695803868693</v>
      </c>
      <c r="J104" s="301">
        <f t="shared" si="114"/>
        <v>9917.2180716850216</v>
      </c>
      <c r="K104" s="313">
        <f t="shared" si="120"/>
        <v>0.6000146088415913</v>
      </c>
      <c r="L104" s="315">
        <f t="shared" si="115"/>
        <v>5950.4757220788488</v>
      </c>
      <c r="O104" s="315">
        <f t="shared" si="116"/>
        <v>5950.4757220788488</v>
      </c>
      <c r="P104" s="322"/>
      <c r="T104" s="315">
        <f t="shared" si="117"/>
        <v>1280.4272053840577</v>
      </c>
      <c r="U104" s="315">
        <f t="shared" si="118"/>
        <v>2148.5981861834275</v>
      </c>
      <c r="V104" s="315">
        <f t="shared" si="119"/>
        <v>537.71695803868693</v>
      </c>
      <c r="W104" s="301">
        <f>'(3) Eur Russ 1904 HHs '!CT105</f>
        <v>31128.572770989511</v>
      </c>
    </row>
    <row r="105" spans="1:23">
      <c r="A105" s="25">
        <v>2</v>
      </c>
      <c r="B105" s="1">
        <v>9</v>
      </c>
      <c r="C105" s="203">
        <v>1</v>
      </c>
      <c r="D105" s="25" t="s">
        <v>832</v>
      </c>
      <c r="E105" s="301">
        <f>'(3) Eur Russ 1904 HHs '!BQ106</f>
        <v>4559.1757212393513</v>
      </c>
      <c r="G105" s="301">
        <f>'(3) Eur Russ 1904 HHs '!CU106</f>
        <v>16213.814022110766</v>
      </c>
      <c r="H105" s="301">
        <f>'(3) Eur Russ 1904 HHs '!CQ106</f>
        <v>876.44468522062925</v>
      </c>
      <c r="I105" s="301">
        <f>'(3) Eur Russ 1904 HHs '!CW106</f>
        <v>1962.1710029753619</v>
      </c>
      <c r="J105" s="301">
        <f t="shared" si="114"/>
        <v>19052.429710306758</v>
      </c>
      <c r="K105" s="313">
        <f t="shared" si="120"/>
        <v>0.23929628874436851</v>
      </c>
      <c r="L105" s="315">
        <f t="shared" si="115"/>
        <v>4559.1757212393513</v>
      </c>
      <c r="O105" s="315">
        <f t="shared" si="116"/>
        <v>4559.1757212393513</v>
      </c>
      <c r="P105" s="322"/>
      <c r="T105" s="315">
        <f t="shared" si="117"/>
        <v>11654.638300871415</v>
      </c>
      <c r="U105" s="315">
        <f t="shared" si="118"/>
        <v>876.44468522062925</v>
      </c>
      <c r="V105" s="315">
        <f t="shared" si="119"/>
        <v>1962.1710029753619</v>
      </c>
      <c r="W105" s="301">
        <f>'(3) Eur Russ 1904 HHs '!CT106</f>
        <v>12750.690082266146</v>
      </c>
    </row>
    <row r="106" spans="1:23">
      <c r="A106" s="25">
        <v>3</v>
      </c>
      <c r="B106" s="1">
        <v>9</v>
      </c>
      <c r="C106" s="203">
        <v>1</v>
      </c>
      <c r="D106" s="25" t="s">
        <v>191</v>
      </c>
      <c r="E106" s="301">
        <f>'(3) Eur Russ 1904 HHs '!BQ107</f>
        <v>13954.06766865974</v>
      </c>
      <c r="G106" s="301">
        <f>'(3) Eur Russ 1904 HHs '!CU107</f>
        <v>7482.6458355893947</v>
      </c>
      <c r="H106" s="301">
        <f>'(3) Eur Russ 1904 HHs '!CQ107</f>
        <v>2540.7136933378974</v>
      </c>
      <c r="I106" s="301">
        <f>'(3) Eur Russ 1904 HHs '!CW107</f>
        <v>1663.3620244587646</v>
      </c>
      <c r="J106" s="301">
        <f t="shared" si="114"/>
        <v>11686.721553386058</v>
      </c>
      <c r="K106" s="313">
        <f t="shared" si="120"/>
        <v>1.1940104506568612</v>
      </c>
      <c r="L106" s="319">
        <f t="shared" si="115"/>
        <v>7482.6458355893947</v>
      </c>
      <c r="M106" s="319">
        <f>MIN(L106, H106)</f>
        <v>2540.7136933378974</v>
      </c>
      <c r="N106" s="319">
        <f>I106</f>
        <v>1663.3620244587646</v>
      </c>
      <c r="O106" s="315">
        <f t="shared" si="116"/>
        <v>11686.721553386058</v>
      </c>
      <c r="P106" s="322"/>
      <c r="Q106" s="315">
        <f>MAX(0, E106-O106)</f>
        <v>2267.3461152736818</v>
      </c>
      <c r="R106" s="315">
        <f>MIN(Q106, '(3) Eur Russ 1904 HHs '!CT107)</f>
        <v>2267.3461152736818</v>
      </c>
      <c r="T106" s="315">
        <f t="shared" si="117"/>
        <v>0</v>
      </c>
      <c r="U106" s="315">
        <f t="shared" si="118"/>
        <v>0</v>
      </c>
      <c r="V106" s="315">
        <f t="shared" si="119"/>
        <v>0</v>
      </c>
      <c r="W106" s="301">
        <f>'(3) Eur Russ 1904 HHs '!CT107-'(4) Agric &amp; 3 estates'!R106</f>
        <v>47795.68323855527</v>
      </c>
    </row>
    <row r="107" spans="1:23">
      <c r="A107" s="25">
        <v>12</v>
      </c>
      <c r="B107" s="1">
        <v>9</v>
      </c>
      <c r="C107" s="203">
        <v>1</v>
      </c>
      <c r="D107" s="25" t="s">
        <v>922</v>
      </c>
      <c r="E107" s="301">
        <f>'(3) Eur Russ 1904 HHs '!BQ108</f>
        <v>4551.679397737058</v>
      </c>
      <c r="G107" s="301">
        <f>'(3) Eur Russ 1904 HHs '!CU108</f>
        <v>22493.865284790707</v>
      </c>
      <c r="H107" s="301">
        <f>'(3) Eur Russ 1904 HHs '!CQ108</f>
        <v>3289.0684751289714</v>
      </c>
      <c r="I107" s="301">
        <f>'(3) Eur Russ 1904 HHs '!CW108</f>
        <v>8970.5623863128112</v>
      </c>
      <c r="J107" s="301">
        <f t="shared" si="114"/>
        <v>34753.496146232486</v>
      </c>
      <c r="K107" s="313">
        <f t="shared" si="120"/>
        <v>0.13097040305196722</v>
      </c>
      <c r="L107" s="315">
        <f t="shared" si="115"/>
        <v>4551.679397737058</v>
      </c>
      <c r="O107" s="315">
        <f t="shared" si="116"/>
        <v>4551.679397737058</v>
      </c>
      <c r="P107" s="322"/>
      <c r="T107" s="315">
        <f t="shared" si="117"/>
        <v>17942.185887053649</v>
      </c>
      <c r="U107" s="315">
        <f t="shared" si="118"/>
        <v>3289.0684751289714</v>
      </c>
      <c r="V107" s="315">
        <f t="shared" si="119"/>
        <v>8970.5623863128112</v>
      </c>
      <c r="W107" s="301">
        <f>'(3) Eur Russ 1904 HHs '!CT108</f>
        <v>20930.893046773333</v>
      </c>
    </row>
    <row r="108" spans="1:23">
      <c r="A108" s="25">
        <v>13</v>
      </c>
      <c r="B108" s="1">
        <v>9</v>
      </c>
      <c r="C108" s="203">
        <v>1</v>
      </c>
      <c r="D108" s="25" t="s">
        <v>889</v>
      </c>
      <c r="E108" s="301">
        <f>'(3) Eur Russ 1904 HHs '!BQ109</f>
        <v>3889.055382954265</v>
      </c>
      <c r="G108" s="301">
        <f>'(3) Eur Russ 1904 HHs '!CU109</f>
        <v>19321.049311385912</v>
      </c>
      <c r="H108" s="301">
        <f>'(3) Eur Russ 1904 HHs '!CQ109</f>
        <v>2378.4010653355367</v>
      </c>
      <c r="I108" s="301">
        <f>'(3) Eur Russ 1904 HHs '!CW109</f>
        <v>654.01959479709228</v>
      </c>
      <c r="J108" s="301">
        <f t="shared" si="114"/>
        <v>22353.469971518542</v>
      </c>
      <c r="K108" s="313">
        <f t="shared" si="120"/>
        <v>0.17397994082840237</v>
      </c>
      <c r="L108" s="315">
        <f t="shared" si="115"/>
        <v>3889.055382954265</v>
      </c>
      <c r="O108" s="315">
        <f t="shared" si="116"/>
        <v>3889.055382954265</v>
      </c>
      <c r="P108" s="322"/>
      <c r="T108" s="315">
        <f t="shared" si="117"/>
        <v>15431.993928431646</v>
      </c>
      <c r="U108" s="315">
        <f t="shared" si="118"/>
        <v>2378.4010653355367</v>
      </c>
      <c r="V108" s="315">
        <f t="shared" si="119"/>
        <v>654.01959479709228</v>
      </c>
      <c r="W108" s="301">
        <f>'(3) Eur Russ 1904 HHs '!CT109</f>
        <v>24801.668398713256</v>
      </c>
    </row>
    <row r="109" spans="1:23">
      <c r="A109" s="25">
        <v>41</v>
      </c>
      <c r="B109" s="1">
        <v>9</v>
      </c>
      <c r="C109" s="203">
        <v>1</v>
      </c>
      <c r="D109" s="221" t="s">
        <v>727</v>
      </c>
      <c r="E109" s="301">
        <f>'(3) Eur Russ 1904 HHs '!BQ110</f>
        <v>3850.2581921422161</v>
      </c>
      <c r="G109" s="301">
        <f>'(3) Eur Russ 1904 HHs '!CU110</f>
        <v>14964.143713829557</v>
      </c>
      <c r="H109" s="301">
        <f>'(3) Eur Russ 1904 HHs '!CQ110</f>
        <v>2579.1177730825862</v>
      </c>
      <c r="I109" s="301">
        <f>'(3) Eur Russ 1904 HHs '!CW110</f>
        <v>2857.1796418979002</v>
      </c>
      <c r="J109" s="301">
        <f t="shared" si="114"/>
        <v>20400.441128810042</v>
      </c>
      <c r="K109" s="313">
        <f t="shared" si="120"/>
        <v>0.18873406549551419</v>
      </c>
      <c r="L109" s="315">
        <f t="shared" si="115"/>
        <v>3850.2581921422161</v>
      </c>
      <c r="O109" s="315">
        <f t="shared" si="116"/>
        <v>3850.2581921422161</v>
      </c>
      <c r="P109" s="322"/>
      <c r="T109" s="315">
        <f t="shared" si="117"/>
        <v>11113.885521687342</v>
      </c>
      <c r="U109" s="315">
        <f t="shared" si="118"/>
        <v>2579.1177730825862</v>
      </c>
      <c r="V109" s="315">
        <f t="shared" si="119"/>
        <v>2857.1796418979002</v>
      </c>
      <c r="W109" s="301">
        <f>'(3) Eur Russ 1904 HHs '!CT110</f>
        <v>23320.403884105996</v>
      </c>
    </row>
    <row r="110" spans="1:23">
      <c r="A110" s="25">
        <v>47</v>
      </c>
      <c r="B110" s="1">
        <v>9</v>
      </c>
      <c r="C110" s="203">
        <v>1</v>
      </c>
      <c r="D110" s="221" t="s">
        <v>721</v>
      </c>
      <c r="E110" s="301">
        <f>'(3) Eur Russ 1904 HHs '!BQ111</f>
        <v>19010.762145844314</v>
      </c>
      <c r="G110" s="301">
        <f>'(3) Eur Russ 1904 HHs '!CU111</f>
        <v>39213.170627747197</v>
      </c>
      <c r="H110" s="301">
        <f>'(3) Eur Russ 1904 HHs '!CQ111</f>
        <v>7877.686495019193</v>
      </c>
      <c r="I110" s="301">
        <f>'(3) Eur Russ 1904 HHs '!CW111</f>
        <v>8363.8511350120389</v>
      </c>
      <c r="J110" s="301">
        <f t="shared" si="114"/>
        <v>55454.708257778431</v>
      </c>
      <c r="K110" s="313">
        <f t="shared" si="120"/>
        <v>0.34281601586422095</v>
      </c>
      <c r="L110" s="315">
        <f t="shared" si="115"/>
        <v>19010.762145844314</v>
      </c>
      <c r="O110" s="315">
        <f t="shared" si="116"/>
        <v>19010.762145844314</v>
      </c>
      <c r="P110" s="322"/>
      <c r="T110" s="315">
        <f t="shared" si="117"/>
        <v>20202.408481902883</v>
      </c>
      <c r="U110" s="315">
        <f t="shared" si="118"/>
        <v>7877.686495019193</v>
      </c>
      <c r="V110" s="315">
        <f t="shared" si="119"/>
        <v>8363.8511350120389</v>
      </c>
      <c r="W110" s="301">
        <f>'(3) Eur Russ 1904 HHs '!CT111</f>
        <v>99883.08119204345</v>
      </c>
    </row>
    <row r="111" spans="1:23">
      <c r="A111" s="52">
        <v>0</v>
      </c>
      <c r="B111" s="11">
        <v>10</v>
      </c>
      <c r="C111" s="204">
        <v>1</v>
      </c>
      <c r="D111" s="52" t="s">
        <v>729</v>
      </c>
      <c r="E111" s="291">
        <f>SUM(E61:E110)</f>
        <v>198922.00379963228</v>
      </c>
      <c r="F111" s="291"/>
      <c r="G111" s="291">
        <f t="shared" ref="G111:L111" si="121">SUM(G61:G110)</f>
        <v>920688.86788867717</v>
      </c>
      <c r="H111" s="291">
        <f t="shared" si="121"/>
        <v>140793.29206407655</v>
      </c>
      <c r="I111" s="291">
        <f t="shared" si="121"/>
        <v>62566.294570139122</v>
      </c>
      <c r="J111" s="291">
        <f t="shared" si="121"/>
        <v>1124048.4545228928</v>
      </c>
      <c r="K111" s="314">
        <f t="shared" si="120"/>
        <v>0.17696924273968739</v>
      </c>
      <c r="L111" s="291">
        <f t="shared" si="121"/>
        <v>192450.58196656193</v>
      </c>
      <c r="M111" s="291">
        <f t="shared" ref="M111" si="122">SUM(M61:M110)</f>
        <v>2540.7136933378974</v>
      </c>
      <c r="N111" s="291">
        <f t="shared" ref="N111" si="123">SUM(N61:N110)</f>
        <v>1663.3620244587646</v>
      </c>
      <c r="O111" s="291">
        <f t="shared" ref="O111" si="124">SUM(O61:O110)</f>
        <v>196654.65768435859</v>
      </c>
      <c r="P111" s="322"/>
      <c r="Q111" s="291">
        <f t="shared" ref="Q111:R111" si="125">SUM(Q61:Q110)</f>
        <v>2267.3461152736818</v>
      </c>
      <c r="R111" s="291">
        <f t="shared" si="125"/>
        <v>2267.3461152736818</v>
      </c>
      <c r="T111" s="291">
        <f t="shared" ref="T111:V111" si="126">SUM(T61:T110)</f>
        <v>728238.2859221152</v>
      </c>
      <c r="U111" s="291">
        <f t="shared" si="126"/>
        <v>138252.57837073866</v>
      </c>
      <c r="V111" s="291">
        <f t="shared" si="126"/>
        <v>60902.932545680356</v>
      </c>
      <c r="W111" s="291">
        <f t="shared" ref="W111" si="127">SUM(W61:W110)</f>
        <v>978977.10830283689</v>
      </c>
    </row>
    <row r="112" spans="1:23">
      <c r="A112" s="25">
        <v>1</v>
      </c>
      <c r="B112" s="1">
        <v>1</v>
      </c>
      <c r="C112" s="205">
        <v>2</v>
      </c>
      <c r="D112" s="25" t="s">
        <v>123</v>
      </c>
      <c r="E112" s="301">
        <f>'(3) Eur Russ 1904 HHs '!BQ113</f>
        <v>58599.065826329708</v>
      </c>
      <c r="G112" s="301">
        <f>'(3) Eur Russ 1904 HHs '!CU113</f>
        <v>64019.980740666993</v>
      </c>
      <c r="H112" s="301">
        <f>'(3) Eur Russ 1904 HHs '!CQ113</f>
        <v>250.93429248124585</v>
      </c>
      <c r="I112" s="301">
        <f>'(3) Eur Russ 1904 HHs '!CW113</f>
        <v>1508.7209285096362</v>
      </c>
      <c r="J112" s="301">
        <f t="shared" si="114"/>
        <v>65779.63596165787</v>
      </c>
      <c r="K112" s="313">
        <f t="shared" si="120"/>
        <v>0.89083901073101668</v>
      </c>
      <c r="L112" s="315">
        <f>$K112*G112</f>
        <v>57031.496310034527</v>
      </c>
      <c r="M112" s="315">
        <f t="shared" ref="M112:N112" si="128">$K112*H112</f>
        <v>223.54205687248066</v>
      </c>
      <c r="N112" s="315">
        <f t="shared" si="128"/>
        <v>1344.0274594227053</v>
      </c>
      <c r="O112" s="315">
        <f>SUM(L112:N112)</f>
        <v>58599.065826329715</v>
      </c>
      <c r="P112" s="323"/>
      <c r="T112" s="315">
        <f t="shared" si="117"/>
        <v>6988.4844306324667</v>
      </c>
      <c r="U112" s="315">
        <f t="shared" si="118"/>
        <v>27.392235608765191</v>
      </c>
      <c r="V112" s="315">
        <f t="shared" si="119"/>
        <v>164.69346908693092</v>
      </c>
      <c r="W112" s="301">
        <f>'(3) Eur Russ 1904 HHs '!CT113</f>
        <v>1715.8496620277256</v>
      </c>
    </row>
    <row r="113" spans="1:23">
      <c r="A113" s="25">
        <v>7</v>
      </c>
      <c r="B113" s="1">
        <v>1</v>
      </c>
      <c r="C113" s="205">
        <v>2</v>
      </c>
      <c r="D113" s="25" t="s">
        <v>938</v>
      </c>
      <c r="E113" s="301">
        <f>'(3) Eur Russ 1904 HHs '!BQ114</f>
        <v>246267.68019522013</v>
      </c>
      <c r="G113" s="301">
        <f>'(3) Eur Russ 1904 HHs '!CU114</f>
        <v>258268.86256357963</v>
      </c>
      <c r="H113" s="301">
        <f>'(3) Eur Russ 1904 HHs '!CQ114</f>
        <v>406.30009879680711</v>
      </c>
      <c r="I113" s="301">
        <f>'(3) Eur Russ 1904 HHs '!CW114</f>
        <v>372.54190555802961</v>
      </c>
      <c r="J113" s="301">
        <f t="shared" si="114"/>
        <v>259047.70456793447</v>
      </c>
      <c r="K113" s="313">
        <f t="shared" si="120"/>
        <v>0.95066536337764451</v>
      </c>
      <c r="L113" s="315">
        <f t="shared" ref="L113:L160" si="129">$K113*G113</f>
        <v>245527.26207813635</v>
      </c>
      <c r="M113" s="315">
        <f t="shared" ref="M113:M160" si="130">$K113*H113</f>
        <v>386.25543106303951</v>
      </c>
      <c r="N113" s="315">
        <f t="shared" ref="N113:N160" si="131">$K113*I113</f>
        <v>354.16268602072432</v>
      </c>
      <c r="O113" s="315">
        <f t="shared" ref="O113:O161" si="132">SUM(L113:N113)</f>
        <v>246267.68019522011</v>
      </c>
      <c r="P113" s="323"/>
      <c r="T113" s="315">
        <f t="shared" si="117"/>
        <v>12741.600485443283</v>
      </c>
      <c r="U113" s="315">
        <f t="shared" si="118"/>
        <v>20.044667733767596</v>
      </c>
      <c r="V113" s="315">
        <f t="shared" si="119"/>
        <v>18.379219537305289</v>
      </c>
      <c r="W113" s="301">
        <f>'(3) Eur Russ 1904 HHs '!CT114</f>
        <v>2483.8483666438733</v>
      </c>
    </row>
    <row r="114" spans="1:23">
      <c r="A114" s="25">
        <v>26</v>
      </c>
      <c r="B114" s="1">
        <v>1</v>
      </c>
      <c r="C114" s="205">
        <v>2</v>
      </c>
      <c r="D114" s="221" t="s">
        <v>931</v>
      </c>
      <c r="E114" s="301">
        <f>'(3) Eur Russ 1904 HHs '!BQ115</f>
        <v>230641.88447248202</v>
      </c>
      <c r="G114" s="301">
        <f>'(3) Eur Russ 1904 HHs '!CU115</f>
        <v>254984.62698651556</v>
      </c>
      <c r="H114" s="301">
        <f>'(3) Eur Russ 1904 HHs '!CQ115</f>
        <v>1424.7892757282432</v>
      </c>
      <c r="I114" s="301">
        <f>'(3) Eur Russ 1904 HHs '!CW115</f>
        <v>2619.1428039244247</v>
      </c>
      <c r="J114" s="301">
        <f t="shared" si="114"/>
        <v>259028.55906616824</v>
      </c>
      <c r="K114" s="313">
        <f t="shared" si="120"/>
        <v>0.89041102380361503</v>
      </c>
      <c r="L114" s="315">
        <f t="shared" si="129"/>
        <v>227041.1227692462</v>
      </c>
      <c r="M114" s="315">
        <f t="shared" si="130"/>
        <v>1268.6480777055961</v>
      </c>
      <c r="N114" s="315">
        <f t="shared" si="131"/>
        <v>2332.1136255302181</v>
      </c>
      <c r="O114" s="315">
        <f t="shared" si="132"/>
        <v>230641.88447248199</v>
      </c>
      <c r="P114" s="323"/>
      <c r="T114" s="315">
        <f t="shared" si="117"/>
        <v>27943.504217269365</v>
      </c>
      <c r="U114" s="315">
        <f t="shared" si="118"/>
        <v>156.14119802264713</v>
      </c>
      <c r="V114" s="315">
        <f t="shared" si="119"/>
        <v>287.02917839420661</v>
      </c>
      <c r="W114" s="301">
        <f>'(3) Eur Russ 1904 HHs '!CT115</f>
        <v>6935.9346222442773</v>
      </c>
    </row>
    <row r="115" spans="1:23">
      <c r="A115" s="25">
        <v>27</v>
      </c>
      <c r="B115" s="1">
        <v>1</v>
      </c>
      <c r="C115" s="205">
        <v>2</v>
      </c>
      <c r="D115" s="221" t="s">
        <v>765</v>
      </c>
      <c r="E115" s="301">
        <f>'(3) Eur Russ 1904 HHs '!BQ116</f>
        <v>62054.733517660425</v>
      </c>
      <c r="G115" s="301">
        <f>'(3) Eur Russ 1904 HHs '!CU116</f>
        <v>67075.857552963964</v>
      </c>
      <c r="H115" s="301">
        <f>'(3) Eur Russ 1904 HHs '!CQ116</f>
        <v>351.13536752351854</v>
      </c>
      <c r="I115" s="301">
        <f>'(3) Eur Russ 1904 HHs '!CW116</f>
        <v>755.26139031027992</v>
      </c>
      <c r="J115" s="301">
        <f t="shared" si="114"/>
        <v>68182.254310797754</v>
      </c>
      <c r="K115" s="313">
        <f t="shared" si="120"/>
        <v>0.91013026989095991</v>
      </c>
      <c r="L115" s="315">
        <f t="shared" si="129"/>
        <v>61047.768337846675</v>
      </c>
      <c r="M115" s="315">
        <f t="shared" si="130"/>
        <v>319.57892681244135</v>
      </c>
      <c r="N115" s="315">
        <f t="shared" si="131"/>
        <v>687.38625300131673</v>
      </c>
      <c r="O115" s="315">
        <f t="shared" si="132"/>
        <v>62054.733517660432</v>
      </c>
      <c r="P115" s="323"/>
      <c r="T115" s="315">
        <f t="shared" si="117"/>
        <v>6028.0892151172884</v>
      </c>
      <c r="U115" s="315">
        <f t="shared" si="118"/>
        <v>31.556440711077187</v>
      </c>
      <c r="V115" s="315">
        <f t="shared" si="119"/>
        <v>67.87513730896319</v>
      </c>
      <c r="W115" s="301">
        <f>'(3) Eur Russ 1904 HHs '!CT116</f>
        <v>595.21703673945831</v>
      </c>
    </row>
    <row r="116" spans="1:23">
      <c r="A116" s="25">
        <v>34</v>
      </c>
      <c r="B116" s="1">
        <v>1</v>
      </c>
      <c r="C116" s="205">
        <v>2</v>
      </c>
      <c r="D116" s="221" t="s">
        <v>808</v>
      </c>
      <c r="E116" s="301">
        <f>'(3) Eur Russ 1904 HHs '!BQ117</f>
        <v>177793.42148953787</v>
      </c>
      <c r="G116" s="301">
        <f>'(3) Eur Russ 1904 HHs '!CU117</f>
        <v>182349.93685659696</v>
      </c>
      <c r="H116" s="301">
        <f>'(3) Eur Russ 1904 HHs '!CQ117</f>
        <v>510.55176281936747</v>
      </c>
      <c r="I116" s="301">
        <f>'(3) Eur Russ 1904 HHs '!CW117</f>
        <v>720.64706074193532</v>
      </c>
      <c r="J116" s="301">
        <f t="shared" si="114"/>
        <v>183581.13568015827</v>
      </c>
      <c r="K116" s="313">
        <f t="shared" si="120"/>
        <v>0.96847326295712666</v>
      </c>
      <c r="L116" s="315">
        <f t="shared" si="129"/>
        <v>176601.03834753449</v>
      </c>
      <c r="M116" s="315">
        <f t="shared" si="130"/>
        <v>494.45573164618582</v>
      </c>
      <c r="N116" s="315">
        <f t="shared" si="131"/>
        <v>697.92741035720474</v>
      </c>
      <c r="O116" s="315">
        <f t="shared" si="132"/>
        <v>177793.42148953787</v>
      </c>
      <c r="P116" s="323"/>
      <c r="T116" s="315">
        <f t="shared" si="117"/>
        <v>5748.8985090624774</v>
      </c>
      <c r="U116" s="315">
        <f t="shared" si="118"/>
        <v>16.096031173181643</v>
      </c>
      <c r="V116" s="315">
        <f t="shared" si="119"/>
        <v>22.719650384730585</v>
      </c>
      <c r="W116" s="301">
        <f>'(3) Eur Russ 1904 HHs '!CT117</f>
        <v>7050.9612380039698</v>
      </c>
    </row>
    <row r="117" spans="1:23">
      <c r="A117" s="25">
        <v>37</v>
      </c>
      <c r="B117" s="1">
        <v>1</v>
      </c>
      <c r="C117" s="205">
        <v>2</v>
      </c>
      <c r="D117" s="221" t="s">
        <v>912</v>
      </c>
      <c r="E117" s="301">
        <f>'(3) Eur Russ 1904 HHs '!BQ118</f>
        <v>89902.896262695765</v>
      </c>
      <c r="G117" s="301">
        <f>'(3) Eur Russ 1904 HHs '!CU118</f>
        <v>120689.30025166669</v>
      </c>
      <c r="H117" s="301">
        <f>'(3) Eur Russ 1904 HHs '!CQ118</f>
        <v>3414.8072227499433</v>
      </c>
      <c r="I117" s="301">
        <f>'(3) Eur Russ 1904 HHs '!CW118</f>
        <v>6994.3615383019169</v>
      </c>
      <c r="J117" s="301">
        <f t="shared" si="114"/>
        <v>131098.46901271856</v>
      </c>
      <c r="K117" s="313">
        <f t="shared" si="120"/>
        <v>0.68576617972536202</v>
      </c>
      <c r="L117" s="315">
        <f t="shared" si="129"/>
        <v>82764.640367312633</v>
      </c>
      <c r="M117" s="315">
        <f t="shared" si="130"/>
        <v>2341.759303643802</v>
      </c>
      <c r="N117" s="315">
        <f t="shared" si="131"/>
        <v>4796.496591739312</v>
      </c>
      <c r="O117" s="315">
        <f t="shared" si="132"/>
        <v>89902.896262695751</v>
      </c>
      <c r="P117" s="323"/>
      <c r="T117" s="315">
        <f t="shared" si="117"/>
        <v>37924.659884354056</v>
      </c>
      <c r="U117" s="315">
        <f t="shared" si="118"/>
        <v>1073.0479191061413</v>
      </c>
      <c r="V117" s="315">
        <f t="shared" si="119"/>
        <v>2197.8649465626049</v>
      </c>
      <c r="W117" s="301">
        <f>'(3) Eur Russ 1904 HHs '!CT118</f>
        <v>12595.069566555845</v>
      </c>
    </row>
    <row r="118" spans="1:23">
      <c r="A118" s="25">
        <v>10</v>
      </c>
      <c r="B118" s="1">
        <v>2</v>
      </c>
      <c r="C118" s="205">
        <v>2</v>
      </c>
      <c r="D118" s="25" t="s">
        <v>561</v>
      </c>
      <c r="E118" s="301">
        <f>'(3) Eur Russ 1904 HHs '!BQ119</f>
        <v>514582.62230135768</v>
      </c>
      <c r="G118" s="301">
        <f>'(3) Eur Russ 1904 HHs '!CU119</f>
        <v>553851.6958706741</v>
      </c>
      <c r="H118" s="301">
        <f>'(3) Eur Russ 1904 HHs '!CQ119</f>
        <v>737.09545718042091</v>
      </c>
      <c r="I118" s="301">
        <f>'(3) Eur Russ 1904 HHs '!CW119</f>
        <v>263.23064203757406</v>
      </c>
      <c r="J118" s="301">
        <f t="shared" si="114"/>
        <v>554852.02196989208</v>
      </c>
      <c r="K118" s="313">
        <f t="shared" si="120"/>
        <v>0.92742317217198578</v>
      </c>
      <c r="L118" s="315">
        <f t="shared" si="129"/>
        <v>513654.89669721451</v>
      </c>
      <c r="M118" s="315">
        <f t="shared" si="130"/>
        <v>683.59940709182604</v>
      </c>
      <c r="N118" s="315">
        <f t="shared" si="131"/>
        <v>244.1261970513554</v>
      </c>
      <c r="O118" s="315">
        <f t="shared" si="132"/>
        <v>514582.62230135774</v>
      </c>
      <c r="P118" s="323"/>
      <c r="T118" s="315">
        <f t="shared" si="117"/>
        <v>40196.799173459585</v>
      </c>
      <c r="U118" s="315">
        <f t="shared" si="118"/>
        <v>53.49605008859487</v>
      </c>
      <c r="V118" s="315">
        <f t="shared" si="119"/>
        <v>19.104444986218653</v>
      </c>
      <c r="W118" s="301">
        <f>'(3) Eur Russ 1904 HHs '!CT119</f>
        <v>4248.9300978887386</v>
      </c>
    </row>
    <row r="119" spans="1:23">
      <c r="A119" s="25">
        <v>14</v>
      </c>
      <c r="B119" s="1">
        <v>2</v>
      </c>
      <c r="C119" s="205">
        <v>2</v>
      </c>
      <c r="D119" s="25" t="s">
        <v>846</v>
      </c>
      <c r="E119" s="301">
        <f>'(3) Eur Russ 1904 HHs '!BQ120</f>
        <v>381922.29715070938</v>
      </c>
      <c r="G119" s="301">
        <f>'(3) Eur Russ 1904 HHs '!CU120</f>
        <v>404842.26728894038</v>
      </c>
      <c r="H119" s="301">
        <f>'(3) Eur Russ 1904 HHs '!CQ120</f>
        <v>974.37143711851149</v>
      </c>
      <c r="I119" s="301">
        <f>'(3) Eur Russ 1904 HHs '!CW120</f>
        <v>329.10832259481981</v>
      </c>
      <c r="J119" s="301">
        <f t="shared" si="114"/>
        <v>406145.74704865372</v>
      </c>
      <c r="K119" s="313">
        <f t="shared" si="120"/>
        <v>0.94035774085049684</v>
      </c>
      <c r="L119" s="315">
        <f t="shared" si="129"/>
        <v>380696.55986862094</v>
      </c>
      <c r="M119" s="315">
        <f t="shared" si="130"/>
        <v>916.25772335801537</v>
      </c>
      <c r="N119" s="315">
        <f t="shared" si="131"/>
        <v>309.4795587303613</v>
      </c>
      <c r="O119" s="315">
        <f t="shared" si="132"/>
        <v>381922.29715070932</v>
      </c>
      <c r="P119" s="323"/>
      <c r="T119" s="315">
        <f t="shared" si="117"/>
        <v>24145.707420319435</v>
      </c>
      <c r="U119" s="315">
        <f t="shared" si="118"/>
        <v>58.113713760496125</v>
      </c>
      <c r="V119" s="315">
        <f t="shared" si="119"/>
        <v>19.628763864458506</v>
      </c>
      <c r="W119" s="301">
        <f>'(3) Eur Russ 1904 HHs '!CT120</f>
        <v>7801.3981569703719</v>
      </c>
    </row>
    <row r="120" spans="1:23">
      <c r="A120" s="25">
        <v>28</v>
      </c>
      <c r="B120" s="1">
        <v>2</v>
      </c>
      <c r="C120" s="205">
        <v>2</v>
      </c>
      <c r="D120" s="221" t="s">
        <v>551</v>
      </c>
      <c r="E120" s="301">
        <f>'(3) Eur Russ 1904 HHs '!BQ121</f>
        <v>150303.662269241</v>
      </c>
      <c r="G120" s="301">
        <f>'(3) Eur Russ 1904 HHs '!CU121</f>
        <v>119719.71091270453</v>
      </c>
      <c r="H120" s="301">
        <f>'(3) Eur Russ 1904 HHs '!CQ121</f>
        <v>-0.21836938343062684</v>
      </c>
      <c r="I120" s="301">
        <f>'(3) Eur Russ 1904 HHs '!CW121</f>
        <v>43970.975281777624</v>
      </c>
      <c r="J120" s="301">
        <f t="shared" si="114"/>
        <v>163690.46782509872</v>
      </c>
      <c r="K120" s="313">
        <f t="shared" si="120"/>
        <v>0.91821878369752508</v>
      </c>
      <c r="L120" s="315">
        <f t="shared" si="129"/>
        <v>109928.88733888287</v>
      </c>
      <c r="M120" s="315">
        <f t="shared" si="130"/>
        <v>-0.20051086965044868</v>
      </c>
      <c r="N120" s="315">
        <f t="shared" si="131"/>
        <v>40374.975441227791</v>
      </c>
      <c r="O120" s="315">
        <f t="shared" si="132"/>
        <v>150303.662269241</v>
      </c>
      <c r="P120" s="323"/>
      <c r="T120" s="315">
        <f t="shared" si="117"/>
        <v>9790.8235738216608</v>
      </c>
      <c r="U120" s="315">
        <f t="shared" si="118"/>
        <v>-1.7858513780178165E-2</v>
      </c>
      <c r="V120" s="315">
        <f t="shared" si="119"/>
        <v>3595.9998405498336</v>
      </c>
      <c r="W120" s="301">
        <f>'(3) Eur Russ 1904 HHs '!CT121</f>
        <v>4531.3983716140719</v>
      </c>
    </row>
    <row r="121" spans="1:23">
      <c r="A121" s="25">
        <v>31</v>
      </c>
      <c r="B121" s="1">
        <v>2</v>
      </c>
      <c r="C121" s="205">
        <v>2</v>
      </c>
      <c r="D121" s="221" t="s">
        <v>565</v>
      </c>
      <c r="E121" s="301">
        <f>'(3) Eur Russ 1904 HHs '!BQ122</f>
        <v>467357.48713299062</v>
      </c>
      <c r="G121" s="301">
        <f>'(3) Eur Russ 1904 HHs '!CU122</f>
        <v>607258.16206168954</v>
      </c>
      <c r="H121" s="301">
        <f>'(3) Eur Russ 1904 HHs '!CQ122</f>
        <v>1821.7404268916689</v>
      </c>
      <c r="I121" s="301">
        <f>'(3) Eur Russ 1904 HHs '!CW122</f>
        <v>1389.0451698784764</v>
      </c>
      <c r="J121" s="301">
        <f t="shared" si="114"/>
        <v>610468.94765845977</v>
      </c>
      <c r="K121" s="313">
        <f t="shared" si="120"/>
        <v>0.76557126930961283</v>
      </c>
      <c r="L121" s="315">
        <f t="shared" si="129"/>
        <v>464899.40192819026</v>
      </c>
      <c r="M121" s="315">
        <f t="shared" si="130"/>
        <v>1394.6721309680909</v>
      </c>
      <c r="N121" s="315">
        <f t="shared" si="131"/>
        <v>1063.4130738322519</v>
      </c>
      <c r="O121" s="315">
        <f t="shared" si="132"/>
        <v>467357.48713299056</v>
      </c>
      <c r="P121" s="323"/>
      <c r="T121" s="315">
        <f t="shared" si="117"/>
        <v>142358.76013349928</v>
      </c>
      <c r="U121" s="315">
        <f t="shared" si="118"/>
        <v>427.06829592357803</v>
      </c>
      <c r="V121" s="315">
        <f t="shared" si="119"/>
        <v>325.63209604622443</v>
      </c>
      <c r="W121" s="301">
        <f>'(3) Eur Russ 1904 HHs '!CT122</f>
        <v>10119.251066991652</v>
      </c>
    </row>
    <row r="122" spans="1:23">
      <c r="A122" s="25">
        <v>36</v>
      </c>
      <c r="B122" s="1">
        <v>2</v>
      </c>
      <c r="C122" s="205">
        <v>2</v>
      </c>
      <c r="D122" s="221" t="s">
        <v>570</v>
      </c>
      <c r="E122" s="301">
        <f>'(3) Eur Russ 1904 HHs '!BQ123</f>
        <v>454076.24837095599</v>
      </c>
      <c r="G122" s="301">
        <f>'(3) Eur Russ 1904 HHs '!CU123</f>
        <v>483246.45023888256</v>
      </c>
      <c r="H122" s="301">
        <f>'(3) Eur Russ 1904 HHs '!CQ123</f>
        <v>1019.278562885369</v>
      </c>
      <c r="I122" s="301">
        <f>'(3) Eur Russ 1904 HHs '!CW123</f>
        <v>2043.6965877085208</v>
      </c>
      <c r="J122" s="301">
        <f t="shared" si="114"/>
        <v>486309.42538947647</v>
      </c>
      <c r="K122" s="313">
        <f t="shared" si="120"/>
        <v>0.93371879026875637</v>
      </c>
      <c r="L122" s="315">
        <f t="shared" si="129"/>
        <v>451216.29091872019</v>
      </c>
      <c r="M122" s="315">
        <f t="shared" si="130"/>
        <v>951.71954668420324</v>
      </c>
      <c r="N122" s="315">
        <f t="shared" si="131"/>
        <v>1908.2379055515855</v>
      </c>
      <c r="O122" s="315">
        <f t="shared" si="132"/>
        <v>454076.24837095593</v>
      </c>
      <c r="P122" s="323"/>
      <c r="T122" s="315">
        <f t="shared" si="117"/>
        <v>32030.159320162376</v>
      </c>
      <c r="U122" s="315">
        <f t="shared" si="118"/>
        <v>67.559016201165718</v>
      </c>
      <c r="V122" s="315">
        <f t="shared" si="119"/>
        <v>135.45868215693531</v>
      </c>
      <c r="W122" s="301">
        <f>'(3) Eur Russ 1904 HHs '!CT123</f>
        <v>16058.196977817612</v>
      </c>
    </row>
    <row r="123" spans="1:23">
      <c r="A123" s="25">
        <v>45</v>
      </c>
      <c r="B123" s="1">
        <v>2</v>
      </c>
      <c r="C123" s="205">
        <v>2</v>
      </c>
      <c r="D123" s="221" t="s">
        <v>863</v>
      </c>
      <c r="E123" s="301">
        <f>'(3) Eur Russ 1904 HHs '!BQ124</f>
        <v>393256.73360562383</v>
      </c>
      <c r="G123" s="301">
        <f>'(3) Eur Russ 1904 HHs '!CU124</f>
        <v>418330.02009555127</v>
      </c>
      <c r="H123" s="301">
        <f>'(3) Eur Russ 1904 HHs '!CQ124</f>
        <v>1747.4721866339667</v>
      </c>
      <c r="I123" s="301">
        <f>'(3) Eur Russ 1904 HHs '!CW124</f>
        <v>325.82162061949958</v>
      </c>
      <c r="J123" s="301">
        <f t="shared" si="114"/>
        <v>420403.31390280474</v>
      </c>
      <c r="K123" s="313">
        <f t="shared" si="120"/>
        <v>0.93542729231802135</v>
      </c>
      <c r="L123" s="315">
        <f t="shared" si="129"/>
        <v>391317.31799332501</v>
      </c>
      <c r="M123" s="315">
        <f t="shared" si="130"/>
        <v>1634.6331759440634</v>
      </c>
      <c r="N123" s="315">
        <f t="shared" si="131"/>
        <v>304.78243635476809</v>
      </c>
      <c r="O123" s="315">
        <f t="shared" si="132"/>
        <v>393256.73360562383</v>
      </c>
      <c r="P123" s="323"/>
      <c r="T123" s="315">
        <f t="shared" si="117"/>
        <v>27012.702102226263</v>
      </c>
      <c r="U123" s="315">
        <f t="shared" si="118"/>
        <v>112.83901068990326</v>
      </c>
      <c r="V123" s="315">
        <f t="shared" si="119"/>
        <v>21.039184264731489</v>
      </c>
      <c r="W123" s="301">
        <f>'(3) Eur Russ 1904 HHs '!CT124</f>
        <v>8623.6207070789496</v>
      </c>
    </row>
    <row r="124" spans="1:23">
      <c r="A124" s="25">
        <v>6</v>
      </c>
      <c r="B124" s="1">
        <v>3</v>
      </c>
      <c r="C124" s="205">
        <v>2</v>
      </c>
      <c r="D124" s="25" t="s">
        <v>616</v>
      </c>
      <c r="E124" s="301">
        <f>'(3) Eur Russ 1904 HHs '!BQ125</f>
        <v>190978.4296557605</v>
      </c>
      <c r="G124" s="301">
        <f>'(3) Eur Russ 1904 HHs '!CU125</f>
        <v>277751.40341748716</v>
      </c>
      <c r="H124" s="301">
        <f>'(3) Eur Russ 1904 HHs '!CQ125</f>
        <v>739.02526842495467</v>
      </c>
      <c r="I124" s="301">
        <f>'(3) Eur Russ 1904 HHs '!CW125</f>
        <v>551.10032020025119</v>
      </c>
      <c r="J124" s="301">
        <f t="shared" si="114"/>
        <v>279041.52900611237</v>
      </c>
      <c r="K124" s="313">
        <f t="shared" si="120"/>
        <v>0.68440862668716651</v>
      </c>
      <c r="L124" s="315">
        <f t="shared" si="129"/>
        <v>190095.45657339555</v>
      </c>
      <c r="M124" s="315">
        <f t="shared" si="130"/>
        <v>505.79526904983783</v>
      </c>
      <c r="N124" s="315">
        <f t="shared" si="131"/>
        <v>377.17781331511162</v>
      </c>
      <c r="O124" s="315">
        <f t="shared" si="132"/>
        <v>190978.42965576053</v>
      </c>
      <c r="P124" s="323"/>
      <c r="T124" s="315">
        <f t="shared" si="117"/>
        <v>87655.94684409161</v>
      </c>
      <c r="U124" s="315">
        <f t="shared" si="118"/>
        <v>233.22999937511685</v>
      </c>
      <c r="V124" s="315">
        <f t="shared" si="119"/>
        <v>173.92250688513957</v>
      </c>
      <c r="W124" s="301">
        <f>'(3) Eur Russ 1904 HHs '!CT125</f>
        <v>11232.825348425367</v>
      </c>
    </row>
    <row r="125" spans="1:23">
      <c r="A125" s="25">
        <v>15</v>
      </c>
      <c r="B125" s="1">
        <v>3</v>
      </c>
      <c r="C125" s="205">
        <v>2</v>
      </c>
      <c r="D125" s="25" t="s">
        <v>925</v>
      </c>
      <c r="E125" s="301">
        <f>'(3) Eur Russ 1904 HHs '!BQ126</f>
        <v>168398.70300734785</v>
      </c>
      <c r="G125" s="301">
        <f>'(3) Eur Russ 1904 HHs '!CU126</f>
        <v>192575.56448617083</v>
      </c>
      <c r="H125" s="301">
        <f>'(3) Eur Russ 1904 HHs '!CQ126</f>
        <v>587.07798001693754</v>
      </c>
      <c r="I125" s="301">
        <f>'(3) Eur Russ 1904 HHs '!CW126</f>
        <v>958.13802308748177</v>
      </c>
      <c r="J125" s="301">
        <f t="shared" si="114"/>
        <v>194120.78048927526</v>
      </c>
      <c r="K125" s="313">
        <f t="shared" si="120"/>
        <v>0.86749446701638167</v>
      </c>
      <c r="L125" s="315">
        <f t="shared" si="129"/>
        <v>167058.23667430959</v>
      </c>
      <c r="M125" s="315">
        <f t="shared" si="130"/>
        <v>509.2868993718472</v>
      </c>
      <c r="N125" s="315">
        <f t="shared" si="131"/>
        <v>831.17943366640463</v>
      </c>
      <c r="O125" s="315">
        <f t="shared" si="132"/>
        <v>168398.70300734785</v>
      </c>
      <c r="P125" s="323"/>
      <c r="T125" s="315">
        <f t="shared" si="117"/>
        <v>25517.327811861236</v>
      </c>
      <c r="U125" s="315">
        <f t="shared" si="118"/>
        <v>77.791080645090346</v>
      </c>
      <c r="V125" s="315">
        <f t="shared" si="119"/>
        <v>126.95858942107714</v>
      </c>
      <c r="W125" s="301">
        <f>'(3) Eur Russ 1904 HHs '!CT126</f>
        <v>5600.4426259114571</v>
      </c>
    </row>
    <row r="126" spans="1:23">
      <c r="A126" s="25">
        <v>18</v>
      </c>
      <c r="B126" s="1">
        <v>3</v>
      </c>
      <c r="C126" s="205">
        <v>2</v>
      </c>
      <c r="D126" s="25" t="s">
        <v>782</v>
      </c>
      <c r="E126" s="301">
        <f>'(3) Eur Russ 1904 HHs '!BQ127</f>
        <v>242083.51680625154</v>
      </c>
      <c r="G126" s="301">
        <f>'(3) Eur Russ 1904 HHs '!CU127</f>
        <v>272946.17486723309</v>
      </c>
      <c r="H126" s="301">
        <f>'(3) Eur Russ 1904 HHs '!CQ127</f>
        <v>896.54099944912787</v>
      </c>
      <c r="I126" s="301">
        <f>'(3) Eur Russ 1904 HHs '!CW127</f>
        <v>438.66977228477276</v>
      </c>
      <c r="J126" s="301">
        <f t="shared" ref="J126:J161" si="133">G126+H126+I126</f>
        <v>274281.38563896698</v>
      </c>
      <c r="K126" s="313">
        <f t="shared" si="120"/>
        <v>0.88261008395554386</v>
      </c>
      <c r="L126" s="315">
        <f t="shared" si="129"/>
        <v>240905.04631491314</v>
      </c>
      <c r="M126" s="315">
        <f t="shared" si="130"/>
        <v>791.29612679338197</v>
      </c>
      <c r="N126" s="315">
        <f t="shared" si="131"/>
        <v>387.17436454502257</v>
      </c>
      <c r="O126" s="315">
        <f t="shared" si="132"/>
        <v>242083.51680625154</v>
      </c>
      <c r="P126" s="323"/>
      <c r="T126" s="315">
        <f t="shared" ref="T126:T161" si="134">G126-L126</f>
        <v>32041.128552319948</v>
      </c>
      <c r="U126" s="315">
        <f t="shared" ref="U126:U161" si="135">H126-M126</f>
        <v>105.24487265574589</v>
      </c>
      <c r="V126" s="315">
        <f t="shared" ref="V126:V161" si="136">I126-N126</f>
        <v>51.495407739750192</v>
      </c>
      <c r="W126" s="301">
        <f>'(3) Eur Russ 1904 HHs '!CT127</f>
        <v>8434.8523907113413</v>
      </c>
    </row>
    <row r="127" spans="1:23">
      <c r="A127" s="25">
        <v>24</v>
      </c>
      <c r="B127" s="1">
        <v>3</v>
      </c>
      <c r="C127" s="205">
        <v>2</v>
      </c>
      <c r="D127" s="221" t="s">
        <v>988</v>
      </c>
      <c r="E127" s="301">
        <f>'(3) Eur Russ 1904 HHs '!BQ128</f>
        <v>112496.922197904</v>
      </c>
      <c r="G127" s="301">
        <f>'(3) Eur Russ 1904 HHs '!CU128</f>
        <v>235788.05802671399</v>
      </c>
      <c r="H127" s="301">
        <f>'(3) Eur Russ 1904 HHs '!CQ128</f>
        <v>4503.6644736943199</v>
      </c>
      <c r="I127" s="301">
        <f>'(3) Eur Russ 1904 HHs '!CW128</f>
        <v>4345.3804156207498</v>
      </c>
      <c r="J127" s="301">
        <f t="shared" si="133"/>
        <v>244637.10291602905</v>
      </c>
      <c r="K127" s="313">
        <f t="shared" si="120"/>
        <v>0.45985224995293633</v>
      </c>
      <c r="L127" s="315">
        <f t="shared" si="129"/>
        <v>108427.66899561793</v>
      </c>
      <c r="M127" s="315">
        <f t="shared" si="130"/>
        <v>2071.0202412614399</v>
      </c>
      <c r="N127" s="315">
        <f t="shared" si="131"/>
        <v>1998.2329610246275</v>
      </c>
      <c r="O127" s="315">
        <f t="shared" si="132"/>
        <v>112496.922197904</v>
      </c>
      <c r="P127" s="323"/>
      <c r="T127" s="315">
        <f t="shared" si="134"/>
        <v>127360.38903109606</v>
      </c>
      <c r="U127" s="315">
        <f t="shared" si="135"/>
        <v>2432.64423243288</v>
      </c>
      <c r="V127" s="315">
        <f t="shared" si="136"/>
        <v>2347.1474545961223</v>
      </c>
      <c r="W127" s="301">
        <f>'(3) Eur Russ 1904 HHs '!CT128</f>
        <v>25638.394742519071</v>
      </c>
    </row>
    <row r="128" spans="1:23">
      <c r="A128" s="25">
        <v>25</v>
      </c>
      <c r="B128" s="1">
        <v>3</v>
      </c>
      <c r="C128" s="205">
        <v>2</v>
      </c>
      <c r="D128" s="221" t="s">
        <v>558</v>
      </c>
      <c r="E128" s="301">
        <f>'(3) Eur Russ 1904 HHs '!BQ129</f>
        <v>237983.80738814033</v>
      </c>
      <c r="G128" s="301">
        <f>'(3) Eur Russ 1904 HHs '!CU129</f>
        <v>307573.91583048215</v>
      </c>
      <c r="H128" s="301">
        <f>'(3) Eur Russ 1904 HHs '!CQ129</f>
        <v>902.44399840965434</v>
      </c>
      <c r="I128" s="301">
        <f>'(3) Eur Russ 1904 HHs '!CW129</f>
        <v>537.7609945748668</v>
      </c>
      <c r="J128" s="301">
        <f t="shared" si="133"/>
        <v>309014.12082346668</v>
      </c>
      <c r="K128" s="313">
        <f t="shared" si="120"/>
        <v>0.77013893978034587</v>
      </c>
      <c r="L128" s="315">
        <f t="shared" si="129"/>
        <v>236874.64944177686</v>
      </c>
      <c r="M128" s="315">
        <f t="shared" si="130"/>
        <v>695.00726414634732</v>
      </c>
      <c r="N128" s="315">
        <f t="shared" si="131"/>
        <v>414.15068221711226</v>
      </c>
      <c r="O128" s="315">
        <f t="shared" si="132"/>
        <v>237983.80738814033</v>
      </c>
      <c r="P128" s="323"/>
      <c r="T128" s="315">
        <f t="shared" si="134"/>
        <v>70699.266388705291</v>
      </c>
      <c r="U128" s="315">
        <f t="shared" si="135"/>
        <v>207.43673426330702</v>
      </c>
      <c r="V128" s="315">
        <f t="shared" si="136"/>
        <v>123.61031235775454</v>
      </c>
      <c r="W128" s="301">
        <f>'(3) Eur Russ 1904 HHs '!CT129</f>
        <v>6217.7985336114525</v>
      </c>
    </row>
    <row r="129" spans="1:23">
      <c r="A129" s="25">
        <v>40</v>
      </c>
      <c r="B129" s="1">
        <v>3</v>
      </c>
      <c r="C129" s="205">
        <v>2</v>
      </c>
      <c r="D129" s="221" t="s">
        <v>989</v>
      </c>
      <c r="E129" s="301">
        <f>'(3) Eur Russ 1904 HHs '!BQ130</f>
        <v>232010.35489423736</v>
      </c>
      <c r="G129" s="301">
        <f>'(3) Eur Russ 1904 HHs '!CU130</f>
        <v>246068.13844450851</v>
      </c>
      <c r="H129" s="301">
        <f>'(3) Eur Russ 1904 HHs '!CQ130</f>
        <v>2580.1749907501385</v>
      </c>
      <c r="I129" s="301">
        <f>'(3) Eur Russ 1904 HHs '!CW130</f>
        <v>683.53481949112052</v>
      </c>
      <c r="J129" s="301">
        <f t="shared" si="133"/>
        <v>249331.84825474978</v>
      </c>
      <c r="K129" s="313">
        <f t="shared" si="120"/>
        <v>0.93052835615763563</v>
      </c>
      <c r="L129" s="315">
        <f t="shared" si="129"/>
        <v>228973.380369538</v>
      </c>
      <c r="M129" s="315">
        <f t="shared" si="130"/>
        <v>2400.9259927417693</v>
      </c>
      <c r="N129" s="315">
        <f t="shared" si="131"/>
        <v>636.04853195757858</v>
      </c>
      <c r="O129" s="315">
        <f t="shared" si="132"/>
        <v>232010.35489423736</v>
      </c>
      <c r="P129" s="323"/>
      <c r="T129" s="315">
        <f t="shared" si="134"/>
        <v>17094.758074970508</v>
      </c>
      <c r="U129" s="315">
        <f t="shared" si="135"/>
        <v>179.2489980083692</v>
      </c>
      <c r="V129" s="315">
        <f t="shared" si="136"/>
        <v>47.48628753354194</v>
      </c>
      <c r="W129" s="301">
        <f>'(3) Eur Russ 1904 HHs '!CT130</f>
        <v>6578.6734252038659</v>
      </c>
    </row>
    <row r="130" spans="1:23">
      <c r="A130" s="25">
        <v>43</v>
      </c>
      <c r="B130" s="1">
        <v>3</v>
      </c>
      <c r="C130" s="205">
        <v>2</v>
      </c>
      <c r="D130" s="221" t="s">
        <v>742</v>
      </c>
      <c r="E130" s="301">
        <f>'(3) Eur Russ 1904 HHs '!BQ131</f>
        <v>303777.65748969564</v>
      </c>
      <c r="G130" s="301">
        <f>'(3) Eur Russ 1904 HHs '!CU131</f>
        <v>337323.16290379968</v>
      </c>
      <c r="H130" s="301">
        <f>'(3) Eur Russ 1904 HHs '!CQ131</f>
        <v>1033.3049394498416</v>
      </c>
      <c r="I130" s="301">
        <f>'(3) Eur Russ 1904 HHs '!CW131</f>
        <v>455.13867236934919</v>
      </c>
      <c r="J130" s="301">
        <f t="shared" si="133"/>
        <v>338811.60651561886</v>
      </c>
      <c r="K130" s="313">
        <f t="shared" si="120"/>
        <v>0.89659755347162762</v>
      </c>
      <c r="L130" s="315">
        <f t="shared" si="129"/>
        <v>302443.12258885807</v>
      </c>
      <c r="M130" s="315">
        <f t="shared" si="130"/>
        <v>926.45868070087636</v>
      </c>
      <c r="N130" s="315">
        <f t="shared" si="131"/>
        <v>408.07622013668316</v>
      </c>
      <c r="O130" s="315">
        <f t="shared" si="132"/>
        <v>303777.65748969559</v>
      </c>
      <c r="P130" s="323"/>
      <c r="T130" s="315">
        <f t="shared" si="134"/>
        <v>34880.040314941609</v>
      </c>
      <c r="U130" s="315">
        <f t="shared" si="135"/>
        <v>106.84625874896528</v>
      </c>
      <c r="V130" s="315">
        <f t="shared" si="136"/>
        <v>47.062452232666033</v>
      </c>
      <c r="W130" s="301">
        <f>'(3) Eur Russ 1904 HHs '!CT131</f>
        <v>6376.925886207373</v>
      </c>
    </row>
    <row r="131" spans="1:23">
      <c r="A131" s="25">
        <v>50</v>
      </c>
      <c r="B131" s="1">
        <v>3</v>
      </c>
      <c r="C131" s="205">
        <v>2</v>
      </c>
      <c r="D131" s="221" t="s">
        <v>276</v>
      </c>
      <c r="E131" s="301">
        <f>'(3) Eur Russ 1904 HHs '!BQ132</f>
        <v>179583.09114821572</v>
      </c>
      <c r="G131" s="301">
        <f>'(3) Eur Russ 1904 HHs '!CU132</f>
        <v>203541.18838495258</v>
      </c>
      <c r="H131" s="301">
        <f>'(3) Eur Russ 1904 HHs '!CQ132</f>
        <v>813.30968658886263</v>
      </c>
      <c r="I131" s="301">
        <f>'(3) Eur Russ 1904 HHs '!CW132</f>
        <v>428.30448490278718</v>
      </c>
      <c r="J131" s="301">
        <f t="shared" si="133"/>
        <v>204782.80255644422</v>
      </c>
      <c r="K131" s="313">
        <f t="shared" si="120"/>
        <v>0.87694420091119363</v>
      </c>
      <c r="L131" s="315">
        <f t="shared" si="129"/>
        <v>178494.26480075697</v>
      </c>
      <c r="M131" s="315">
        <f t="shared" si="130"/>
        <v>713.22721319900347</v>
      </c>
      <c r="N131" s="315">
        <f t="shared" si="131"/>
        <v>375.59913425975509</v>
      </c>
      <c r="O131" s="315">
        <f t="shared" si="132"/>
        <v>179583.09114821572</v>
      </c>
      <c r="P131" s="323"/>
      <c r="T131" s="315">
        <f t="shared" si="134"/>
        <v>25046.923584195611</v>
      </c>
      <c r="U131" s="315">
        <f t="shared" si="135"/>
        <v>100.08247338985916</v>
      </c>
      <c r="V131" s="315">
        <f t="shared" si="136"/>
        <v>52.705350643032091</v>
      </c>
      <c r="W131" s="301">
        <f>'(3) Eur Russ 1904 HHs '!CT132</f>
        <v>9705.9556142853289</v>
      </c>
    </row>
    <row r="132" spans="1:23">
      <c r="A132" s="25">
        <v>9</v>
      </c>
      <c r="B132" s="1">
        <v>4</v>
      </c>
      <c r="C132" s="205">
        <v>2</v>
      </c>
      <c r="D132" s="25" t="s">
        <v>1036</v>
      </c>
      <c r="E132" s="301">
        <f>'(3) Eur Russ 1904 HHs '!BQ133</f>
        <v>395852.50864397717</v>
      </c>
      <c r="G132" s="301">
        <f>'(3) Eur Russ 1904 HHs '!CU133</f>
        <v>430307.88625316031</v>
      </c>
      <c r="H132" s="301">
        <f>'(3) Eur Russ 1904 HHs '!CQ133</f>
        <v>761.87725388807348</v>
      </c>
      <c r="I132" s="301">
        <f>'(3) Eur Russ 1904 HHs '!CW133</f>
        <v>312.89303074764706</v>
      </c>
      <c r="J132" s="301">
        <f t="shared" si="133"/>
        <v>431382.65653779602</v>
      </c>
      <c r="K132" s="313">
        <f t="shared" si="120"/>
        <v>0.91763658701771234</v>
      </c>
      <c r="L132" s="315">
        <f t="shared" si="129"/>
        <v>394866.26010815601</v>
      </c>
      <c r="M132" s="315">
        <f t="shared" si="130"/>
        <v>699.12644298427881</v>
      </c>
      <c r="N132" s="315">
        <f t="shared" si="131"/>
        <v>287.12209283689896</v>
      </c>
      <c r="O132" s="315">
        <f t="shared" si="132"/>
        <v>395852.50864397717</v>
      </c>
      <c r="P132" s="323"/>
      <c r="T132" s="315">
        <f t="shared" si="134"/>
        <v>35441.626145004295</v>
      </c>
      <c r="U132" s="315">
        <f t="shared" si="135"/>
        <v>62.750810903794672</v>
      </c>
      <c r="V132" s="315">
        <f t="shared" si="136"/>
        <v>25.770937910748103</v>
      </c>
      <c r="W132" s="301">
        <f>'(3) Eur Russ 1904 HHs '!CT133</f>
        <v>4613.0295707153928</v>
      </c>
    </row>
    <row r="133" spans="1:23">
      <c r="A133" s="25">
        <v>20</v>
      </c>
      <c r="B133" s="1">
        <v>4</v>
      </c>
      <c r="C133" s="205">
        <v>2</v>
      </c>
      <c r="D133" s="222" t="s">
        <v>1037</v>
      </c>
      <c r="E133" s="301">
        <f>'(3) Eur Russ 1904 HHs '!BQ134</f>
        <v>338032.95418555196</v>
      </c>
      <c r="G133" s="301">
        <f>'(3) Eur Russ 1904 HHs '!CU134</f>
        <v>367994.40500753251</v>
      </c>
      <c r="H133" s="301">
        <f>'(3) Eur Russ 1904 HHs '!CQ134</f>
        <v>1830.4261329607448</v>
      </c>
      <c r="I133" s="301">
        <f>'(3) Eur Russ 1904 HHs '!CW134</f>
        <v>305.85554833370111</v>
      </c>
      <c r="J133" s="301">
        <f t="shared" si="133"/>
        <v>370130.686688827</v>
      </c>
      <c r="K133" s="313">
        <f t="shared" si="120"/>
        <v>0.91328000174635626</v>
      </c>
      <c r="L133" s="315">
        <f t="shared" si="129"/>
        <v>336081.93084792863</v>
      </c>
      <c r="M133" s="315">
        <f t="shared" si="130"/>
        <v>1671.6915819069652</v>
      </c>
      <c r="N133" s="315">
        <f t="shared" si="131"/>
        <v>279.33175571633529</v>
      </c>
      <c r="O133" s="315">
        <f t="shared" si="132"/>
        <v>338032.95418555196</v>
      </c>
      <c r="P133" s="323"/>
      <c r="T133" s="315">
        <f t="shared" si="134"/>
        <v>31912.47415960388</v>
      </c>
      <c r="U133" s="315">
        <f t="shared" si="135"/>
        <v>158.73455105377957</v>
      </c>
      <c r="V133" s="315">
        <f t="shared" si="136"/>
        <v>26.523792617365814</v>
      </c>
      <c r="W133" s="301">
        <f>'(3) Eur Russ 1904 HHs '!CT134</f>
        <v>5143.7162657111621</v>
      </c>
    </row>
    <row r="134" spans="1:23">
      <c r="A134" s="25">
        <v>29</v>
      </c>
      <c r="B134" s="1">
        <v>4</v>
      </c>
      <c r="C134" s="205">
        <v>2</v>
      </c>
      <c r="D134" s="221" t="s">
        <v>828</v>
      </c>
      <c r="E134" s="301">
        <f>'(3) Eur Russ 1904 HHs '!BQ135</f>
        <v>293520.5513515246</v>
      </c>
      <c r="G134" s="301">
        <f>'(3) Eur Russ 1904 HHs '!CU135</f>
        <v>317029.12278238562</v>
      </c>
      <c r="H134" s="301">
        <f>'(3) Eur Russ 1904 HHs '!CQ135</f>
        <v>808.51589186204228</v>
      </c>
      <c r="I134" s="301">
        <f>'(3) Eur Russ 1904 HHs '!CW135</f>
        <v>614.50186396322238</v>
      </c>
      <c r="J134" s="301">
        <f t="shared" si="133"/>
        <v>318452.14053821086</v>
      </c>
      <c r="K134" s="313">
        <f t="shared" si="120"/>
        <v>0.92171009073906751</v>
      </c>
      <c r="L134" s="315">
        <f t="shared" si="129"/>
        <v>292208.94152667961</v>
      </c>
      <c r="M134" s="315">
        <f t="shared" si="130"/>
        <v>745.21725605214112</v>
      </c>
      <c r="N134" s="315">
        <f t="shared" si="131"/>
        <v>566.39256879286779</v>
      </c>
      <c r="O134" s="315">
        <f t="shared" si="132"/>
        <v>293520.5513515246</v>
      </c>
      <c r="P134" s="323"/>
      <c r="T134" s="315">
        <f t="shared" si="134"/>
        <v>24820.181255706004</v>
      </c>
      <c r="U134" s="315">
        <f t="shared" si="135"/>
        <v>63.298635809901157</v>
      </c>
      <c r="V134" s="315">
        <f t="shared" si="136"/>
        <v>48.109295170354585</v>
      </c>
      <c r="W134" s="301">
        <f>'(3) Eur Russ 1904 HHs '!CT135</f>
        <v>6385.6338430037576</v>
      </c>
    </row>
    <row r="135" spans="1:23">
      <c r="A135" s="25">
        <v>30</v>
      </c>
      <c r="B135" s="1">
        <v>4</v>
      </c>
      <c r="C135" s="205">
        <v>2</v>
      </c>
      <c r="D135" s="221" t="s">
        <v>1038</v>
      </c>
      <c r="E135" s="301">
        <f>'(3) Eur Russ 1904 HHs '!BQ136</f>
        <v>233223.94520047476</v>
      </c>
      <c r="G135" s="301">
        <f>'(3) Eur Russ 1904 HHs '!CU136</f>
        <v>249209.96273054348</v>
      </c>
      <c r="H135" s="301">
        <f>'(3) Eur Russ 1904 HHs '!CQ136</f>
        <v>662.37319322707276</v>
      </c>
      <c r="I135" s="301">
        <f>'(3) Eur Russ 1904 HHs '!CW136</f>
        <v>287.61071436268492</v>
      </c>
      <c r="J135" s="301">
        <f t="shared" si="133"/>
        <v>250159.94663813323</v>
      </c>
      <c r="K135" s="313">
        <f t="shared" si="120"/>
        <v>0.93229930824155038</v>
      </c>
      <c r="L135" s="315">
        <f t="shared" si="129"/>
        <v>232338.27586058824</v>
      </c>
      <c r="M135" s="315">
        <f t="shared" si="130"/>
        <v>617.53006984334672</v>
      </c>
      <c r="N135" s="315">
        <f t="shared" si="131"/>
        <v>268.1392700431893</v>
      </c>
      <c r="O135" s="315">
        <f t="shared" si="132"/>
        <v>233223.94520047476</v>
      </c>
      <c r="P135" s="323"/>
      <c r="T135" s="315">
        <f t="shared" si="134"/>
        <v>16871.686869955243</v>
      </c>
      <c r="U135" s="315">
        <f t="shared" si="135"/>
        <v>44.843123383726038</v>
      </c>
      <c r="V135" s="315">
        <f t="shared" si="136"/>
        <v>19.471444319495617</v>
      </c>
      <c r="W135" s="301">
        <f>'(3) Eur Russ 1904 HHs '!CT136</f>
        <v>3684.2551565352433</v>
      </c>
    </row>
    <row r="136" spans="1:23">
      <c r="A136" s="25">
        <v>35</v>
      </c>
      <c r="B136" s="1">
        <v>4</v>
      </c>
      <c r="C136" s="205">
        <v>2</v>
      </c>
      <c r="D136" s="221" t="s">
        <v>726</v>
      </c>
      <c r="E136" s="301">
        <f>'(3) Eur Russ 1904 HHs '!BQ137</f>
        <v>248780.14068954898</v>
      </c>
      <c r="G136" s="301">
        <f>'(3) Eur Russ 1904 HHs '!CU137</f>
        <v>285635.71792280808</v>
      </c>
      <c r="H136" s="301">
        <f>'(3) Eur Russ 1904 HHs '!CQ137</f>
        <v>1531.2122701164508</v>
      </c>
      <c r="I136" s="301">
        <f>'(3) Eur Russ 1904 HHs '!CW137</f>
        <v>233.95815510412353</v>
      </c>
      <c r="J136" s="301">
        <f t="shared" si="133"/>
        <v>287400.88834802865</v>
      </c>
      <c r="K136" s="313">
        <f t="shared" si="120"/>
        <v>0.86562063923855448</v>
      </c>
      <c r="L136" s="315">
        <f t="shared" si="129"/>
        <v>247252.17273770456</v>
      </c>
      <c r="M136" s="315">
        <f t="shared" si="130"/>
        <v>1325.4489440681202</v>
      </c>
      <c r="N136" s="315">
        <f t="shared" si="131"/>
        <v>202.51900777630428</v>
      </c>
      <c r="O136" s="315">
        <f t="shared" si="132"/>
        <v>248780.14068954898</v>
      </c>
      <c r="P136" s="323"/>
      <c r="T136" s="315">
        <f t="shared" si="134"/>
        <v>38383.545185103518</v>
      </c>
      <c r="U136" s="315">
        <f t="shared" si="135"/>
        <v>205.76332604833055</v>
      </c>
      <c r="V136" s="315">
        <f t="shared" si="136"/>
        <v>31.439147327819256</v>
      </c>
      <c r="W136" s="301">
        <f>'(3) Eur Russ 1904 HHs '!CT137</f>
        <v>5530.9739367654329</v>
      </c>
    </row>
    <row r="137" spans="1:23">
      <c r="A137" s="25">
        <v>38</v>
      </c>
      <c r="B137" s="1">
        <v>4</v>
      </c>
      <c r="C137" s="205">
        <v>2</v>
      </c>
      <c r="D137" s="221" t="s">
        <v>769</v>
      </c>
      <c r="E137" s="301">
        <f>'(3) Eur Russ 1904 HHs '!BQ138</f>
        <v>360037.79124774778</v>
      </c>
      <c r="G137" s="301">
        <f>'(3) Eur Russ 1904 HHs '!CU138</f>
        <v>391876.78935299808</v>
      </c>
      <c r="H137" s="301">
        <f>'(3) Eur Russ 1904 HHs '!CQ138</f>
        <v>556.43605870541069</v>
      </c>
      <c r="I137" s="301">
        <f>'(3) Eur Russ 1904 HHs '!CW138</f>
        <v>1676.3094333856584</v>
      </c>
      <c r="J137" s="301">
        <f t="shared" si="133"/>
        <v>394109.53484508913</v>
      </c>
      <c r="K137" s="313">
        <f t="shared" si="120"/>
        <v>0.91354752781930593</v>
      </c>
      <c r="L137" s="315">
        <f t="shared" si="129"/>
        <v>357998.0721231983</v>
      </c>
      <c r="M137" s="315">
        <f t="shared" si="130"/>
        <v>508.33078581984614</v>
      </c>
      <c r="N137" s="315">
        <f t="shared" si="131"/>
        <v>1531.3883387296496</v>
      </c>
      <c r="O137" s="315">
        <f t="shared" si="132"/>
        <v>360037.79124774778</v>
      </c>
      <c r="P137" s="323"/>
      <c r="T137" s="315">
        <f t="shared" si="134"/>
        <v>33878.717229799775</v>
      </c>
      <c r="U137" s="315">
        <f t="shared" si="135"/>
        <v>48.105272885564546</v>
      </c>
      <c r="V137" s="315">
        <f t="shared" si="136"/>
        <v>144.92109465600879</v>
      </c>
      <c r="W137" s="301">
        <f>'(3) Eur Russ 1904 HHs '!CT138</f>
        <v>9583.8074266041949</v>
      </c>
    </row>
    <row r="138" spans="1:23">
      <c r="A138" s="25">
        <v>39</v>
      </c>
      <c r="B138" s="1">
        <v>4</v>
      </c>
      <c r="C138" s="205">
        <v>2</v>
      </c>
      <c r="D138" s="221" t="s">
        <v>785</v>
      </c>
      <c r="E138" s="301">
        <f>'(3) Eur Russ 1904 HHs '!BQ139</f>
        <v>255525.35094790231</v>
      </c>
      <c r="G138" s="301">
        <f>'(3) Eur Russ 1904 HHs '!CU139</f>
        <v>278547.26558035804</v>
      </c>
      <c r="H138" s="301">
        <f>'(3) Eur Russ 1904 HHs '!CQ139</f>
        <v>566.55575810791902</v>
      </c>
      <c r="I138" s="301">
        <f>'(3) Eur Russ 1904 HHs '!CW139</f>
        <v>281.13402140306425</v>
      </c>
      <c r="J138" s="301">
        <f t="shared" si="133"/>
        <v>279394.95535986905</v>
      </c>
      <c r="K138" s="313">
        <f t="shared" si="120"/>
        <v>0.91456680246348043</v>
      </c>
      <c r="L138" s="315">
        <f t="shared" si="129"/>
        <v>254750.08201677393</v>
      </c>
      <c r="M138" s="315">
        <f t="shared" si="130"/>
        <v>518.15308811003263</v>
      </c>
      <c r="N138" s="315">
        <f t="shared" si="131"/>
        <v>257.11584301830015</v>
      </c>
      <c r="O138" s="315">
        <f t="shared" si="132"/>
        <v>255525.35094790228</v>
      </c>
      <c r="P138" s="323"/>
      <c r="T138" s="315">
        <f t="shared" si="134"/>
        <v>23797.183563584113</v>
      </c>
      <c r="U138" s="315">
        <f t="shared" si="135"/>
        <v>48.402669997886392</v>
      </c>
      <c r="V138" s="315">
        <f t="shared" si="136"/>
        <v>24.018178384764099</v>
      </c>
      <c r="W138" s="301">
        <f>'(3) Eur Russ 1904 HHs '!CT139</f>
        <v>4533.2909588800467</v>
      </c>
    </row>
    <row r="139" spans="1:23">
      <c r="A139" s="25">
        <v>42</v>
      </c>
      <c r="B139" s="1">
        <v>4</v>
      </c>
      <c r="C139" s="205">
        <v>2</v>
      </c>
      <c r="D139" s="221" t="s">
        <v>687</v>
      </c>
      <c r="E139" s="301">
        <f>'(3) Eur Russ 1904 HHs '!BQ140</f>
        <v>404324.49114047748</v>
      </c>
      <c r="G139" s="301">
        <f>'(3) Eur Russ 1904 HHs '!CU140</f>
        <v>434812.22810619901</v>
      </c>
      <c r="H139" s="301">
        <f>'(3) Eur Russ 1904 HHs '!CQ140</f>
        <v>901.7374855746898</v>
      </c>
      <c r="I139" s="301">
        <f>'(3) Eur Russ 1904 HHs '!CW140</f>
        <v>243.28994571775269</v>
      </c>
      <c r="J139" s="301">
        <f t="shared" si="133"/>
        <v>435957.25553749141</v>
      </c>
      <c r="K139" s="313">
        <f t="shared" ref="K139:K162" si="137">E139/J139</f>
        <v>0.92744067452664847</v>
      </c>
      <c r="L139" s="315">
        <f t="shared" si="129"/>
        <v>403262.54612724815</v>
      </c>
      <c r="M139" s="315">
        <f t="shared" si="130"/>
        <v>836.30802186735423</v>
      </c>
      <c r="N139" s="315">
        <f t="shared" si="131"/>
        <v>225.63699136202425</v>
      </c>
      <c r="O139" s="315">
        <f t="shared" si="132"/>
        <v>404324.49114047753</v>
      </c>
      <c r="P139" s="323"/>
      <c r="T139" s="315">
        <f t="shared" si="134"/>
        <v>31549.681978950859</v>
      </c>
      <c r="U139" s="315">
        <f t="shared" si="135"/>
        <v>65.429463707335572</v>
      </c>
      <c r="V139" s="315">
        <f t="shared" si="136"/>
        <v>17.65295435572844</v>
      </c>
      <c r="W139" s="301">
        <f>'(3) Eur Russ 1904 HHs '!CT140</f>
        <v>6322.0972108919941</v>
      </c>
    </row>
    <row r="140" spans="1:23">
      <c r="A140" s="25">
        <v>44</v>
      </c>
      <c r="B140" s="1">
        <v>4</v>
      </c>
      <c r="C140" s="205">
        <v>2</v>
      </c>
      <c r="D140" s="221" t="s">
        <v>743</v>
      </c>
      <c r="E140" s="301">
        <f>'(3) Eur Russ 1904 HHs '!BQ141</f>
        <v>206460.78855212391</v>
      </c>
      <c r="G140" s="301">
        <f>'(3) Eur Russ 1904 HHs '!CU141</f>
        <v>226189.95504824119</v>
      </c>
      <c r="H140" s="301">
        <f>'(3) Eur Russ 1904 HHs '!CQ141</f>
        <v>1128.5719369950509</v>
      </c>
      <c r="I140" s="301">
        <f>'(3) Eur Russ 1904 HHs '!CW141</f>
        <v>785.89134653522785</v>
      </c>
      <c r="J140" s="301">
        <f t="shared" si="133"/>
        <v>228104.41833177148</v>
      </c>
      <c r="K140" s="313">
        <f t="shared" si="137"/>
        <v>0.90511525406681281</v>
      </c>
      <c r="L140" s="315">
        <f t="shared" si="129"/>
        <v>204727.9786308498</v>
      </c>
      <c r="M140" s="315">
        <f t="shared" si="130"/>
        <v>1021.4876754859506</v>
      </c>
      <c r="N140" s="315">
        <f t="shared" si="131"/>
        <v>711.32224578814237</v>
      </c>
      <c r="O140" s="315">
        <f t="shared" si="132"/>
        <v>206460.78855212391</v>
      </c>
      <c r="P140" s="323"/>
      <c r="T140" s="315">
        <f t="shared" si="134"/>
        <v>21461.976417391386</v>
      </c>
      <c r="U140" s="315">
        <f t="shared" si="135"/>
        <v>107.08426150910032</v>
      </c>
      <c r="V140" s="315">
        <f t="shared" si="136"/>
        <v>74.569100747085486</v>
      </c>
      <c r="W140" s="301">
        <f>'(3) Eur Russ 1904 HHs '!CT141</f>
        <v>4977.1484973921106</v>
      </c>
    </row>
    <row r="141" spans="1:23">
      <c r="A141" s="25">
        <v>33</v>
      </c>
      <c r="B141" s="1">
        <v>5</v>
      </c>
      <c r="C141" s="205">
        <v>2</v>
      </c>
      <c r="D141" s="221" t="s">
        <v>567</v>
      </c>
      <c r="E141" s="301">
        <f>'(3) Eur Russ 1904 HHs '!BQ142</f>
        <v>453145.34538823093</v>
      </c>
      <c r="G141" s="301">
        <f>'(3) Eur Russ 1904 HHs '!CU142</f>
        <v>479780.87974649481</v>
      </c>
      <c r="H141" s="301">
        <f>'(3) Eur Russ 1904 HHs '!CQ142</f>
        <v>5064.4529800841337</v>
      </c>
      <c r="I141" s="301">
        <f>'(3) Eur Russ 1904 HHs '!CW142</f>
        <v>487.52624895451038</v>
      </c>
      <c r="J141" s="301">
        <f t="shared" si="133"/>
        <v>485332.85897553345</v>
      </c>
      <c r="K141" s="313">
        <f t="shared" si="137"/>
        <v>0.93367950883184447</v>
      </c>
      <c r="L141" s="315">
        <f t="shared" si="129"/>
        <v>447961.57614861749</v>
      </c>
      <c r="M141" s="315">
        <f t="shared" si="130"/>
        <v>4728.5759709469248</v>
      </c>
      <c r="N141" s="315">
        <f t="shared" si="131"/>
        <v>455.19326866647879</v>
      </c>
      <c r="O141" s="315">
        <f t="shared" si="132"/>
        <v>453145.34538823087</v>
      </c>
      <c r="P141" s="323"/>
      <c r="T141" s="315">
        <f t="shared" si="134"/>
        <v>31819.303597877326</v>
      </c>
      <c r="U141" s="315">
        <f t="shared" si="135"/>
        <v>335.87700913720892</v>
      </c>
      <c r="V141" s="315">
        <f t="shared" si="136"/>
        <v>32.332980288031592</v>
      </c>
      <c r="W141" s="301">
        <f>'(3) Eur Russ 1904 HHs '!CT142</f>
        <v>20194.781621999977</v>
      </c>
    </row>
    <row r="142" spans="1:23">
      <c r="A142" s="25">
        <v>46</v>
      </c>
      <c r="B142" s="1">
        <v>5</v>
      </c>
      <c r="C142" s="205">
        <v>2</v>
      </c>
      <c r="D142" s="221" t="s">
        <v>435</v>
      </c>
      <c r="E142" s="301">
        <f>'(3) Eur Russ 1904 HHs '!BQ143</f>
        <v>352015.18166088883</v>
      </c>
      <c r="G142" s="301">
        <f>'(3) Eur Russ 1904 HHs '!CU143</f>
        <v>380296.32158985035</v>
      </c>
      <c r="H142" s="301">
        <f>'(3) Eur Russ 1904 HHs '!CQ143</f>
        <v>1468.8318715439837</v>
      </c>
      <c r="I142" s="301">
        <f>'(3) Eur Russ 1904 HHs '!CW143</f>
        <v>1226.315904360496</v>
      </c>
      <c r="J142" s="301">
        <f t="shared" si="133"/>
        <v>382991.46936575486</v>
      </c>
      <c r="K142" s="313">
        <f t="shared" si="137"/>
        <v>0.91912016276455533</v>
      </c>
      <c r="L142" s="315">
        <f t="shared" si="129"/>
        <v>349538.01699842495</v>
      </c>
      <c r="M142" s="315">
        <f t="shared" si="130"/>
        <v>1350.0329888472727</v>
      </c>
      <c r="N142" s="315">
        <f t="shared" si="131"/>
        <v>1127.131673616582</v>
      </c>
      <c r="O142" s="315">
        <f t="shared" si="132"/>
        <v>352015.18166088883</v>
      </c>
      <c r="P142" s="323"/>
      <c r="T142" s="315">
        <f t="shared" si="134"/>
        <v>30758.304591425403</v>
      </c>
      <c r="U142" s="315">
        <f t="shared" si="135"/>
        <v>118.79888269671096</v>
      </c>
      <c r="V142" s="315">
        <f t="shared" si="136"/>
        <v>99.184230743913986</v>
      </c>
      <c r="W142" s="301">
        <f>'(3) Eur Russ 1904 HHs '!CT143</f>
        <v>7996.8776794728619</v>
      </c>
    </row>
    <row r="143" spans="1:23">
      <c r="A143" s="25">
        <v>48</v>
      </c>
      <c r="B143" s="1">
        <v>5</v>
      </c>
      <c r="C143" s="205">
        <v>2</v>
      </c>
      <c r="D143" s="221" t="s">
        <v>579</v>
      </c>
      <c r="E143" s="301">
        <f>'(3) Eur Russ 1904 HHs '!BQ144</f>
        <v>361544.52177953988</v>
      </c>
      <c r="G143" s="301">
        <f>'(3) Eur Russ 1904 HHs '!CU144</f>
        <v>385783.75266654312</v>
      </c>
      <c r="H143" s="301">
        <f>'(3) Eur Russ 1904 HHs '!CQ144</f>
        <v>3150.1913048971046</v>
      </c>
      <c r="I143" s="301">
        <f>'(3) Eur Russ 1904 HHs '!CW144</f>
        <v>659.65442739375544</v>
      </c>
      <c r="J143" s="301">
        <f t="shared" si="133"/>
        <v>389593.598398834</v>
      </c>
      <c r="K143" s="313">
        <f t="shared" si="137"/>
        <v>0.92800426717848739</v>
      </c>
      <c r="L143" s="315">
        <f t="shared" si="129"/>
        <v>358008.9686826822</v>
      </c>
      <c r="M143" s="315">
        <f t="shared" si="130"/>
        <v>2923.3909733730807</v>
      </c>
      <c r="N143" s="315">
        <f t="shared" si="131"/>
        <v>612.16212348458669</v>
      </c>
      <c r="O143" s="315">
        <f t="shared" si="132"/>
        <v>361544.52177953988</v>
      </c>
      <c r="P143" s="323"/>
      <c r="T143" s="315">
        <f t="shared" si="134"/>
        <v>27774.783983860922</v>
      </c>
      <c r="U143" s="315">
        <f t="shared" si="135"/>
        <v>226.80033152402393</v>
      </c>
      <c r="V143" s="315">
        <f t="shared" si="136"/>
        <v>47.492303909168754</v>
      </c>
      <c r="W143" s="301">
        <f>'(3) Eur Russ 1904 HHs '!CT144</f>
        <v>30904.91635734684</v>
      </c>
    </row>
    <row r="144" spans="1:23">
      <c r="A144" s="25">
        <v>19</v>
      </c>
      <c r="B144" s="1">
        <v>6</v>
      </c>
      <c r="C144" s="205">
        <v>2</v>
      </c>
      <c r="D144" s="221" t="s">
        <v>554</v>
      </c>
      <c r="E144" s="301">
        <f>'(3) Eur Russ 1904 HHs '!BQ145</f>
        <v>78365.397915133741</v>
      </c>
      <c r="G144" s="301">
        <f>'(3) Eur Russ 1904 HHs '!CU145</f>
        <v>93201.778815434343</v>
      </c>
      <c r="H144" s="301">
        <f>'(3) Eur Russ 1904 HHs '!CQ145</f>
        <v>578.9458695366975</v>
      </c>
      <c r="I144" s="301">
        <f>'(3) Eur Russ 1904 HHs '!CW145</f>
        <v>240.98377972433821</v>
      </c>
      <c r="J144" s="301">
        <f t="shared" si="133"/>
        <v>94021.708464695374</v>
      </c>
      <c r="K144" s="313">
        <f t="shared" si="137"/>
        <v>0.83348196065336877</v>
      </c>
      <c r="L144" s="315">
        <f t="shared" si="129"/>
        <v>77682.001343469819</v>
      </c>
      <c r="M144" s="315">
        <f t="shared" si="130"/>
        <v>482.54093845361609</v>
      </c>
      <c r="N144" s="315">
        <f t="shared" si="131"/>
        <v>200.85563321030094</v>
      </c>
      <c r="O144" s="315">
        <f t="shared" si="132"/>
        <v>78365.397915133741</v>
      </c>
      <c r="P144" s="323"/>
      <c r="T144" s="315">
        <f t="shared" si="134"/>
        <v>15519.777471964524</v>
      </c>
      <c r="U144" s="315">
        <f t="shared" si="135"/>
        <v>96.404931083081408</v>
      </c>
      <c r="V144" s="315">
        <f t="shared" si="136"/>
        <v>40.128146514037269</v>
      </c>
      <c r="W144" s="301">
        <f>'(3) Eur Russ 1904 HHs '!CT145</f>
        <v>6311.6288165743572</v>
      </c>
    </row>
    <row r="145" spans="1:23">
      <c r="A145" s="25">
        <v>21</v>
      </c>
      <c r="B145" s="1">
        <v>6</v>
      </c>
      <c r="C145" s="205">
        <v>2</v>
      </c>
      <c r="D145" s="221" t="s">
        <v>555</v>
      </c>
      <c r="E145" s="301">
        <f>'(3) Eur Russ 1904 HHs '!BQ146</f>
        <v>145929.85520402947</v>
      </c>
      <c r="G145" s="301">
        <f>'(3) Eur Russ 1904 HHs '!CU146</f>
        <v>182294.9160259045</v>
      </c>
      <c r="H145" s="301">
        <f>'(3) Eur Russ 1904 HHs '!CQ146</f>
        <v>314.37007138684839</v>
      </c>
      <c r="I145" s="301">
        <f>'(3) Eur Russ 1904 HHs '!CW146</f>
        <v>317.19685635351289</v>
      </c>
      <c r="J145" s="301">
        <f t="shared" si="133"/>
        <v>182926.48295364488</v>
      </c>
      <c r="K145" s="313">
        <f t="shared" si="137"/>
        <v>0.79775138540770685</v>
      </c>
      <c r="L145" s="315">
        <f t="shared" si="129"/>
        <v>145426.02181244691</v>
      </c>
      <c r="M145" s="315">
        <f t="shared" si="130"/>
        <v>250.78915997957802</v>
      </c>
      <c r="N145" s="315">
        <f t="shared" si="131"/>
        <v>253.0442316029843</v>
      </c>
      <c r="O145" s="315">
        <f t="shared" si="132"/>
        <v>145929.85520402947</v>
      </c>
      <c r="P145" s="323"/>
      <c r="T145" s="315">
        <f t="shared" si="134"/>
        <v>36868.894213457592</v>
      </c>
      <c r="U145" s="315">
        <f t="shared" si="135"/>
        <v>63.580911407270378</v>
      </c>
      <c r="V145" s="315">
        <f t="shared" si="136"/>
        <v>64.152624750528588</v>
      </c>
      <c r="W145" s="301">
        <f>'(3) Eur Russ 1904 HHs '!CT146</f>
        <v>3074.1238832605159</v>
      </c>
    </row>
    <row r="146" spans="1:23">
      <c r="A146" s="25">
        <v>49</v>
      </c>
      <c r="B146" s="1">
        <v>6</v>
      </c>
      <c r="C146" s="205">
        <v>2</v>
      </c>
      <c r="D146" s="221" t="s">
        <v>580</v>
      </c>
      <c r="E146" s="301">
        <f>'(3) Eur Russ 1904 HHs '!BQ147</f>
        <v>55406.307682185863</v>
      </c>
      <c r="G146" s="301">
        <f>'(3) Eur Russ 1904 HHs '!CU147</f>
        <v>71853.012138926017</v>
      </c>
      <c r="H146" s="301">
        <f>'(3) Eur Russ 1904 HHs '!CQ147</f>
        <v>282.93447300809089</v>
      </c>
      <c r="I146" s="301">
        <f>'(3) Eur Russ 1904 HHs '!CW147</f>
        <v>254.08077409769646</v>
      </c>
      <c r="J146" s="301">
        <f t="shared" si="133"/>
        <v>72390.027386031812</v>
      </c>
      <c r="K146" s="313">
        <f t="shared" si="137"/>
        <v>0.7653859196201509</v>
      </c>
      <c r="L146" s="315">
        <f t="shared" si="129"/>
        <v>54995.283773429757</v>
      </c>
      <c r="M146" s="315">
        <f t="shared" si="130"/>
        <v>216.55406181554042</v>
      </c>
      <c r="N146" s="315">
        <f t="shared" si="131"/>
        <v>194.46984694056522</v>
      </c>
      <c r="O146" s="315">
        <f t="shared" si="132"/>
        <v>55406.307682185863</v>
      </c>
      <c r="P146" s="323"/>
      <c r="T146" s="315">
        <f t="shared" si="134"/>
        <v>16857.728365496259</v>
      </c>
      <c r="U146" s="315">
        <f t="shared" si="135"/>
        <v>66.380411192550469</v>
      </c>
      <c r="V146" s="315">
        <f t="shared" si="136"/>
        <v>59.610927157131243</v>
      </c>
      <c r="W146" s="301">
        <f>'(3) Eur Russ 1904 HHs '!CT147</f>
        <v>1772.4354471846591</v>
      </c>
    </row>
    <row r="147" spans="1:23">
      <c r="A147" s="25">
        <v>4</v>
      </c>
      <c r="B147" s="1">
        <v>7</v>
      </c>
      <c r="C147" s="205">
        <v>2</v>
      </c>
      <c r="D147" s="25" t="s">
        <v>778</v>
      </c>
      <c r="E147" s="301">
        <f>'(3) Eur Russ 1904 HHs '!BQ148</f>
        <v>217149.87006364705</v>
      </c>
      <c r="G147" s="301">
        <f>'(3) Eur Russ 1904 HHs '!CU148</f>
        <v>214935.51677077418</v>
      </c>
      <c r="H147" s="301">
        <f>'(3) Eur Russ 1904 HHs '!CQ148</f>
        <v>10309.64551946487</v>
      </c>
      <c r="I147" s="301">
        <f>'(3) Eur Russ 1904 HHs '!CW148</f>
        <v>373.62624939126619</v>
      </c>
      <c r="J147" s="301">
        <f t="shared" si="133"/>
        <v>225618.7885396303</v>
      </c>
      <c r="K147" s="313">
        <f t="shared" si="137"/>
        <v>0.96246359387531377</v>
      </c>
      <c r="L147" s="315">
        <f t="shared" si="129"/>
        <v>206867.6099226471</v>
      </c>
      <c r="M147" s="315">
        <f t="shared" si="130"/>
        <v>9922.6584782446844</v>
      </c>
      <c r="N147" s="315">
        <f t="shared" si="131"/>
        <v>359.60166275527234</v>
      </c>
      <c r="O147" s="315">
        <f t="shared" si="132"/>
        <v>217149.87006364705</v>
      </c>
      <c r="P147" s="323"/>
      <c r="T147" s="315">
        <f t="shared" si="134"/>
        <v>8067.9068481270806</v>
      </c>
      <c r="U147" s="315">
        <f t="shared" si="135"/>
        <v>386.98704122018535</v>
      </c>
      <c r="V147" s="315">
        <f t="shared" si="136"/>
        <v>14.024586635993842</v>
      </c>
      <c r="W147" s="301">
        <f>'(3) Eur Russ 1904 HHs '!CT148</f>
        <v>35615.610838040127</v>
      </c>
    </row>
    <row r="148" spans="1:23">
      <c r="A148" s="25">
        <v>5</v>
      </c>
      <c r="B148" s="1">
        <v>7</v>
      </c>
      <c r="C148" s="205">
        <v>2</v>
      </c>
      <c r="D148" s="25" t="s">
        <v>835</v>
      </c>
      <c r="E148" s="301">
        <f>'(3) Eur Russ 1904 HHs '!BQ149</f>
        <v>204077.58241011275</v>
      </c>
      <c r="G148" s="301">
        <f>'(3) Eur Russ 1904 HHs '!CU149</f>
        <v>207752.67804195592</v>
      </c>
      <c r="H148" s="301">
        <f>'(3) Eur Russ 1904 HHs '!CQ149</f>
        <v>3585.6195121146361</v>
      </c>
      <c r="I148" s="301">
        <f>'(3) Eur Russ 1904 HHs '!CW149</f>
        <v>308.08260045268469</v>
      </c>
      <c r="J148" s="301">
        <f t="shared" si="133"/>
        <v>211646.38015452324</v>
      </c>
      <c r="K148" s="313">
        <f t="shared" si="137"/>
        <v>0.96423847297135679</v>
      </c>
      <c r="L148" s="315">
        <f t="shared" si="129"/>
        <v>200323.12503088551</v>
      </c>
      <c r="M148" s="315">
        <f t="shared" si="130"/>
        <v>3457.392283017718</v>
      </c>
      <c r="N148" s="315">
        <f t="shared" si="131"/>
        <v>297.06509620954131</v>
      </c>
      <c r="O148" s="315">
        <f t="shared" si="132"/>
        <v>204077.58241011278</v>
      </c>
      <c r="P148" s="323"/>
      <c r="T148" s="315">
        <f t="shared" si="134"/>
        <v>7429.553011070413</v>
      </c>
      <c r="U148" s="315">
        <f t="shared" si="135"/>
        <v>128.22722909691811</v>
      </c>
      <c r="V148" s="315">
        <f t="shared" si="136"/>
        <v>11.017504243143378</v>
      </c>
      <c r="W148" s="301">
        <f>'(3) Eur Russ 1904 HHs '!CT149</f>
        <v>22823.918367789884</v>
      </c>
    </row>
    <row r="149" spans="1:23">
      <c r="A149" s="25">
        <v>11</v>
      </c>
      <c r="B149" s="1">
        <v>7</v>
      </c>
      <c r="C149" s="205">
        <v>2</v>
      </c>
      <c r="D149" s="25" t="s">
        <v>921</v>
      </c>
      <c r="E149" s="301">
        <f>'(3) Eur Russ 1904 HHs '!BQ150</f>
        <v>201627.12127225212</v>
      </c>
      <c r="G149" s="301">
        <f>'(3) Eur Russ 1904 HHs '!CU150</f>
        <v>206563.12709847829</v>
      </c>
      <c r="H149" s="301">
        <f>'(3) Eur Russ 1904 HHs '!CQ150</f>
        <v>2781.5637545925783</v>
      </c>
      <c r="I149" s="301">
        <f>'(3) Eur Russ 1904 HHs '!CW150</f>
        <v>689.73378448611629</v>
      </c>
      <c r="J149" s="301">
        <f t="shared" si="133"/>
        <v>210034.42463755698</v>
      </c>
      <c r="K149" s="313">
        <f t="shared" si="137"/>
        <v>0.9599717837691949</v>
      </c>
      <c r="L149" s="315">
        <f t="shared" si="129"/>
        <v>198294.77358166911</v>
      </c>
      <c r="M149" s="315">
        <f t="shared" si="130"/>
        <v>2670.2227191639763</v>
      </c>
      <c r="N149" s="315">
        <f t="shared" si="131"/>
        <v>662.12497141901451</v>
      </c>
      <c r="O149" s="315">
        <f t="shared" si="132"/>
        <v>201627.12127225212</v>
      </c>
      <c r="P149" s="323"/>
      <c r="T149" s="315">
        <f t="shared" si="134"/>
        <v>8268.3535168091767</v>
      </c>
      <c r="U149" s="315">
        <f t="shared" si="135"/>
        <v>111.34103542860203</v>
      </c>
      <c r="V149" s="315">
        <f t="shared" si="136"/>
        <v>27.608813067101778</v>
      </c>
      <c r="W149" s="301">
        <f>'(3) Eur Russ 1904 HHs '!CT150</f>
        <v>40137.01315953998</v>
      </c>
    </row>
    <row r="150" spans="1:23">
      <c r="A150" s="25">
        <v>17</v>
      </c>
      <c r="B150" s="1">
        <v>7</v>
      </c>
      <c r="C150" s="205">
        <v>2</v>
      </c>
      <c r="D150" s="25" t="s">
        <v>823</v>
      </c>
      <c r="E150" s="301">
        <f>'(3) Eur Russ 1904 HHs '!BQ151</f>
        <v>215183.85511454157</v>
      </c>
      <c r="G150" s="301">
        <f>'(3) Eur Russ 1904 HHs '!CU151</f>
        <v>215904.25794143669</v>
      </c>
      <c r="H150" s="301">
        <f>'(3) Eur Russ 1904 HHs '!CQ151</f>
        <v>18631.466957016935</v>
      </c>
      <c r="I150" s="301">
        <f>'(3) Eur Russ 1904 HHs '!CW151</f>
        <v>1511.0056580347471</v>
      </c>
      <c r="J150" s="301">
        <f t="shared" si="133"/>
        <v>236046.73055648839</v>
      </c>
      <c r="K150" s="313">
        <f t="shared" si="137"/>
        <v>0.91161548650658342</v>
      </c>
      <c r="L150" s="315">
        <f t="shared" si="129"/>
        <v>196821.66514212568</v>
      </c>
      <c r="M150" s="315">
        <f t="shared" si="130"/>
        <v>16984.733814352327</v>
      </c>
      <c r="N150" s="315">
        <f t="shared" si="131"/>
        <v>1377.4561580635461</v>
      </c>
      <c r="O150" s="315">
        <f t="shared" si="132"/>
        <v>215183.85511454157</v>
      </c>
      <c r="P150" s="323"/>
      <c r="T150" s="315">
        <f t="shared" si="134"/>
        <v>19082.592799311009</v>
      </c>
      <c r="U150" s="315">
        <f t="shared" si="135"/>
        <v>1646.7331426646087</v>
      </c>
      <c r="V150" s="315">
        <f t="shared" si="136"/>
        <v>133.54949997120093</v>
      </c>
      <c r="W150" s="301">
        <f>'(3) Eur Russ 1904 HHs '!CT151</f>
        <v>50703.440489390858</v>
      </c>
    </row>
    <row r="151" spans="1:23">
      <c r="A151" s="25">
        <v>22</v>
      </c>
      <c r="B151" s="1">
        <v>7</v>
      </c>
      <c r="C151" s="205">
        <v>2</v>
      </c>
      <c r="D151" s="221" t="s">
        <v>556</v>
      </c>
      <c r="E151" s="301">
        <f>'(3) Eur Russ 1904 HHs '!BQ152</f>
        <v>301155.04698538018</v>
      </c>
      <c r="G151" s="301">
        <f>'(3) Eur Russ 1904 HHs '!CU152</f>
        <v>284188.11140902509</v>
      </c>
      <c r="H151" s="301">
        <f>'(3) Eur Russ 1904 HHs '!CQ152</f>
        <v>11638.9318813555</v>
      </c>
      <c r="I151" s="301">
        <f>'(3) Eur Russ 1904 HHs '!CW152</f>
        <v>1147.5142536641197</v>
      </c>
      <c r="J151" s="301">
        <f t="shared" si="133"/>
        <v>296974.55754404474</v>
      </c>
      <c r="K151" s="313">
        <f t="shared" si="137"/>
        <v>1.0140769279224042</v>
      </c>
      <c r="L151" s="319">
        <f>G151</f>
        <v>284188.11140902509</v>
      </c>
      <c r="M151" s="319">
        <f t="shared" ref="M151:N151" si="138">H151</f>
        <v>11638.9318813555</v>
      </c>
      <c r="N151" s="319">
        <f t="shared" si="138"/>
        <v>1147.5142536641197</v>
      </c>
      <c r="O151" s="319">
        <f t="shared" si="132"/>
        <v>296974.55754404474</v>
      </c>
      <c r="P151" s="323"/>
      <c r="Q151" s="315">
        <f>MAX(0, E151-O151)</f>
        <v>4180.4894413354341</v>
      </c>
      <c r="R151" s="315">
        <f>MIN(Q151, '(3) Eur Russ 1904 HHs '!CT152)</f>
        <v>4180.4894413354341</v>
      </c>
      <c r="T151" s="315">
        <f t="shared" si="134"/>
        <v>0</v>
      </c>
      <c r="U151" s="315">
        <f t="shared" si="135"/>
        <v>0</v>
      </c>
      <c r="V151" s="315">
        <f t="shared" si="136"/>
        <v>0</v>
      </c>
      <c r="W151" s="301">
        <f>'(3) Eur Russ 1904 HHs '!CT152-'(4) Agric &amp; 3 estates'!R151</f>
        <v>59789.937212925812</v>
      </c>
    </row>
    <row r="152" spans="1:23">
      <c r="A152" s="25">
        <v>23</v>
      </c>
      <c r="B152" s="1">
        <v>7</v>
      </c>
      <c r="C152" s="205">
        <v>2</v>
      </c>
      <c r="D152" s="221" t="s">
        <v>564</v>
      </c>
      <c r="E152" s="301">
        <f>'(3) Eur Russ 1904 HHs '!BQ153</f>
        <v>195861.15285043101</v>
      </c>
      <c r="G152" s="301">
        <f>'(3) Eur Russ 1904 HHs '!CU153</f>
        <v>194402.68335810635</v>
      </c>
      <c r="H152" s="301">
        <f>'(3) Eur Russ 1904 HHs '!CQ153</f>
        <v>2389.1096582512782</v>
      </c>
      <c r="I152" s="301">
        <f>'(3) Eur Russ 1904 HHs '!CW153</f>
        <v>227.45512575653399</v>
      </c>
      <c r="J152" s="301">
        <f t="shared" si="133"/>
        <v>197019.24814211417</v>
      </c>
      <c r="K152" s="313">
        <f t="shared" si="137"/>
        <v>0.9941219180227111</v>
      </c>
      <c r="L152" s="315">
        <f t="shared" si="129"/>
        <v>193259.96844872247</v>
      </c>
      <c r="M152" s="315">
        <f t="shared" si="130"/>
        <v>2375.0662758273447</v>
      </c>
      <c r="N152" s="315">
        <f t="shared" si="131"/>
        <v>226.11812588118252</v>
      </c>
      <c r="O152" s="315">
        <f t="shared" si="132"/>
        <v>195861.15285043101</v>
      </c>
      <c r="P152" s="323"/>
      <c r="T152" s="315">
        <f t="shared" si="134"/>
        <v>1142.7149093838816</v>
      </c>
      <c r="U152" s="315">
        <f t="shared" si="135"/>
        <v>14.043382423933508</v>
      </c>
      <c r="V152" s="315">
        <f t="shared" si="136"/>
        <v>1.3369998753514665</v>
      </c>
      <c r="W152" s="301">
        <f>'(3) Eur Russ 1904 HHs '!CT153</f>
        <v>24049.060899454631</v>
      </c>
    </row>
    <row r="153" spans="1:23">
      <c r="A153" s="25">
        <v>8</v>
      </c>
      <c r="B153" s="1">
        <v>8</v>
      </c>
      <c r="C153" s="205">
        <v>2</v>
      </c>
      <c r="D153" s="25" t="s">
        <v>557</v>
      </c>
      <c r="E153" s="301">
        <f>'(3) Eur Russ 1904 HHs '!BQ154</f>
        <v>450716.72798412025</v>
      </c>
      <c r="G153" s="301">
        <f>'(3) Eur Russ 1904 HHs '!CU154</f>
        <v>444679.00336636399</v>
      </c>
      <c r="H153" s="301">
        <f>'(3) Eur Russ 1904 HHs '!CQ154</f>
        <v>6472.5922216215567</v>
      </c>
      <c r="I153" s="301">
        <f>'(3) Eur Russ 1904 HHs '!CW154</f>
        <v>6928.6732146969998</v>
      </c>
      <c r="J153" s="301">
        <f t="shared" si="133"/>
        <v>458080.26880268252</v>
      </c>
      <c r="K153" s="313">
        <f t="shared" si="137"/>
        <v>0.98392521721616855</v>
      </c>
      <c r="L153" s="315">
        <f t="shared" si="129"/>
        <v>437530.88497871906</v>
      </c>
      <c r="M153" s="315">
        <f t="shared" si="130"/>
        <v>6368.5467076106734</v>
      </c>
      <c r="N153" s="315">
        <f t="shared" si="131"/>
        <v>6817.2962977905945</v>
      </c>
      <c r="O153" s="315">
        <f t="shared" si="132"/>
        <v>450716.72798412031</v>
      </c>
      <c r="P153" s="323"/>
      <c r="T153" s="315">
        <f t="shared" si="134"/>
        <v>7148.1183876449359</v>
      </c>
      <c r="U153" s="315">
        <f t="shared" si="135"/>
        <v>104.04551401088338</v>
      </c>
      <c r="V153" s="315">
        <f t="shared" si="136"/>
        <v>111.37691690640531</v>
      </c>
      <c r="W153" s="301">
        <f>'(3) Eur Russ 1904 HHs '!CT154</f>
        <v>102060.40980798195</v>
      </c>
    </row>
    <row r="154" spans="1:23">
      <c r="A154" s="25">
        <v>16</v>
      </c>
      <c r="B154" s="1">
        <v>8</v>
      </c>
      <c r="C154" s="205">
        <v>2</v>
      </c>
      <c r="D154" s="25" t="s">
        <v>926</v>
      </c>
      <c r="E154" s="301">
        <f>'(3) Eur Russ 1904 HHs '!BQ155</f>
        <v>521475.00157558924</v>
      </c>
      <c r="G154" s="301">
        <f>'(3) Eur Russ 1904 HHs '!CU155</f>
        <v>558667.12007432641</v>
      </c>
      <c r="H154" s="301">
        <f>'(3) Eur Russ 1904 HHs '!CQ155</f>
        <v>5774.8657943711187</v>
      </c>
      <c r="I154" s="301">
        <f>'(3) Eur Russ 1904 HHs '!CW155</f>
        <v>2229.3484666024078</v>
      </c>
      <c r="J154" s="301">
        <f t="shared" si="133"/>
        <v>566671.33433529991</v>
      </c>
      <c r="K154" s="313">
        <f t="shared" si="137"/>
        <v>0.92024242268629042</v>
      </c>
      <c r="L154" s="315">
        <f t="shared" si="129"/>
        <v>514109.18405237084</v>
      </c>
      <c r="M154" s="315">
        <f t="shared" si="130"/>
        <v>5314.2764893002677</v>
      </c>
      <c r="N154" s="315">
        <f t="shared" si="131"/>
        <v>2051.5410339181662</v>
      </c>
      <c r="O154" s="315">
        <f t="shared" si="132"/>
        <v>521475.00157558924</v>
      </c>
      <c r="P154" s="323"/>
      <c r="T154" s="315">
        <f t="shared" si="134"/>
        <v>44557.936021955567</v>
      </c>
      <c r="U154" s="315">
        <f t="shared" si="135"/>
        <v>460.58930507085097</v>
      </c>
      <c r="V154" s="315">
        <f t="shared" si="136"/>
        <v>177.80743268424158</v>
      </c>
      <c r="W154" s="301">
        <f>'(3) Eur Russ 1904 HHs '!CT155</f>
        <v>91950.332775670831</v>
      </c>
    </row>
    <row r="155" spans="1:23">
      <c r="A155" s="25">
        <v>32</v>
      </c>
      <c r="B155" s="1">
        <v>8</v>
      </c>
      <c r="C155" s="205">
        <v>2</v>
      </c>
      <c r="D155" s="221" t="s">
        <v>566</v>
      </c>
      <c r="E155" s="301">
        <f>'(3) Eur Russ 1904 HHs '!BQ156</f>
        <v>493107.79688710696</v>
      </c>
      <c r="G155" s="301">
        <f>'(3) Eur Russ 1904 HHs '!CU156</f>
        <v>527551.5573419563</v>
      </c>
      <c r="H155" s="301">
        <f>'(3) Eur Russ 1904 HHs '!CQ156</f>
        <v>6739.0097471182016</v>
      </c>
      <c r="I155" s="301">
        <f>'(3) Eur Russ 1904 HHs '!CW156</f>
        <v>3794.9727139852848</v>
      </c>
      <c r="J155" s="301">
        <f t="shared" si="133"/>
        <v>538085.53980305977</v>
      </c>
      <c r="K155" s="313">
        <f t="shared" si="137"/>
        <v>0.91641153759230409</v>
      </c>
      <c r="L155" s="315">
        <f t="shared" si="129"/>
        <v>483454.33382295677</v>
      </c>
      <c r="M155" s="315">
        <f t="shared" si="130"/>
        <v>6175.7062842061159</v>
      </c>
      <c r="N155" s="315">
        <f t="shared" si="131"/>
        <v>3477.756779944094</v>
      </c>
      <c r="O155" s="315">
        <f t="shared" si="132"/>
        <v>493107.79688710702</v>
      </c>
      <c r="P155" s="323"/>
      <c r="T155" s="315">
        <f t="shared" si="134"/>
        <v>44097.223518999526</v>
      </c>
      <c r="U155" s="315">
        <f t="shared" si="135"/>
        <v>563.30346291208571</v>
      </c>
      <c r="V155" s="315">
        <f t="shared" si="136"/>
        <v>317.21593404119085</v>
      </c>
      <c r="W155" s="301">
        <f>'(3) Eur Russ 1904 HHs '!CT156</f>
        <v>77023.039626957732</v>
      </c>
    </row>
    <row r="156" spans="1:23">
      <c r="A156" s="25">
        <v>2</v>
      </c>
      <c r="B156" s="1">
        <v>9</v>
      </c>
      <c r="C156" s="205">
        <v>2</v>
      </c>
      <c r="D156" s="25" t="s">
        <v>832</v>
      </c>
      <c r="E156" s="301">
        <f>'(3) Eur Russ 1904 HHs '!BQ157</f>
        <v>99879.100163919924</v>
      </c>
      <c r="G156" s="301">
        <f>'(3) Eur Russ 1904 HHs '!CU157</f>
        <v>51756.100934020353</v>
      </c>
      <c r="H156" s="301">
        <f>'(3) Eur Russ 1904 HHs '!CQ157</f>
        <v>0.45164546162891384</v>
      </c>
      <c r="I156" s="301">
        <f>'(3) Eur Russ 1904 HHs '!CW157</f>
        <v>56845.65997248143</v>
      </c>
      <c r="J156" s="301">
        <f t="shared" si="133"/>
        <v>108602.21255196341</v>
      </c>
      <c r="K156" s="313">
        <f t="shared" si="137"/>
        <v>0.91967831793602084</v>
      </c>
      <c r="L156" s="315">
        <f t="shared" si="129"/>
        <v>47598.963849926753</v>
      </c>
      <c r="M156" s="315">
        <f t="shared" si="130"/>
        <v>0.41536853845431709</v>
      </c>
      <c r="N156" s="315">
        <f t="shared" si="131"/>
        <v>52279.720945454712</v>
      </c>
      <c r="O156" s="315">
        <f t="shared" si="132"/>
        <v>99879.100163919909</v>
      </c>
      <c r="P156" s="323"/>
      <c r="T156" s="315">
        <f t="shared" si="134"/>
        <v>4157.1370840935997</v>
      </c>
      <c r="U156" s="315">
        <f t="shared" si="135"/>
        <v>3.6276923174596742E-2</v>
      </c>
      <c r="V156" s="315">
        <f t="shared" si="136"/>
        <v>4565.9390270267177</v>
      </c>
      <c r="W156" s="301">
        <f>'(3) Eur Russ 1904 HHs '!CT157</f>
        <v>3.211869142978685E-2</v>
      </c>
    </row>
    <row r="157" spans="1:23">
      <c r="A157" s="25">
        <v>3</v>
      </c>
      <c r="B157" s="1">
        <v>9</v>
      </c>
      <c r="C157" s="205">
        <v>2</v>
      </c>
      <c r="D157" s="25" t="s">
        <v>191</v>
      </c>
      <c r="E157" s="301">
        <f>'(3) Eur Russ 1904 HHs '!BQ158</f>
        <v>318006.67060841358</v>
      </c>
      <c r="G157" s="301">
        <f>'(3) Eur Russ 1904 HHs '!CU158</f>
        <v>308943.82587369031</v>
      </c>
      <c r="H157" s="301">
        <f>'(3) Eur Russ 1904 HHs '!CQ158</f>
        <v>2413.611869073557</v>
      </c>
      <c r="I157" s="301">
        <f>'(3) Eur Russ 1904 HHs '!CW158</f>
        <v>5068.7014530200568</v>
      </c>
      <c r="J157" s="301">
        <f t="shared" si="133"/>
        <v>316426.13919578388</v>
      </c>
      <c r="K157" s="313">
        <f t="shared" si="137"/>
        <v>1.0049949457925529</v>
      </c>
      <c r="L157" s="319">
        <f>G157</f>
        <v>308943.82587369031</v>
      </c>
      <c r="M157" s="319">
        <f t="shared" ref="M157:N157" si="139">H157</f>
        <v>2413.611869073557</v>
      </c>
      <c r="N157" s="319">
        <f t="shared" si="139"/>
        <v>5068.7014530200568</v>
      </c>
      <c r="O157" s="319">
        <f t="shared" si="132"/>
        <v>316426.13919578388</v>
      </c>
      <c r="P157" s="323"/>
      <c r="Q157" s="315">
        <f>MAX(0, E157-O157)</f>
        <v>1580.5314126297017</v>
      </c>
      <c r="R157" s="315">
        <f>MIN(Q157, '(3) Eur Russ 1904 HHs '!CT158)</f>
        <v>1580.5314126297017</v>
      </c>
      <c r="T157" s="315">
        <f t="shared" si="134"/>
        <v>0</v>
      </c>
      <c r="U157" s="315">
        <f t="shared" si="135"/>
        <v>0</v>
      </c>
      <c r="V157" s="315">
        <f t="shared" si="136"/>
        <v>0</v>
      </c>
      <c r="W157" s="301">
        <f>'(3) Eur Russ 1904 HHs '!CT158-'(4) Agric &amp; 3 estates'!R157</f>
        <v>51570.83752585802</v>
      </c>
    </row>
    <row r="158" spans="1:23">
      <c r="A158" s="25">
        <v>12</v>
      </c>
      <c r="B158" s="1">
        <v>9</v>
      </c>
      <c r="C158" s="205">
        <v>2</v>
      </c>
      <c r="D158" s="25" t="s">
        <v>922</v>
      </c>
      <c r="E158" s="301">
        <f>'(3) Eur Russ 1904 HHs '!BQ159</f>
        <v>380913.56190731225</v>
      </c>
      <c r="G158" s="301">
        <f>'(3) Eur Russ 1904 HHs '!CU159</f>
        <v>221160.74536117807</v>
      </c>
      <c r="H158" s="301">
        <f>'(3) Eur Russ 1904 HHs '!CQ159</f>
        <v>2912.0002656009551</v>
      </c>
      <c r="I158" s="301">
        <f>'(3) Eur Russ 1904 HHs '!CW159</f>
        <v>199762.87990995275</v>
      </c>
      <c r="J158" s="301">
        <f t="shared" si="133"/>
        <v>423835.62553673179</v>
      </c>
      <c r="K158" s="313">
        <f t="shared" si="137"/>
        <v>0.89872945773478952</v>
      </c>
      <c r="L158" s="315">
        <f t="shared" si="129"/>
        <v>198763.67675067342</v>
      </c>
      <c r="M158" s="315">
        <f t="shared" si="130"/>
        <v>2617.1004196271097</v>
      </c>
      <c r="N158" s="315">
        <f t="shared" si="131"/>
        <v>179532.78473701171</v>
      </c>
      <c r="O158" s="315">
        <f t="shared" si="132"/>
        <v>380913.56190731225</v>
      </c>
      <c r="P158" s="323"/>
      <c r="T158" s="315">
        <f t="shared" si="134"/>
        <v>22397.068610504648</v>
      </c>
      <c r="U158" s="315">
        <f t="shared" si="135"/>
        <v>294.89984597384546</v>
      </c>
      <c r="V158" s="315">
        <f t="shared" si="136"/>
        <v>20230.095172941044</v>
      </c>
      <c r="W158" s="301">
        <f>'(3) Eur Russ 1904 HHs '!CT159</f>
        <v>27868.345265873377</v>
      </c>
    </row>
    <row r="159" spans="1:23">
      <c r="A159" s="25">
        <v>13</v>
      </c>
      <c r="B159" s="1">
        <v>9</v>
      </c>
      <c r="C159" s="205">
        <v>2</v>
      </c>
      <c r="D159" s="25" t="s">
        <v>889</v>
      </c>
      <c r="E159" s="301">
        <f>'(3) Eur Russ 1904 HHs '!BQ160</f>
        <v>315749.84326426551</v>
      </c>
      <c r="G159" s="301">
        <f>'(3) Eur Russ 1904 HHs '!CU160</f>
        <v>357765.88466798601</v>
      </c>
      <c r="H159" s="301">
        <f>'(3) Eur Russ 1904 HHs '!CQ160</f>
        <v>1778.4293223666459</v>
      </c>
      <c r="I159" s="301">
        <f>'(3) Eur Russ 1904 HHs '!CW160</f>
        <v>2811.2312089448119</v>
      </c>
      <c r="J159" s="301">
        <f t="shared" si="133"/>
        <v>362355.54519929748</v>
      </c>
      <c r="K159" s="313">
        <f t="shared" si="137"/>
        <v>0.87138129234534389</v>
      </c>
      <c r="L159" s="315">
        <f t="shared" si="129"/>
        <v>311750.49893906491</v>
      </c>
      <c r="M159" s="315">
        <f t="shared" si="130"/>
        <v>1549.6900412687021</v>
      </c>
      <c r="N159" s="315">
        <f t="shared" si="131"/>
        <v>2449.6542839318936</v>
      </c>
      <c r="O159" s="315">
        <f t="shared" si="132"/>
        <v>315749.84326426551</v>
      </c>
      <c r="P159" s="323"/>
      <c r="T159" s="315">
        <f t="shared" si="134"/>
        <v>46015.385728921101</v>
      </c>
      <c r="U159" s="315">
        <f t="shared" si="135"/>
        <v>228.73928109794383</v>
      </c>
      <c r="V159" s="315">
        <f t="shared" si="136"/>
        <v>361.57692501291831</v>
      </c>
      <c r="W159" s="301">
        <f>'(3) Eur Russ 1904 HHs '!CT160</f>
        <v>17805.638828457995</v>
      </c>
    </row>
    <row r="160" spans="1:23">
      <c r="A160" s="25">
        <v>41</v>
      </c>
      <c r="B160" s="1">
        <v>9</v>
      </c>
      <c r="C160" s="205">
        <v>2</v>
      </c>
      <c r="D160" s="221" t="s">
        <v>727</v>
      </c>
      <c r="E160" s="301">
        <f>'(3) Eur Russ 1904 HHs '!BQ161</f>
        <v>173449.37991366134</v>
      </c>
      <c r="G160" s="301">
        <f>'(3) Eur Russ 1904 HHs '!CU161</f>
        <v>188445.41977416456</v>
      </c>
      <c r="H160" s="301">
        <f>'(3) Eur Russ 1904 HHs '!CQ161</f>
        <v>1541.7626856897264</v>
      </c>
      <c r="I160" s="301">
        <f>'(3) Eur Russ 1904 HHs '!CW161</f>
        <v>4450.0008561492205</v>
      </c>
      <c r="J160" s="301">
        <f t="shared" si="133"/>
        <v>194437.1833160035</v>
      </c>
      <c r="K160" s="313">
        <f t="shared" si="137"/>
        <v>0.89205869451301234</v>
      </c>
      <c r="L160" s="315">
        <f t="shared" si="129"/>
        <v>168104.37515069783</v>
      </c>
      <c r="M160" s="315">
        <f t="shared" si="130"/>
        <v>1375.3428086452532</v>
      </c>
      <c r="N160" s="315">
        <f t="shared" si="131"/>
        <v>3969.661954318261</v>
      </c>
      <c r="O160" s="315">
        <f t="shared" si="132"/>
        <v>173449.37991366134</v>
      </c>
      <c r="P160" s="323"/>
      <c r="T160" s="315">
        <f t="shared" si="134"/>
        <v>20341.044623466732</v>
      </c>
      <c r="U160" s="315">
        <f t="shared" si="135"/>
        <v>166.4198770444732</v>
      </c>
      <c r="V160" s="315">
        <f t="shared" si="136"/>
        <v>480.33890183095946</v>
      </c>
      <c r="W160" s="301">
        <f>'(3) Eur Russ 1904 HHs '!CT161</f>
        <v>20808.55715190756</v>
      </c>
    </row>
    <row r="161" spans="1:23">
      <c r="A161" s="25">
        <v>47</v>
      </c>
      <c r="B161" s="1">
        <v>9</v>
      </c>
      <c r="C161" s="205">
        <v>2</v>
      </c>
      <c r="D161" s="221" t="s">
        <v>721</v>
      </c>
      <c r="E161" s="301">
        <f>'(3) Eur Russ 1904 HHs '!BQ162</f>
        <v>357901.43567880534</v>
      </c>
      <c r="G161" s="301">
        <f>'(3) Eur Russ 1904 HHs '!CU162</f>
        <v>348823.03179115115</v>
      </c>
      <c r="H161" s="301">
        <f>'(3) Eur Russ 1904 HHs '!CQ162</f>
        <v>2733.9327589149789</v>
      </c>
      <c r="I161" s="301">
        <f>'(3) Eur Russ 1904 HHs '!CW162</f>
        <v>3501.7443955480394</v>
      </c>
      <c r="J161" s="301">
        <f t="shared" si="133"/>
        <v>355058.70894561417</v>
      </c>
      <c r="K161" s="313">
        <f t="shared" si="137"/>
        <v>1.008006356868792</v>
      </c>
      <c r="L161" s="319">
        <f>G161</f>
        <v>348823.03179115115</v>
      </c>
      <c r="M161" s="319">
        <f t="shared" ref="M161:N161" si="140">H161</f>
        <v>2733.9327589149789</v>
      </c>
      <c r="N161" s="319">
        <f t="shared" si="140"/>
        <v>3501.7443955480394</v>
      </c>
      <c r="O161" s="319">
        <f t="shared" si="132"/>
        <v>355058.70894561417</v>
      </c>
      <c r="P161" s="323"/>
      <c r="Q161" s="315">
        <f>MAX(0, E161-O161)</f>
        <v>2842.7267331911717</v>
      </c>
      <c r="R161" s="315">
        <f>MIN(Q161, '(3) Eur Russ 1904 HHs '!CT162)</f>
        <v>2842.7267331911717</v>
      </c>
      <c r="T161" s="315">
        <f t="shared" si="134"/>
        <v>0</v>
      </c>
      <c r="U161" s="315">
        <f t="shared" si="135"/>
        <v>0</v>
      </c>
      <c r="V161" s="315">
        <f t="shared" si="136"/>
        <v>0</v>
      </c>
      <c r="W161" s="301">
        <f>'(3) Eur Russ 1904 HHs '!CT162-'(4) Agric &amp; 3 estates'!R161</f>
        <v>54751.294289169091</v>
      </c>
    </row>
    <row r="162" spans="1:23">
      <c r="A162" s="52">
        <v>0</v>
      </c>
      <c r="B162" s="11">
        <v>10</v>
      </c>
      <c r="C162" s="206">
        <v>2</v>
      </c>
      <c r="D162" s="52" t="s">
        <v>730</v>
      </c>
      <c r="E162" s="291">
        <f>SUM(E112:E161)</f>
        <v>13522490.493451256</v>
      </c>
      <c r="G162" s="291">
        <f>SUM(G112:G161)</f>
        <v>14514557.53535377</v>
      </c>
      <c r="H162" s="291">
        <f t="shared" ref="H162:L162" si="141">SUM(H112:H161)</f>
        <v>124024.22620311794</v>
      </c>
      <c r="I162" s="291">
        <f t="shared" si="141"/>
        <v>367268.412668098</v>
      </c>
      <c r="J162" s="291">
        <f t="shared" si="141"/>
        <v>15005850.174224988</v>
      </c>
      <c r="K162" s="314">
        <f t="shared" si="137"/>
        <v>0.90114790807910072</v>
      </c>
      <c r="L162" s="291">
        <f t="shared" si="141"/>
        <v>13070930.666196756</v>
      </c>
      <c r="M162" s="291">
        <f t="shared" ref="M162" si="142">SUM(M112:M161)</f>
        <v>112720.7448468853</v>
      </c>
      <c r="N162" s="291">
        <f t="shared" ref="N162" si="143">SUM(N112:N161)</f>
        <v>330235.33482045733</v>
      </c>
      <c r="O162" s="291">
        <f t="shared" ref="O162" si="144">SUM(O112:O161)</f>
        <v>13513886.745864097</v>
      </c>
      <c r="P162" s="323"/>
      <c r="Q162" s="291">
        <f t="shared" ref="Q162:R162" si="145">SUM(Q112:Q161)</f>
        <v>8603.7475871563074</v>
      </c>
      <c r="R162" s="291">
        <f t="shared" si="145"/>
        <v>8603.7475871563074</v>
      </c>
      <c r="T162" s="291">
        <f t="shared" ref="T162:V162" si="146">SUM(T112:T161)</f>
        <v>1443626.8691570179</v>
      </c>
      <c r="U162" s="291">
        <f t="shared" si="146"/>
        <v>11303.48135623264</v>
      </c>
      <c r="V162" s="291">
        <f t="shared" si="146"/>
        <v>37033.07784764067</v>
      </c>
      <c r="W162" s="291">
        <f t="shared" ref="W162" si="147">SUM(W112:W161)</f>
        <v>960531.72946749965</v>
      </c>
    </row>
    <row r="164" spans="1:23">
      <c r="N164" s="120" t="s">
        <v>1130</v>
      </c>
    </row>
    <row r="165" spans="1:23">
      <c r="N165" s="120" t="s">
        <v>1131</v>
      </c>
      <c r="O165" s="199">
        <f>O60+R60-E60</f>
        <v>0</v>
      </c>
    </row>
    <row r="166" spans="1:23">
      <c r="N166" s="287" t="s">
        <v>1132</v>
      </c>
      <c r="O166" s="199">
        <f>O111+R111-E111</f>
        <v>0</v>
      </c>
    </row>
    <row r="167" spans="1:23">
      <c r="N167" s="258" t="s">
        <v>1133</v>
      </c>
      <c r="O167" s="199">
        <f>O162+R162-E162</f>
        <v>0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166"/>
  <sheetViews>
    <sheetView topLeftCell="G1" workbookViewId="0">
      <pane ySplit="4220" topLeftCell="A99" activePane="bottomLeft"/>
      <selection activeCell="P1" sqref="P1:P1048576"/>
      <selection pane="bottomLeft" activeCell="R105" sqref="R105"/>
    </sheetView>
  </sheetViews>
  <sheetFormatPr baseColWidth="10" defaultRowHeight="15"/>
  <cols>
    <col min="1" max="5" width="10.83203125" style="1"/>
    <col min="6" max="6" width="13.1640625" style="1" customWidth="1"/>
    <col min="7" max="7" width="3.83203125" style="1" customWidth="1"/>
    <col min="8" max="8" width="13.83203125" style="1" customWidth="1"/>
    <col min="9" max="10" width="12.83203125" style="1" customWidth="1"/>
    <col min="11" max="11" width="13.5" style="296" customWidth="1"/>
    <col min="12" max="12" width="11.5" style="301" customWidth="1"/>
    <col min="13" max="13" width="14.1640625" style="301" customWidth="1"/>
    <col min="14" max="14" width="3.83203125" style="301" customWidth="1"/>
    <col min="15" max="15" width="17" style="301" customWidth="1"/>
    <col min="16" max="16" width="13.1640625" style="301" customWidth="1"/>
    <col min="17" max="17" width="9.1640625" style="301" customWidth="1"/>
    <col min="18" max="18" width="12.5" style="301" customWidth="1"/>
    <col min="19" max="19" width="9.1640625" style="301" customWidth="1"/>
    <col min="20" max="20" width="3.83203125" style="301" customWidth="1"/>
    <col min="21" max="16384" width="10.83203125" style="1"/>
  </cols>
  <sheetData>
    <row r="1" spans="1:20" ht="18">
      <c r="B1" s="282" t="s">
        <v>790</v>
      </c>
      <c r="C1" s="295" t="s">
        <v>1078</v>
      </c>
    </row>
    <row r="2" spans="1:20">
      <c r="F2" s="1" t="s">
        <v>901</v>
      </c>
      <c r="H2" s="1" t="s">
        <v>1152</v>
      </c>
    </row>
    <row r="3" spans="1:20" ht="17">
      <c r="F3" s="10" t="s">
        <v>1148</v>
      </c>
      <c r="H3" s="10" t="s">
        <v>1147</v>
      </c>
      <c r="K3" s="297"/>
      <c r="L3" s="302"/>
      <c r="M3" s="302"/>
      <c r="N3" s="302"/>
      <c r="O3" s="321" t="s">
        <v>1028</v>
      </c>
      <c r="P3" s="321" t="s">
        <v>1050</v>
      </c>
      <c r="Q3" s="302"/>
      <c r="R3" s="302"/>
      <c r="S3" s="302"/>
      <c r="T3" s="302"/>
    </row>
    <row r="4" spans="1:20" ht="17">
      <c r="F4" s="1" t="s">
        <v>993</v>
      </c>
      <c r="H4" s="1" t="s">
        <v>1149</v>
      </c>
      <c r="L4" s="302"/>
      <c r="M4" s="302"/>
      <c r="N4" s="302"/>
      <c r="O4" s="321" t="s">
        <v>1025</v>
      </c>
      <c r="P4" s="321" t="s">
        <v>1051</v>
      </c>
      <c r="Q4" s="302"/>
      <c r="R4" s="302"/>
      <c r="S4" s="302"/>
      <c r="T4" s="302"/>
    </row>
    <row r="5" spans="1:20">
      <c r="F5" s="1" t="s">
        <v>994</v>
      </c>
      <c r="H5" s="226" t="s">
        <v>857</v>
      </c>
      <c r="I5" s="23"/>
      <c r="J5" s="23"/>
      <c r="K5" s="325" t="s">
        <v>1049</v>
      </c>
      <c r="M5" s="302"/>
      <c r="N5" s="302"/>
      <c r="O5" s="302" t="s">
        <v>1026</v>
      </c>
      <c r="P5" s="302"/>
      <c r="Q5" s="302"/>
      <c r="R5" s="302"/>
      <c r="S5" s="302"/>
      <c r="T5" s="302"/>
    </row>
    <row r="6" spans="1:20">
      <c r="A6" s="23" t="s">
        <v>648</v>
      </c>
      <c r="B6" s="23"/>
      <c r="C6" s="120" t="s">
        <v>917</v>
      </c>
      <c r="D6" s="25"/>
      <c r="E6" s="25"/>
      <c r="F6" s="1" t="s">
        <v>995</v>
      </c>
      <c r="H6" s="23" t="s">
        <v>997</v>
      </c>
      <c r="I6" s="226" t="s">
        <v>858</v>
      </c>
      <c r="J6" s="23"/>
      <c r="K6" s="297"/>
      <c r="M6" s="302"/>
      <c r="N6" s="302"/>
      <c r="O6" s="302" t="s">
        <v>1027</v>
      </c>
      <c r="P6" s="302"/>
      <c r="Q6" s="302"/>
      <c r="R6" s="302"/>
      <c r="S6" s="302"/>
      <c r="T6" s="302"/>
    </row>
    <row r="7" spans="1:20">
      <c r="A7" s="23" t="s">
        <v>136</v>
      </c>
      <c r="B7" s="23"/>
      <c r="C7" s="287" t="s">
        <v>194</v>
      </c>
      <c r="D7" s="25"/>
      <c r="E7" s="25"/>
      <c r="F7" s="280" t="s">
        <v>996</v>
      </c>
      <c r="H7" s="23" t="s">
        <v>788</v>
      </c>
      <c r="I7" s="302" t="s">
        <v>792</v>
      </c>
      <c r="J7" s="226" t="s">
        <v>858</v>
      </c>
      <c r="K7" s="297"/>
      <c r="L7" s="302" t="s">
        <v>792</v>
      </c>
      <c r="M7" s="302" t="s">
        <v>1151</v>
      </c>
      <c r="N7" s="302"/>
      <c r="P7" s="302"/>
      <c r="Q7" s="302" t="s">
        <v>792</v>
      </c>
      <c r="R7" s="302"/>
      <c r="S7" s="302"/>
      <c r="T7" s="302"/>
    </row>
    <row r="8" spans="1:20">
      <c r="A8" s="135" t="s">
        <v>470</v>
      </c>
      <c r="B8" s="135" t="s">
        <v>516</v>
      </c>
      <c r="C8" s="288" t="s">
        <v>471</v>
      </c>
      <c r="D8" s="257"/>
      <c r="E8" s="25"/>
      <c r="F8" s="281" t="s">
        <v>787</v>
      </c>
      <c r="H8" s="23" t="s">
        <v>789</v>
      </c>
      <c r="I8" s="302" t="s">
        <v>872</v>
      </c>
      <c r="J8" s="302" t="s">
        <v>1151</v>
      </c>
      <c r="K8" s="302" t="s">
        <v>1154</v>
      </c>
      <c r="L8" s="302" t="s">
        <v>872</v>
      </c>
      <c r="M8" s="302" t="s">
        <v>897</v>
      </c>
      <c r="N8" s="302"/>
      <c r="O8" s="354" t="s">
        <v>58</v>
      </c>
      <c r="P8" s="302" t="s">
        <v>1154</v>
      </c>
      <c r="Q8" s="302" t="s">
        <v>872</v>
      </c>
      <c r="R8" s="302" t="s">
        <v>1151</v>
      </c>
      <c r="S8" s="302"/>
      <c r="T8" s="302"/>
    </row>
    <row r="9" spans="1:20">
      <c r="A9" s="25">
        <v>1</v>
      </c>
      <c r="B9" s="1">
        <v>1</v>
      </c>
      <c r="C9" s="122">
        <v>0</v>
      </c>
      <c r="D9" s="25" t="s">
        <v>123</v>
      </c>
      <c r="E9" s="25"/>
      <c r="F9" s="265">
        <f>F60+F111</f>
        <v>2217.9556006372695</v>
      </c>
      <c r="H9" s="265">
        <f>'(4) Agric &amp; 3 estates'!T10</f>
        <v>8525.0987659447128</v>
      </c>
      <c r="I9" s="301">
        <f>I60+I111</f>
        <v>449.15120420010999</v>
      </c>
      <c r="J9" s="301">
        <f>J60+J111</f>
        <v>4213.4634336201516</v>
      </c>
      <c r="K9" s="296">
        <f>K60+K111</f>
        <v>2217.9556006372695</v>
      </c>
      <c r="O9" s="354" t="s">
        <v>60</v>
      </c>
      <c r="P9" s="301">
        <f>P60+P111</f>
        <v>6307.1431653074433</v>
      </c>
      <c r="Q9" s="301">
        <f t="shared" ref="Q9:R9" si="0">Q60+Q111</f>
        <v>449.15120420010999</v>
      </c>
      <c r="R9" s="301">
        <f t="shared" si="0"/>
        <v>4213.4634336201516</v>
      </c>
    </row>
    <row r="10" spans="1:20">
      <c r="A10" s="25">
        <v>7</v>
      </c>
      <c r="B10" s="1">
        <v>1</v>
      </c>
      <c r="C10" s="122">
        <v>0</v>
      </c>
      <c r="D10" s="25" t="s">
        <v>468</v>
      </c>
      <c r="E10" s="25"/>
      <c r="F10" s="265">
        <f t="shared" ref="F10" si="1">F61+F112</f>
        <v>3529.2672809255946</v>
      </c>
      <c r="H10" s="301">
        <f>'(4) Agric &amp; 3 estates'!T11</f>
        <v>15992.777911147987</v>
      </c>
      <c r="I10" s="301">
        <f t="shared" ref="I10:J58" si="2">I61+I112</f>
        <v>184.83876993788647</v>
      </c>
      <c r="J10" s="301">
        <f t="shared" si="2"/>
        <v>6966.1263274864295</v>
      </c>
      <c r="K10" s="296">
        <f t="shared" ref="K10:M58" si="3">K61+K112</f>
        <v>3529.2672809255946</v>
      </c>
      <c r="P10" s="301">
        <f t="shared" ref="P10:R10" si="4">P61+P112</f>
        <v>12463.51063022239</v>
      </c>
      <c r="Q10" s="301">
        <f t="shared" si="4"/>
        <v>184.83876993788647</v>
      </c>
      <c r="R10" s="301">
        <f t="shared" si="4"/>
        <v>6966.1263274864295</v>
      </c>
    </row>
    <row r="11" spans="1:20">
      <c r="A11" s="25">
        <v>26</v>
      </c>
      <c r="B11" s="1">
        <v>1</v>
      </c>
      <c r="C11" s="122">
        <v>0</v>
      </c>
      <c r="D11" s="221" t="s">
        <v>263</v>
      </c>
      <c r="E11" s="25"/>
      <c r="F11" s="265">
        <f t="shared" ref="F11" si="5">F62+F113</f>
        <v>8792.9983563668484</v>
      </c>
      <c r="H11" s="301">
        <f>'(4) Agric &amp; 3 estates'!T12</f>
        <v>33407.070344471758</v>
      </c>
      <c r="I11" s="301">
        <f t="shared" si="2"/>
        <v>651.98111913596051</v>
      </c>
      <c r="J11" s="301">
        <f t="shared" si="2"/>
        <v>14005.342981422627</v>
      </c>
      <c r="K11" s="296">
        <f t="shared" si="3"/>
        <v>8792.9983563668484</v>
      </c>
      <c r="P11" s="301">
        <f t="shared" ref="P11:R11" si="6">P62+P113</f>
        <v>24614.071988104912</v>
      </c>
      <c r="Q11" s="301">
        <f t="shared" si="6"/>
        <v>651.98111913596051</v>
      </c>
      <c r="R11" s="301">
        <f t="shared" si="6"/>
        <v>14005.342981422627</v>
      </c>
    </row>
    <row r="12" spans="1:20">
      <c r="A12" s="25">
        <v>27</v>
      </c>
      <c r="B12" s="1">
        <v>1</v>
      </c>
      <c r="C12" s="122">
        <v>0</v>
      </c>
      <c r="D12" s="221" t="s">
        <v>479</v>
      </c>
      <c r="E12" s="25"/>
      <c r="F12" s="265">
        <f t="shared" ref="F12" si="7">F63+F114</f>
        <v>1789.8270582392583</v>
      </c>
      <c r="H12" s="301">
        <f>'(4) Agric &amp; 3 estates'!T13</f>
        <v>6911.0831928423449</v>
      </c>
      <c r="I12" s="301">
        <f t="shared" si="2"/>
        <v>270.21975059864826</v>
      </c>
      <c r="J12" s="301">
        <f t="shared" si="2"/>
        <v>2984.8390723844077</v>
      </c>
      <c r="K12" s="296">
        <f t="shared" si="3"/>
        <v>1789.8270582392583</v>
      </c>
      <c r="P12" s="301">
        <f t="shared" ref="P12:R12" si="8">P63+P114</f>
        <v>5121.256134603087</v>
      </c>
      <c r="Q12" s="301">
        <f t="shared" si="8"/>
        <v>270.21975059864826</v>
      </c>
      <c r="R12" s="301">
        <f t="shared" si="8"/>
        <v>2984.8390723844077</v>
      </c>
    </row>
    <row r="13" spans="1:20">
      <c r="A13" s="25">
        <v>34</v>
      </c>
      <c r="B13" s="1">
        <v>1</v>
      </c>
      <c r="C13" s="122">
        <v>0</v>
      </c>
      <c r="D13" s="221" t="s">
        <v>716</v>
      </c>
      <c r="E13" s="25"/>
      <c r="F13" s="265">
        <f t="shared" ref="F13" si="9">F64+F115</f>
        <v>4805.562260600952</v>
      </c>
      <c r="H13" s="301">
        <f>'(4) Agric &amp; 3 estates'!T14</f>
        <v>11077.882884036337</v>
      </c>
      <c r="I13" s="301">
        <f t="shared" si="2"/>
        <v>322.35923793499018</v>
      </c>
      <c r="J13" s="301">
        <f t="shared" si="2"/>
        <v>12709.294724286727</v>
      </c>
      <c r="K13" s="296">
        <f t="shared" si="3"/>
        <v>4805.562260600952</v>
      </c>
      <c r="P13" s="301">
        <f t="shared" ref="P13:R13" si="10">P64+P115</f>
        <v>6272.3206234353847</v>
      </c>
      <c r="Q13" s="301">
        <f t="shared" si="10"/>
        <v>322.35923793499018</v>
      </c>
      <c r="R13" s="301">
        <f t="shared" si="10"/>
        <v>12709.294724286727</v>
      </c>
    </row>
    <row r="14" spans="1:20">
      <c r="A14" s="25">
        <v>37</v>
      </c>
      <c r="B14" s="1">
        <v>1</v>
      </c>
      <c r="C14" s="122">
        <v>0</v>
      </c>
      <c r="D14" s="221" t="s">
        <v>486</v>
      </c>
      <c r="E14" s="25"/>
      <c r="F14" s="265">
        <f t="shared" ref="F14" si="11">F65+F116</f>
        <v>51228.253225105705</v>
      </c>
      <c r="H14" s="301">
        <f>'(4) Agric &amp; 3 estates'!T15</f>
        <v>166464.85712424075</v>
      </c>
      <c r="I14" s="301">
        <f t="shared" si="2"/>
        <v>14480.190659808421</v>
      </c>
      <c r="J14" s="301">
        <f t="shared" si="2"/>
        <v>60346.932940690349</v>
      </c>
      <c r="K14" s="296">
        <f t="shared" si="3"/>
        <v>51228.253225105705</v>
      </c>
      <c r="P14" s="301">
        <f t="shared" ref="P14:R14" si="12">P65+P116</f>
        <v>115236.60389913505</v>
      </c>
      <c r="Q14" s="301">
        <f t="shared" si="12"/>
        <v>14480.190659808421</v>
      </c>
      <c r="R14" s="301">
        <f t="shared" si="12"/>
        <v>60346.932940690349</v>
      </c>
    </row>
    <row r="15" spans="1:20">
      <c r="A15" s="25">
        <v>10</v>
      </c>
      <c r="B15" s="1">
        <v>2</v>
      </c>
      <c r="C15" s="122">
        <v>0</v>
      </c>
      <c r="D15" s="25" t="s">
        <v>448</v>
      </c>
      <c r="E15" s="25"/>
      <c r="F15" s="265">
        <f t="shared" ref="F15" si="13">F66+F117</f>
        <v>6874.4323990180646</v>
      </c>
      <c r="H15" s="301">
        <f>'(4) Agric &amp; 3 estates'!T16</f>
        <v>46863.184210902044</v>
      </c>
      <c r="I15" s="301">
        <f t="shared" si="2"/>
        <v>190.44707355200921</v>
      </c>
      <c r="J15" s="301">
        <f t="shared" si="2"/>
        <v>10085.340117296417</v>
      </c>
      <c r="K15" s="296">
        <f t="shared" si="3"/>
        <v>6874.4323990180646</v>
      </c>
      <c r="P15" s="301">
        <f t="shared" ref="P15:R15" si="14">P66+P117</f>
        <v>39988.75181188398</v>
      </c>
      <c r="Q15" s="301">
        <f t="shared" si="14"/>
        <v>190.44707355200921</v>
      </c>
      <c r="R15" s="301">
        <f t="shared" si="14"/>
        <v>10085.340117296417</v>
      </c>
    </row>
    <row r="16" spans="1:20">
      <c r="A16" s="25">
        <v>14</v>
      </c>
      <c r="B16" s="1">
        <v>2</v>
      </c>
      <c r="C16" s="122">
        <v>0</v>
      </c>
      <c r="D16" s="25" t="s">
        <v>649</v>
      </c>
      <c r="E16" s="25"/>
      <c r="F16" s="265">
        <f t="shared" ref="F16" si="15">F67+F118</f>
        <v>10537.917844970445</v>
      </c>
      <c r="H16" s="301">
        <f>'(4) Agric &amp; 3 estates'!T17</f>
        <v>37772.084851573847</v>
      </c>
      <c r="I16" s="301">
        <f t="shared" si="2"/>
        <v>582.26219833461391</v>
      </c>
      <c r="J16" s="301">
        <f t="shared" si="2"/>
        <v>18184.33208368783</v>
      </c>
      <c r="K16" s="296">
        <f t="shared" si="3"/>
        <v>10537.917844970445</v>
      </c>
      <c r="P16" s="301">
        <f t="shared" ref="P16:R16" si="16">P67+P118</f>
        <v>27234.167006603406</v>
      </c>
      <c r="Q16" s="301">
        <f t="shared" si="16"/>
        <v>582.26219833461391</v>
      </c>
      <c r="R16" s="301">
        <f t="shared" si="16"/>
        <v>18184.33208368783</v>
      </c>
    </row>
    <row r="17" spans="1:18">
      <c r="A17" s="25">
        <v>28</v>
      </c>
      <c r="B17" s="1">
        <v>2</v>
      </c>
      <c r="C17" s="122">
        <v>0</v>
      </c>
      <c r="D17" s="221" t="s">
        <v>250</v>
      </c>
      <c r="E17" s="25"/>
      <c r="F17" s="265">
        <f t="shared" ref="F17" si="17">F68+F119</f>
        <v>6683.5716232024924</v>
      </c>
      <c r="H17" s="301">
        <f>'(4) Agric &amp; 3 estates'!T18</f>
        <v>11323.783205457406</v>
      </c>
      <c r="I17" s="301">
        <f t="shared" si="2"/>
        <v>5737.9826608041822</v>
      </c>
      <c r="J17" s="301">
        <f t="shared" si="2"/>
        <v>21557.000880488202</v>
      </c>
      <c r="K17" s="296">
        <f t="shared" si="3"/>
        <v>3750.4603708398035</v>
      </c>
      <c r="L17" s="301">
        <f t="shared" si="3"/>
        <v>2141.9828202543486</v>
      </c>
      <c r="M17" s="301">
        <f t="shared" si="3"/>
        <v>791.12843210834035</v>
      </c>
      <c r="P17" s="301">
        <f t="shared" ref="P17:R17" si="18">P68+P119</f>
        <v>7573.3228346176038</v>
      </c>
      <c r="Q17" s="301">
        <f t="shared" si="18"/>
        <v>3595.9998405498336</v>
      </c>
      <c r="R17" s="301">
        <f t="shared" si="18"/>
        <v>20765.872448379861</v>
      </c>
    </row>
    <row r="18" spans="1:18">
      <c r="A18" s="25">
        <v>31</v>
      </c>
      <c r="B18" s="1">
        <v>2</v>
      </c>
      <c r="C18" s="122">
        <v>0</v>
      </c>
      <c r="D18" s="221" t="s">
        <v>606</v>
      </c>
      <c r="E18" s="25"/>
      <c r="F18" s="265">
        <f t="shared" ref="F18" si="19">F69+F120</f>
        <v>22599.343444485072</v>
      </c>
      <c r="H18" s="301">
        <f>'(4) Agric &amp; 3 estates'!T19</f>
        <v>155628.75212178766</v>
      </c>
      <c r="I18" s="301">
        <f t="shared" si="2"/>
        <v>815.13619429790833</v>
      </c>
      <c r="J18" s="301">
        <f t="shared" si="2"/>
        <v>21273.088317485141</v>
      </c>
      <c r="K18" s="296">
        <f t="shared" si="3"/>
        <v>22599.343444485072</v>
      </c>
      <c r="P18" s="301">
        <f t="shared" ref="P18:R18" si="20">P69+P120</f>
        <v>133029.40867730259</v>
      </c>
      <c r="Q18" s="301">
        <f t="shared" si="20"/>
        <v>815.13619429790833</v>
      </c>
      <c r="R18" s="301">
        <f t="shared" si="20"/>
        <v>21273.088317485141</v>
      </c>
    </row>
    <row r="19" spans="1:18">
      <c r="A19" s="25">
        <v>36</v>
      </c>
      <c r="B19" s="1">
        <v>2</v>
      </c>
      <c r="C19" s="122">
        <v>0</v>
      </c>
      <c r="D19" s="221" t="s">
        <v>613</v>
      </c>
      <c r="E19" s="25"/>
      <c r="F19" s="265">
        <f t="shared" ref="F19" si="21">F70+F121</f>
        <v>14184.773088223541</v>
      </c>
      <c r="H19" s="301">
        <f>'(4) Agric &amp; 3 estates'!T20</f>
        <v>38737.115096361893</v>
      </c>
      <c r="I19" s="301">
        <f t="shared" si="2"/>
        <v>557.14418494225288</v>
      </c>
      <c r="J19" s="301">
        <f t="shared" si="2"/>
        <v>30527.516207801262</v>
      </c>
      <c r="K19" s="296">
        <f t="shared" si="3"/>
        <v>14184.773088223541</v>
      </c>
      <c r="P19" s="301">
        <f t="shared" ref="P19:R19" si="22">P70+P121</f>
        <v>24552.342008138348</v>
      </c>
      <c r="Q19" s="301">
        <f t="shared" si="22"/>
        <v>557.14418494225288</v>
      </c>
      <c r="R19" s="301">
        <f t="shared" si="22"/>
        <v>30527.516207801262</v>
      </c>
    </row>
    <row r="20" spans="1:18">
      <c r="A20" s="25">
        <v>45</v>
      </c>
      <c r="B20" s="1">
        <v>2</v>
      </c>
      <c r="C20" s="122">
        <v>0</v>
      </c>
      <c r="D20" s="221" t="s">
        <v>450</v>
      </c>
      <c r="E20" s="25"/>
      <c r="F20" s="265">
        <f t="shared" ref="F20" si="23">F71+F122</f>
        <v>10273.988399387319</v>
      </c>
      <c r="H20" s="301">
        <f>'(4) Agric &amp; 3 estates'!T21</f>
        <v>37209.375678274781</v>
      </c>
      <c r="I20" s="301">
        <f t="shared" si="2"/>
        <v>448.5258287428731</v>
      </c>
      <c r="J20" s="301">
        <f t="shared" si="2"/>
        <v>18152.866613472419</v>
      </c>
      <c r="K20" s="296">
        <f t="shared" si="3"/>
        <v>10273.988399387319</v>
      </c>
      <c r="P20" s="301">
        <f t="shared" ref="P20:R20" si="24">P71+P122</f>
        <v>26935.387278887458</v>
      </c>
      <c r="Q20" s="301">
        <f t="shared" si="24"/>
        <v>448.5258287428731</v>
      </c>
      <c r="R20" s="301">
        <f t="shared" si="24"/>
        <v>18152.866613472419</v>
      </c>
    </row>
    <row r="21" spans="1:18">
      <c r="A21" s="25">
        <v>6</v>
      </c>
      <c r="B21" s="1">
        <v>3</v>
      </c>
      <c r="C21" s="122">
        <v>0</v>
      </c>
      <c r="D21" s="25" t="s">
        <v>467</v>
      </c>
      <c r="E21" s="25"/>
      <c r="F21" s="265">
        <f t="shared" ref="F21" si="25">F72+F123</f>
        <v>12394.01209758699</v>
      </c>
      <c r="H21" s="301">
        <f>'(4) Agric &amp; 3 estates'!T22</f>
        <v>106290.83063791564</v>
      </c>
      <c r="I21" s="301">
        <f t="shared" si="2"/>
        <v>552.97145596241296</v>
      </c>
      <c r="J21" s="301">
        <f t="shared" si="2"/>
        <v>22756.361757928833</v>
      </c>
      <c r="K21" s="296">
        <f t="shared" si="3"/>
        <v>12394.01209758699</v>
      </c>
      <c r="P21" s="301">
        <f t="shared" ref="P21:R21" si="26">P72+P123</f>
        <v>93896.818540328662</v>
      </c>
      <c r="Q21" s="301">
        <f t="shared" si="26"/>
        <v>552.97145596241296</v>
      </c>
      <c r="R21" s="301">
        <f t="shared" si="26"/>
        <v>22756.361757928833</v>
      </c>
    </row>
    <row r="22" spans="1:18">
      <c r="A22" s="25">
        <v>15</v>
      </c>
      <c r="B22" s="1">
        <v>3</v>
      </c>
      <c r="C22" s="122">
        <v>0</v>
      </c>
      <c r="D22" s="25" t="s">
        <v>51</v>
      </c>
      <c r="E22" s="25"/>
      <c r="F22" s="265">
        <f t="shared" ref="F22" si="27">F73+F124</f>
        <v>6011.9201010214965</v>
      </c>
      <c r="H22" s="301">
        <f>'(4) Agric &amp; 3 estates'!T23</f>
        <v>29789.064795375576</v>
      </c>
      <c r="I22" s="301">
        <f t="shared" si="2"/>
        <v>305.74346361926297</v>
      </c>
      <c r="J22" s="301">
        <f t="shared" si="2"/>
        <v>14983.752841535575</v>
      </c>
      <c r="K22" s="296">
        <f t="shared" si="3"/>
        <v>6011.9201010214965</v>
      </c>
      <c r="P22" s="301">
        <f t="shared" ref="P22:R22" si="28">P73+P124</f>
        <v>23777.144694354076</v>
      </c>
      <c r="Q22" s="301">
        <f t="shared" si="28"/>
        <v>305.74346361926297</v>
      </c>
      <c r="R22" s="301">
        <f t="shared" si="28"/>
        <v>14983.752841535575</v>
      </c>
    </row>
    <row r="23" spans="1:18">
      <c r="A23" s="25">
        <v>18</v>
      </c>
      <c r="B23" s="1">
        <v>3</v>
      </c>
      <c r="C23" s="122">
        <v>0</v>
      </c>
      <c r="D23" s="25" t="s">
        <v>475</v>
      </c>
      <c r="E23" s="25"/>
      <c r="F23" s="265">
        <f t="shared" ref="F23" si="29">F74+F125</f>
        <v>6737.4697395318162</v>
      </c>
      <c r="H23" s="301">
        <f>'(4) Agric &amp; 3 estates'!T24</f>
        <v>38182.084874931141</v>
      </c>
      <c r="I23" s="301">
        <f t="shared" si="2"/>
        <v>259.53978146731583</v>
      </c>
      <c r="J23" s="301">
        <f t="shared" si="2"/>
        <v>17275.370945084116</v>
      </c>
      <c r="K23" s="296">
        <f t="shared" si="3"/>
        <v>6737.4697395318162</v>
      </c>
      <c r="P23" s="301">
        <f t="shared" ref="P23:R23" si="30">P74+P125</f>
        <v>31444.615135399323</v>
      </c>
      <c r="Q23" s="301">
        <f t="shared" si="30"/>
        <v>259.53978146731583</v>
      </c>
      <c r="R23" s="301">
        <f t="shared" si="30"/>
        <v>17275.370945084116</v>
      </c>
    </row>
    <row r="24" spans="1:18">
      <c r="A24" s="25">
        <v>24</v>
      </c>
      <c r="B24" s="1">
        <v>3</v>
      </c>
      <c r="C24" s="122">
        <v>0</v>
      </c>
      <c r="D24" s="221" t="s">
        <v>75</v>
      </c>
      <c r="E24" s="25"/>
      <c r="F24" s="265">
        <f t="shared" ref="F24" si="31">F75+F126</f>
        <v>41740.517249055658</v>
      </c>
      <c r="H24" s="301">
        <f>'(4) Agric &amp; 3 estates'!T25</f>
        <v>209384.08925399324</v>
      </c>
      <c r="I24" s="301">
        <f t="shared" si="2"/>
        <v>5732.3465211841849</v>
      </c>
      <c r="J24" s="301">
        <f t="shared" si="2"/>
        <v>56955.801250106008</v>
      </c>
      <c r="K24" s="296">
        <f t="shared" si="3"/>
        <v>41740.517249055658</v>
      </c>
      <c r="P24" s="301">
        <f t="shared" ref="P24:R24" si="32">P75+P126</f>
        <v>167643.5720049376</v>
      </c>
      <c r="Q24" s="301">
        <f t="shared" si="32"/>
        <v>5732.3465211841849</v>
      </c>
      <c r="R24" s="301">
        <f t="shared" si="32"/>
        <v>56955.801250106008</v>
      </c>
    </row>
    <row r="25" spans="1:18">
      <c r="A25" s="25">
        <v>25</v>
      </c>
      <c r="B25" s="1">
        <v>3</v>
      </c>
      <c r="C25" s="122">
        <v>0</v>
      </c>
      <c r="D25" s="221" t="s">
        <v>262</v>
      </c>
      <c r="E25" s="25"/>
      <c r="F25" s="265">
        <f t="shared" ref="F25" si="33">F76+F127</f>
        <v>11850.219227307249</v>
      </c>
      <c r="H25" s="301">
        <f>'(4) Agric &amp; 3 estates'!T26</f>
        <v>81867.052494362695</v>
      </c>
      <c r="I25" s="301">
        <f t="shared" si="2"/>
        <v>554.44212691117491</v>
      </c>
      <c r="J25" s="301">
        <f t="shared" si="2"/>
        <v>15557.218106012344</v>
      </c>
      <c r="K25" s="296">
        <f t="shared" si="3"/>
        <v>11850.219227307249</v>
      </c>
      <c r="P25" s="301">
        <f t="shared" ref="P25:R25" si="34">P76+P127</f>
        <v>70016.833267055452</v>
      </c>
      <c r="Q25" s="301">
        <f t="shared" si="34"/>
        <v>554.44212691117491</v>
      </c>
      <c r="R25" s="301">
        <f t="shared" si="34"/>
        <v>15557.218106012344</v>
      </c>
    </row>
    <row r="26" spans="1:18">
      <c r="A26" s="25">
        <v>40</v>
      </c>
      <c r="B26" s="1">
        <v>3</v>
      </c>
      <c r="C26" s="122">
        <v>0</v>
      </c>
      <c r="D26" s="221" t="s">
        <v>640</v>
      </c>
      <c r="E26" s="25"/>
      <c r="F26" s="265">
        <f t="shared" ref="F26" si="35">F77+F128</f>
        <v>8196.9851325582222</v>
      </c>
      <c r="H26" s="301">
        <f>'(4) Agric &amp; 3 estates'!T27</f>
        <v>23990.906432282252</v>
      </c>
      <c r="I26" s="301">
        <f t="shared" si="2"/>
        <v>218.32194758477991</v>
      </c>
      <c r="J26" s="301">
        <f t="shared" si="2"/>
        <v>15943.496355721778</v>
      </c>
      <c r="K26" s="296">
        <f t="shared" si="3"/>
        <v>8196.9851325582222</v>
      </c>
      <c r="P26" s="301">
        <f t="shared" ref="P26:R26" si="36">P77+P128</f>
        <v>15793.921299724032</v>
      </c>
      <c r="Q26" s="301">
        <f t="shared" si="36"/>
        <v>218.32194758477991</v>
      </c>
      <c r="R26" s="301">
        <f t="shared" si="36"/>
        <v>15943.496355721778</v>
      </c>
    </row>
    <row r="27" spans="1:18">
      <c r="A27" s="25">
        <v>43</v>
      </c>
      <c r="B27" s="1">
        <v>3</v>
      </c>
      <c r="C27" s="122">
        <v>0</v>
      </c>
      <c r="D27" s="221" t="s">
        <v>719</v>
      </c>
      <c r="E27" s="25"/>
      <c r="F27" s="265">
        <f t="shared" ref="F27" si="37">F78+F129</f>
        <v>10668.999513081681</v>
      </c>
      <c r="H27" s="301">
        <f>'(4) Agric &amp; 3 estates'!T28</f>
        <v>45922.092592847039</v>
      </c>
      <c r="I27" s="301">
        <f t="shared" si="2"/>
        <v>356.08777352273063</v>
      </c>
      <c r="J27" s="301">
        <f t="shared" si="2"/>
        <v>18073.991435085565</v>
      </c>
      <c r="K27" s="296">
        <f t="shared" si="3"/>
        <v>10668.999513081681</v>
      </c>
      <c r="P27" s="301">
        <f t="shared" ref="P27:R27" si="38">P78+P129</f>
        <v>35253.093079765356</v>
      </c>
      <c r="Q27" s="301">
        <f t="shared" si="38"/>
        <v>356.08777352273063</v>
      </c>
      <c r="R27" s="301">
        <f t="shared" si="38"/>
        <v>18073.991435085565</v>
      </c>
    </row>
    <row r="28" spans="1:18">
      <c r="A28" s="25">
        <v>50</v>
      </c>
      <c r="B28" s="1">
        <v>3</v>
      </c>
      <c r="C28" s="122">
        <v>0</v>
      </c>
      <c r="D28" s="221" t="s">
        <v>276</v>
      </c>
      <c r="E28" s="25"/>
      <c r="F28" s="265">
        <f t="shared" ref="F28" si="39">F79+F130</f>
        <v>9210.7596241119791</v>
      </c>
      <c r="H28" s="301">
        <f>'(4) Agric &amp; 3 estates'!T29</f>
        <v>38698.023573693361</v>
      </c>
      <c r="I28" s="301">
        <f t="shared" si="2"/>
        <v>473.26861951791494</v>
      </c>
      <c r="J28" s="301">
        <f t="shared" si="2"/>
        <v>20337.69734071194</v>
      </c>
      <c r="K28" s="296">
        <f t="shared" si="3"/>
        <v>9210.7596241119791</v>
      </c>
      <c r="P28" s="301">
        <f t="shared" ref="P28:R28" si="40">P79+P130</f>
        <v>29487.263949581386</v>
      </c>
      <c r="Q28" s="301">
        <f t="shared" si="40"/>
        <v>473.26861951791494</v>
      </c>
      <c r="R28" s="301">
        <f t="shared" si="40"/>
        <v>20337.69734071194</v>
      </c>
    </row>
    <row r="29" spans="1:18">
      <c r="A29" s="25">
        <v>9</v>
      </c>
      <c r="B29" s="1">
        <v>4</v>
      </c>
      <c r="C29" s="122">
        <v>0</v>
      </c>
      <c r="D29" s="25" t="s">
        <v>560</v>
      </c>
      <c r="E29" s="25"/>
      <c r="F29" s="265">
        <f t="shared" ref="F29" si="41">F80+F131</f>
        <v>12255.449072485799</v>
      </c>
      <c r="H29" s="301">
        <f>'(4) Agric &amp; 3 estates'!T30</f>
        <v>48399.220818844304</v>
      </c>
      <c r="I29" s="301">
        <f t="shared" si="2"/>
        <v>251.04627703738191</v>
      </c>
      <c r="J29" s="301">
        <f t="shared" si="2"/>
        <v>14264.068845674758</v>
      </c>
      <c r="K29" s="296">
        <f t="shared" si="3"/>
        <v>12255.449072485799</v>
      </c>
      <c r="P29" s="301">
        <f t="shared" ref="P29:R29" si="42">P80+P131</f>
        <v>36143.771746358507</v>
      </c>
      <c r="Q29" s="301">
        <f t="shared" si="42"/>
        <v>251.04627703738191</v>
      </c>
      <c r="R29" s="301">
        <f t="shared" si="42"/>
        <v>14264.068845674758</v>
      </c>
    </row>
    <row r="30" spans="1:18">
      <c r="A30" s="25">
        <v>20</v>
      </c>
      <c r="B30" s="1">
        <v>4</v>
      </c>
      <c r="C30" s="122">
        <v>0</v>
      </c>
      <c r="D30" s="222" t="s">
        <v>476</v>
      </c>
      <c r="E30" s="25"/>
      <c r="F30" s="265">
        <f t="shared" ref="F30" si="43">F81+F132</f>
        <v>12461.616315621988</v>
      </c>
      <c r="H30" s="301">
        <f>'(4) Agric &amp; 3 estates'!T31</f>
        <v>46572.730924867064</v>
      </c>
      <c r="I30" s="301">
        <f t="shared" si="2"/>
        <v>239.19561984998967</v>
      </c>
      <c r="J30" s="301">
        <f t="shared" si="2"/>
        <v>17697.656793818816</v>
      </c>
      <c r="K30" s="296">
        <f t="shared" si="3"/>
        <v>12461.616315621988</v>
      </c>
      <c r="P30" s="301">
        <f t="shared" ref="P30:R30" si="44">P81+P132</f>
        <v>34111.11460924508</v>
      </c>
      <c r="Q30" s="301">
        <f t="shared" si="44"/>
        <v>239.19561984998967</v>
      </c>
      <c r="R30" s="301">
        <f t="shared" si="44"/>
        <v>17697.656793818816</v>
      </c>
    </row>
    <row r="31" spans="1:18">
      <c r="A31" s="25">
        <v>29</v>
      </c>
      <c r="B31" s="1">
        <v>4</v>
      </c>
      <c r="C31" s="122">
        <v>0</v>
      </c>
      <c r="D31" s="221" t="s">
        <v>251</v>
      </c>
      <c r="E31" s="25"/>
      <c r="F31" s="265">
        <f t="shared" ref="F31" si="45">F82+F133</f>
        <v>11915.15813346472</v>
      </c>
      <c r="H31" s="301">
        <f>'(4) Agric &amp; 3 estates'!T32</f>
        <v>40740.916838129051</v>
      </c>
      <c r="I31" s="301">
        <f t="shared" si="2"/>
        <v>394.56111800104543</v>
      </c>
      <c r="J31" s="301">
        <f t="shared" si="2"/>
        <v>26663.517097835407</v>
      </c>
      <c r="K31" s="296">
        <f t="shared" si="3"/>
        <v>11915.15813346472</v>
      </c>
      <c r="P31" s="301">
        <f t="shared" ref="P31:R31" si="46">P82+P133</f>
        <v>28825.758704664331</v>
      </c>
      <c r="Q31" s="301">
        <f t="shared" si="46"/>
        <v>394.56111800104543</v>
      </c>
      <c r="R31" s="301">
        <f t="shared" si="46"/>
        <v>26663.517097835407</v>
      </c>
    </row>
    <row r="32" spans="1:18">
      <c r="A32" s="25">
        <v>30</v>
      </c>
      <c r="B32" s="1">
        <v>4</v>
      </c>
      <c r="C32" s="122">
        <v>0</v>
      </c>
      <c r="D32" s="221" t="s">
        <v>453</v>
      </c>
      <c r="E32" s="25"/>
      <c r="F32" s="265">
        <f t="shared" ref="F32" si="47">F83+F134</f>
        <v>7394.4250240977708</v>
      </c>
      <c r="H32" s="301">
        <f>'(4) Agric &amp; 3 estates'!T33</f>
        <v>24415.242218947886</v>
      </c>
      <c r="I32" s="301">
        <f t="shared" si="2"/>
        <v>299.97733028119376</v>
      </c>
      <c r="J32" s="301">
        <f t="shared" si="2"/>
        <v>11189.785782267518</v>
      </c>
      <c r="K32" s="296">
        <f t="shared" si="3"/>
        <v>7394.4250240977708</v>
      </c>
      <c r="P32" s="301">
        <f t="shared" ref="P32:R32" si="48">P83+P134</f>
        <v>17020.817194850115</v>
      </c>
      <c r="Q32" s="301">
        <f t="shared" si="48"/>
        <v>299.97733028119376</v>
      </c>
      <c r="R32" s="301">
        <f t="shared" si="48"/>
        <v>11189.785782267518</v>
      </c>
    </row>
    <row r="33" spans="1:18">
      <c r="A33" s="25">
        <v>35</v>
      </c>
      <c r="B33" s="1">
        <v>4</v>
      </c>
      <c r="C33" s="122">
        <v>0</v>
      </c>
      <c r="D33" s="221" t="s">
        <v>717</v>
      </c>
      <c r="E33" s="25"/>
      <c r="F33" s="265">
        <f t="shared" ref="F33" si="49">F84+F135</f>
        <v>8920.0432283785576</v>
      </c>
      <c r="H33" s="301">
        <f>'(4) Agric &amp; 3 estates'!T34</f>
        <v>48853.303172281732</v>
      </c>
      <c r="I33" s="301">
        <f t="shared" si="2"/>
        <v>208.07613788371273</v>
      </c>
      <c r="J33" s="301">
        <f t="shared" si="2"/>
        <v>13940.545172028373</v>
      </c>
      <c r="K33" s="296">
        <f t="shared" si="3"/>
        <v>8920.0432283785576</v>
      </c>
      <c r="P33" s="301">
        <f t="shared" ref="P33:R33" si="50">P84+P135</f>
        <v>39933.259943903176</v>
      </c>
      <c r="Q33" s="301">
        <f t="shared" si="50"/>
        <v>208.07613788371273</v>
      </c>
      <c r="R33" s="301">
        <f t="shared" si="50"/>
        <v>13940.545172028373</v>
      </c>
    </row>
    <row r="34" spans="1:18">
      <c r="A34" s="25">
        <v>38</v>
      </c>
      <c r="B34" s="1">
        <v>4</v>
      </c>
      <c r="C34" s="122">
        <v>0</v>
      </c>
      <c r="D34" s="221" t="s">
        <v>487</v>
      </c>
      <c r="E34" s="25"/>
      <c r="F34" s="265">
        <f t="shared" ref="F34" si="51">F85+F136</f>
        <v>22198.007196885359</v>
      </c>
      <c r="H34" s="301">
        <f>'(4) Agric &amp; 3 estates'!T35</f>
        <v>57841.957585854543</v>
      </c>
      <c r="I34" s="301">
        <f t="shared" si="2"/>
        <v>1311.6316784010296</v>
      </c>
      <c r="J34" s="301">
        <f t="shared" si="2"/>
        <v>40979.37926087049</v>
      </c>
      <c r="K34" s="296">
        <f t="shared" si="3"/>
        <v>22198.007196885359</v>
      </c>
      <c r="P34" s="301">
        <f t="shared" ref="P34:R34" si="52">P85+P136</f>
        <v>35643.950388969184</v>
      </c>
      <c r="Q34" s="301">
        <f t="shared" si="52"/>
        <v>1311.6316784010296</v>
      </c>
      <c r="R34" s="301">
        <f t="shared" si="52"/>
        <v>40979.37926087049</v>
      </c>
    </row>
    <row r="35" spans="1:18">
      <c r="A35" s="25">
        <v>39</v>
      </c>
      <c r="B35" s="1">
        <v>4</v>
      </c>
      <c r="C35" s="122">
        <v>0</v>
      </c>
      <c r="D35" s="221" t="s">
        <v>488</v>
      </c>
      <c r="E35" s="25"/>
      <c r="F35" s="265">
        <f t="shared" ref="F35" si="53">F86+F137</f>
        <v>8521.2037862796387</v>
      </c>
      <c r="H35" s="301">
        <f>'(4) Agric &amp; 3 estates'!T36</f>
        <v>31148.600472305614</v>
      </c>
      <c r="I35" s="301">
        <f t="shared" si="2"/>
        <v>331.30502821017461</v>
      </c>
      <c r="J35" s="301">
        <f t="shared" si="2"/>
        <v>12736.212270394986</v>
      </c>
      <c r="K35" s="296">
        <f t="shared" si="3"/>
        <v>8521.2037862796387</v>
      </c>
      <c r="P35" s="301">
        <f t="shared" ref="P35:R35" si="54">P86+P137</f>
        <v>22627.396686025975</v>
      </c>
      <c r="Q35" s="301">
        <f t="shared" si="54"/>
        <v>331.30502821017461</v>
      </c>
      <c r="R35" s="301">
        <f t="shared" si="54"/>
        <v>12736.212270394986</v>
      </c>
    </row>
    <row r="36" spans="1:18">
      <c r="A36" s="25">
        <v>42</v>
      </c>
      <c r="B36" s="1">
        <v>4</v>
      </c>
      <c r="C36" s="122">
        <v>0</v>
      </c>
      <c r="D36" s="221" t="s">
        <v>718</v>
      </c>
      <c r="E36" s="25"/>
      <c r="F36" s="265">
        <f t="shared" ref="F36" si="55">F87+F138</f>
        <v>12577.595146255117</v>
      </c>
      <c r="H36" s="301">
        <f>'(4) Agric &amp; 3 estates'!T37</f>
        <v>48615.796102011343</v>
      </c>
      <c r="I36" s="301">
        <f t="shared" si="2"/>
        <v>299.67870850454915</v>
      </c>
      <c r="J36" s="301">
        <f t="shared" si="2"/>
        <v>21199.342078891805</v>
      </c>
      <c r="K36" s="296">
        <f t="shared" si="3"/>
        <v>12577.595146255117</v>
      </c>
      <c r="P36" s="301">
        <f t="shared" ref="P36:R36" si="56">P87+P138</f>
        <v>36038.200955756227</v>
      </c>
      <c r="Q36" s="301">
        <f t="shared" si="56"/>
        <v>299.67870850454915</v>
      </c>
      <c r="R36" s="301">
        <f t="shared" si="56"/>
        <v>21199.342078891805</v>
      </c>
    </row>
    <row r="37" spans="1:18">
      <c r="A37" s="25">
        <v>44</v>
      </c>
      <c r="B37" s="1">
        <v>4</v>
      </c>
      <c r="C37" s="122">
        <v>0</v>
      </c>
      <c r="D37" s="221" t="s">
        <v>449</v>
      </c>
      <c r="E37" s="25"/>
      <c r="F37" s="265">
        <f t="shared" ref="F37" si="57">F88+F139</f>
        <v>9909.5198823810733</v>
      </c>
      <c r="H37" s="301">
        <f>'(4) Agric &amp; 3 estates'!T38</f>
        <v>32030.612296292595</v>
      </c>
      <c r="I37" s="301">
        <f t="shared" si="2"/>
        <v>419.74631280865731</v>
      </c>
      <c r="J37" s="301">
        <f t="shared" si="2"/>
        <v>19214.090476750411</v>
      </c>
      <c r="K37" s="296">
        <f t="shared" si="3"/>
        <v>9909.5198823810733</v>
      </c>
      <c r="P37" s="301">
        <f t="shared" ref="P37:R37" si="58">P88+P139</f>
        <v>22121.09241391152</v>
      </c>
      <c r="Q37" s="301">
        <f t="shared" si="58"/>
        <v>419.74631280865731</v>
      </c>
      <c r="R37" s="301">
        <f t="shared" si="58"/>
        <v>19214.090476750411</v>
      </c>
    </row>
    <row r="38" spans="1:18">
      <c r="A38" s="25">
        <v>33</v>
      </c>
      <c r="B38" s="1">
        <v>5</v>
      </c>
      <c r="C38" s="122">
        <v>0</v>
      </c>
      <c r="D38" s="221" t="s">
        <v>608</v>
      </c>
      <c r="E38" s="25"/>
      <c r="F38" s="265">
        <f t="shared" ref="F38" si="59">F89+F140</f>
        <v>21968.348591446898</v>
      </c>
      <c r="H38" s="301">
        <f>'(4) Agric &amp; 3 estates'!T39</f>
        <v>44213.165024129026</v>
      </c>
      <c r="I38" s="301">
        <f t="shared" si="2"/>
        <v>555.95845230102145</v>
      </c>
      <c r="J38" s="301">
        <f t="shared" si="2"/>
        <v>49134.025544482334</v>
      </c>
      <c r="K38" s="296">
        <f t="shared" si="3"/>
        <v>21968.348591446898</v>
      </c>
      <c r="P38" s="301">
        <f t="shared" ref="P38:R38" si="60">P89+P140</f>
        <v>22244.816432682128</v>
      </c>
      <c r="Q38" s="301">
        <f t="shared" si="60"/>
        <v>555.95845230102145</v>
      </c>
      <c r="R38" s="301">
        <f t="shared" si="60"/>
        <v>49134.025544482334</v>
      </c>
    </row>
    <row r="39" spans="1:18">
      <c r="A39" s="25">
        <v>46</v>
      </c>
      <c r="B39" s="1">
        <v>5</v>
      </c>
      <c r="C39" s="122">
        <v>0</v>
      </c>
      <c r="D39" s="221" t="s">
        <v>720</v>
      </c>
      <c r="E39" s="25"/>
      <c r="F39" s="265">
        <f t="shared" ref="F39" si="61">F90+F141</f>
        <v>20420.616333940648</v>
      </c>
      <c r="H39" s="301">
        <f>'(4) Agric &amp; 3 estates'!T40</f>
        <v>59212.456581395774</v>
      </c>
      <c r="I39" s="301">
        <f t="shared" si="2"/>
        <v>1266.6533455894225</v>
      </c>
      <c r="J39" s="301">
        <f t="shared" si="2"/>
        <v>29151.664797485864</v>
      </c>
      <c r="K39" s="296">
        <f t="shared" si="3"/>
        <v>20420.616333940648</v>
      </c>
      <c r="P39" s="301">
        <f t="shared" ref="P39:R39" si="62">P90+P141</f>
        <v>38791.840247455119</v>
      </c>
      <c r="Q39" s="301">
        <f t="shared" si="62"/>
        <v>1266.6533455894225</v>
      </c>
      <c r="R39" s="301">
        <f t="shared" si="62"/>
        <v>29151.664797485864</v>
      </c>
    </row>
    <row r="40" spans="1:18">
      <c r="A40" s="25">
        <v>48</v>
      </c>
      <c r="B40" s="1">
        <v>5</v>
      </c>
      <c r="C40" s="122">
        <v>0</v>
      </c>
      <c r="D40" s="221" t="s">
        <v>274</v>
      </c>
      <c r="E40" s="25"/>
      <c r="F40" s="265">
        <f t="shared" ref="F40" si="63">F91+F142</f>
        <v>14510.13065135436</v>
      </c>
      <c r="H40" s="301">
        <f>'(4) Agric &amp; 3 estates'!T41</f>
        <v>36080.572057222889</v>
      </c>
      <c r="I40" s="301">
        <f t="shared" si="2"/>
        <v>388.06134141410683</v>
      </c>
      <c r="J40" s="301">
        <f t="shared" si="2"/>
        <v>53705.847334721329</v>
      </c>
      <c r="K40" s="296">
        <f t="shared" si="3"/>
        <v>14510.13065135436</v>
      </c>
      <c r="P40" s="301">
        <f t="shared" ref="P40:R40" si="64">P91+P142</f>
        <v>21570.441405868529</v>
      </c>
      <c r="Q40" s="301">
        <f t="shared" si="64"/>
        <v>388.06134141410683</v>
      </c>
      <c r="R40" s="301">
        <f t="shared" si="64"/>
        <v>53705.847334721329</v>
      </c>
    </row>
    <row r="41" spans="1:18">
      <c r="A41" s="25">
        <v>19</v>
      </c>
      <c r="B41" s="1">
        <v>6</v>
      </c>
      <c r="C41" s="122">
        <v>0</v>
      </c>
      <c r="D41" s="221" t="s">
        <v>615</v>
      </c>
      <c r="E41" s="25"/>
      <c r="F41" s="265">
        <f t="shared" ref="F41" si="65">F92+F143</f>
        <v>12887.989972774392</v>
      </c>
      <c r="H41" s="301">
        <f>'(4) Agric &amp; 3 estates'!T42</f>
        <v>31607.627631709118</v>
      </c>
      <c r="I41" s="301">
        <f t="shared" si="2"/>
        <v>973.90290042384345</v>
      </c>
      <c r="J41" s="301">
        <f t="shared" si="2"/>
        <v>21147.272287513995</v>
      </c>
      <c r="K41" s="296">
        <f t="shared" si="3"/>
        <v>12887.989972774392</v>
      </c>
      <c r="P41" s="301">
        <f t="shared" ref="P41:R41" si="66">P92+P143</f>
        <v>18719.637658934724</v>
      </c>
      <c r="Q41" s="301">
        <f t="shared" si="66"/>
        <v>973.90290042384345</v>
      </c>
      <c r="R41" s="301">
        <f t="shared" si="66"/>
        <v>21147.272287513995</v>
      </c>
    </row>
    <row r="42" spans="1:18">
      <c r="A42" s="25">
        <v>21</v>
      </c>
      <c r="B42" s="1">
        <v>6</v>
      </c>
      <c r="C42" s="122">
        <v>0</v>
      </c>
      <c r="D42" s="221" t="s">
        <v>477</v>
      </c>
      <c r="E42" s="25"/>
      <c r="F42" s="265">
        <f t="shared" ref="F42" si="67">F93+F144</f>
        <v>24284.152398622675</v>
      </c>
      <c r="H42" s="301">
        <f>'(4) Agric &amp; 3 estates'!T43</f>
        <v>79518.064611603506</v>
      </c>
      <c r="I42" s="301">
        <f t="shared" si="2"/>
        <v>2971.3733691467405</v>
      </c>
      <c r="J42" s="301">
        <f t="shared" si="2"/>
        <v>32211.563900020792</v>
      </c>
      <c r="K42" s="296">
        <f t="shared" si="3"/>
        <v>24284.152398622675</v>
      </c>
      <c r="P42" s="301">
        <f t="shared" ref="P42:R42" si="68">P93+P144</f>
        <v>55233.912212980831</v>
      </c>
      <c r="Q42" s="301">
        <f t="shared" si="68"/>
        <v>2971.3733691467405</v>
      </c>
      <c r="R42" s="301">
        <f t="shared" si="68"/>
        <v>32211.563900020792</v>
      </c>
    </row>
    <row r="43" spans="1:18">
      <c r="A43" s="25">
        <v>49</v>
      </c>
      <c r="B43" s="1">
        <v>6</v>
      </c>
      <c r="C43" s="122">
        <v>0</v>
      </c>
      <c r="D43" s="221" t="s">
        <v>275</v>
      </c>
      <c r="E43" s="25"/>
      <c r="F43" s="265">
        <f t="shared" ref="F43" si="69">F94+F145</f>
        <v>9543.3659441716063</v>
      </c>
      <c r="H43" s="301">
        <f>'(4) Agric &amp; 3 estates'!T44</f>
        <v>27167.396025814178</v>
      </c>
      <c r="I43" s="301">
        <f t="shared" si="2"/>
        <v>889.11295337848492</v>
      </c>
      <c r="J43" s="301">
        <f t="shared" si="2"/>
        <v>7105.0852302960857</v>
      </c>
      <c r="K43" s="296">
        <f t="shared" si="3"/>
        <v>9543.3659441716063</v>
      </c>
      <c r="P43" s="301">
        <f t="shared" ref="P43:R43" si="70">P94+P145</f>
        <v>17624.030081642573</v>
      </c>
      <c r="Q43" s="301">
        <f t="shared" si="70"/>
        <v>889.11295337848492</v>
      </c>
      <c r="R43" s="301">
        <f t="shared" si="70"/>
        <v>7105.0852302960857</v>
      </c>
    </row>
    <row r="44" spans="1:18">
      <c r="A44" s="25">
        <v>4</v>
      </c>
      <c r="B44" s="1">
        <v>7</v>
      </c>
      <c r="C44" s="122">
        <v>0</v>
      </c>
      <c r="D44" s="25" t="s">
        <v>82</v>
      </c>
      <c r="E44" s="25"/>
      <c r="F44" s="265">
        <f t="shared" ref="F44" si="71">F95+F146</f>
        <v>15696.427414674976</v>
      </c>
      <c r="H44" s="301">
        <f>'(4) Agric &amp; 3 estates'!T45</f>
        <v>15838.058670208611</v>
      </c>
      <c r="I44" s="301">
        <f t="shared" si="2"/>
        <v>437.9798050773731</v>
      </c>
      <c r="J44" s="301">
        <f t="shared" si="2"/>
        <v>57149.398228426231</v>
      </c>
      <c r="K44" s="296">
        <f t="shared" si="3"/>
        <v>13948.468480095125</v>
      </c>
      <c r="L44" s="301">
        <f t="shared" si="3"/>
        <v>14.024586635993842</v>
      </c>
      <c r="M44" s="301">
        <f t="shared" si="3"/>
        <v>1733.9343479438567</v>
      </c>
      <c r="P44" s="301">
        <f t="shared" ref="P44:R44" si="72">P95+P146</f>
        <v>1889.5901901134848</v>
      </c>
      <c r="Q44" s="301">
        <f t="shared" si="72"/>
        <v>423.95521844137926</v>
      </c>
      <c r="R44" s="301">
        <f t="shared" si="72"/>
        <v>55415.463880482377</v>
      </c>
    </row>
    <row r="45" spans="1:18">
      <c r="A45" s="25">
        <v>5</v>
      </c>
      <c r="B45" s="1">
        <v>7</v>
      </c>
      <c r="C45" s="122">
        <v>0</v>
      </c>
      <c r="D45" s="25" t="s">
        <v>466</v>
      </c>
      <c r="E45" s="25"/>
      <c r="F45" s="265">
        <f t="shared" ref="F45" si="73">F96+F147</f>
        <v>10594.768468231545</v>
      </c>
      <c r="H45" s="301">
        <f>'(4) Agric &amp; 3 estates'!T46</f>
        <v>14876.666155128416</v>
      </c>
      <c r="I45" s="301">
        <f t="shared" si="2"/>
        <v>281.75376606935271</v>
      </c>
      <c r="J45" s="301">
        <f t="shared" si="2"/>
        <v>51694.036962098362</v>
      </c>
      <c r="K45" s="296">
        <f t="shared" si="3"/>
        <v>10594.768468231545</v>
      </c>
      <c r="P45" s="301">
        <f t="shared" ref="P45:R45" si="74">P96+P147</f>
        <v>4281.8976868968712</v>
      </c>
      <c r="Q45" s="301">
        <f t="shared" si="74"/>
        <v>281.75376606935271</v>
      </c>
      <c r="R45" s="301">
        <f t="shared" si="74"/>
        <v>51694.036962098362</v>
      </c>
    </row>
    <row r="46" spans="1:18">
      <c r="A46" s="25">
        <v>11</v>
      </c>
      <c r="B46" s="1">
        <v>7</v>
      </c>
      <c r="C46" s="122">
        <v>0</v>
      </c>
      <c r="D46" s="25" t="s">
        <v>445</v>
      </c>
      <c r="E46" s="25"/>
      <c r="F46" s="265">
        <f t="shared" ref="F46" si="75">F97+F148</f>
        <v>12882.192082351648</v>
      </c>
      <c r="H46" s="301">
        <f>'(4) Agric &amp; 3 estates'!T47</f>
        <v>13906.543278542635</v>
      </c>
      <c r="I46" s="301">
        <f t="shared" si="2"/>
        <v>548.57929595466828</v>
      </c>
      <c r="J46" s="301">
        <f t="shared" si="2"/>
        <v>74233.891476218894</v>
      </c>
      <c r="K46" s="296">
        <f t="shared" si="3"/>
        <v>12224.116210756691</v>
      </c>
      <c r="L46" s="301">
        <f t="shared" si="3"/>
        <v>27.608813067101778</v>
      </c>
      <c r="M46" s="301">
        <f t="shared" si="3"/>
        <v>630.46705852785601</v>
      </c>
      <c r="P46" s="301">
        <f t="shared" ref="P46:R46" si="76">P97+P148</f>
        <v>1682.4270677859436</v>
      </c>
      <c r="Q46" s="301">
        <f t="shared" si="76"/>
        <v>520.9704828875665</v>
      </c>
      <c r="R46" s="301">
        <f t="shared" si="76"/>
        <v>73603.424417691043</v>
      </c>
    </row>
    <row r="47" spans="1:18">
      <c r="A47" s="25">
        <v>17</v>
      </c>
      <c r="B47" s="1">
        <v>7</v>
      </c>
      <c r="C47" s="122">
        <v>0</v>
      </c>
      <c r="D47" s="25" t="s">
        <v>474</v>
      </c>
      <c r="E47" s="25"/>
      <c r="F47" s="265">
        <f t="shared" ref="F47" si="77">F98+F149</f>
        <v>21318.183150664467</v>
      </c>
      <c r="H47" s="301">
        <f>'(4) Agric &amp; 3 estates'!T48</f>
        <v>26300.47816361663</v>
      </c>
      <c r="I47" s="301">
        <f t="shared" si="2"/>
        <v>497.66554242719548</v>
      </c>
      <c r="J47" s="301">
        <f t="shared" si="2"/>
        <v>66663.598207799456</v>
      </c>
      <c r="K47" s="296">
        <f t="shared" si="3"/>
        <v>21318.183150664467</v>
      </c>
      <c r="P47" s="301">
        <f t="shared" ref="P47:R47" si="78">P98+P149</f>
        <v>4982.2950129521632</v>
      </c>
      <c r="Q47" s="301">
        <f t="shared" si="78"/>
        <v>497.66554242719548</v>
      </c>
      <c r="R47" s="301">
        <f t="shared" si="78"/>
        <v>66663.598207799456</v>
      </c>
    </row>
    <row r="48" spans="1:18">
      <c r="A48" s="25">
        <v>22</v>
      </c>
      <c r="B48" s="1">
        <v>7</v>
      </c>
      <c r="C48" s="122">
        <v>0</v>
      </c>
      <c r="D48" s="221" t="s">
        <v>563</v>
      </c>
      <c r="E48" s="25"/>
      <c r="F48" s="265">
        <f t="shared" ref="F48" si="79">F99+F150</f>
        <v>15464.42744810387</v>
      </c>
      <c r="H48" s="301">
        <f>'(4) Agric &amp; 3 estates'!T49</f>
        <v>4577.2912569453274</v>
      </c>
      <c r="I48" s="301">
        <f t="shared" si="2"/>
        <v>290.92971538952372</v>
      </c>
      <c r="J48" s="301">
        <f t="shared" si="2"/>
        <v>91661.722478605356</v>
      </c>
      <c r="K48" s="296">
        <f t="shared" si="3"/>
        <v>4577.2912569453274</v>
      </c>
      <c r="L48" s="301">
        <f t="shared" si="3"/>
        <v>290.92971538952372</v>
      </c>
      <c r="M48" s="301">
        <f t="shared" si="3"/>
        <v>10596.206475769019</v>
      </c>
      <c r="P48" s="301">
        <f t="shared" ref="P48:R48" si="80">P99+P150</f>
        <v>0</v>
      </c>
      <c r="Q48" s="301">
        <f t="shared" si="80"/>
        <v>0</v>
      </c>
      <c r="R48" s="301">
        <f t="shared" si="80"/>
        <v>81065.516002836346</v>
      </c>
    </row>
    <row r="49" spans="1:20">
      <c r="A49" s="25">
        <v>23</v>
      </c>
      <c r="B49" s="1">
        <v>7</v>
      </c>
      <c r="C49" s="122">
        <v>0</v>
      </c>
      <c r="D49" s="221" t="s">
        <v>564</v>
      </c>
      <c r="E49" s="25"/>
      <c r="F49" s="265">
        <f t="shared" ref="F49" si="81">F100+F151</f>
        <v>6158.1676447540949</v>
      </c>
      <c r="H49" s="301">
        <f>'(4) Agric &amp; 3 estates'!T50</f>
        <v>4493.1716646963851</v>
      </c>
      <c r="I49" s="301">
        <f t="shared" si="2"/>
        <v>211.54186764266146</v>
      </c>
      <c r="J49" s="301">
        <f t="shared" si="2"/>
        <v>43309.491336080791</v>
      </c>
      <c r="K49" s="296">
        <f t="shared" si="3"/>
        <v>3618.4359946556083</v>
      </c>
      <c r="L49" s="301">
        <f t="shared" si="3"/>
        <v>1.3369998753514665</v>
      </c>
      <c r="M49" s="301">
        <f t="shared" si="3"/>
        <v>2538.3946502231352</v>
      </c>
      <c r="P49" s="301">
        <f t="shared" ref="P49:R49" si="82">P100+P151</f>
        <v>874.73567004077722</v>
      </c>
      <c r="Q49" s="301">
        <f t="shared" si="82"/>
        <v>210.20486776730999</v>
      </c>
      <c r="R49" s="301">
        <f t="shared" si="82"/>
        <v>40771.096685857658</v>
      </c>
    </row>
    <row r="50" spans="1:20">
      <c r="A50" s="25">
        <v>8</v>
      </c>
      <c r="B50" s="1">
        <v>8</v>
      </c>
      <c r="C50" s="122">
        <v>0</v>
      </c>
      <c r="D50" s="25" t="s">
        <v>643</v>
      </c>
      <c r="E50" s="25"/>
      <c r="F50" s="265">
        <f t="shared" ref="F50" si="83">F101+F152</f>
        <v>25450.236441764911</v>
      </c>
      <c r="H50" s="301">
        <f>'(4) Agric &amp; 3 estates'!T51</f>
        <v>13457.879271256199</v>
      </c>
      <c r="I50" s="301">
        <f t="shared" si="2"/>
        <v>603.22565452797835</v>
      </c>
      <c r="J50" s="301">
        <f t="shared" si="2"/>
        <v>129768.42741112495</v>
      </c>
      <c r="K50" s="296">
        <f t="shared" si="3"/>
        <v>10977.830866392356</v>
      </c>
      <c r="L50" s="301">
        <f t="shared" si="3"/>
        <v>111.37691690640531</v>
      </c>
      <c r="M50" s="301">
        <f t="shared" si="3"/>
        <v>14361.02865846615</v>
      </c>
      <c r="P50" s="301">
        <f t="shared" ref="P50:R50" si="84">P101+P152</f>
        <v>2480.0484048638427</v>
      </c>
      <c r="Q50" s="301">
        <f t="shared" si="84"/>
        <v>491.84873762157298</v>
      </c>
      <c r="R50" s="301">
        <f t="shared" si="84"/>
        <v>115407.3987526588</v>
      </c>
    </row>
    <row r="51" spans="1:20">
      <c r="A51" s="25">
        <v>16</v>
      </c>
      <c r="B51" s="1">
        <v>8</v>
      </c>
      <c r="C51" s="122">
        <v>0</v>
      </c>
      <c r="D51" s="25" t="s">
        <v>473</v>
      </c>
      <c r="E51" s="25"/>
      <c r="F51" s="265">
        <f t="shared" ref="F51" si="85">F102+F153</f>
        <v>43796.252009776559</v>
      </c>
      <c r="H51" s="301">
        <f>'(4) Agric &amp; 3 estates'!T52</f>
        <v>63326.795323571503</v>
      </c>
      <c r="I51" s="301">
        <f t="shared" si="2"/>
        <v>1820.4269210545792</v>
      </c>
      <c r="J51" s="301">
        <f t="shared" si="2"/>
        <v>141359.64364425922</v>
      </c>
      <c r="K51" s="296">
        <f t="shared" si="3"/>
        <v>43796.252009776559</v>
      </c>
      <c r="P51" s="301">
        <f t="shared" ref="P51:R51" si="86">P102+P153</f>
        <v>19530.543313794944</v>
      </c>
      <c r="Q51" s="301">
        <f t="shared" si="86"/>
        <v>1820.4269210545792</v>
      </c>
      <c r="R51" s="301">
        <f t="shared" si="86"/>
        <v>141359.64364425922</v>
      </c>
    </row>
    <row r="52" spans="1:20">
      <c r="A52" s="25">
        <v>32</v>
      </c>
      <c r="B52" s="1">
        <v>8</v>
      </c>
      <c r="C52" s="122">
        <v>0</v>
      </c>
      <c r="D52" s="221" t="s">
        <v>607</v>
      </c>
      <c r="E52" s="25"/>
      <c r="F52" s="265">
        <f t="shared" ref="F52" si="87">F103+F154</f>
        <v>33041.008097649421</v>
      </c>
      <c r="H52" s="301">
        <f>'(4) Agric &amp; 3 estates'!T53</f>
        <v>45377.65072438358</v>
      </c>
      <c r="I52" s="301">
        <f t="shared" si="2"/>
        <v>854.93289207987777</v>
      </c>
      <c r="J52" s="301">
        <f t="shared" si="2"/>
        <v>108151.61239794725</v>
      </c>
      <c r="K52" s="296">
        <f t="shared" si="3"/>
        <v>30036.924927686156</v>
      </c>
      <c r="L52" s="301">
        <f t="shared" si="3"/>
        <v>537.71695803868693</v>
      </c>
      <c r="M52" s="301">
        <f t="shared" si="3"/>
        <v>2466.3662119245791</v>
      </c>
      <c r="P52" s="301">
        <f t="shared" ref="P52:R52" si="88">P103+P154</f>
        <v>15340.725796697428</v>
      </c>
      <c r="Q52" s="301">
        <f t="shared" si="88"/>
        <v>317.21593404119085</v>
      </c>
      <c r="R52" s="301">
        <f t="shared" si="88"/>
        <v>105685.24618602266</v>
      </c>
    </row>
    <row r="53" spans="1:20">
      <c r="A53" s="25">
        <v>2</v>
      </c>
      <c r="B53" s="1">
        <v>9</v>
      </c>
      <c r="C53" s="122">
        <v>0</v>
      </c>
      <c r="D53" s="25" t="s">
        <v>454</v>
      </c>
      <c r="E53" s="25"/>
      <c r="F53" s="265">
        <f t="shared" ref="F53" si="89">F104+F155</f>
        <v>13093.753991572206</v>
      </c>
      <c r="H53" s="301">
        <f>'(4) Agric &amp; 3 estates'!T54</f>
        <v>15811.775384965014</v>
      </c>
      <c r="I53" s="301">
        <f t="shared" si="2"/>
        <v>6528.1100300020798</v>
      </c>
      <c r="J53" s="301">
        <f t="shared" si="2"/>
        <v>12750.722200957576</v>
      </c>
      <c r="K53" s="296">
        <f t="shared" si="3"/>
        <v>11256.477056095406</v>
      </c>
      <c r="L53" s="301">
        <f t="shared" si="3"/>
        <v>1837.2769354768016</v>
      </c>
      <c r="P53" s="301">
        <f t="shared" ref="P53:R53" si="90">P104+P155</f>
        <v>4555.2983288696096</v>
      </c>
      <c r="Q53" s="301">
        <f t="shared" si="90"/>
        <v>4690.8330945252783</v>
      </c>
      <c r="R53" s="301">
        <f t="shared" si="90"/>
        <v>12750.722200957576</v>
      </c>
    </row>
    <row r="54" spans="1:20">
      <c r="A54" s="25">
        <v>3</v>
      </c>
      <c r="B54" s="1">
        <v>9</v>
      </c>
      <c r="C54" s="122">
        <v>0</v>
      </c>
      <c r="D54" s="25" t="s">
        <v>191</v>
      </c>
      <c r="E54" s="25"/>
      <c r="F54" s="265">
        <f t="shared" ref="F54" si="91">F105+F156</f>
        <v>19385.208920394554</v>
      </c>
      <c r="H54" s="301">
        <f>'(4) Agric &amp; 3 estates'!T55</f>
        <v>0</v>
      </c>
      <c r="I54" s="301">
        <f t="shared" si="2"/>
        <v>0</v>
      </c>
      <c r="J54" s="301">
        <f t="shared" si="2"/>
        <v>99366.52076441329</v>
      </c>
      <c r="K54" s="296">
        <f t="shared" si="3"/>
        <v>0</v>
      </c>
      <c r="M54" s="301">
        <f t="shared" si="3"/>
        <v>19385.208920394554</v>
      </c>
      <c r="P54" s="301">
        <f t="shared" ref="P54:R54" si="92">P105+P156</f>
        <v>0</v>
      </c>
      <c r="Q54" s="301">
        <f t="shared" si="92"/>
        <v>0</v>
      </c>
      <c r="R54" s="301">
        <f t="shared" si="92"/>
        <v>79981.311844018739</v>
      </c>
    </row>
    <row r="55" spans="1:20">
      <c r="A55" s="25">
        <v>12</v>
      </c>
      <c r="B55" s="1">
        <v>9</v>
      </c>
      <c r="C55" s="122">
        <v>0</v>
      </c>
      <c r="D55" s="25" t="s">
        <v>711</v>
      </c>
      <c r="E55" s="25"/>
      <c r="F55" s="265">
        <f t="shared" ref="F55" si="93">F106+F157</f>
        <v>22025.12514947318</v>
      </c>
      <c r="H55" s="301">
        <f>'(4) Agric &amp; 3 estates'!T56</f>
        <v>40339.2544975583</v>
      </c>
      <c r="I55" s="301">
        <f t="shared" si="2"/>
        <v>29200.657559253857</v>
      </c>
      <c r="J55" s="301">
        <f t="shared" si="2"/>
        <v>48799.23831264671</v>
      </c>
      <c r="K55" s="296">
        <f t="shared" si="3"/>
        <v>22025.12514947318</v>
      </c>
      <c r="P55" s="301">
        <f t="shared" ref="P55:R55" si="94">P106+P157</f>
        <v>18314.129348085116</v>
      </c>
      <c r="Q55" s="301">
        <f t="shared" si="94"/>
        <v>29200.657559253857</v>
      </c>
      <c r="R55" s="301">
        <f t="shared" si="94"/>
        <v>48799.23831264671</v>
      </c>
    </row>
    <row r="56" spans="1:20">
      <c r="A56" s="25">
        <v>13</v>
      </c>
      <c r="B56" s="1">
        <v>9</v>
      </c>
      <c r="C56" s="122">
        <v>0</v>
      </c>
      <c r="D56" s="25" t="s">
        <v>370</v>
      </c>
      <c r="E56" s="25"/>
      <c r="F56" s="265">
        <f t="shared" ref="F56" si="95">F107+F158</f>
        <v>19383.828402566403</v>
      </c>
      <c r="H56" s="301">
        <f>'(4) Agric &amp; 3 estates'!T57</f>
        <v>61447.379657352751</v>
      </c>
      <c r="I56" s="301">
        <f t="shared" si="2"/>
        <v>1015.5965198100106</v>
      </c>
      <c r="J56" s="301">
        <f t="shared" si="2"/>
        <v>42607.307227171252</v>
      </c>
      <c r="K56" s="296">
        <f t="shared" si="3"/>
        <v>19383.828402566403</v>
      </c>
      <c r="P56" s="301">
        <f t="shared" ref="P56:R56" si="96">P107+P158</f>
        <v>42063.55125478634</v>
      </c>
      <c r="Q56" s="301">
        <f t="shared" si="96"/>
        <v>1015.5965198100106</v>
      </c>
      <c r="R56" s="301">
        <f t="shared" si="96"/>
        <v>42607.307227171252</v>
      </c>
    </row>
    <row r="57" spans="1:20">
      <c r="A57" s="25">
        <v>41</v>
      </c>
      <c r="B57" s="1">
        <v>9</v>
      </c>
      <c r="C57" s="122">
        <v>0</v>
      </c>
      <c r="D57" s="221" t="s">
        <v>10</v>
      </c>
      <c r="E57" s="25"/>
      <c r="F57" s="265">
        <f t="shared" ref="F57" si="97">F108+F159</f>
        <v>18112.662615480527</v>
      </c>
      <c r="H57" s="301">
        <f>'(4) Agric &amp; 3 estates'!T58</f>
        <v>31454.930145154074</v>
      </c>
      <c r="I57" s="301">
        <f t="shared" si="2"/>
        <v>3337.5185437288596</v>
      </c>
      <c r="J57" s="301">
        <f t="shared" si="2"/>
        <v>44128.961036013556</v>
      </c>
      <c r="K57" s="296">
        <f t="shared" si="3"/>
        <v>18112.662615480527</v>
      </c>
      <c r="P57" s="301">
        <f t="shared" ref="P57:R57" si="98">P108+P159</f>
        <v>13342.267529673547</v>
      </c>
      <c r="Q57" s="301">
        <f t="shared" si="98"/>
        <v>3337.5185437288596</v>
      </c>
      <c r="R57" s="301">
        <f t="shared" si="98"/>
        <v>44128.961036013556</v>
      </c>
    </row>
    <row r="58" spans="1:20">
      <c r="A58" s="25">
        <v>47</v>
      </c>
      <c r="B58" s="1">
        <v>9</v>
      </c>
      <c r="C58" s="122">
        <v>0</v>
      </c>
      <c r="D58" s="221" t="s">
        <v>721</v>
      </c>
      <c r="E58" s="25"/>
      <c r="F58" s="265">
        <f t="shared" ref="F58" si="99">F109+F160</f>
        <v>37800.369786407478</v>
      </c>
      <c r="H58" s="301">
        <f>'(4) Agric &amp; 3 estates'!T59</f>
        <v>20202.408481902883</v>
      </c>
      <c r="I58" s="301">
        <f t="shared" si="2"/>
        <v>8363.8511350120389</v>
      </c>
      <c r="J58" s="301">
        <f t="shared" si="2"/>
        <v>154634.37548121254</v>
      </c>
      <c r="K58" s="296">
        <f t="shared" si="3"/>
        <v>20202.408481902883</v>
      </c>
      <c r="L58" s="301">
        <f t="shared" si="3"/>
        <v>6671.0262628518758</v>
      </c>
      <c r="M58" s="301">
        <f t="shared" si="3"/>
        <v>10926.93504165272</v>
      </c>
      <c r="P58" s="301">
        <f t="shared" ref="P58:R58" si="100">P109+P160</f>
        <v>0</v>
      </c>
      <c r="Q58" s="301">
        <f t="shared" si="100"/>
        <v>1692.8248721601631</v>
      </c>
      <c r="R58" s="301">
        <f t="shared" si="100"/>
        <v>143707.44043955981</v>
      </c>
    </row>
    <row r="59" spans="1:20">
      <c r="A59" s="52">
        <v>0</v>
      </c>
      <c r="B59" s="11">
        <v>10</v>
      </c>
      <c r="C59" s="126">
        <v>0</v>
      </c>
      <c r="D59" s="52" t="s">
        <v>11</v>
      </c>
      <c r="E59" s="25"/>
      <c r="F59" s="267">
        <f>SUM(F9:F58)</f>
        <v>774299.00656744395</v>
      </c>
      <c r="H59" s="291">
        <f>SUM(H9:H58)</f>
        <v>2171865.1550791338</v>
      </c>
      <c r="I59" s="291">
        <f>SUM(I9:I58)</f>
        <v>97936.010393321063</v>
      </c>
      <c r="J59" s="291">
        <f>SUM(J9:J58)</f>
        <v>1939508.8377703368</v>
      </c>
      <c r="K59" s="267">
        <f t="shared" ref="K59:M59" si="101">SUM(K9:K58)</f>
        <v>699236.0567619378</v>
      </c>
      <c r="L59" s="291">
        <f t="shared" si="101"/>
        <v>11633.280008496089</v>
      </c>
      <c r="M59" s="291">
        <f t="shared" si="101"/>
        <v>63429.66979701021</v>
      </c>
      <c r="N59" s="291"/>
      <c r="P59" s="291">
        <f t="shared" ref="P59:R59" si="102">SUM(P9:P58)</f>
        <v>1472629.0983171954</v>
      </c>
      <c r="Q59" s="291">
        <f t="shared" si="102"/>
        <v>86302.730384824972</v>
      </c>
      <c r="R59" s="291">
        <f t="shared" si="102"/>
        <v>1876079.1679733268</v>
      </c>
      <c r="S59" s="291"/>
      <c r="T59" s="291"/>
    </row>
    <row r="60" spans="1:20">
      <c r="A60" s="25">
        <v>1</v>
      </c>
      <c r="B60" s="1">
        <v>1</v>
      </c>
      <c r="C60" s="203">
        <v>1</v>
      </c>
      <c r="D60" s="25" t="s">
        <v>123</v>
      </c>
      <c r="E60" s="25"/>
      <c r="F60" s="265">
        <f>'(3) Eur Russ 1904 HHs '!BY62</f>
        <v>1063.337373353173</v>
      </c>
      <c r="H60" s="301">
        <f>'(4) Agric &amp; 3 estates'!T61</f>
        <v>1536.6143353122461</v>
      </c>
      <c r="I60" s="301">
        <f>'(4) Agric &amp; 3 estates'!V61</f>
        <v>284.45773511317907</v>
      </c>
      <c r="J60" s="301">
        <f>'(4) Agric &amp; 3 estates'!W61</f>
        <v>2497.613771592426</v>
      </c>
      <c r="K60" s="296">
        <f>MIN(F60,H60)</f>
        <v>1063.337373353173</v>
      </c>
      <c r="N60" s="311"/>
      <c r="P60" s="301">
        <f>MAX(0, H60-K60)</f>
        <v>473.27696195907311</v>
      </c>
      <c r="Q60" s="301">
        <f t="shared" ref="Q60:R60" si="103">MAX(0, I60-L60)</f>
        <v>284.45773511317907</v>
      </c>
      <c r="R60" s="301">
        <f t="shared" si="103"/>
        <v>2497.613771592426</v>
      </c>
    </row>
    <row r="61" spans="1:20">
      <c r="A61" s="25">
        <v>7</v>
      </c>
      <c r="B61" s="1">
        <v>1</v>
      </c>
      <c r="C61" s="203">
        <v>1</v>
      </c>
      <c r="D61" s="25" t="s">
        <v>468</v>
      </c>
      <c r="E61" s="25"/>
      <c r="F61" s="265">
        <f>'(3) Eur Russ 1904 HHs '!BY63</f>
        <v>1439.7808709729281</v>
      </c>
      <c r="H61" s="301">
        <f>'(4) Agric &amp; 3 estates'!T62</f>
        <v>3251.1774257047036</v>
      </c>
      <c r="I61" s="301">
        <f>'(4) Agric &amp; 3 estates'!V62</f>
        <v>166.45955040058118</v>
      </c>
      <c r="J61" s="301">
        <f>'(4) Agric &amp; 3 estates'!W62</f>
        <v>4482.2779608425562</v>
      </c>
      <c r="K61" s="296">
        <f t="shared" ref="K61:K124" si="104">MIN(F61,H61)</f>
        <v>1439.7808709729281</v>
      </c>
      <c r="N61" s="311"/>
      <c r="P61" s="301">
        <f t="shared" ref="P61:P124" si="105">MAX(0, H61-K61)</f>
        <v>1811.3965547317755</v>
      </c>
      <c r="Q61" s="301">
        <f t="shared" ref="Q61:Q124" si="106">MAX(0, I61-L61)</f>
        <v>166.45955040058118</v>
      </c>
      <c r="R61" s="301">
        <f t="shared" ref="R61:R124" si="107">MAX(0, J61-M61)</f>
        <v>4482.2779608425562</v>
      </c>
    </row>
    <row r="62" spans="1:20">
      <c r="A62" s="25">
        <v>26</v>
      </c>
      <c r="B62" s="1">
        <v>1</v>
      </c>
      <c r="C62" s="203">
        <v>1</v>
      </c>
      <c r="D62" s="221" t="s">
        <v>263</v>
      </c>
      <c r="E62" s="25"/>
      <c r="F62" s="265">
        <f>'(3) Eur Russ 1904 HHs '!BY64</f>
        <v>2458.8179331589067</v>
      </c>
      <c r="H62" s="301">
        <f>'(4) Agric &amp; 3 estates'!T63</f>
        <v>5463.5661272023954</v>
      </c>
      <c r="I62" s="301">
        <f>'(4) Agric &amp; 3 estates'!V63</f>
        <v>364.9519407417539</v>
      </c>
      <c r="J62" s="301">
        <f>'(4) Agric &amp; 3 estates'!W63</f>
        <v>7069.4083591783501</v>
      </c>
      <c r="K62" s="296">
        <f t="shared" si="104"/>
        <v>2458.8179331589067</v>
      </c>
      <c r="N62" s="311"/>
      <c r="P62" s="301">
        <f t="shared" si="105"/>
        <v>3004.7481940434886</v>
      </c>
      <c r="Q62" s="301">
        <f t="shared" si="106"/>
        <v>364.9519407417539</v>
      </c>
      <c r="R62" s="301">
        <f t="shared" si="107"/>
        <v>7069.4083591783501</v>
      </c>
    </row>
    <row r="63" spans="1:20">
      <c r="A63" s="25">
        <v>27</v>
      </c>
      <c r="B63" s="1">
        <v>1</v>
      </c>
      <c r="C63" s="203">
        <v>1</v>
      </c>
      <c r="D63" s="221" t="s">
        <v>479</v>
      </c>
      <c r="E63" s="25"/>
      <c r="F63" s="265">
        <f>'(3) Eur Russ 1904 HHs '!BY65</f>
        <v>634.74100350633421</v>
      </c>
      <c r="H63" s="301">
        <f>'(4) Agric &amp; 3 estates'!T64</f>
        <v>882.99397772505631</v>
      </c>
      <c r="I63" s="301">
        <f>'(4) Agric &amp; 3 estates'!V64</f>
        <v>202.34461328968507</v>
      </c>
      <c r="J63" s="301">
        <f>'(4) Agric &amp; 3 estates'!W64</f>
        <v>2389.6220356449494</v>
      </c>
      <c r="K63" s="296">
        <f t="shared" si="104"/>
        <v>634.74100350633421</v>
      </c>
      <c r="N63" s="311"/>
      <c r="P63" s="301">
        <f t="shared" si="105"/>
        <v>248.2529742187221</v>
      </c>
      <c r="Q63" s="301">
        <f t="shared" si="106"/>
        <v>202.34461328968507</v>
      </c>
      <c r="R63" s="301">
        <f t="shared" si="107"/>
        <v>2389.6220356449494</v>
      </c>
    </row>
    <row r="64" spans="1:20">
      <c r="A64" s="25">
        <v>34</v>
      </c>
      <c r="B64" s="1">
        <v>1</v>
      </c>
      <c r="C64" s="203">
        <v>1</v>
      </c>
      <c r="D64" s="221" t="s">
        <v>716</v>
      </c>
      <c r="E64" s="25"/>
      <c r="F64" s="265">
        <f>'(3) Eur Russ 1904 HHs '!BY66</f>
        <v>2098.7682689869089</v>
      </c>
      <c r="H64" s="301">
        <f>'(4) Agric &amp; 3 estates'!T65</f>
        <v>5328.9843749738593</v>
      </c>
      <c r="I64" s="301">
        <f>'(4) Agric &amp; 3 estates'!V65</f>
        <v>299.63958755025959</v>
      </c>
      <c r="J64" s="301">
        <f>'(4) Agric &amp; 3 estates'!W65</f>
        <v>5658.3334862827569</v>
      </c>
      <c r="K64" s="296">
        <f t="shared" si="104"/>
        <v>2098.7682689869089</v>
      </c>
      <c r="N64" s="311"/>
      <c r="P64" s="301">
        <f t="shared" si="105"/>
        <v>3230.2161059869504</v>
      </c>
      <c r="Q64" s="301">
        <f t="shared" si="106"/>
        <v>299.63958755025959</v>
      </c>
      <c r="R64" s="301">
        <f t="shared" si="107"/>
        <v>5658.3334862827569</v>
      </c>
    </row>
    <row r="65" spans="1:18">
      <c r="A65" s="25">
        <v>37</v>
      </c>
      <c r="B65" s="1">
        <v>1</v>
      </c>
      <c r="C65" s="203">
        <v>1</v>
      </c>
      <c r="D65" s="221" t="s">
        <v>486</v>
      </c>
      <c r="E65" s="25"/>
      <c r="F65" s="265">
        <f>'(3) Eur Russ 1904 HHs '!BY67</f>
        <v>40900.020511090777</v>
      </c>
      <c r="H65" s="301">
        <f>'(4) Agric &amp; 3 estates'!T66</f>
        <v>128540.19723988669</v>
      </c>
      <c r="I65" s="301">
        <f>'(4) Agric &amp; 3 estates'!V66</f>
        <v>12282.325713245817</v>
      </c>
      <c r="J65" s="301">
        <f>'(4) Agric &amp; 3 estates'!W66</f>
        <v>47751.863374134504</v>
      </c>
      <c r="K65" s="296">
        <f t="shared" si="104"/>
        <v>40900.020511090777</v>
      </c>
      <c r="N65" s="311"/>
      <c r="P65" s="301">
        <f t="shared" si="105"/>
        <v>87640.176728795923</v>
      </c>
      <c r="Q65" s="301">
        <f t="shared" si="106"/>
        <v>12282.325713245817</v>
      </c>
      <c r="R65" s="301">
        <f t="shared" si="107"/>
        <v>47751.863374134504</v>
      </c>
    </row>
    <row r="66" spans="1:18">
      <c r="A66" s="25">
        <v>10</v>
      </c>
      <c r="B66" s="1">
        <v>2</v>
      </c>
      <c r="C66" s="203">
        <v>1</v>
      </c>
      <c r="D66" s="25" t="s">
        <v>561</v>
      </c>
      <c r="E66" s="25"/>
      <c r="F66" s="265">
        <f>'(3) Eur Russ 1904 HHs '!BY68</f>
        <v>1865.1725488462653</v>
      </c>
      <c r="H66" s="301">
        <f>'(4) Agric &amp; 3 estates'!T67</f>
        <v>6666.3850374424583</v>
      </c>
      <c r="I66" s="301">
        <f>'(4) Agric &amp; 3 estates'!V67</f>
        <v>171.34262856579056</v>
      </c>
      <c r="J66" s="301">
        <f>'(4) Agric &amp; 3 estates'!W67</f>
        <v>5836.4100194076782</v>
      </c>
      <c r="K66" s="296">
        <f t="shared" si="104"/>
        <v>1865.1725488462653</v>
      </c>
      <c r="N66" s="311"/>
      <c r="P66" s="301">
        <f t="shared" si="105"/>
        <v>4801.212488596193</v>
      </c>
      <c r="Q66" s="301">
        <f t="shared" si="106"/>
        <v>171.34262856579056</v>
      </c>
      <c r="R66" s="301">
        <f t="shared" si="107"/>
        <v>5836.4100194076782</v>
      </c>
    </row>
    <row r="67" spans="1:18">
      <c r="A67" s="25">
        <v>14</v>
      </c>
      <c r="B67" s="1">
        <v>2</v>
      </c>
      <c r="C67" s="203">
        <v>1</v>
      </c>
      <c r="D67" s="25" t="s">
        <v>649</v>
      </c>
      <c r="E67" s="25"/>
      <c r="F67" s="265">
        <f>'(3) Eur Russ 1904 HHs '!BY69</f>
        <v>4742.3692535589716</v>
      </c>
      <c r="H67" s="301">
        <f>'(4) Agric &amp; 3 estates'!T68</f>
        <v>13626.377431254416</v>
      </c>
      <c r="I67" s="301">
        <f>'(4) Agric &amp; 3 estates'!V68</f>
        <v>562.63343447015541</v>
      </c>
      <c r="J67" s="301">
        <f>'(4) Agric &amp; 3 estates'!W68</f>
        <v>10382.933926717458</v>
      </c>
      <c r="K67" s="296">
        <f t="shared" si="104"/>
        <v>4742.3692535589716</v>
      </c>
      <c r="N67" s="311"/>
      <c r="P67" s="301">
        <f t="shared" si="105"/>
        <v>8884.008177695443</v>
      </c>
      <c r="Q67" s="301">
        <f t="shared" si="106"/>
        <v>562.63343447015541</v>
      </c>
      <c r="R67" s="301">
        <f t="shared" si="107"/>
        <v>10382.933926717458</v>
      </c>
    </row>
    <row r="68" spans="1:18">
      <c r="A68" s="25">
        <v>28</v>
      </c>
      <c r="B68" s="1">
        <v>2</v>
      </c>
      <c r="C68" s="203">
        <v>1</v>
      </c>
      <c r="D68" s="221" t="s">
        <v>250</v>
      </c>
      <c r="E68" s="25"/>
      <c r="F68" s="265">
        <f>'(3) Eur Russ 1904 HHs '!BY70</f>
        <v>4466.0708839984354</v>
      </c>
      <c r="H68" s="301">
        <f>'(4) Agric &amp; 3 estates'!T69</f>
        <v>1532.9596316357465</v>
      </c>
      <c r="I68" s="301">
        <f>'(4) Agric &amp; 3 estates'!V69</f>
        <v>2141.9828202543486</v>
      </c>
      <c r="J68" s="301">
        <f>'(4) Agric &amp; 3 estates'!W69</f>
        <v>17025.60250887413</v>
      </c>
      <c r="K68" s="296">
        <f t="shared" si="104"/>
        <v>1532.9596316357465</v>
      </c>
      <c r="L68" s="301">
        <f t="shared" ref="L68:L109" si="108">MIN(F68-K68, I68)</f>
        <v>2141.9828202543486</v>
      </c>
      <c r="M68" s="301">
        <f>MIN(J68, MAX(0, F68-K68-L68))</f>
        <v>791.12843210834035</v>
      </c>
      <c r="N68" s="311"/>
      <c r="P68" s="301">
        <f t="shared" si="105"/>
        <v>0</v>
      </c>
      <c r="Q68" s="301">
        <f t="shared" si="106"/>
        <v>0</v>
      </c>
      <c r="R68" s="301">
        <f t="shared" si="107"/>
        <v>16234.47407676579</v>
      </c>
    </row>
    <row r="69" spans="1:18">
      <c r="A69" s="25">
        <v>31</v>
      </c>
      <c r="B69" s="1">
        <v>2</v>
      </c>
      <c r="C69" s="203">
        <v>1</v>
      </c>
      <c r="D69" s="221" t="s">
        <v>606</v>
      </c>
      <c r="E69" s="25"/>
      <c r="F69" s="265">
        <f>'(3) Eur Russ 1904 HHs '!BY71</f>
        <v>4624.9766816908514</v>
      </c>
      <c r="H69" s="301">
        <f>'(4) Agric &amp; 3 estates'!T70</f>
        <v>13269.991988288379</v>
      </c>
      <c r="I69" s="301">
        <f>'(4) Agric &amp; 3 estates'!V70</f>
        <v>489.5040982516839</v>
      </c>
      <c r="J69" s="301">
        <f>'(4) Agric &amp; 3 estates'!W70</f>
        <v>11153.837250493489</v>
      </c>
      <c r="K69" s="296">
        <f t="shared" si="104"/>
        <v>4624.9766816908514</v>
      </c>
      <c r="N69" s="311"/>
      <c r="P69" s="301">
        <f t="shared" si="105"/>
        <v>8645.0153065975283</v>
      </c>
      <c r="Q69" s="301">
        <f t="shared" si="106"/>
        <v>489.5040982516839</v>
      </c>
      <c r="R69" s="301">
        <f t="shared" si="107"/>
        <v>11153.837250493489</v>
      </c>
    </row>
    <row r="70" spans="1:18">
      <c r="A70" s="25">
        <v>36</v>
      </c>
      <c r="B70" s="1">
        <v>2</v>
      </c>
      <c r="C70" s="203">
        <v>1</v>
      </c>
      <c r="D70" s="221" t="s">
        <v>613</v>
      </c>
      <c r="E70" s="25"/>
      <c r="F70" s="265">
        <f>'(3) Eur Russ 1904 HHs '!BY72</f>
        <v>4618.3240559243977</v>
      </c>
      <c r="H70" s="301">
        <f>'(4) Agric &amp; 3 estates'!T71</f>
        <v>6706.9557761995138</v>
      </c>
      <c r="I70" s="301">
        <f>'(4) Agric &amp; 3 estates'!V71</f>
        <v>421.68550278531751</v>
      </c>
      <c r="J70" s="301">
        <f>'(4) Agric &amp; 3 estates'!W71</f>
        <v>14469.31922998365</v>
      </c>
      <c r="K70" s="296">
        <f t="shared" si="104"/>
        <v>4618.3240559243977</v>
      </c>
      <c r="N70" s="311"/>
      <c r="P70" s="301">
        <f t="shared" si="105"/>
        <v>2088.6317202751161</v>
      </c>
      <c r="Q70" s="301">
        <f t="shared" si="106"/>
        <v>421.68550278531751</v>
      </c>
      <c r="R70" s="301">
        <f t="shared" si="107"/>
        <v>14469.31922998365</v>
      </c>
    </row>
    <row r="71" spans="1:18">
      <c r="A71" s="25">
        <v>45</v>
      </c>
      <c r="B71" s="1">
        <v>2</v>
      </c>
      <c r="C71" s="203">
        <v>1</v>
      </c>
      <c r="D71" s="221" t="s">
        <v>406</v>
      </c>
      <c r="E71" s="25"/>
      <c r="F71" s="265">
        <f>'(3) Eur Russ 1904 HHs '!BY73</f>
        <v>4658.6941568044222</v>
      </c>
      <c r="H71" s="301">
        <f>'(4) Agric &amp; 3 estates'!T72</f>
        <v>10196.673576048513</v>
      </c>
      <c r="I71" s="301">
        <f>'(4) Agric &amp; 3 estates'!V72</f>
        <v>427.48664447814161</v>
      </c>
      <c r="J71" s="301">
        <f>'(4) Agric &amp; 3 estates'!W72</f>
        <v>9529.2459063934693</v>
      </c>
      <c r="K71" s="296">
        <f t="shared" si="104"/>
        <v>4658.6941568044222</v>
      </c>
      <c r="N71" s="311"/>
      <c r="P71" s="301">
        <f t="shared" si="105"/>
        <v>5537.9794192440913</v>
      </c>
      <c r="Q71" s="301">
        <f t="shared" si="106"/>
        <v>427.48664447814161</v>
      </c>
      <c r="R71" s="301">
        <f t="shared" si="107"/>
        <v>9529.2459063934693</v>
      </c>
    </row>
    <row r="72" spans="1:18">
      <c r="A72" s="25">
        <v>6</v>
      </c>
      <c r="B72" s="1">
        <v>3</v>
      </c>
      <c r="C72" s="203">
        <v>1</v>
      </c>
      <c r="D72" s="25" t="s">
        <v>467</v>
      </c>
      <c r="E72" s="25"/>
      <c r="F72" s="265">
        <f>'(3) Eur Russ 1904 HHs '!BY74</f>
        <v>3728.4115104113675</v>
      </c>
      <c r="H72" s="301">
        <f>'(4) Agric &amp; 3 estates'!T73</f>
        <v>18634.883793824036</v>
      </c>
      <c r="I72" s="301">
        <f>'(4) Agric &amp; 3 estates'!V73</f>
        <v>379.04894907727339</v>
      </c>
      <c r="J72" s="301">
        <f>'(4) Agric &amp; 3 estates'!W73</f>
        <v>11523.536409503466</v>
      </c>
      <c r="K72" s="296">
        <f t="shared" si="104"/>
        <v>3728.4115104113675</v>
      </c>
      <c r="N72" s="311"/>
      <c r="P72" s="301">
        <f t="shared" si="105"/>
        <v>14906.472283412668</v>
      </c>
      <c r="Q72" s="301">
        <f t="shared" si="106"/>
        <v>379.04894907727339</v>
      </c>
      <c r="R72" s="301">
        <f t="shared" si="107"/>
        <v>11523.536409503466</v>
      </c>
    </row>
    <row r="73" spans="1:18">
      <c r="A73" s="25">
        <v>15</v>
      </c>
      <c r="B73" s="1">
        <v>3</v>
      </c>
      <c r="C73" s="203">
        <v>1</v>
      </c>
      <c r="D73" s="25" t="s">
        <v>650</v>
      </c>
      <c r="E73" s="25"/>
      <c r="F73" s="265">
        <f>'(3) Eur Russ 1904 HHs '!BY75</f>
        <v>1687.7079151731327</v>
      </c>
      <c r="H73" s="301">
        <f>'(4) Agric &amp; 3 estates'!T74</f>
        <v>4271.7369835143381</v>
      </c>
      <c r="I73" s="301">
        <f>'(4) Agric &amp; 3 estates'!V74</f>
        <v>178.78487419818583</v>
      </c>
      <c r="J73" s="301">
        <f>'(4) Agric &amp; 3 estates'!W74</f>
        <v>9383.3102156241184</v>
      </c>
      <c r="K73" s="296">
        <f t="shared" si="104"/>
        <v>1687.7079151731327</v>
      </c>
      <c r="N73" s="311"/>
      <c r="P73" s="301">
        <f t="shared" si="105"/>
        <v>2584.0290683412054</v>
      </c>
      <c r="Q73" s="301">
        <f t="shared" si="106"/>
        <v>178.78487419818583</v>
      </c>
      <c r="R73" s="301">
        <f t="shared" si="107"/>
        <v>9383.3102156241184</v>
      </c>
    </row>
    <row r="74" spans="1:18">
      <c r="A74" s="25">
        <v>18</v>
      </c>
      <c r="B74" s="1">
        <v>3</v>
      </c>
      <c r="C74" s="203">
        <v>1</v>
      </c>
      <c r="D74" s="25" t="s">
        <v>475</v>
      </c>
      <c r="E74" s="25"/>
      <c r="F74" s="265">
        <f>'(3) Eur Russ 1904 HHs '!BY76</f>
        <v>2191.4910504336817</v>
      </c>
      <c r="H74" s="301">
        <f>'(4) Agric &amp; 3 estates'!T75</f>
        <v>6140.9563226111914</v>
      </c>
      <c r="I74" s="301">
        <f>'(4) Agric &amp; 3 estates'!V75</f>
        <v>208.04437372756567</v>
      </c>
      <c r="J74" s="301">
        <f>'(4) Agric &amp; 3 estates'!W75</f>
        <v>8840.5185543727748</v>
      </c>
      <c r="K74" s="296">
        <f t="shared" si="104"/>
        <v>2191.4910504336817</v>
      </c>
      <c r="N74" s="311"/>
      <c r="P74" s="301">
        <f t="shared" si="105"/>
        <v>3949.4652721775096</v>
      </c>
      <c r="Q74" s="301">
        <f t="shared" si="106"/>
        <v>208.04437372756567</v>
      </c>
      <c r="R74" s="301">
        <f t="shared" si="107"/>
        <v>8840.5185543727748</v>
      </c>
    </row>
    <row r="75" spans="1:18">
      <c r="A75" s="25">
        <v>24</v>
      </c>
      <c r="B75" s="1">
        <v>3</v>
      </c>
      <c r="C75" s="203">
        <v>1</v>
      </c>
      <c r="D75" s="221" t="s">
        <v>75</v>
      </c>
      <c r="E75" s="25"/>
      <c r="F75" s="265">
        <f>'(3) Eur Russ 1904 HHs '!BY77</f>
        <v>21994.058027481493</v>
      </c>
      <c r="H75" s="301">
        <f>'(4) Agric &amp; 3 estates'!T76</f>
        <v>82023.700222897198</v>
      </c>
      <c r="I75" s="301">
        <f>'(4) Agric &amp; 3 estates'!V76</f>
        <v>3385.1990665880626</v>
      </c>
      <c r="J75" s="301">
        <f>'(4) Agric &amp; 3 estates'!W76</f>
        <v>31317.406507586937</v>
      </c>
      <c r="K75" s="296">
        <f t="shared" si="104"/>
        <v>21994.058027481493</v>
      </c>
      <c r="N75" s="311"/>
      <c r="P75" s="301">
        <f t="shared" si="105"/>
        <v>60029.642195415705</v>
      </c>
      <c r="Q75" s="301">
        <f t="shared" si="106"/>
        <v>3385.1990665880626</v>
      </c>
      <c r="R75" s="301">
        <f t="shared" si="107"/>
        <v>31317.406507586937</v>
      </c>
    </row>
    <row r="76" spans="1:18">
      <c r="A76" s="25">
        <v>25</v>
      </c>
      <c r="B76" s="1">
        <v>3</v>
      </c>
      <c r="C76" s="203">
        <v>1</v>
      </c>
      <c r="D76" s="221" t="s">
        <v>262</v>
      </c>
      <c r="E76" s="25"/>
      <c r="F76" s="265">
        <f>'(3) Eur Russ 1904 HHs '!BY78</f>
        <v>3943.0697749050337</v>
      </c>
      <c r="H76" s="301">
        <f>'(4) Agric &amp; 3 estates'!T77</f>
        <v>11167.786105657407</v>
      </c>
      <c r="I76" s="301">
        <f>'(4) Agric &amp; 3 estates'!V77</f>
        <v>430.83181455342043</v>
      </c>
      <c r="J76" s="301">
        <f>'(4) Agric &amp; 3 estates'!W77</f>
        <v>9339.4195724008914</v>
      </c>
      <c r="K76" s="296">
        <f t="shared" si="104"/>
        <v>3943.0697749050337</v>
      </c>
      <c r="N76" s="311"/>
      <c r="P76" s="301">
        <f t="shared" si="105"/>
        <v>7224.7163307523733</v>
      </c>
      <c r="Q76" s="301">
        <f t="shared" si="106"/>
        <v>430.83181455342043</v>
      </c>
      <c r="R76" s="301">
        <f t="shared" si="107"/>
        <v>9339.4195724008914</v>
      </c>
    </row>
    <row r="77" spans="1:18">
      <c r="A77" s="25">
        <v>40</v>
      </c>
      <c r="B77" s="1">
        <v>3</v>
      </c>
      <c r="C77" s="203">
        <v>1</v>
      </c>
      <c r="D77" s="221" t="s">
        <v>640</v>
      </c>
      <c r="E77" s="25"/>
      <c r="F77" s="265">
        <f>'(3) Eur Russ 1904 HHs '!BY79</f>
        <v>2721.5292163611862</v>
      </c>
      <c r="H77" s="301">
        <f>'(4) Agric &amp; 3 estates'!T78</f>
        <v>6896.1483573117457</v>
      </c>
      <c r="I77" s="301">
        <f>'(4) Agric &amp; 3 estates'!V78</f>
        <v>170.83566005123797</v>
      </c>
      <c r="J77" s="301">
        <f>'(4) Agric &amp; 3 estates'!W78</f>
        <v>9364.822930517912</v>
      </c>
      <c r="K77" s="296">
        <f t="shared" si="104"/>
        <v>2721.5292163611862</v>
      </c>
      <c r="N77" s="311"/>
      <c r="P77" s="301">
        <f t="shared" si="105"/>
        <v>4174.6191409505591</v>
      </c>
      <c r="Q77" s="301">
        <f t="shared" si="106"/>
        <v>170.83566005123797</v>
      </c>
      <c r="R77" s="301">
        <f t="shared" si="107"/>
        <v>9364.822930517912</v>
      </c>
    </row>
    <row r="78" spans="1:18">
      <c r="A78" s="25">
        <v>43</v>
      </c>
      <c r="B78" s="1">
        <v>3</v>
      </c>
      <c r="C78" s="203">
        <v>1</v>
      </c>
      <c r="D78" s="221" t="s">
        <v>719</v>
      </c>
      <c r="E78" s="25"/>
      <c r="F78" s="265">
        <f>'(3) Eur Russ 1904 HHs '!BY80</f>
        <v>3384.7182118986657</v>
      </c>
      <c r="H78" s="301">
        <f>'(4) Agric &amp; 3 estates'!T79</f>
        <v>11042.052277905426</v>
      </c>
      <c r="I78" s="301">
        <f>'(4) Agric &amp; 3 estates'!V79</f>
        <v>309.0253212900646</v>
      </c>
      <c r="J78" s="301">
        <f>'(4) Agric &amp; 3 estates'!W79</f>
        <v>11697.065548878192</v>
      </c>
      <c r="K78" s="296">
        <f t="shared" si="104"/>
        <v>3384.7182118986657</v>
      </c>
      <c r="N78" s="311"/>
      <c r="P78" s="301">
        <f t="shared" si="105"/>
        <v>7657.3340660067606</v>
      </c>
      <c r="Q78" s="301">
        <f t="shared" si="106"/>
        <v>309.0253212900646</v>
      </c>
      <c r="R78" s="301">
        <f t="shared" si="107"/>
        <v>11697.065548878192</v>
      </c>
    </row>
    <row r="79" spans="1:18">
      <c r="A79" s="25">
        <v>50</v>
      </c>
      <c r="B79" s="1">
        <v>3</v>
      </c>
      <c r="C79" s="203">
        <v>1</v>
      </c>
      <c r="D79" s="221" t="s">
        <v>276</v>
      </c>
      <c r="E79" s="25"/>
      <c r="F79" s="265">
        <f>'(3) Eur Russ 1904 HHs '!BY81</f>
        <v>4059.4845100465463</v>
      </c>
      <c r="H79" s="301">
        <f>'(4) Agric &amp; 3 estates'!T80</f>
        <v>13651.099989497752</v>
      </c>
      <c r="I79" s="301">
        <f>'(4) Agric &amp; 3 estates'!V80</f>
        <v>420.56326887488285</v>
      </c>
      <c r="J79" s="301">
        <f>'(4) Agric &amp; 3 estates'!W80</f>
        <v>10631.741726426611</v>
      </c>
      <c r="K79" s="296">
        <f t="shared" si="104"/>
        <v>4059.4845100465463</v>
      </c>
      <c r="N79" s="311"/>
      <c r="P79" s="301">
        <f t="shared" si="105"/>
        <v>9591.6154794512058</v>
      </c>
      <c r="Q79" s="301">
        <f t="shared" si="106"/>
        <v>420.56326887488285</v>
      </c>
      <c r="R79" s="301">
        <f t="shared" si="107"/>
        <v>10631.741726426611</v>
      </c>
    </row>
    <row r="80" spans="1:18">
      <c r="A80" s="25">
        <v>9</v>
      </c>
      <c r="B80" s="1">
        <v>4</v>
      </c>
      <c r="C80" s="203">
        <v>1</v>
      </c>
      <c r="D80" s="25" t="s">
        <v>560</v>
      </c>
      <c r="E80" s="25"/>
      <c r="F80" s="265">
        <f>'(3) Eur Russ 1904 HHs '!BY82</f>
        <v>3973.2125766590748</v>
      </c>
      <c r="H80" s="301">
        <f>'(4) Agric &amp; 3 estates'!T81</f>
        <v>12957.594673840009</v>
      </c>
      <c r="I80" s="301">
        <f>'(4) Agric &amp; 3 estates'!V81</f>
        <v>225.27533912663381</v>
      </c>
      <c r="J80" s="301">
        <f>'(4) Agric &amp; 3 estates'!W81</f>
        <v>9651.0392749593648</v>
      </c>
      <c r="K80" s="296">
        <f t="shared" si="104"/>
        <v>3973.2125766590748</v>
      </c>
      <c r="N80" s="311"/>
      <c r="P80" s="301">
        <f t="shared" si="105"/>
        <v>8984.3820971809346</v>
      </c>
      <c r="Q80" s="301">
        <f t="shared" si="106"/>
        <v>225.27533912663381</v>
      </c>
      <c r="R80" s="301">
        <f t="shared" si="107"/>
        <v>9651.0392749593648</v>
      </c>
    </row>
    <row r="81" spans="1:18">
      <c r="A81" s="25">
        <v>20</v>
      </c>
      <c r="B81" s="1">
        <v>4</v>
      </c>
      <c r="C81" s="203">
        <v>1</v>
      </c>
      <c r="D81" s="222" t="s">
        <v>476</v>
      </c>
      <c r="E81" s="25"/>
      <c r="F81" s="265">
        <f>'(3) Eur Russ 1904 HHs '!BY83</f>
        <v>3933.359538117053</v>
      </c>
      <c r="H81" s="301">
        <f>'(4) Agric &amp; 3 estates'!T82</f>
        <v>14660.256765263188</v>
      </c>
      <c r="I81" s="301">
        <f>'(4) Agric &amp; 3 estates'!V82</f>
        <v>212.67182723262385</v>
      </c>
      <c r="J81" s="301">
        <f>'(4) Agric &amp; 3 estates'!W82</f>
        <v>12553.940528107654</v>
      </c>
      <c r="K81" s="296">
        <f t="shared" si="104"/>
        <v>3933.359538117053</v>
      </c>
      <c r="N81" s="311"/>
      <c r="P81" s="301">
        <f t="shared" si="105"/>
        <v>10726.897227146135</v>
      </c>
      <c r="Q81" s="301">
        <f t="shared" si="106"/>
        <v>212.67182723262385</v>
      </c>
      <c r="R81" s="301">
        <f t="shared" si="107"/>
        <v>12553.940528107654</v>
      </c>
    </row>
    <row r="82" spans="1:18">
      <c r="A82" s="25">
        <v>29</v>
      </c>
      <c r="B82" s="1">
        <v>4</v>
      </c>
      <c r="C82" s="203">
        <v>1</v>
      </c>
      <c r="D82" s="221" t="s">
        <v>251</v>
      </c>
      <c r="E82" s="25"/>
      <c r="F82" s="265">
        <f>'(3) Eur Russ 1904 HHs '!BY84</f>
        <v>4850.2522808756157</v>
      </c>
      <c r="H82" s="301">
        <f>'(4) Agric &amp; 3 estates'!T83</f>
        <v>15920.735582423047</v>
      </c>
      <c r="I82" s="301">
        <f>'(4) Agric &amp; 3 estates'!V83</f>
        <v>346.45182283069084</v>
      </c>
      <c r="J82" s="301">
        <f>'(4) Agric &amp; 3 estates'!W83</f>
        <v>20277.88325483165</v>
      </c>
      <c r="K82" s="296">
        <f t="shared" si="104"/>
        <v>4850.2522808756157</v>
      </c>
      <c r="N82" s="311"/>
      <c r="P82" s="301">
        <f t="shared" si="105"/>
        <v>11070.483301547432</v>
      </c>
      <c r="Q82" s="301">
        <f t="shared" si="106"/>
        <v>346.45182283069084</v>
      </c>
      <c r="R82" s="301">
        <f t="shared" si="107"/>
        <v>20277.88325483165</v>
      </c>
    </row>
    <row r="83" spans="1:18">
      <c r="A83" s="25">
        <v>30</v>
      </c>
      <c r="B83" s="1">
        <v>4</v>
      </c>
      <c r="C83" s="203">
        <v>1</v>
      </c>
      <c r="D83" s="221" t="s">
        <v>453</v>
      </c>
      <c r="E83" s="25"/>
      <c r="F83" s="265">
        <f>'(3) Eur Russ 1904 HHs '!BY85</f>
        <v>2379.0699851095032</v>
      </c>
      <c r="H83" s="301">
        <f>'(4) Agric &amp; 3 estates'!T84</f>
        <v>7543.5553489926424</v>
      </c>
      <c r="I83" s="301">
        <f>'(4) Agric &amp; 3 estates'!V84</f>
        <v>280.50588596169814</v>
      </c>
      <c r="J83" s="301">
        <f>'(4) Agric &amp; 3 estates'!W84</f>
        <v>7505.5306257322745</v>
      </c>
      <c r="K83" s="296">
        <f t="shared" si="104"/>
        <v>2379.0699851095032</v>
      </c>
      <c r="N83" s="311"/>
      <c r="P83" s="301">
        <f t="shared" si="105"/>
        <v>5164.4853638831391</v>
      </c>
      <c r="Q83" s="301">
        <f t="shared" si="106"/>
        <v>280.50588596169814</v>
      </c>
      <c r="R83" s="301">
        <f t="shared" si="107"/>
        <v>7505.5306257322745</v>
      </c>
    </row>
    <row r="84" spans="1:18">
      <c r="A84" s="25">
        <v>35</v>
      </c>
      <c r="B84" s="1">
        <v>4</v>
      </c>
      <c r="C84" s="203">
        <v>1</v>
      </c>
      <c r="D84" s="221" t="s">
        <v>717</v>
      </c>
      <c r="E84" s="25"/>
      <c r="F84" s="265">
        <f>'(3) Eur Russ 1904 HHs '!BY86</f>
        <v>2323.5287308296174</v>
      </c>
      <c r="H84" s="301">
        <f>'(4) Agric &amp; 3 estates'!T85</f>
        <v>10469.757987178215</v>
      </c>
      <c r="I84" s="301">
        <f>'(4) Agric &amp; 3 estates'!V85</f>
        <v>176.63699055589348</v>
      </c>
      <c r="J84" s="301">
        <f>'(4) Agric &amp; 3 estates'!W85</f>
        <v>8409.5712352629398</v>
      </c>
      <c r="K84" s="296">
        <f t="shared" si="104"/>
        <v>2323.5287308296174</v>
      </c>
      <c r="N84" s="311"/>
      <c r="P84" s="301">
        <f t="shared" si="105"/>
        <v>8146.2292563485971</v>
      </c>
      <c r="Q84" s="301">
        <f t="shared" si="106"/>
        <v>176.63699055589348</v>
      </c>
      <c r="R84" s="301">
        <f t="shared" si="107"/>
        <v>8409.5712352629398</v>
      </c>
    </row>
    <row r="85" spans="1:18">
      <c r="A85" s="25">
        <v>38</v>
      </c>
      <c r="B85" s="1">
        <v>4</v>
      </c>
      <c r="C85" s="203">
        <v>1</v>
      </c>
      <c r="D85" s="221" t="s">
        <v>487</v>
      </c>
      <c r="E85" s="25"/>
      <c r="F85" s="265">
        <f>'(3) Eur Russ 1904 HHs '!BY87</f>
        <v>12956.978597729338</v>
      </c>
      <c r="H85" s="301">
        <f>'(4) Agric &amp; 3 estates'!T86</f>
        <v>23963.240356054768</v>
      </c>
      <c r="I85" s="301">
        <f>'(4) Agric &amp; 3 estates'!V86</f>
        <v>1166.7105837450208</v>
      </c>
      <c r="J85" s="301">
        <f>'(4) Agric &amp; 3 estates'!W86</f>
        <v>31395.571834266295</v>
      </c>
      <c r="K85" s="296">
        <f t="shared" si="104"/>
        <v>12956.978597729338</v>
      </c>
      <c r="N85" s="311"/>
      <c r="P85" s="301">
        <f t="shared" si="105"/>
        <v>11006.26175832543</v>
      </c>
      <c r="Q85" s="301">
        <f t="shared" si="106"/>
        <v>1166.7105837450208</v>
      </c>
      <c r="R85" s="301">
        <f t="shared" si="107"/>
        <v>31395.571834266295</v>
      </c>
    </row>
    <row r="86" spans="1:18">
      <c r="A86" s="25">
        <v>39</v>
      </c>
      <c r="B86" s="1">
        <v>4</v>
      </c>
      <c r="C86" s="203">
        <v>1</v>
      </c>
      <c r="D86" s="221" t="s">
        <v>488</v>
      </c>
      <c r="E86" s="25"/>
      <c r="F86" s="265">
        <f>'(3) Eur Russ 1904 HHs '!BY88</f>
        <v>3035.0200443908252</v>
      </c>
      <c r="H86" s="301">
        <f>'(4) Agric &amp; 3 estates'!T87</f>
        <v>7351.4169087215023</v>
      </c>
      <c r="I86" s="301">
        <f>'(4) Agric &amp; 3 estates'!V87</f>
        <v>307.28684982541051</v>
      </c>
      <c r="J86" s="301">
        <f>'(4) Agric &amp; 3 estates'!W87</f>
        <v>8202.9213115149396</v>
      </c>
      <c r="K86" s="296">
        <f t="shared" si="104"/>
        <v>3035.0200443908252</v>
      </c>
      <c r="N86" s="311"/>
      <c r="P86" s="301">
        <f t="shared" si="105"/>
        <v>4316.3968643306771</v>
      </c>
      <c r="Q86" s="301">
        <f t="shared" si="106"/>
        <v>307.28684982541051</v>
      </c>
      <c r="R86" s="301">
        <f t="shared" si="107"/>
        <v>8202.9213115149396</v>
      </c>
    </row>
    <row r="87" spans="1:18">
      <c r="A87" s="25">
        <v>42</v>
      </c>
      <c r="B87" s="1">
        <v>4</v>
      </c>
      <c r="C87" s="203">
        <v>1</v>
      </c>
      <c r="D87" s="221" t="s">
        <v>718</v>
      </c>
      <c r="E87" s="25"/>
      <c r="F87" s="265">
        <f>'(3) Eur Russ 1904 HHs '!BY89</f>
        <v>4506.1956006210521</v>
      </c>
      <c r="H87" s="301">
        <f>'(4) Agric &amp; 3 estates'!T88</f>
        <v>17066.114123060484</v>
      </c>
      <c r="I87" s="301">
        <f>'(4) Agric &amp; 3 estates'!V88</f>
        <v>282.02575414882068</v>
      </c>
      <c r="J87" s="301">
        <f>'(4) Agric &amp; 3 estates'!W88</f>
        <v>14877.244867999811</v>
      </c>
      <c r="K87" s="296">
        <f t="shared" si="104"/>
        <v>4506.1956006210521</v>
      </c>
      <c r="N87" s="311"/>
      <c r="P87" s="301">
        <f t="shared" si="105"/>
        <v>12559.918522439431</v>
      </c>
      <c r="Q87" s="301">
        <f t="shared" si="106"/>
        <v>282.02575414882068</v>
      </c>
      <c r="R87" s="301">
        <f t="shared" si="107"/>
        <v>14877.244867999811</v>
      </c>
    </row>
    <row r="88" spans="1:18">
      <c r="A88" s="25">
        <v>44</v>
      </c>
      <c r="B88" s="1">
        <v>4</v>
      </c>
      <c r="C88" s="203">
        <v>1</v>
      </c>
      <c r="D88" s="221" t="s">
        <v>449</v>
      </c>
      <c r="E88" s="25"/>
      <c r="F88" s="265">
        <f>'(3) Eur Russ 1904 HHs '!BY90</f>
        <v>3060.9344354711266</v>
      </c>
      <c r="H88" s="301">
        <f>'(4) Agric &amp; 3 estates'!T89</f>
        <v>10568.635878901207</v>
      </c>
      <c r="I88" s="301">
        <f>'(4) Agric &amp; 3 estates'!V89</f>
        <v>345.17721206157182</v>
      </c>
      <c r="J88" s="301">
        <f>'(4) Agric &amp; 3 estates'!W89</f>
        <v>14236.9419793583</v>
      </c>
      <c r="K88" s="296">
        <f t="shared" si="104"/>
        <v>3060.9344354711266</v>
      </c>
      <c r="N88" s="311"/>
      <c r="P88" s="301">
        <f t="shared" si="105"/>
        <v>7507.70144343008</v>
      </c>
      <c r="Q88" s="301">
        <f t="shared" si="106"/>
        <v>345.17721206157182</v>
      </c>
      <c r="R88" s="301">
        <f t="shared" si="107"/>
        <v>14236.9419793583</v>
      </c>
    </row>
    <row r="89" spans="1:18">
      <c r="A89" s="25">
        <v>33</v>
      </c>
      <c r="B89" s="1">
        <v>5</v>
      </c>
      <c r="C89" s="203">
        <v>1</v>
      </c>
      <c r="D89" s="221" t="s">
        <v>608</v>
      </c>
      <c r="E89" s="25"/>
      <c r="F89" s="265">
        <f>'(3) Eur Russ 1904 HHs '!BY91</f>
        <v>7413.0232371783777</v>
      </c>
      <c r="H89" s="301">
        <f>'(4) Agric &amp; 3 estates'!T90</f>
        <v>12393.8614262517</v>
      </c>
      <c r="I89" s="301">
        <f>'(4) Agric &amp; 3 estates'!V90</f>
        <v>523.62547201298992</v>
      </c>
      <c r="J89" s="301">
        <f>'(4) Agric &amp; 3 estates'!W90</f>
        <v>28939.243922482357</v>
      </c>
      <c r="K89" s="296">
        <f t="shared" si="104"/>
        <v>7413.0232371783777</v>
      </c>
      <c r="N89" s="311"/>
      <c r="P89" s="301">
        <f t="shared" si="105"/>
        <v>4980.8381890733226</v>
      </c>
      <c r="Q89" s="301">
        <f t="shared" si="106"/>
        <v>523.62547201298992</v>
      </c>
      <c r="R89" s="301">
        <f t="shared" si="107"/>
        <v>28939.243922482357</v>
      </c>
    </row>
    <row r="90" spans="1:18">
      <c r="A90" s="25">
        <v>46</v>
      </c>
      <c r="B90" s="1">
        <v>5</v>
      </c>
      <c r="C90" s="203">
        <v>1</v>
      </c>
      <c r="D90" s="221" t="s">
        <v>720</v>
      </c>
      <c r="E90" s="25"/>
      <c r="F90" s="265">
        <f>'(3) Eur Russ 1904 HHs '!BY92</f>
        <v>9574.3212142989742</v>
      </c>
      <c r="H90" s="301">
        <f>'(4) Agric &amp; 3 estates'!T91</f>
        <v>28454.151989970367</v>
      </c>
      <c r="I90" s="301">
        <f>'(4) Agric &amp; 3 estates'!V91</f>
        <v>1167.4691148455086</v>
      </c>
      <c r="J90" s="301">
        <f>'(4) Agric &amp; 3 estates'!W91</f>
        <v>21154.787118013002</v>
      </c>
      <c r="K90" s="296">
        <f t="shared" si="104"/>
        <v>9574.3212142989742</v>
      </c>
      <c r="N90" s="311"/>
      <c r="P90" s="301">
        <f t="shared" si="105"/>
        <v>18879.830775671391</v>
      </c>
      <c r="Q90" s="301">
        <f t="shared" si="106"/>
        <v>1167.4691148455086</v>
      </c>
      <c r="R90" s="301">
        <f t="shared" si="107"/>
        <v>21154.787118013002</v>
      </c>
    </row>
    <row r="91" spans="1:18">
      <c r="A91" s="25">
        <v>48</v>
      </c>
      <c r="B91" s="1">
        <v>5</v>
      </c>
      <c r="C91" s="203">
        <v>1</v>
      </c>
      <c r="D91" s="221" t="s">
        <v>274</v>
      </c>
      <c r="E91" s="25"/>
      <c r="F91" s="265">
        <f>'(3) Eur Russ 1904 HHs '!BY93</f>
        <v>4096.6460022452275</v>
      </c>
      <c r="H91" s="301">
        <f>'(4) Agric &amp; 3 estates'!T92</f>
        <v>8305.7880733619695</v>
      </c>
      <c r="I91" s="301">
        <f>'(4) Agric &amp; 3 estates'!V92</f>
        <v>340.56903750493808</v>
      </c>
      <c r="J91" s="301">
        <f>'(4) Agric &amp; 3 estates'!W92</f>
        <v>22800.93097737449</v>
      </c>
      <c r="K91" s="296">
        <f t="shared" si="104"/>
        <v>4096.6460022452275</v>
      </c>
      <c r="N91" s="311"/>
      <c r="P91" s="301">
        <f t="shared" si="105"/>
        <v>4209.142071116742</v>
      </c>
      <c r="Q91" s="301">
        <f t="shared" si="106"/>
        <v>340.56903750493808</v>
      </c>
      <c r="R91" s="301">
        <f t="shared" si="107"/>
        <v>22800.93097737449</v>
      </c>
    </row>
    <row r="92" spans="1:18">
      <c r="A92" s="25">
        <v>19</v>
      </c>
      <c r="B92" s="1">
        <v>6</v>
      </c>
      <c r="C92" s="203">
        <v>1</v>
      </c>
      <c r="D92" s="221" t="s">
        <v>615</v>
      </c>
      <c r="E92" s="25"/>
      <c r="F92" s="265">
        <f>'(3) Eur Russ 1904 HHs '!BY94</f>
        <v>7647.8484590138387</v>
      </c>
      <c r="H92" s="301">
        <f>'(4) Agric &amp; 3 estates'!T93</f>
        <v>16087.850159744594</v>
      </c>
      <c r="I92" s="301">
        <f>'(4) Agric &amp; 3 estates'!V93</f>
        <v>933.77475390980624</v>
      </c>
      <c r="J92" s="301">
        <f>'(4) Agric &amp; 3 estates'!W93</f>
        <v>14835.643470939638</v>
      </c>
      <c r="K92" s="296">
        <f t="shared" si="104"/>
        <v>7647.8484590138387</v>
      </c>
      <c r="N92" s="311"/>
      <c r="P92" s="301">
        <f t="shared" si="105"/>
        <v>8440.0017007307542</v>
      </c>
      <c r="Q92" s="301">
        <f t="shared" si="106"/>
        <v>933.77475390980624</v>
      </c>
      <c r="R92" s="301">
        <f t="shared" si="107"/>
        <v>14835.643470939638</v>
      </c>
    </row>
    <row r="93" spans="1:18">
      <c r="A93" s="25">
        <v>21</v>
      </c>
      <c r="B93" s="1">
        <v>6</v>
      </c>
      <c r="C93" s="203">
        <v>1</v>
      </c>
      <c r="D93" s="221" t="s">
        <v>477</v>
      </c>
      <c r="E93" s="25"/>
      <c r="F93" s="265">
        <f>'(3) Eur Russ 1904 HHs '!BY95</f>
        <v>15910.824914140525</v>
      </c>
      <c r="H93" s="301">
        <f>'(4) Agric &amp; 3 estates'!T94</f>
        <v>42649.170398145914</v>
      </c>
      <c r="I93" s="301">
        <f>'(4) Agric &amp; 3 estates'!V94</f>
        <v>2907.220744396212</v>
      </c>
      <c r="J93" s="301">
        <f>'(4) Agric &amp; 3 estates'!W94</f>
        <v>29137.440016760276</v>
      </c>
      <c r="K93" s="296">
        <f t="shared" si="104"/>
        <v>15910.824914140525</v>
      </c>
      <c r="N93" s="311"/>
      <c r="P93" s="301">
        <f t="shared" si="105"/>
        <v>26738.345484005389</v>
      </c>
      <c r="Q93" s="301">
        <f t="shared" si="106"/>
        <v>2907.220744396212</v>
      </c>
      <c r="R93" s="301">
        <f t="shared" si="107"/>
        <v>29137.440016760276</v>
      </c>
    </row>
    <row r="94" spans="1:18">
      <c r="A94" s="25">
        <v>49</v>
      </c>
      <c r="B94" s="1">
        <v>6</v>
      </c>
      <c r="C94" s="203">
        <v>1</v>
      </c>
      <c r="D94" s="221" t="s">
        <v>275</v>
      </c>
      <c r="E94" s="25"/>
      <c r="F94" s="265">
        <f>'(3) Eur Russ 1904 HHs '!BY96</f>
        <v>3921.9268875480539</v>
      </c>
      <c r="H94" s="301">
        <f>'(4) Agric &amp; 3 estates'!T95</f>
        <v>10309.667660317918</v>
      </c>
      <c r="I94" s="301">
        <f>'(4) Agric &amp; 3 estates'!V95</f>
        <v>829.50202622135373</v>
      </c>
      <c r="J94" s="301">
        <f>'(4) Agric &amp; 3 estates'!W95</f>
        <v>5332.6497831114266</v>
      </c>
      <c r="K94" s="296">
        <f t="shared" si="104"/>
        <v>3921.9268875480539</v>
      </c>
      <c r="N94" s="311"/>
      <c r="P94" s="301">
        <f t="shared" si="105"/>
        <v>6387.7407727698646</v>
      </c>
      <c r="Q94" s="301">
        <f t="shared" si="106"/>
        <v>829.50202622135373</v>
      </c>
      <c r="R94" s="301">
        <f t="shared" si="107"/>
        <v>5332.6497831114266</v>
      </c>
    </row>
    <row r="95" spans="1:18">
      <c r="A95" s="25">
        <v>4</v>
      </c>
      <c r="B95" s="1">
        <v>7</v>
      </c>
      <c r="C95" s="203">
        <v>1</v>
      </c>
      <c r="D95" s="25" t="s">
        <v>82</v>
      </c>
      <c r="E95" s="25"/>
      <c r="F95" s="265">
        <f>'(3) Eur Russ 1904 HHs '!BY97</f>
        <v>5880.5616319680448</v>
      </c>
      <c r="H95" s="301">
        <f>'(4) Agric &amp; 3 estates'!T96</f>
        <v>7770.1518220815296</v>
      </c>
      <c r="I95" s="301">
        <f>'(4) Agric &amp; 3 estates'!V96</f>
        <v>423.95521844137926</v>
      </c>
      <c r="J95" s="301">
        <f>'(4) Agric &amp; 3 estates'!W96</f>
        <v>21533.7873903861</v>
      </c>
      <c r="K95" s="296">
        <f t="shared" si="104"/>
        <v>5880.5616319680448</v>
      </c>
      <c r="N95" s="311"/>
      <c r="P95" s="301">
        <f t="shared" si="105"/>
        <v>1889.5901901134848</v>
      </c>
      <c r="Q95" s="301">
        <f t="shared" si="106"/>
        <v>423.95521844137926</v>
      </c>
      <c r="R95" s="301">
        <f t="shared" si="107"/>
        <v>21533.7873903861</v>
      </c>
    </row>
    <row r="96" spans="1:18">
      <c r="A96" s="25">
        <v>5</v>
      </c>
      <c r="B96" s="1">
        <v>7</v>
      </c>
      <c r="C96" s="203">
        <v>1</v>
      </c>
      <c r="D96" s="25" t="s">
        <v>466</v>
      </c>
      <c r="E96" s="25"/>
      <c r="F96" s="265">
        <f>'(3) Eur Russ 1904 HHs '!BY98</f>
        <v>4969.2730959071123</v>
      </c>
      <c r="H96" s="301">
        <f>'(4) Agric &amp; 3 estates'!T97</f>
        <v>7447.1131440580029</v>
      </c>
      <c r="I96" s="301">
        <f>'(4) Agric &amp; 3 estates'!V97</f>
        <v>270.73626182620933</v>
      </c>
      <c r="J96" s="301">
        <f>'(4) Agric &amp; 3 estates'!W97</f>
        <v>28870.118594308478</v>
      </c>
      <c r="K96" s="296">
        <f t="shared" si="104"/>
        <v>4969.2730959071123</v>
      </c>
      <c r="N96" s="311"/>
      <c r="P96" s="301">
        <f t="shared" si="105"/>
        <v>2477.8400481508907</v>
      </c>
      <c r="Q96" s="301">
        <f t="shared" si="106"/>
        <v>270.73626182620933</v>
      </c>
      <c r="R96" s="301">
        <f t="shared" si="107"/>
        <v>28870.118594308478</v>
      </c>
    </row>
    <row r="97" spans="1:20">
      <c r="A97" s="25">
        <v>11</v>
      </c>
      <c r="B97" s="1">
        <v>7</v>
      </c>
      <c r="C97" s="203">
        <v>1</v>
      </c>
      <c r="D97" s="25" t="s">
        <v>445</v>
      </c>
      <c r="E97" s="25"/>
      <c r="F97" s="265">
        <f>'(3) Eur Russ 1904 HHs '!BY99</f>
        <v>3955.7626939475144</v>
      </c>
      <c r="H97" s="301">
        <f>'(4) Agric &amp; 3 estates'!T98</f>
        <v>5638.189761733458</v>
      </c>
      <c r="I97" s="301">
        <f>'(4) Agric &amp; 3 estates'!V98</f>
        <v>520.9704828875665</v>
      </c>
      <c r="J97" s="301">
        <f>'(4) Agric &amp; 3 estates'!W98</f>
        <v>34096.878316678914</v>
      </c>
      <c r="K97" s="296">
        <f t="shared" si="104"/>
        <v>3955.7626939475144</v>
      </c>
      <c r="N97" s="311"/>
      <c r="P97" s="301">
        <f t="shared" si="105"/>
        <v>1682.4270677859436</v>
      </c>
      <c r="Q97" s="301">
        <f t="shared" si="106"/>
        <v>520.9704828875665</v>
      </c>
      <c r="R97" s="301">
        <f t="shared" si="107"/>
        <v>34096.878316678914</v>
      </c>
    </row>
    <row r="98" spans="1:20">
      <c r="A98" s="25">
        <v>17</v>
      </c>
      <c r="B98" s="1">
        <v>7</v>
      </c>
      <c r="C98" s="203">
        <v>1</v>
      </c>
      <c r="D98" s="25" t="s">
        <v>474</v>
      </c>
      <c r="E98" s="25"/>
      <c r="F98" s="265">
        <f>'(3) Eur Russ 1904 HHs '!BY100</f>
        <v>3990.692007338715</v>
      </c>
      <c r="H98" s="301">
        <f>'(4) Agric &amp; 3 estates'!T99</f>
        <v>7217.8853643056209</v>
      </c>
      <c r="I98" s="301">
        <f>'(4) Agric &amp; 3 estates'!V99</f>
        <v>364.11604245599455</v>
      </c>
      <c r="J98" s="301">
        <f>'(4) Agric &amp; 3 estates'!W99</f>
        <v>15960.157718408598</v>
      </c>
      <c r="K98" s="296">
        <f t="shared" si="104"/>
        <v>3990.692007338715</v>
      </c>
      <c r="N98" s="311"/>
      <c r="P98" s="301">
        <f t="shared" si="105"/>
        <v>3227.1933569669059</v>
      </c>
      <c r="Q98" s="301">
        <f t="shared" si="106"/>
        <v>364.11604245599455</v>
      </c>
      <c r="R98" s="301">
        <f t="shared" si="107"/>
        <v>15960.157718408598</v>
      </c>
    </row>
    <row r="99" spans="1:20">
      <c r="A99" s="25">
        <v>22</v>
      </c>
      <c r="B99" s="1">
        <v>7</v>
      </c>
      <c r="C99" s="203">
        <v>1</v>
      </c>
      <c r="D99" s="221" t="s">
        <v>563</v>
      </c>
      <c r="E99" s="25"/>
      <c r="F99" s="265">
        <f>'(3) Eur Russ 1904 HHs '!BY101</f>
        <v>4944.1130332075099</v>
      </c>
      <c r="H99" s="301">
        <f>'(4) Agric &amp; 3 estates'!T100</f>
        <v>4577.2912569453274</v>
      </c>
      <c r="I99" s="301">
        <f>'(4) Agric &amp; 3 estates'!V100</f>
        <v>290.92971538952372</v>
      </c>
      <c r="J99" s="301">
        <f>'(4) Agric &amp; 3 estates'!W100</f>
        <v>31871.785265679548</v>
      </c>
      <c r="K99" s="296">
        <f t="shared" si="104"/>
        <v>4577.2912569453274</v>
      </c>
      <c r="L99" s="301">
        <f t="shared" si="108"/>
        <v>290.92971538952372</v>
      </c>
      <c r="M99" s="301">
        <f>MIN(J99, MAX(0, F99-K99-L99))</f>
        <v>75.892060872658817</v>
      </c>
      <c r="N99" s="311"/>
      <c r="P99" s="301">
        <f t="shared" si="105"/>
        <v>0</v>
      </c>
      <c r="Q99" s="301">
        <f t="shared" si="106"/>
        <v>0</v>
      </c>
      <c r="R99" s="301">
        <f t="shared" si="107"/>
        <v>31795.893204806889</v>
      </c>
    </row>
    <row r="100" spans="1:20">
      <c r="A100" s="25">
        <v>23</v>
      </c>
      <c r="B100" s="1">
        <v>7</v>
      </c>
      <c r="C100" s="203">
        <v>1</v>
      </c>
      <c r="D100" s="221" t="s">
        <v>564</v>
      </c>
      <c r="E100" s="25"/>
      <c r="F100" s="265">
        <f>'(3) Eur Russ 1904 HHs '!BY102</f>
        <v>2475.7210852717267</v>
      </c>
      <c r="H100" s="301">
        <f>'(4) Agric &amp; 3 estates'!T101</f>
        <v>3350.4567553125039</v>
      </c>
      <c r="I100" s="301">
        <f>'(4) Agric &amp; 3 estates'!V101</f>
        <v>210.20486776730999</v>
      </c>
      <c r="J100" s="301">
        <f>'(4) Agric &amp; 3 estates'!W101</f>
        <v>19260.43043662616</v>
      </c>
      <c r="K100" s="296">
        <f t="shared" si="104"/>
        <v>2475.7210852717267</v>
      </c>
      <c r="N100" s="311"/>
      <c r="P100" s="301">
        <f t="shared" si="105"/>
        <v>874.73567004077722</v>
      </c>
      <c r="Q100" s="301">
        <f t="shared" si="106"/>
        <v>210.20486776730999</v>
      </c>
      <c r="R100" s="301">
        <f t="shared" si="107"/>
        <v>19260.43043662616</v>
      </c>
    </row>
    <row r="101" spans="1:20">
      <c r="A101" s="25">
        <v>8</v>
      </c>
      <c r="B101" s="1">
        <v>8</v>
      </c>
      <c r="C101" s="203">
        <v>1</v>
      </c>
      <c r="D101" s="25" t="s">
        <v>643</v>
      </c>
      <c r="E101" s="25"/>
      <c r="F101" s="265">
        <f>'(3) Eur Russ 1904 HHs '!BY103</f>
        <v>3829.7124787474204</v>
      </c>
      <c r="H101" s="301">
        <f>'(4) Agric &amp; 3 estates'!T102</f>
        <v>6309.7608836112631</v>
      </c>
      <c r="I101" s="301">
        <f>'(4) Agric &amp; 3 estates'!V102</f>
        <v>491.84873762157298</v>
      </c>
      <c r="J101" s="301">
        <f>'(4) Agric &amp; 3 estates'!W102</f>
        <v>27708.017603143009</v>
      </c>
      <c r="K101" s="296">
        <f t="shared" si="104"/>
        <v>3829.7124787474204</v>
      </c>
      <c r="N101" s="311"/>
      <c r="P101" s="301">
        <f t="shared" si="105"/>
        <v>2480.0484048638427</v>
      </c>
      <c r="Q101" s="301">
        <f t="shared" si="106"/>
        <v>491.84873762157298</v>
      </c>
      <c r="R101" s="301">
        <f t="shared" si="107"/>
        <v>27708.017603143009</v>
      </c>
    </row>
    <row r="102" spans="1:20">
      <c r="A102" s="25">
        <v>16</v>
      </c>
      <c r="B102" s="1">
        <v>8</v>
      </c>
      <c r="C102" s="203">
        <v>1</v>
      </c>
      <c r="D102" s="25" t="s">
        <v>473</v>
      </c>
      <c r="E102" s="25"/>
      <c r="F102" s="265">
        <f>'(3) Eur Russ 1904 HHs '!BY104</f>
        <v>12723.62501035127</v>
      </c>
      <c r="H102" s="301">
        <f>'(4) Agric &amp; 3 estates'!T103</f>
        <v>18768.859301615936</v>
      </c>
      <c r="I102" s="301">
        <f>'(4) Agric &amp; 3 estates'!V103</f>
        <v>1642.6194883703376</v>
      </c>
      <c r="J102" s="301">
        <f>'(4) Agric &amp; 3 estates'!W103</f>
        <v>49409.310868588393</v>
      </c>
      <c r="K102" s="296">
        <f t="shared" si="104"/>
        <v>12723.62501035127</v>
      </c>
      <c r="N102" s="311"/>
      <c r="P102" s="301">
        <f t="shared" si="105"/>
        <v>6045.2342912646654</v>
      </c>
      <c r="Q102" s="301">
        <f t="shared" si="106"/>
        <v>1642.6194883703376</v>
      </c>
      <c r="R102" s="301">
        <f t="shared" si="107"/>
        <v>49409.310868588393</v>
      </c>
    </row>
    <row r="103" spans="1:20">
      <c r="A103" s="25">
        <v>32</v>
      </c>
      <c r="B103" s="1">
        <v>8</v>
      </c>
      <c r="C103" s="203">
        <v>1</v>
      </c>
      <c r="D103" s="221" t="s">
        <v>607</v>
      </c>
      <c r="E103" s="25"/>
      <c r="F103" s="265">
        <f>'(3) Eur Russ 1904 HHs '!BY105</f>
        <v>4284.510375347324</v>
      </c>
      <c r="H103" s="301">
        <f>'(4) Agric &amp; 3 estates'!T104</f>
        <v>1280.4272053840577</v>
      </c>
      <c r="I103" s="301">
        <f>'(4) Agric &amp; 3 estates'!V104</f>
        <v>537.71695803868693</v>
      </c>
      <c r="J103" s="301">
        <f>'(4) Agric &amp; 3 estates'!W104</f>
        <v>31128.572770989511</v>
      </c>
      <c r="K103" s="296">
        <f t="shared" si="104"/>
        <v>1280.4272053840577</v>
      </c>
      <c r="L103" s="301">
        <f t="shared" si="108"/>
        <v>537.71695803868693</v>
      </c>
      <c r="M103" s="301">
        <f>MIN(J103, MAX(0, F103-K103-L103))</f>
        <v>2466.3662119245791</v>
      </c>
      <c r="N103" s="311"/>
      <c r="P103" s="301">
        <f t="shared" si="105"/>
        <v>0</v>
      </c>
      <c r="Q103" s="301">
        <f t="shared" si="106"/>
        <v>0</v>
      </c>
      <c r="R103" s="301">
        <f t="shared" si="107"/>
        <v>28662.206559064933</v>
      </c>
    </row>
    <row r="104" spans="1:20">
      <c r="A104" s="25">
        <v>2</v>
      </c>
      <c r="B104" s="1">
        <v>9</v>
      </c>
      <c r="C104" s="203">
        <v>1</v>
      </c>
      <c r="D104" s="25" t="s">
        <v>454</v>
      </c>
      <c r="E104" s="25"/>
      <c r="F104" s="265">
        <f>'(3) Eur Russ 1904 HHs '!BY106</f>
        <v>7099.3399720018051</v>
      </c>
      <c r="H104" s="301">
        <f>'(4) Agric &amp; 3 estates'!T105</f>
        <v>11654.638300871415</v>
      </c>
      <c r="I104" s="301">
        <f>'(4) Agric &amp; 3 estates'!V105</f>
        <v>1962.1710029753619</v>
      </c>
      <c r="J104" s="301">
        <f>'(4) Agric &amp; 3 estates'!W105</f>
        <v>12750.690082266146</v>
      </c>
      <c r="K104" s="296">
        <f t="shared" si="104"/>
        <v>7099.3399720018051</v>
      </c>
      <c r="N104" s="311"/>
      <c r="P104" s="301">
        <f t="shared" si="105"/>
        <v>4555.2983288696096</v>
      </c>
      <c r="Q104" s="301">
        <f t="shared" si="106"/>
        <v>1962.1710029753619</v>
      </c>
      <c r="R104" s="301">
        <f t="shared" si="107"/>
        <v>12750.690082266146</v>
      </c>
    </row>
    <row r="105" spans="1:20">
      <c r="A105" s="25">
        <v>3</v>
      </c>
      <c r="B105" s="1">
        <v>9</v>
      </c>
      <c r="C105" s="203">
        <v>1</v>
      </c>
      <c r="D105" s="25" t="s">
        <v>191</v>
      </c>
      <c r="E105" s="25"/>
      <c r="F105" s="265">
        <f>'(3) Eur Russ 1904 HHs '!BY107</f>
        <v>8139.3449633353466</v>
      </c>
      <c r="H105" s="301">
        <f>'(4) Agric &amp; 3 estates'!T106</f>
        <v>0</v>
      </c>
      <c r="I105" s="301">
        <f>'(4) Agric &amp; 3 estates'!V106</f>
        <v>0</v>
      </c>
      <c r="J105" s="301">
        <f>'(4) Agric &amp; 3 estates'!W106</f>
        <v>47795.68323855527</v>
      </c>
      <c r="K105" s="296">
        <f t="shared" si="104"/>
        <v>0</v>
      </c>
      <c r="L105" s="301">
        <v>0</v>
      </c>
      <c r="M105" s="301">
        <f>MIN(J105, MAX(0, F105-K105-L105))</f>
        <v>8139.3449633353466</v>
      </c>
      <c r="N105" s="311"/>
      <c r="P105" s="301">
        <f t="shared" si="105"/>
        <v>0</v>
      </c>
      <c r="Q105" s="301">
        <f t="shared" si="106"/>
        <v>0</v>
      </c>
      <c r="R105" s="301">
        <f t="shared" si="107"/>
        <v>39656.338275219925</v>
      </c>
    </row>
    <row r="106" spans="1:20">
      <c r="A106" s="25">
        <v>12</v>
      </c>
      <c r="B106" s="1">
        <v>9</v>
      </c>
      <c r="C106" s="203">
        <v>1</v>
      </c>
      <c r="D106" s="25" t="s">
        <v>711</v>
      </c>
      <c r="E106" s="25"/>
      <c r="F106" s="265">
        <f>'(3) Eur Russ 1904 HHs '!BY108</f>
        <v>10322.865351094233</v>
      </c>
      <c r="H106" s="301">
        <f>'(4) Agric &amp; 3 estates'!T107</f>
        <v>17942.185887053649</v>
      </c>
      <c r="I106" s="301">
        <f>'(4) Agric &amp; 3 estates'!V107</f>
        <v>8970.5623863128112</v>
      </c>
      <c r="J106" s="301">
        <f>'(4) Agric &amp; 3 estates'!W107</f>
        <v>20930.893046773333</v>
      </c>
      <c r="K106" s="296">
        <f t="shared" si="104"/>
        <v>10322.865351094233</v>
      </c>
      <c r="N106" s="311"/>
      <c r="P106" s="301">
        <f t="shared" si="105"/>
        <v>7619.3205359594158</v>
      </c>
      <c r="Q106" s="301">
        <f t="shared" si="106"/>
        <v>8970.5623863128112</v>
      </c>
      <c r="R106" s="301">
        <f t="shared" si="107"/>
        <v>20930.893046773333</v>
      </c>
    </row>
    <row r="107" spans="1:20">
      <c r="A107" s="25">
        <v>13</v>
      </c>
      <c r="B107" s="1">
        <v>9</v>
      </c>
      <c r="C107" s="203">
        <v>1</v>
      </c>
      <c r="D107" s="25" t="s">
        <v>370</v>
      </c>
      <c r="E107" s="25"/>
      <c r="F107" s="265">
        <f>'(3) Eur Russ 1904 HHs '!BY109</f>
        <v>7395.5807282408969</v>
      </c>
      <c r="H107" s="301">
        <f>'(4) Agric &amp; 3 estates'!T108</f>
        <v>15431.993928431646</v>
      </c>
      <c r="I107" s="301">
        <f>'(4) Agric &amp; 3 estates'!V108</f>
        <v>654.01959479709228</v>
      </c>
      <c r="J107" s="301">
        <f>'(4) Agric &amp; 3 estates'!W108</f>
        <v>24801.668398713256</v>
      </c>
      <c r="K107" s="296">
        <f t="shared" si="104"/>
        <v>7395.5807282408969</v>
      </c>
      <c r="N107" s="311"/>
      <c r="P107" s="301">
        <f t="shared" si="105"/>
        <v>8036.4132001907492</v>
      </c>
      <c r="Q107" s="301">
        <f t="shared" si="106"/>
        <v>654.01959479709228</v>
      </c>
      <c r="R107" s="301">
        <f t="shared" si="107"/>
        <v>24801.668398713256</v>
      </c>
    </row>
    <row r="108" spans="1:20">
      <c r="A108" s="25">
        <v>41</v>
      </c>
      <c r="B108" s="1">
        <v>9</v>
      </c>
      <c r="C108" s="203">
        <v>1</v>
      </c>
      <c r="D108" s="221" t="s">
        <v>10</v>
      </c>
      <c r="E108" s="25"/>
      <c r="F108" s="265">
        <f>'(3) Eur Russ 1904 HHs '!BY110</f>
        <v>7442.3225996348947</v>
      </c>
      <c r="H108" s="301">
        <f>'(4) Agric &amp; 3 estates'!T109</f>
        <v>11113.885521687342</v>
      </c>
      <c r="I108" s="301">
        <f>'(4) Agric &amp; 3 estates'!V109</f>
        <v>2857.1796418979002</v>
      </c>
      <c r="J108" s="301">
        <f>'(4) Agric &amp; 3 estates'!W109</f>
        <v>23320.403884105996</v>
      </c>
      <c r="K108" s="296">
        <f t="shared" si="104"/>
        <v>7442.3225996348947</v>
      </c>
      <c r="N108" s="311"/>
      <c r="P108" s="301">
        <f t="shared" si="105"/>
        <v>3671.562922052447</v>
      </c>
      <c r="Q108" s="301">
        <f t="shared" si="106"/>
        <v>2857.1796418979002</v>
      </c>
      <c r="R108" s="301">
        <f t="shared" si="107"/>
        <v>23320.403884105996</v>
      </c>
    </row>
    <row r="109" spans="1:20">
      <c r="A109" s="25">
        <v>47</v>
      </c>
      <c r="B109" s="1">
        <v>9</v>
      </c>
      <c r="C109" s="203">
        <v>1</v>
      </c>
      <c r="D109" s="221" t="s">
        <v>721</v>
      </c>
      <c r="E109" s="25"/>
      <c r="F109" s="265">
        <f>'(3) Eur Russ 1904 HHs '!BY111</f>
        <v>26873.434744754759</v>
      </c>
      <c r="H109" s="301">
        <f>'(4) Agric &amp; 3 estates'!T110</f>
        <v>20202.408481902883</v>
      </c>
      <c r="I109" s="301">
        <f>'(4) Agric &amp; 3 estates'!V110</f>
        <v>8363.8511350120389</v>
      </c>
      <c r="J109" s="301">
        <f>'(4) Agric &amp; 3 estates'!W110</f>
        <v>99883.08119204345</v>
      </c>
      <c r="K109" s="296">
        <f t="shared" si="104"/>
        <v>20202.408481902883</v>
      </c>
      <c r="L109" s="301">
        <f t="shared" si="108"/>
        <v>6671.0262628518758</v>
      </c>
      <c r="M109" s="301">
        <f>MIN(J109, MAX(0, F109-K109-L109))</f>
        <v>0</v>
      </c>
      <c r="N109" s="311"/>
      <c r="P109" s="301">
        <f t="shared" si="105"/>
        <v>0</v>
      </c>
      <c r="Q109" s="301">
        <f t="shared" si="106"/>
        <v>1692.8248721601631</v>
      </c>
      <c r="R109" s="301">
        <f t="shared" si="107"/>
        <v>99883.08119204345</v>
      </c>
    </row>
    <row r="110" spans="1:20">
      <c r="A110" s="52">
        <v>0</v>
      </c>
      <c r="B110" s="11">
        <v>10</v>
      </c>
      <c r="C110" s="204">
        <v>1</v>
      </c>
      <c r="D110" s="52" t="s">
        <v>12</v>
      </c>
      <c r="E110" s="25"/>
      <c r="F110" s="267">
        <f>SUM(F60:F109)</f>
        <v>321191.54603398027</v>
      </c>
      <c r="H110" s="291">
        <f>SUM(H60:H109)</f>
        <v>728238.2859221152</v>
      </c>
      <c r="I110" s="291">
        <f>SUM(I60:I109)</f>
        <v>60902.932545680356</v>
      </c>
      <c r="J110" s="291">
        <f>SUM(J60:J109)</f>
        <v>978977.10830283689</v>
      </c>
      <c r="K110" s="267">
        <f t="shared" ref="K110:M110" si="109">SUM(K60:K109)</f>
        <v>300077.15860920493</v>
      </c>
      <c r="L110" s="291">
        <f t="shared" si="109"/>
        <v>9641.6557565344337</v>
      </c>
      <c r="M110" s="291">
        <f t="shared" si="109"/>
        <v>11472.731668240926</v>
      </c>
      <c r="N110" s="330"/>
      <c r="P110" s="291">
        <f t="shared" ref="P110:R110" si="110">SUM(P60:P109)</f>
        <v>428161.12731291045</v>
      </c>
      <c r="Q110" s="291">
        <f t="shared" si="110"/>
        <v>51261.276789145923</v>
      </c>
      <c r="R110" s="291">
        <f t="shared" si="110"/>
        <v>967504.37663459592</v>
      </c>
      <c r="S110" s="291"/>
      <c r="T110" s="291"/>
    </row>
    <row r="111" spans="1:20">
      <c r="A111" s="25">
        <v>1</v>
      </c>
      <c r="B111" s="1">
        <v>1</v>
      </c>
      <c r="C111" s="205">
        <v>2</v>
      </c>
      <c r="D111" s="25" t="s">
        <v>123</v>
      </c>
      <c r="E111" s="25"/>
      <c r="F111" s="265">
        <f>'(3) Eur Russ 1904 HHs '!BY113</f>
        <v>1154.6182272840965</v>
      </c>
      <c r="H111" s="301">
        <f>'(4) Agric &amp; 3 estates'!T112</f>
        <v>6988.4844306324667</v>
      </c>
      <c r="I111" s="301">
        <f>'(4) Agric &amp; 3 estates'!V112</f>
        <v>164.69346908693092</v>
      </c>
      <c r="J111" s="301">
        <f>'(4) Agric &amp; 3 estates'!W112</f>
        <v>1715.8496620277256</v>
      </c>
      <c r="K111" s="296">
        <f t="shared" si="104"/>
        <v>1154.6182272840965</v>
      </c>
      <c r="N111" s="312"/>
      <c r="P111" s="301">
        <f t="shared" si="105"/>
        <v>5833.8662033483706</v>
      </c>
      <c r="Q111" s="301">
        <f t="shared" si="106"/>
        <v>164.69346908693092</v>
      </c>
      <c r="R111" s="301">
        <f t="shared" si="107"/>
        <v>1715.8496620277256</v>
      </c>
    </row>
    <row r="112" spans="1:20">
      <c r="A112" s="25">
        <v>7</v>
      </c>
      <c r="B112" s="1">
        <v>1</v>
      </c>
      <c r="C112" s="205">
        <v>2</v>
      </c>
      <c r="D112" s="25" t="s">
        <v>468</v>
      </c>
      <c r="E112" s="25"/>
      <c r="F112" s="265">
        <f>'(3) Eur Russ 1904 HHs '!BY114</f>
        <v>2089.4864099526667</v>
      </c>
      <c r="H112" s="301">
        <f>'(4) Agric &amp; 3 estates'!T113</f>
        <v>12741.600485443283</v>
      </c>
      <c r="I112" s="301">
        <f>'(4) Agric &amp; 3 estates'!V113</f>
        <v>18.379219537305289</v>
      </c>
      <c r="J112" s="301">
        <f>'(4) Agric &amp; 3 estates'!W113</f>
        <v>2483.8483666438733</v>
      </c>
      <c r="K112" s="296">
        <f t="shared" si="104"/>
        <v>2089.4864099526667</v>
      </c>
      <c r="N112" s="312"/>
      <c r="P112" s="301">
        <f t="shared" si="105"/>
        <v>10652.114075490616</v>
      </c>
      <c r="Q112" s="301">
        <f t="shared" si="106"/>
        <v>18.379219537305289</v>
      </c>
      <c r="R112" s="301">
        <f t="shared" si="107"/>
        <v>2483.8483666438733</v>
      </c>
    </row>
    <row r="113" spans="1:18">
      <c r="A113" s="25">
        <v>26</v>
      </c>
      <c r="B113" s="1">
        <v>1</v>
      </c>
      <c r="C113" s="205">
        <v>2</v>
      </c>
      <c r="D113" s="221" t="s">
        <v>263</v>
      </c>
      <c r="E113" s="25"/>
      <c r="F113" s="265">
        <f>'(3) Eur Russ 1904 HHs '!BY115</f>
        <v>6334.1804232079412</v>
      </c>
      <c r="H113" s="301">
        <f>'(4) Agric &amp; 3 estates'!T114</f>
        <v>27943.504217269365</v>
      </c>
      <c r="I113" s="301">
        <f>'(4) Agric &amp; 3 estates'!V114</f>
        <v>287.02917839420661</v>
      </c>
      <c r="J113" s="301">
        <f>'(4) Agric &amp; 3 estates'!W114</f>
        <v>6935.9346222442773</v>
      </c>
      <c r="K113" s="296">
        <f t="shared" si="104"/>
        <v>6334.1804232079412</v>
      </c>
      <c r="N113" s="312"/>
      <c r="P113" s="301">
        <f t="shared" si="105"/>
        <v>21609.323794061424</v>
      </c>
      <c r="Q113" s="301">
        <f t="shared" si="106"/>
        <v>287.02917839420661</v>
      </c>
      <c r="R113" s="301">
        <f t="shared" si="107"/>
        <v>6935.9346222442773</v>
      </c>
    </row>
    <row r="114" spans="1:18">
      <c r="A114" s="25">
        <v>27</v>
      </c>
      <c r="B114" s="1">
        <v>1</v>
      </c>
      <c r="C114" s="205">
        <v>2</v>
      </c>
      <c r="D114" s="221" t="s">
        <v>479</v>
      </c>
      <c r="E114" s="25"/>
      <c r="F114" s="265">
        <f>'(3) Eur Russ 1904 HHs '!BY116</f>
        <v>1155.0860547329241</v>
      </c>
      <c r="H114" s="301">
        <f>'(4) Agric &amp; 3 estates'!T115</f>
        <v>6028.0892151172884</v>
      </c>
      <c r="I114" s="301">
        <f>'(4) Agric &amp; 3 estates'!V115</f>
        <v>67.87513730896319</v>
      </c>
      <c r="J114" s="301">
        <f>'(4) Agric &amp; 3 estates'!W115</f>
        <v>595.21703673945831</v>
      </c>
      <c r="K114" s="296">
        <f t="shared" si="104"/>
        <v>1155.0860547329241</v>
      </c>
      <c r="N114" s="312"/>
      <c r="P114" s="301">
        <f t="shared" si="105"/>
        <v>4873.0031603843645</v>
      </c>
      <c r="Q114" s="301">
        <f t="shared" si="106"/>
        <v>67.87513730896319</v>
      </c>
      <c r="R114" s="301">
        <f t="shared" si="107"/>
        <v>595.21703673945831</v>
      </c>
    </row>
    <row r="115" spans="1:18">
      <c r="A115" s="25">
        <v>34</v>
      </c>
      <c r="B115" s="1">
        <v>1</v>
      </c>
      <c r="C115" s="205">
        <v>2</v>
      </c>
      <c r="D115" s="221" t="s">
        <v>716</v>
      </c>
      <c r="E115" s="25"/>
      <c r="F115" s="265">
        <f>'(3) Eur Russ 1904 HHs '!BY117</f>
        <v>2706.7939916140431</v>
      </c>
      <c r="H115" s="301">
        <f>'(4) Agric &amp; 3 estates'!T116</f>
        <v>5748.8985090624774</v>
      </c>
      <c r="I115" s="301">
        <f>'(4) Agric &amp; 3 estates'!V116</f>
        <v>22.719650384730585</v>
      </c>
      <c r="J115" s="301">
        <f>'(4) Agric &amp; 3 estates'!W116</f>
        <v>7050.9612380039698</v>
      </c>
      <c r="K115" s="296">
        <f t="shared" si="104"/>
        <v>2706.7939916140431</v>
      </c>
      <c r="N115" s="312"/>
      <c r="P115" s="301">
        <f t="shared" si="105"/>
        <v>3042.1045174484343</v>
      </c>
      <c r="Q115" s="301">
        <f t="shared" si="106"/>
        <v>22.719650384730585</v>
      </c>
      <c r="R115" s="301">
        <f t="shared" si="107"/>
        <v>7050.9612380039698</v>
      </c>
    </row>
    <row r="116" spans="1:18">
      <c r="A116" s="25">
        <v>37</v>
      </c>
      <c r="B116" s="1">
        <v>1</v>
      </c>
      <c r="C116" s="205">
        <v>2</v>
      </c>
      <c r="D116" s="221" t="s">
        <v>486</v>
      </c>
      <c r="E116" s="25"/>
      <c r="F116" s="265">
        <f>'(3) Eur Russ 1904 HHs '!BY118</f>
        <v>10328.232714014928</v>
      </c>
      <c r="H116" s="301">
        <f>'(4) Agric &amp; 3 estates'!T117</f>
        <v>37924.659884354056</v>
      </c>
      <c r="I116" s="301">
        <f>'(4) Agric &amp; 3 estates'!V117</f>
        <v>2197.8649465626049</v>
      </c>
      <c r="J116" s="301">
        <f>'(4) Agric &amp; 3 estates'!W117</f>
        <v>12595.069566555845</v>
      </c>
      <c r="K116" s="296">
        <f t="shared" si="104"/>
        <v>10328.232714014928</v>
      </c>
      <c r="N116" s="312"/>
      <c r="P116" s="301">
        <f t="shared" si="105"/>
        <v>27596.427170339128</v>
      </c>
      <c r="Q116" s="301">
        <f t="shared" si="106"/>
        <v>2197.8649465626049</v>
      </c>
      <c r="R116" s="301">
        <f t="shared" si="107"/>
        <v>12595.069566555845</v>
      </c>
    </row>
    <row r="117" spans="1:18">
      <c r="A117" s="25">
        <v>10</v>
      </c>
      <c r="B117" s="1">
        <v>2</v>
      </c>
      <c r="C117" s="205">
        <v>2</v>
      </c>
      <c r="D117" s="25" t="s">
        <v>561</v>
      </c>
      <c r="E117" s="25"/>
      <c r="F117" s="265">
        <f>'(3) Eur Russ 1904 HHs '!BY119</f>
        <v>5009.2598501717994</v>
      </c>
      <c r="H117" s="301">
        <f>'(4) Agric &amp; 3 estates'!T118</f>
        <v>40196.799173459585</v>
      </c>
      <c r="I117" s="301">
        <f>'(4) Agric &amp; 3 estates'!V118</f>
        <v>19.104444986218653</v>
      </c>
      <c r="J117" s="301">
        <f>'(4) Agric &amp; 3 estates'!W118</f>
        <v>4248.9300978887386</v>
      </c>
      <c r="K117" s="296">
        <f t="shared" si="104"/>
        <v>5009.2598501717994</v>
      </c>
      <c r="N117" s="312"/>
      <c r="P117" s="301">
        <f t="shared" si="105"/>
        <v>35187.539323287783</v>
      </c>
      <c r="Q117" s="301">
        <f t="shared" si="106"/>
        <v>19.104444986218653</v>
      </c>
      <c r="R117" s="301">
        <f t="shared" si="107"/>
        <v>4248.9300978887386</v>
      </c>
    </row>
    <row r="118" spans="1:18">
      <c r="A118" s="25">
        <v>14</v>
      </c>
      <c r="B118" s="1">
        <v>2</v>
      </c>
      <c r="C118" s="205">
        <v>2</v>
      </c>
      <c r="D118" s="25" t="s">
        <v>649</v>
      </c>
      <c r="E118" s="25"/>
      <c r="F118" s="265">
        <f>'(3) Eur Russ 1904 HHs '!BY120</f>
        <v>5795.5485914114734</v>
      </c>
      <c r="H118" s="301">
        <f>'(4) Agric &amp; 3 estates'!T119</f>
        <v>24145.707420319435</v>
      </c>
      <c r="I118" s="301">
        <f>'(4) Agric &amp; 3 estates'!V119</f>
        <v>19.628763864458506</v>
      </c>
      <c r="J118" s="301">
        <f>'(4) Agric &amp; 3 estates'!W119</f>
        <v>7801.3981569703719</v>
      </c>
      <c r="K118" s="296">
        <f t="shared" si="104"/>
        <v>5795.5485914114734</v>
      </c>
      <c r="N118" s="312"/>
      <c r="P118" s="301">
        <f t="shared" si="105"/>
        <v>18350.158828907963</v>
      </c>
      <c r="Q118" s="301">
        <f t="shared" si="106"/>
        <v>19.628763864458506</v>
      </c>
      <c r="R118" s="301">
        <f t="shared" si="107"/>
        <v>7801.3981569703719</v>
      </c>
    </row>
    <row r="119" spans="1:18">
      <c r="A119" s="25">
        <v>28</v>
      </c>
      <c r="B119" s="1">
        <v>2</v>
      </c>
      <c r="C119" s="205">
        <v>2</v>
      </c>
      <c r="D119" s="221" t="s">
        <v>250</v>
      </c>
      <c r="E119" s="25"/>
      <c r="F119" s="265">
        <f>'(3) Eur Russ 1904 HHs '!BY121</f>
        <v>2217.500739204057</v>
      </c>
      <c r="H119" s="301">
        <f>'(4) Agric &amp; 3 estates'!T120</f>
        <v>9790.8235738216608</v>
      </c>
      <c r="I119" s="301">
        <f>'(4) Agric &amp; 3 estates'!V120</f>
        <v>3595.9998405498336</v>
      </c>
      <c r="J119" s="301">
        <f>'(4) Agric &amp; 3 estates'!W120</f>
        <v>4531.3983716140719</v>
      </c>
      <c r="K119" s="296">
        <f t="shared" si="104"/>
        <v>2217.500739204057</v>
      </c>
      <c r="N119" s="312"/>
      <c r="P119" s="301">
        <f t="shared" si="105"/>
        <v>7573.3228346176038</v>
      </c>
      <c r="Q119" s="301">
        <f t="shared" si="106"/>
        <v>3595.9998405498336</v>
      </c>
      <c r="R119" s="301">
        <f t="shared" si="107"/>
        <v>4531.3983716140719</v>
      </c>
    </row>
    <row r="120" spans="1:18">
      <c r="A120" s="25">
        <v>31</v>
      </c>
      <c r="B120" s="1">
        <v>2</v>
      </c>
      <c r="C120" s="205">
        <v>2</v>
      </c>
      <c r="D120" s="221" t="s">
        <v>606</v>
      </c>
      <c r="E120" s="25"/>
      <c r="F120" s="265">
        <f>'(3) Eur Russ 1904 HHs '!BY122</f>
        <v>17974.36676279422</v>
      </c>
      <c r="H120" s="301">
        <f>'(4) Agric &amp; 3 estates'!T121</f>
        <v>142358.76013349928</v>
      </c>
      <c r="I120" s="301">
        <f>'(4) Agric &amp; 3 estates'!V121</f>
        <v>325.63209604622443</v>
      </c>
      <c r="J120" s="301">
        <f>'(4) Agric &amp; 3 estates'!W121</f>
        <v>10119.251066991652</v>
      </c>
      <c r="K120" s="296">
        <f t="shared" si="104"/>
        <v>17974.36676279422</v>
      </c>
      <c r="N120" s="312"/>
      <c r="P120" s="301">
        <f t="shared" si="105"/>
        <v>124384.39337070506</v>
      </c>
      <c r="Q120" s="301">
        <f t="shared" si="106"/>
        <v>325.63209604622443</v>
      </c>
      <c r="R120" s="301">
        <f t="shared" si="107"/>
        <v>10119.251066991652</v>
      </c>
    </row>
    <row r="121" spans="1:18">
      <c r="A121" s="25">
        <v>36</v>
      </c>
      <c r="B121" s="1">
        <v>2</v>
      </c>
      <c r="C121" s="205">
        <v>2</v>
      </c>
      <c r="D121" s="221" t="s">
        <v>613</v>
      </c>
      <c r="E121" s="25"/>
      <c r="F121" s="265">
        <f>'(3) Eur Russ 1904 HHs '!BY123</f>
        <v>9566.4490322991442</v>
      </c>
      <c r="H121" s="301">
        <f>'(4) Agric &amp; 3 estates'!T122</f>
        <v>32030.159320162376</v>
      </c>
      <c r="I121" s="301">
        <f>'(4) Agric &amp; 3 estates'!V122</f>
        <v>135.45868215693531</v>
      </c>
      <c r="J121" s="301">
        <f>'(4) Agric &amp; 3 estates'!W122</f>
        <v>16058.196977817612</v>
      </c>
      <c r="K121" s="296">
        <f t="shared" si="104"/>
        <v>9566.4490322991442</v>
      </c>
      <c r="N121" s="312"/>
      <c r="P121" s="301">
        <f t="shared" si="105"/>
        <v>22463.710287863232</v>
      </c>
      <c r="Q121" s="301">
        <f t="shared" si="106"/>
        <v>135.45868215693531</v>
      </c>
      <c r="R121" s="301">
        <f t="shared" si="107"/>
        <v>16058.196977817612</v>
      </c>
    </row>
    <row r="122" spans="1:18">
      <c r="A122" s="25">
        <v>45</v>
      </c>
      <c r="B122" s="1">
        <v>2</v>
      </c>
      <c r="C122" s="205">
        <v>2</v>
      </c>
      <c r="D122" s="221" t="s">
        <v>406</v>
      </c>
      <c r="E122" s="25"/>
      <c r="F122" s="265">
        <f>'(3) Eur Russ 1904 HHs '!BY124</f>
        <v>5615.2942425828969</v>
      </c>
      <c r="H122" s="301">
        <f>'(4) Agric &amp; 3 estates'!T123</f>
        <v>27012.702102226263</v>
      </c>
      <c r="I122" s="301">
        <f>'(4) Agric &amp; 3 estates'!V123</f>
        <v>21.039184264731489</v>
      </c>
      <c r="J122" s="301">
        <f>'(4) Agric &amp; 3 estates'!W123</f>
        <v>8623.6207070789496</v>
      </c>
      <c r="K122" s="296">
        <f t="shared" si="104"/>
        <v>5615.2942425828969</v>
      </c>
      <c r="N122" s="312"/>
      <c r="P122" s="301">
        <f t="shared" si="105"/>
        <v>21397.407859643368</v>
      </c>
      <c r="Q122" s="301">
        <f t="shared" si="106"/>
        <v>21.039184264731489</v>
      </c>
      <c r="R122" s="301">
        <f t="shared" si="107"/>
        <v>8623.6207070789496</v>
      </c>
    </row>
    <row r="123" spans="1:18">
      <c r="A123" s="25">
        <v>6</v>
      </c>
      <c r="B123" s="1">
        <v>3</v>
      </c>
      <c r="C123" s="205">
        <v>2</v>
      </c>
      <c r="D123" s="25" t="s">
        <v>467</v>
      </c>
      <c r="E123" s="25"/>
      <c r="F123" s="265">
        <f>'(3) Eur Russ 1904 HHs '!BY125</f>
        <v>8665.6005871756224</v>
      </c>
      <c r="H123" s="301">
        <f>'(4) Agric &amp; 3 estates'!T124</f>
        <v>87655.94684409161</v>
      </c>
      <c r="I123" s="301">
        <f>'(4) Agric &amp; 3 estates'!V124</f>
        <v>173.92250688513957</v>
      </c>
      <c r="J123" s="301">
        <f>'(4) Agric &amp; 3 estates'!W124</f>
        <v>11232.825348425367</v>
      </c>
      <c r="K123" s="296">
        <f t="shared" si="104"/>
        <v>8665.6005871756224</v>
      </c>
      <c r="N123" s="312"/>
      <c r="P123" s="301">
        <f t="shared" si="105"/>
        <v>78990.346256915989</v>
      </c>
      <c r="Q123" s="301">
        <f t="shared" si="106"/>
        <v>173.92250688513957</v>
      </c>
      <c r="R123" s="301">
        <f t="shared" si="107"/>
        <v>11232.825348425367</v>
      </c>
    </row>
    <row r="124" spans="1:18">
      <c r="A124" s="25">
        <v>15</v>
      </c>
      <c r="B124" s="1">
        <v>3</v>
      </c>
      <c r="C124" s="205">
        <v>2</v>
      </c>
      <c r="D124" s="25" t="s">
        <v>650</v>
      </c>
      <c r="E124" s="25"/>
      <c r="F124" s="265">
        <f>'(3) Eur Russ 1904 HHs '!BY126</f>
        <v>4324.2121858483642</v>
      </c>
      <c r="H124" s="301">
        <f>'(4) Agric &amp; 3 estates'!T125</f>
        <v>25517.327811861236</v>
      </c>
      <c r="I124" s="301">
        <f>'(4) Agric &amp; 3 estates'!V125</f>
        <v>126.95858942107714</v>
      </c>
      <c r="J124" s="301">
        <f>'(4) Agric &amp; 3 estates'!W125</f>
        <v>5600.4426259114571</v>
      </c>
      <c r="K124" s="296">
        <f t="shared" si="104"/>
        <v>4324.2121858483642</v>
      </c>
      <c r="N124" s="312"/>
      <c r="P124" s="301">
        <f t="shared" si="105"/>
        <v>21193.11562601287</v>
      </c>
      <c r="Q124" s="301">
        <f t="shared" si="106"/>
        <v>126.95858942107714</v>
      </c>
      <c r="R124" s="301">
        <f t="shared" si="107"/>
        <v>5600.4426259114571</v>
      </c>
    </row>
    <row r="125" spans="1:18">
      <c r="A125" s="25">
        <v>18</v>
      </c>
      <c r="B125" s="1">
        <v>3</v>
      </c>
      <c r="C125" s="205">
        <v>2</v>
      </c>
      <c r="D125" s="25" t="s">
        <v>475</v>
      </c>
      <c r="E125" s="25"/>
      <c r="F125" s="265">
        <f>'(3) Eur Russ 1904 HHs '!BY127</f>
        <v>4545.9786890981341</v>
      </c>
      <c r="H125" s="301">
        <f>'(4) Agric &amp; 3 estates'!T126</f>
        <v>32041.128552319948</v>
      </c>
      <c r="I125" s="301">
        <f>'(4) Agric &amp; 3 estates'!V126</f>
        <v>51.495407739750192</v>
      </c>
      <c r="J125" s="301">
        <f>'(4) Agric &amp; 3 estates'!W126</f>
        <v>8434.8523907113413</v>
      </c>
      <c r="K125" s="296">
        <f t="shared" ref="K125:K160" si="111">MIN(F125,H125)</f>
        <v>4545.9786890981341</v>
      </c>
      <c r="N125" s="312"/>
      <c r="P125" s="301">
        <f t="shared" ref="P125:P160" si="112">MAX(0, H125-K125)</f>
        <v>27495.149863221814</v>
      </c>
      <c r="Q125" s="301">
        <f t="shared" ref="Q125:Q160" si="113">MAX(0, I125-L125)</f>
        <v>51.495407739750192</v>
      </c>
      <c r="R125" s="301">
        <f t="shared" ref="R125:R160" si="114">MAX(0, J125-M125)</f>
        <v>8434.8523907113413</v>
      </c>
    </row>
    <row r="126" spans="1:18">
      <c r="A126" s="25">
        <v>24</v>
      </c>
      <c r="B126" s="1">
        <v>3</v>
      </c>
      <c r="C126" s="205">
        <v>2</v>
      </c>
      <c r="D126" s="221" t="s">
        <v>75</v>
      </c>
      <c r="E126" s="25"/>
      <c r="F126" s="265">
        <f>'(3) Eur Russ 1904 HHs '!BY128</f>
        <v>19746.459221574165</v>
      </c>
      <c r="H126" s="301">
        <f>'(4) Agric &amp; 3 estates'!T127</f>
        <v>127360.38903109606</v>
      </c>
      <c r="I126" s="301">
        <f>'(4) Agric &amp; 3 estates'!V127</f>
        <v>2347.1474545961223</v>
      </c>
      <c r="J126" s="301">
        <f>'(4) Agric &amp; 3 estates'!W127</f>
        <v>25638.394742519071</v>
      </c>
      <c r="K126" s="296">
        <f t="shared" si="111"/>
        <v>19746.459221574165</v>
      </c>
      <c r="N126" s="312"/>
      <c r="P126" s="301">
        <f t="shared" si="112"/>
        <v>107613.92980952188</v>
      </c>
      <c r="Q126" s="301">
        <f t="shared" si="113"/>
        <v>2347.1474545961223</v>
      </c>
      <c r="R126" s="301">
        <f t="shared" si="114"/>
        <v>25638.394742519071</v>
      </c>
    </row>
    <row r="127" spans="1:18">
      <c r="A127" s="25">
        <v>25</v>
      </c>
      <c r="B127" s="1">
        <v>3</v>
      </c>
      <c r="C127" s="205">
        <v>2</v>
      </c>
      <c r="D127" s="221" t="s">
        <v>262</v>
      </c>
      <c r="E127" s="25"/>
      <c r="F127" s="265">
        <f>'(3) Eur Russ 1904 HHs '!BY129</f>
        <v>7907.1494524022146</v>
      </c>
      <c r="H127" s="301">
        <f>'(4) Agric &amp; 3 estates'!T128</f>
        <v>70699.266388705291</v>
      </c>
      <c r="I127" s="301">
        <f>'(4) Agric &amp; 3 estates'!V128</f>
        <v>123.61031235775454</v>
      </c>
      <c r="J127" s="301">
        <f>'(4) Agric &amp; 3 estates'!W128</f>
        <v>6217.7985336114525</v>
      </c>
      <c r="K127" s="296">
        <f t="shared" si="111"/>
        <v>7907.1494524022146</v>
      </c>
      <c r="N127" s="312"/>
      <c r="P127" s="301">
        <f t="shared" si="112"/>
        <v>62792.116936303079</v>
      </c>
      <c r="Q127" s="301">
        <f t="shared" si="113"/>
        <v>123.61031235775454</v>
      </c>
      <c r="R127" s="301">
        <f t="shared" si="114"/>
        <v>6217.7985336114525</v>
      </c>
    </row>
    <row r="128" spans="1:18">
      <c r="A128" s="25">
        <v>40</v>
      </c>
      <c r="B128" s="1">
        <v>3</v>
      </c>
      <c r="C128" s="205">
        <v>2</v>
      </c>
      <c r="D128" s="221" t="s">
        <v>640</v>
      </c>
      <c r="E128" s="25"/>
      <c r="F128" s="265">
        <f>'(3) Eur Russ 1904 HHs '!BY130</f>
        <v>5475.4559161970355</v>
      </c>
      <c r="H128" s="301">
        <f>'(4) Agric &amp; 3 estates'!T129</f>
        <v>17094.758074970508</v>
      </c>
      <c r="I128" s="301">
        <f>'(4) Agric &amp; 3 estates'!V129</f>
        <v>47.48628753354194</v>
      </c>
      <c r="J128" s="301">
        <f>'(4) Agric &amp; 3 estates'!W129</f>
        <v>6578.6734252038659</v>
      </c>
      <c r="K128" s="296">
        <f t="shared" si="111"/>
        <v>5475.4559161970355</v>
      </c>
      <c r="N128" s="312"/>
      <c r="P128" s="301">
        <f t="shared" si="112"/>
        <v>11619.302158773473</v>
      </c>
      <c r="Q128" s="301">
        <f t="shared" si="113"/>
        <v>47.48628753354194</v>
      </c>
      <c r="R128" s="301">
        <f t="shared" si="114"/>
        <v>6578.6734252038659</v>
      </c>
    </row>
    <row r="129" spans="1:18">
      <c r="A129" s="25">
        <v>43</v>
      </c>
      <c r="B129" s="1">
        <v>3</v>
      </c>
      <c r="C129" s="205">
        <v>2</v>
      </c>
      <c r="D129" s="221" t="s">
        <v>719</v>
      </c>
      <c r="E129" s="25"/>
      <c r="F129" s="265">
        <f>'(3) Eur Russ 1904 HHs '!BY131</f>
        <v>7284.2813011830149</v>
      </c>
      <c r="H129" s="301">
        <f>'(4) Agric &amp; 3 estates'!T130</f>
        <v>34880.040314941609</v>
      </c>
      <c r="I129" s="301">
        <f>'(4) Agric &amp; 3 estates'!V130</f>
        <v>47.062452232666033</v>
      </c>
      <c r="J129" s="301">
        <f>'(4) Agric &amp; 3 estates'!W130</f>
        <v>6376.925886207373</v>
      </c>
      <c r="K129" s="296">
        <f t="shared" si="111"/>
        <v>7284.2813011830149</v>
      </c>
      <c r="N129" s="312"/>
      <c r="P129" s="301">
        <f t="shared" si="112"/>
        <v>27595.759013758594</v>
      </c>
      <c r="Q129" s="301">
        <f t="shared" si="113"/>
        <v>47.062452232666033</v>
      </c>
      <c r="R129" s="301">
        <f t="shared" si="114"/>
        <v>6376.925886207373</v>
      </c>
    </row>
    <row r="130" spans="1:18">
      <c r="A130" s="25">
        <v>50</v>
      </c>
      <c r="B130" s="1">
        <v>3</v>
      </c>
      <c r="C130" s="205">
        <v>2</v>
      </c>
      <c r="D130" s="221" t="s">
        <v>276</v>
      </c>
      <c r="E130" s="25"/>
      <c r="F130" s="265">
        <f>'(3) Eur Russ 1904 HHs '!BY132</f>
        <v>5151.2751140654327</v>
      </c>
      <c r="H130" s="301">
        <f>'(4) Agric &amp; 3 estates'!T131</f>
        <v>25046.923584195611</v>
      </c>
      <c r="I130" s="301">
        <f>'(4) Agric &amp; 3 estates'!V131</f>
        <v>52.705350643032091</v>
      </c>
      <c r="J130" s="301">
        <f>'(4) Agric &amp; 3 estates'!W131</f>
        <v>9705.9556142853289</v>
      </c>
      <c r="K130" s="296">
        <f t="shared" si="111"/>
        <v>5151.2751140654327</v>
      </c>
      <c r="N130" s="312"/>
      <c r="P130" s="301">
        <f t="shared" si="112"/>
        <v>19895.648470130178</v>
      </c>
      <c r="Q130" s="301">
        <f t="shared" si="113"/>
        <v>52.705350643032091</v>
      </c>
      <c r="R130" s="301">
        <f t="shared" si="114"/>
        <v>9705.9556142853289</v>
      </c>
    </row>
    <row r="131" spans="1:18">
      <c r="A131" s="25">
        <v>9</v>
      </c>
      <c r="B131" s="1">
        <v>4</v>
      </c>
      <c r="C131" s="205">
        <v>2</v>
      </c>
      <c r="D131" s="25" t="s">
        <v>560</v>
      </c>
      <c r="E131" s="25"/>
      <c r="F131" s="265">
        <f>'(3) Eur Russ 1904 HHs '!BY133</f>
        <v>8282.2364958267244</v>
      </c>
      <c r="H131" s="301">
        <f>'(4) Agric &amp; 3 estates'!T132</f>
        <v>35441.626145004295</v>
      </c>
      <c r="I131" s="301">
        <f>'(4) Agric &amp; 3 estates'!V132</f>
        <v>25.770937910748103</v>
      </c>
      <c r="J131" s="301">
        <f>'(4) Agric &amp; 3 estates'!W132</f>
        <v>4613.0295707153928</v>
      </c>
      <c r="K131" s="296">
        <f t="shared" si="111"/>
        <v>8282.2364958267244</v>
      </c>
      <c r="N131" s="312"/>
      <c r="P131" s="301">
        <f t="shared" si="112"/>
        <v>27159.38964917757</v>
      </c>
      <c r="Q131" s="301">
        <f t="shared" si="113"/>
        <v>25.770937910748103</v>
      </c>
      <c r="R131" s="301">
        <f t="shared" si="114"/>
        <v>4613.0295707153928</v>
      </c>
    </row>
    <row r="132" spans="1:18">
      <c r="A132" s="25">
        <v>20</v>
      </c>
      <c r="B132" s="1">
        <v>4</v>
      </c>
      <c r="C132" s="205">
        <v>2</v>
      </c>
      <c r="D132" s="222" t="s">
        <v>476</v>
      </c>
      <c r="E132" s="25"/>
      <c r="F132" s="265">
        <f>'(3) Eur Russ 1904 HHs '!BY134</f>
        <v>8528.2567775049356</v>
      </c>
      <c r="H132" s="301">
        <f>'(4) Agric &amp; 3 estates'!T133</f>
        <v>31912.47415960388</v>
      </c>
      <c r="I132" s="301">
        <f>'(4) Agric &amp; 3 estates'!V133</f>
        <v>26.523792617365814</v>
      </c>
      <c r="J132" s="301">
        <f>'(4) Agric &amp; 3 estates'!W133</f>
        <v>5143.7162657111621</v>
      </c>
      <c r="K132" s="296">
        <f t="shared" si="111"/>
        <v>8528.2567775049356</v>
      </c>
      <c r="N132" s="312"/>
      <c r="P132" s="301">
        <f t="shared" si="112"/>
        <v>23384.217382098945</v>
      </c>
      <c r="Q132" s="301">
        <f t="shared" si="113"/>
        <v>26.523792617365814</v>
      </c>
      <c r="R132" s="301">
        <f t="shared" si="114"/>
        <v>5143.7162657111621</v>
      </c>
    </row>
    <row r="133" spans="1:18">
      <c r="A133" s="25">
        <v>29</v>
      </c>
      <c r="B133" s="1">
        <v>4</v>
      </c>
      <c r="C133" s="205">
        <v>2</v>
      </c>
      <c r="D133" s="221" t="s">
        <v>251</v>
      </c>
      <c r="E133" s="25"/>
      <c r="F133" s="265">
        <f>'(3) Eur Russ 1904 HHs '!BY135</f>
        <v>7064.9058525891041</v>
      </c>
      <c r="H133" s="301">
        <f>'(4) Agric &amp; 3 estates'!T134</f>
        <v>24820.181255706004</v>
      </c>
      <c r="I133" s="301">
        <f>'(4) Agric &amp; 3 estates'!V134</f>
        <v>48.109295170354585</v>
      </c>
      <c r="J133" s="301">
        <f>'(4) Agric &amp; 3 estates'!W134</f>
        <v>6385.6338430037576</v>
      </c>
      <c r="K133" s="296">
        <f t="shared" si="111"/>
        <v>7064.9058525891041</v>
      </c>
      <c r="N133" s="312"/>
      <c r="P133" s="301">
        <f t="shared" si="112"/>
        <v>17755.275403116899</v>
      </c>
      <c r="Q133" s="301">
        <f t="shared" si="113"/>
        <v>48.109295170354585</v>
      </c>
      <c r="R133" s="301">
        <f t="shared" si="114"/>
        <v>6385.6338430037576</v>
      </c>
    </row>
    <row r="134" spans="1:18">
      <c r="A134" s="25">
        <v>30</v>
      </c>
      <c r="B134" s="1">
        <v>4</v>
      </c>
      <c r="C134" s="205">
        <v>2</v>
      </c>
      <c r="D134" s="221" t="s">
        <v>453</v>
      </c>
      <c r="E134" s="25"/>
      <c r="F134" s="265">
        <f>'(3) Eur Russ 1904 HHs '!BY136</f>
        <v>5015.3550389882676</v>
      </c>
      <c r="H134" s="301">
        <f>'(4) Agric &amp; 3 estates'!T135</f>
        <v>16871.686869955243</v>
      </c>
      <c r="I134" s="301">
        <f>'(4) Agric &amp; 3 estates'!V135</f>
        <v>19.471444319495617</v>
      </c>
      <c r="J134" s="301">
        <f>'(4) Agric &amp; 3 estates'!W135</f>
        <v>3684.2551565352433</v>
      </c>
      <c r="K134" s="296">
        <f t="shared" si="111"/>
        <v>5015.3550389882676</v>
      </c>
      <c r="N134" s="312"/>
      <c r="P134" s="301">
        <f t="shared" si="112"/>
        <v>11856.331830966976</v>
      </c>
      <c r="Q134" s="301">
        <f t="shared" si="113"/>
        <v>19.471444319495617</v>
      </c>
      <c r="R134" s="301">
        <f t="shared" si="114"/>
        <v>3684.2551565352433</v>
      </c>
    </row>
    <row r="135" spans="1:18">
      <c r="A135" s="25">
        <v>35</v>
      </c>
      <c r="B135" s="1">
        <v>4</v>
      </c>
      <c r="C135" s="205">
        <v>2</v>
      </c>
      <c r="D135" s="221" t="s">
        <v>717</v>
      </c>
      <c r="E135" s="25"/>
      <c r="F135" s="265">
        <f>'(3) Eur Russ 1904 HHs '!BY137</f>
        <v>6596.5144975489402</v>
      </c>
      <c r="H135" s="301">
        <f>'(4) Agric &amp; 3 estates'!T136</f>
        <v>38383.545185103518</v>
      </c>
      <c r="I135" s="301">
        <f>'(4) Agric &amp; 3 estates'!V136</f>
        <v>31.439147327819256</v>
      </c>
      <c r="J135" s="301">
        <f>'(4) Agric &amp; 3 estates'!W136</f>
        <v>5530.9739367654329</v>
      </c>
      <c r="K135" s="296">
        <f t="shared" si="111"/>
        <v>6596.5144975489402</v>
      </c>
      <c r="N135" s="312"/>
      <c r="P135" s="301">
        <f t="shared" si="112"/>
        <v>31787.030687554579</v>
      </c>
      <c r="Q135" s="301">
        <f t="shared" si="113"/>
        <v>31.439147327819256</v>
      </c>
      <c r="R135" s="301">
        <f t="shared" si="114"/>
        <v>5530.9739367654329</v>
      </c>
    </row>
    <row r="136" spans="1:18">
      <c r="A136" s="25">
        <v>38</v>
      </c>
      <c r="B136" s="1">
        <v>4</v>
      </c>
      <c r="C136" s="205">
        <v>2</v>
      </c>
      <c r="D136" s="221" t="s">
        <v>487</v>
      </c>
      <c r="E136" s="25"/>
      <c r="F136" s="265">
        <f>'(3) Eur Russ 1904 HHs '!BY138</f>
        <v>9241.0285991560213</v>
      </c>
      <c r="H136" s="301">
        <f>'(4) Agric &amp; 3 estates'!T137</f>
        <v>33878.717229799775</v>
      </c>
      <c r="I136" s="301">
        <f>'(4) Agric &amp; 3 estates'!V137</f>
        <v>144.92109465600879</v>
      </c>
      <c r="J136" s="301">
        <f>'(4) Agric &amp; 3 estates'!W137</f>
        <v>9583.8074266041949</v>
      </c>
      <c r="K136" s="296">
        <f t="shared" si="111"/>
        <v>9241.0285991560213</v>
      </c>
      <c r="N136" s="312"/>
      <c r="P136" s="301">
        <f t="shared" si="112"/>
        <v>24637.688630643752</v>
      </c>
      <c r="Q136" s="301">
        <f t="shared" si="113"/>
        <v>144.92109465600879</v>
      </c>
      <c r="R136" s="301">
        <f t="shared" si="114"/>
        <v>9583.8074266041949</v>
      </c>
    </row>
    <row r="137" spans="1:18">
      <c r="A137" s="25">
        <v>39</v>
      </c>
      <c r="B137" s="1">
        <v>4</v>
      </c>
      <c r="C137" s="205">
        <v>2</v>
      </c>
      <c r="D137" s="221" t="s">
        <v>488</v>
      </c>
      <c r="E137" s="25"/>
      <c r="F137" s="265">
        <f>'(3) Eur Russ 1904 HHs '!BY139</f>
        <v>5486.1837418888135</v>
      </c>
      <c r="H137" s="301">
        <f>'(4) Agric &amp; 3 estates'!T138</f>
        <v>23797.183563584113</v>
      </c>
      <c r="I137" s="301">
        <f>'(4) Agric &amp; 3 estates'!V138</f>
        <v>24.018178384764099</v>
      </c>
      <c r="J137" s="301">
        <f>'(4) Agric &amp; 3 estates'!W138</f>
        <v>4533.2909588800467</v>
      </c>
      <c r="K137" s="296">
        <f t="shared" si="111"/>
        <v>5486.1837418888135</v>
      </c>
      <c r="N137" s="312"/>
      <c r="P137" s="301">
        <f t="shared" si="112"/>
        <v>18310.999821695299</v>
      </c>
      <c r="Q137" s="301">
        <f t="shared" si="113"/>
        <v>24.018178384764099</v>
      </c>
      <c r="R137" s="301">
        <f t="shared" si="114"/>
        <v>4533.2909588800467</v>
      </c>
    </row>
    <row r="138" spans="1:18">
      <c r="A138" s="25">
        <v>42</v>
      </c>
      <c r="B138" s="1">
        <v>4</v>
      </c>
      <c r="C138" s="205">
        <v>2</v>
      </c>
      <c r="D138" s="221" t="s">
        <v>718</v>
      </c>
      <c r="E138" s="25"/>
      <c r="F138" s="265">
        <f>'(3) Eur Russ 1904 HHs '!BY140</f>
        <v>8071.3995456340645</v>
      </c>
      <c r="H138" s="301">
        <f>'(4) Agric &amp; 3 estates'!T139</f>
        <v>31549.681978950859</v>
      </c>
      <c r="I138" s="301">
        <f>'(4) Agric &amp; 3 estates'!V139</f>
        <v>17.65295435572844</v>
      </c>
      <c r="J138" s="301">
        <f>'(4) Agric &amp; 3 estates'!W139</f>
        <v>6322.0972108919941</v>
      </c>
      <c r="K138" s="296">
        <f t="shared" si="111"/>
        <v>8071.3995456340645</v>
      </c>
      <c r="N138" s="312"/>
      <c r="P138" s="301">
        <f t="shared" si="112"/>
        <v>23478.282433316796</v>
      </c>
      <c r="Q138" s="301">
        <f t="shared" si="113"/>
        <v>17.65295435572844</v>
      </c>
      <c r="R138" s="301">
        <f t="shared" si="114"/>
        <v>6322.0972108919941</v>
      </c>
    </row>
    <row r="139" spans="1:18">
      <c r="A139" s="25">
        <v>44</v>
      </c>
      <c r="B139" s="1">
        <v>4</v>
      </c>
      <c r="C139" s="205">
        <v>2</v>
      </c>
      <c r="D139" s="221" t="s">
        <v>449</v>
      </c>
      <c r="E139" s="25"/>
      <c r="F139" s="265">
        <f>'(3) Eur Russ 1904 HHs '!BY141</f>
        <v>6848.5854469099468</v>
      </c>
      <c r="H139" s="301">
        <f>'(4) Agric &amp; 3 estates'!T140</f>
        <v>21461.976417391386</v>
      </c>
      <c r="I139" s="301">
        <f>'(4) Agric &amp; 3 estates'!V140</f>
        <v>74.569100747085486</v>
      </c>
      <c r="J139" s="301">
        <f>'(4) Agric &amp; 3 estates'!W140</f>
        <v>4977.1484973921106</v>
      </c>
      <c r="K139" s="296">
        <f t="shared" si="111"/>
        <v>6848.5854469099468</v>
      </c>
      <c r="N139" s="312"/>
      <c r="P139" s="301">
        <f t="shared" si="112"/>
        <v>14613.39097048144</v>
      </c>
      <c r="Q139" s="301">
        <f t="shared" si="113"/>
        <v>74.569100747085486</v>
      </c>
      <c r="R139" s="301">
        <f t="shared" si="114"/>
        <v>4977.1484973921106</v>
      </c>
    </row>
    <row r="140" spans="1:18">
      <c r="A140" s="25">
        <v>33</v>
      </c>
      <c r="B140" s="1">
        <v>5</v>
      </c>
      <c r="C140" s="205">
        <v>2</v>
      </c>
      <c r="D140" s="221" t="s">
        <v>608</v>
      </c>
      <c r="E140" s="25"/>
      <c r="F140" s="265">
        <f>'(3) Eur Russ 1904 HHs '!BY142</f>
        <v>14555.32535426852</v>
      </c>
      <c r="H140" s="301">
        <f>'(4) Agric &amp; 3 estates'!T141</f>
        <v>31819.303597877326</v>
      </c>
      <c r="I140" s="301">
        <f>'(4) Agric &amp; 3 estates'!V141</f>
        <v>32.332980288031592</v>
      </c>
      <c r="J140" s="301">
        <f>'(4) Agric &amp; 3 estates'!W141</f>
        <v>20194.781621999977</v>
      </c>
      <c r="K140" s="296">
        <f t="shared" si="111"/>
        <v>14555.32535426852</v>
      </c>
      <c r="N140" s="312"/>
      <c r="P140" s="301">
        <f t="shared" si="112"/>
        <v>17263.978243608806</v>
      </c>
      <c r="Q140" s="301">
        <f t="shared" si="113"/>
        <v>32.332980288031592</v>
      </c>
      <c r="R140" s="301">
        <f t="shared" si="114"/>
        <v>20194.781621999977</v>
      </c>
    </row>
    <row r="141" spans="1:18">
      <c r="A141" s="25">
        <v>46</v>
      </c>
      <c r="B141" s="1">
        <v>5</v>
      </c>
      <c r="C141" s="205">
        <v>2</v>
      </c>
      <c r="D141" s="221" t="s">
        <v>720</v>
      </c>
      <c r="E141" s="25"/>
      <c r="F141" s="265">
        <f>'(3) Eur Russ 1904 HHs '!BY143</f>
        <v>10846.295119641674</v>
      </c>
      <c r="H141" s="301">
        <f>'(4) Agric &amp; 3 estates'!T142</f>
        <v>30758.304591425403</v>
      </c>
      <c r="I141" s="301">
        <f>'(4) Agric &amp; 3 estates'!V142</f>
        <v>99.184230743913986</v>
      </c>
      <c r="J141" s="301">
        <f>'(4) Agric &amp; 3 estates'!W142</f>
        <v>7996.8776794728619</v>
      </c>
      <c r="K141" s="296">
        <f t="shared" si="111"/>
        <v>10846.295119641674</v>
      </c>
      <c r="N141" s="312"/>
      <c r="P141" s="301">
        <f t="shared" si="112"/>
        <v>19912.009471783727</v>
      </c>
      <c r="Q141" s="301">
        <f t="shared" si="113"/>
        <v>99.184230743913986</v>
      </c>
      <c r="R141" s="301">
        <f t="shared" si="114"/>
        <v>7996.8776794728619</v>
      </c>
    </row>
    <row r="142" spans="1:18">
      <c r="A142" s="25">
        <v>48</v>
      </c>
      <c r="B142" s="1">
        <v>5</v>
      </c>
      <c r="C142" s="205">
        <v>2</v>
      </c>
      <c r="D142" s="221" t="s">
        <v>274</v>
      </c>
      <c r="E142" s="25"/>
      <c r="F142" s="265">
        <f>'(3) Eur Russ 1904 HHs '!BY144</f>
        <v>10413.484649109134</v>
      </c>
      <c r="H142" s="301">
        <f>'(4) Agric &amp; 3 estates'!T143</f>
        <v>27774.783983860922</v>
      </c>
      <c r="I142" s="301">
        <f>'(4) Agric &amp; 3 estates'!V143</f>
        <v>47.492303909168754</v>
      </c>
      <c r="J142" s="301">
        <f>'(4) Agric &amp; 3 estates'!W143</f>
        <v>30904.91635734684</v>
      </c>
      <c r="K142" s="296">
        <f t="shared" si="111"/>
        <v>10413.484649109134</v>
      </c>
      <c r="N142" s="312"/>
      <c r="P142" s="301">
        <f t="shared" si="112"/>
        <v>17361.299334751788</v>
      </c>
      <c r="Q142" s="301">
        <f t="shared" si="113"/>
        <v>47.492303909168754</v>
      </c>
      <c r="R142" s="301">
        <f t="shared" si="114"/>
        <v>30904.91635734684</v>
      </c>
    </row>
    <row r="143" spans="1:18">
      <c r="A143" s="25">
        <v>19</v>
      </c>
      <c r="B143" s="1">
        <v>6</v>
      </c>
      <c r="C143" s="205">
        <v>2</v>
      </c>
      <c r="D143" s="221" t="s">
        <v>615</v>
      </c>
      <c r="E143" s="25"/>
      <c r="F143" s="265">
        <f>'(3) Eur Russ 1904 HHs '!BY145</f>
        <v>5240.1415137605536</v>
      </c>
      <c r="H143" s="301">
        <f>'(4) Agric &amp; 3 estates'!T144</f>
        <v>15519.777471964524</v>
      </c>
      <c r="I143" s="301">
        <f>'(4) Agric &amp; 3 estates'!V144</f>
        <v>40.128146514037269</v>
      </c>
      <c r="J143" s="301">
        <f>'(4) Agric &amp; 3 estates'!W144</f>
        <v>6311.6288165743572</v>
      </c>
      <c r="K143" s="296">
        <f t="shared" si="111"/>
        <v>5240.1415137605536</v>
      </c>
      <c r="N143" s="312"/>
      <c r="P143" s="301">
        <f t="shared" si="112"/>
        <v>10279.635958203969</v>
      </c>
      <c r="Q143" s="301">
        <f t="shared" si="113"/>
        <v>40.128146514037269</v>
      </c>
      <c r="R143" s="301">
        <f t="shared" si="114"/>
        <v>6311.6288165743572</v>
      </c>
    </row>
    <row r="144" spans="1:18">
      <c r="A144" s="25">
        <v>21</v>
      </c>
      <c r="B144" s="1">
        <v>6</v>
      </c>
      <c r="C144" s="205">
        <v>2</v>
      </c>
      <c r="D144" s="221" t="s">
        <v>477</v>
      </c>
      <c r="E144" s="25"/>
      <c r="F144" s="265">
        <f>'(3) Eur Russ 1904 HHs '!BY146</f>
        <v>8373.3274844821499</v>
      </c>
      <c r="H144" s="301">
        <f>'(4) Agric &amp; 3 estates'!T145</f>
        <v>36868.894213457592</v>
      </c>
      <c r="I144" s="301">
        <f>'(4) Agric &amp; 3 estates'!V145</f>
        <v>64.152624750528588</v>
      </c>
      <c r="J144" s="301">
        <f>'(4) Agric &amp; 3 estates'!W145</f>
        <v>3074.1238832605159</v>
      </c>
      <c r="K144" s="296">
        <f t="shared" si="111"/>
        <v>8373.3274844821499</v>
      </c>
      <c r="N144" s="312"/>
      <c r="P144" s="301">
        <f t="shared" si="112"/>
        <v>28495.566728975442</v>
      </c>
      <c r="Q144" s="301">
        <f t="shared" si="113"/>
        <v>64.152624750528588</v>
      </c>
      <c r="R144" s="301">
        <f t="shared" si="114"/>
        <v>3074.1238832605159</v>
      </c>
    </row>
    <row r="145" spans="1:18">
      <c r="A145" s="25">
        <v>49</v>
      </c>
      <c r="B145" s="1">
        <v>6</v>
      </c>
      <c r="C145" s="205">
        <v>2</v>
      </c>
      <c r="D145" s="221" t="s">
        <v>275</v>
      </c>
      <c r="E145" s="25"/>
      <c r="F145" s="265">
        <f>'(3) Eur Russ 1904 HHs '!BY147</f>
        <v>5621.4390566235525</v>
      </c>
      <c r="H145" s="301">
        <f>'(4) Agric &amp; 3 estates'!T146</f>
        <v>16857.728365496259</v>
      </c>
      <c r="I145" s="301">
        <f>'(4) Agric &amp; 3 estates'!V146</f>
        <v>59.610927157131243</v>
      </c>
      <c r="J145" s="301">
        <f>'(4) Agric &amp; 3 estates'!W146</f>
        <v>1772.4354471846591</v>
      </c>
      <c r="K145" s="296">
        <f t="shared" si="111"/>
        <v>5621.4390566235525</v>
      </c>
      <c r="N145" s="312"/>
      <c r="P145" s="301">
        <f t="shared" si="112"/>
        <v>11236.289308872707</v>
      </c>
      <c r="Q145" s="301">
        <f t="shared" si="113"/>
        <v>59.610927157131243</v>
      </c>
      <c r="R145" s="301">
        <f t="shared" si="114"/>
        <v>1772.4354471846591</v>
      </c>
    </row>
    <row r="146" spans="1:18">
      <c r="A146" s="25">
        <v>4</v>
      </c>
      <c r="B146" s="1">
        <v>7</v>
      </c>
      <c r="C146" s="205">
        <v>2</v>
      </c>
      <c r="D146" s="25" t="s">
        <v>82</v>
      </c>
      <c r="E146" s="25"/>
      <c r="F146" s="265">
        <f>'(3) Eur Russ 1904 HHs '!BY148</f>
        <v>9815.865782706931</v>
      </c>
      <c r="H146" s="301">
        <f>'(4) Agric &amp; 3 estates'!T147</f>
        <v>8067.9068481270806</v>
      </c>
      <c r="I146" s="301">
        <f>'(4) Agric &amp; 3 estates'!V147</f>
        <v>14.024586635993842</v>
      </c>
      <c r="J146" s="301">
        <f>'(4) Agric &amp; 3 estates'!W147</f>
        <v>35615.610838040127</v>
      </c>
      <c r="K146" s="296">
        <f t="shared" si="111"/>
        <v>8067.9068481270806</v>
      </c>
      <c r="L146" s="301">
        <f t="shared" ref="L146:L155" si="115">MIN(F146-K146, I146)</f>
        <v>14.024586635993842</v>
      </c>
      <c r="M146" s="301">
        <f>MIN(J146, MAX(0, F146-K146-L146))</f>
        <v>1733.9343479438567</v>
      </c>
      <c r="N146" s="312"/>
      <c r="P146" s="301">
        <f t="shared" si="112"/>
        <v>0</v>
      </c>
      <c r="Q146" s="301">
        <f t="shared" si="113"/>
        <v>0</v>
      </c>
      <c r="R146" s="301">
        <f t="shared" si="114"/>
        <v>33881.676490096273</v>
      </c>
    </row>
    <row r="147" spans="1:18">
      <c r="A147" s="25">
        <v>5</v>
      </c>
      <c r="B147" s="1">
        <v>7</v>
      </c>
      <c r="C147" s="205">
        <v>2</v>
      </c>
      <c r="D147" s="25" t="s">
        <v>466</v>
      </c>
      <c r="E147" s="25"/>
      <c r="F147" s="265">
        <f>'(3) Eur Russ 1904 HHs '!BY149</f>
        <v>5625.4953723244325</v>
      </c>
      <c r="H147" s="301">
        <f>'(4) Agric &amp; 3 estates'!T148</f>
        <v>7429.553011070413</v>
      </c>
      <c r="I147" s="301">
        <f>'(4) Agric &amp; 3 estates'!V148</f>
        <v>11.017504243143378</v>
      </c>
      <c r="J147" s="301">
        <f>'(4) Agric &amp; 3 estates'!W148</f>
        <v>22823.918367789884</v>
      </c>
      <c r="K147" s="296">
        <f t="shared" si="111"/>
        <v>5625.4953723244325</v>
      </c>
      <c r="N147" s="312"/>
      <c r="P147" s="301">
        <f t="shared" si="112"/>
        <v>1804.0576387459805</v>
      </c>
      <c r="Q147" s="301">
        <f t="shared" si="113"/>
        <v>11.017504243143378</v>
      </c>
      <c r="R147" s="301">
        <f t="shared" si="114"/>
        <v>22823.918367789884</v>
      </c>
    </row>
    <row r="148" spans="1:18">
      <c r="A148" s="25">
        <v>11</v>
      </c>
      <c r="B148" s="1">
        <v>7</v>
      </c>
      <c r="C148" s="205">
        <v>2</v>
      </c>
      <c r="D148" s="25" t="s">
        <v>445</v>
      </c>
      <c r="E148" s="25"/>
      <c r="F148" s="265">
        <f>'(3) Eur Russ 1904 HHs '!BY150</f>
        <v>8926.4293884041344</v>
      </c>
      <c r="H148" s="301">
        <f>'(4) Agric &amp; 3 estates'!T149</f>
        <v>8268.3535168091767</v>
      </c>
      <c r="I148" s="301">
        <f>'(4) Agric &amp; 3 estates'!V149</f>
        <v>27.608813067101778</v>
      </c>
      <c r="J148" s="301">
        <f>'(4) Agric &amp; 3 estates'!W149</f>
        <v>40137.01315953998</v>
      </c>
      <c r="K148" s="296">
        <f t="shared" si="111"/>
        <v>8268.3535168091767</v>
      </c>
      <c r="L148" s="301">
        <f t="shared" si="115"/>
        <v>27.608813067101778</v>
      </c>
      <c r="M148" s="301">
        <f>MIN(J148, MAX(0, F148-K148-L148))</f>
        <v>630.46705852785601</v>
      </c>
      <c r="N148" s="312"/>
      <c r="P148" s="301">
        <f t="shared" si="112"/>
        <v>0</v>
      </c>
      <c r="Q148" s="301">
        <f t="shared" si="113"/>
        <v>0</v>
      </c>
      <c r="R148" s="301">
        <f t="shared" si="114"/>
        <v>39506.546101012122</v>
      </c>
    </row>
    <row r="149" spans="1:18">
      <c r="A149" s="25">
        <v>17</v>
      </c>
      <c r="B149" s="1">
        <v>7</v>
      </c>
      <c r="C149" s="205">
        <v>2</v>
      </c>
      <c r="D149" s="25" t="s">
        <v>474</v>
      </c>
      <c r="E149" s="25"/>
      <c r="F149" s="265">
        <f>'(3) Eur Russ 1904 HHs '!BY151</f>
        <v>17327.491143325751</v>
      </c>
      <c r="H149" s="301">
        <f>'(4) Agric &amp; 3 estates'!T150</f>
        <v>19082.592799311009</v>
      </c>
      <c r="I149" s="301">
        <f>'(4) Agric &amp; 3 estates'!V150</f>
        <v>133.54949997120093</v>
      </c>
      <c r="J149" s="301">
        <f>'(4) Agric &amp; 3 estates'!W150</f>
        <v>50703.440489390858</v>
      </c>
      <c r="K149" s="296">
        <f t="shared" si="111"/>
        <v>17327.491143325751</v>
      </c>
      <c r="N149" s="312"/>
      <c r="P149" s="301">
        <f t="shared" si="112"/>
        <v>1755.1016559852578</v>
      </c>
      <c r="Q149" s="301">
        <f t="shared" si="113"/>
        <v>133.54949997120093</v>
      </c>
      <c r="R149" s="301">
        <f t="shared" si="114"/>
        <v>50703.440489390858</v>
      </c>
    </row>
    <row r="150" spans="1:18">
      <c r="A150" s="25">
        <v>22</v>
      </c>
      <c r="B150" s="1">
        <v>7</v>
      </c>
      <c r="C150" s="205">
        <v>2</v>
      </c>
      <c r="D150" s="221" t="s">
        <v>563</v>
      </c>
      <c r="E150" s="25"/>
      <c r="F150" s="265">
        <f>'(3) Eur Russ 1904 HHs '!BY152</f>
        <v>10520.31441489636</v>
      </c>
      <c r="H150" s="301">
        <f>'(4) Agric &amp; 3 estates'!T151</f>
        <v>0</v>
      </c>
      <c r="I150" s="301">
        <f>'(4) Agric &amp; 3 estates'!V151</f>
        <v>0</v>
      </c>
      <c r="J150" s="301">
        <f>'(4) Agric &amp; 3 estates'!W151</f>
        <v>59789.937212925812</v>
      </c>
      <c r="K150" s="296">
        <f t="shared" si="111"/>
        <v>0</v>
      </c>
      <c r="M150" s="301">
        <f>MIN(J150, MAX(0, F150-K150-L150))</f>
        <v>10520.31441489636</v>
      </c>
      <c r="N150" s="312"/>
      <c r="P150" s="301">
        <f t="shared" si="112"/>
        <v>0</v>
      </c>
      <c r="Q150" s="301">
        <f t="shared" si="113"/>
        <v>0</v>
      </c>
      <c r="R150" s="301">
        <f t="shared" si="114"/>
        <v>49269.62279802945</v>
      </c>
    </row>
    <row r="151" spans="1:18">
      <c r="A151" s="25">
        <v>23</v>
      </c>
      <c r="B151" s="1">
        <v>7</v>
      </c>
      <c r="C151" s="205">
        <v>2</v>
      </c>
      <c r="D151" s="221" t="s">
        <v>564</v>
      </c>
      <c r="E151" s="25"/>
      <c r="F151" s="265">
        <f>'(3) Eur Russ 1904 HHs '!BY153</f>
        <v>3682.4465594823682</v>
      </c>
      <c r="H151" s="301">
        <f>'(4) Agric &amp; 3 estates'!T152</f>
        <v>1142.7149093838816</v>
      </c>
      <c r="I151" s="301">
        <f>'(4) Agric &amp; 3 estates'!V152</f>
        <v>1.3369998753514665</v>
      </c>
      <c r="J151" s="301">
        <f>'(4) Agric &amp; 3 estates'!W152</f>
        <v>24049.060899454631</v>
      </c>
      <c r="K151" s="296">
        <f t="shared" si="111"/>
        <v>1142.7149093838816</v>
      </c>
      <c r="L151" s="301">
        <f t="shared" si="115"/>
        <v>1.3369998753514665</v>
      </c>
      <c r="M151" s="301">
        <f>MIN(J151, MAX(0, F151-K151-L151))</f>
        <v>2538.3946502231352</v>
      </c>
      <c r="N151" s="312"/>
      <c r="P151" s="301">
        <f t="shared" si="112"/>
        <v>0</v>
      </c>
      <c r="Q151" s="301">
        <f t="shared" si="113"/>
        <v>0</v>
      </c>
      <c r="R151" s="301">
        <f t="shared" si="114"/>
        <v>21510.666249231497</v>
      </c>
    </row>
    <row r="152" spans="1:18">
      <c r="A152" s="25">
        <v>8</v>
      </c>
      <c r="B152" s="1">
        <v>8</v>
      </c>
      <c r="C152" s="205">
        <v>2</v>
      </c>
      <c r="D152" s="25" t="s">
        <v>643</v>
      </c>
      <c r="E152" s="25"/>
      <c r="F152" s="265">
        <f>'(3) Eur Russ 1904 HHs '!BY154</f>
        <v>21620.523963017491</v>
      </c>
      <c r="H152" s="301">
        <f>'(4) Agric &amp; 3 estates'!T153</f>
        <v>7148.1183876449359</v>
      </c>
      <c r="I152" s="301">
        <f>'(4) Agric &amp; 3 estates'!V153</f>
        <v>111.37691690640531</v>
      </c>
      <c r="J152" s="301">
        <f>'(4) Agric &amp; 3 estates'!W153</f>
        <v>102060.40980798195</v>
      </c>
      <c r="K152" s="296">
        <f t="shared" si="111"/>
        <v>7148.1183876449359</v>
      </c>
      <c r="L152" s="301">
        <f t="shared" si="115"/>
        <v>111.37691690640531</v>
      </c>
      <c r="M152" s="301">
        <f>MIN(J152, MAX(0, F152-K152-L152))</f>
        <v>14361.02865846615</v>
      </c>
      <c r="N152" s="312"/>
      <c r="P152" s="301">
        <f t="shared" si="112"/>
        <v>0</v>
      </c>
      <c r="Q152" s="301">
        <f t="shared" si="113"/>
        <v>0</v>
      </c>
      <c r="R152" s="301">
        <f t="shared" si="114"/>
        <v>87699.381149515801</v>
      </c>
    </row>
    <row r="153" spans="1:18">
      <c r="A153" s="25">
        <v>16</v>
      </c>
      <c r="B153" s="1">
        <v>8</v>
      </c>
      <c r="C153" s="205">
        <v>2</v>
      </c>
      <c r="D153" s="25" t="s">
        <v>473</v>
      </c>
      <c r="E153" s="25"/>
      <c r="F153" s="265">
        <f>'(3) Eur Russ 1904 HHs '!BY155</f>
        <v>31072.626999425287</v>
      </c>
      <c r="H153" s="301">
        <f>'(4) Agric &amp; 3 estates'!T154</f>
        <v>44557.936021955567</v>
      </c>
      <c r="I153" s="301">
        <f>'(4) Agric &amp; 3 estates'!V154</f>
        <v>177.80743268424158</v>
      </c>
      <c r="J153" s="301">
        <f>'(4) Agric &amp; 3 estates'!W154</f>
        <v>91950.332775670831</v>
      </c>
      <c r="K153" s="296">
        <f t="shared" si="111"/>
        <v>31072.626999425287</v>
      </c>
      <c r="N153" s="312"/>
      <c r="P153" s="301">
        <f t="shared" si="112"/>
        <v>13485.30902253028</v>
      </c>
      <c r="Q153" s="301">
        <f t="shared" si="113"/>
        <v>177.80743268424158</v>
      </c>
      <c r="R153" s="301">
        <f t="shared" si="114"/>
        <v>91950.332775670831</v>
      </c>
    </row>
    <row r="154" spans="1:18">
      <c r="A154" s="25">
        <v>32</v>
      </c>
      <c r="B154" s="1">
        <v>8</v>
      </c>
      <c r="C154" s="205">
        <v>2</v>
      </c>
      <c r="D154" s="221" t="s">
        <v>607</v>
      </c>
      <c r="E154" s="25"/>
      <c r="F154" s="265">
        <f>'(3) Eur Russ 1904 HHs '!BY156</f>
        <v>28756.497722302098</v>
      </c>
      <c r="H154" s="301">
        <f>'(4) Agric &amp; 3 estates'!T155</f>
        <v>44097.223518999526</v>
      </c>
      <c r="I154" s="301">
        <f>'(4) Agric &amp; 3 estates'!V155</f>
        <v>317.21593404119085</v>
      </c>
      <c r="J154" s="301">
        <f>'(4) Agric &amp; 3 estates'!W155</f>
        <v>77023.039626957732</v>
      </c>
      <c r="K154" s="296">
        <f t="shared" si="111"/>
        <v>28756.497722302098</v>
      </c>
      <c r="N154" s="312"/>
      <c r="P154" s="301">
        <f t="shared" si="112"/>
        <v>15340.725796697428</v>
      </c>
      <c r="Q154" s="301">
        <f t="shared" si="113"/>
        <v>317.21593404119085</v>
      </c>
      <c r="R154" s="301">
        <f t="shared" si="114"/>
        <v>77023.039626957732</v>
      </c>
    </row>
    <row r="155" spans="1:18">
      <c r="A155" s="25">
        <v>2</v>
      </c>
      <c r="B155" s="1">
        <v>9</v>
      </c>
      <c r="C155" s="205">
        <v>2</v>
      </c>
      <c r="D155" s="25" t="s">
        <v>454</v>
      </c>
      <c r="E155" s="25"/>
      <c r="F155" s="265">
        <f>'(3) Eur Russ 1904 HHs '!BY157</f>
        <v>5994.4140195704013</v>
      </c>
      <c r="H155" s="301">
        <f>'(4) Agric &amp; 3 estates'!T156</f>
        <v>4157.1370840935997</v>
      </c>
      <c r="I155" s="301">
        <f>'(4) Agric &amp; 3 estates'!V156</f>
        <v>4565.9390270267177</v>
      </c>
      <c r="J155" s="301">
        <f>'(4) Agric &amp; 3 estates'!W156</f>
        <v>3.211869142978685E-2</v>
      </c>
      <c r="K155" s="296">
        <f t="shared" si="111"/>
        <v>4157.1370840935997</v>
      </c>
      <c r="L155" s="301">
        <f t="shared" si="115"/>
        <v>1837.2769354768016</v>
      </c>
      <c r="N155" s="312"/>
      <c r="P155" s="301">
        <f t="shared" si="112"/>
        <v>0</v>
      </c>
      <c r="Q155" s="301">
        <f t="shared" si="113"/>
        <v>2728.6620915499161</v>
      </c>
      <c r="R155" s="301">
        <f t="shared" si="114"/>
        <v>3.211869142978685E-2</v>
      </c>
    </row>
    <row r="156" spans="1:18">
      <c r="A156" s="25">
        <v>3</v>
      </c>
      <c r="B156" s="1">
        <v>9</v>
      </c>
      <c r="C156" s="205">
        <v>2</v>
      </c>
      <c r="D156" s="25" t="s">
        <v>191</v>
      </c>
      <c r="E156" s="25"/>
      <c r="F156" s="265">
        <f>'(3) Eur Russ 1904 HHs '!BY158</f>
        <v>11245.863957059208</v>
      </c>
      <c r="H156" s="301">
        <f>'(4) Agric &amp; 3 estates'!T157</f>
        <v>0</v>
      </c>
      <c r="I156" s="301">
        <f>'(4) Agric &amp; 3 estates'!V157</f>
        <v>0</v>
      </c>
      <c r="J156" s="301">
        <f>'(4) Agric &amp; 3 estates'!W157</f>
        <v>51570.83752585802</v>
      </c>
      <c r="K156" s="296">
        <f t="shared" si="111"/>
        <v>0</v>
      </c>
      <c r="M156" s="301">
        <f>MIN(J156, MAX(0, F156-K156-L156))</f>
        <v>11245.863957059208</v>
      </c>
      <c r="N156" s="312"/>
      <c r="P156" s="301">
        <f t="shared" si="112"/>
        <v>0</v>
      </c>
      <c r="Q156" s="301">
        <f t="shared" si="113"/>
        <v>0</v>
      </c>
      <c r="R156" s="301">
        <f t="shared" si="114"/>
        <v>40324.973568798814</v>
      </c>
    </row>
    <row r="157" spans="1:18">
      <c r="A157" s="25">
        <v>12</v>
      </c>
      <c r="B157" s="1">
        <v>9</v>
      </c>
      <c r="C157" s="205">
        <v>2</v>
      </c>
      <c r="D157" s="25" t="s">
        <v>711</v>
      </c>
      <c r="E157" s="25"/>
      <c r="F157" s="265">
        <f>'(3) Eur Russ 1904 HHs '!BY159</f>
        <v>11702.259798378947</v>
      </c>
      <c r="H157" s="301">
        <f>'(4) Agric &amp; 3 estates'!T158</f>
        <v>22397.068610504648</v>
      </c>
      <c r="I157" s="301">
        <f>'(4) Agric &amp; 3 estates'!V158</f>
        <v>20230.095172941044</v>
      </c>
      <c r="J157" s="301">
        <f>'(4) Agric &amp; 3 estates'!W158</f>
        <v>27868.345265873377</v>
      </c>
      <c r="K157" s="296">
        <f t="shared" si="111"/>
        <v>11702.259798378947</v>
      </c>
      <c r="N157" s="312"/>
      <c r="P157" s="301">
        <f t="shared" si="112"/>
        <v>10694.808812125701</v>
      </c>
      <c r="Q157" s="301">
        <f t="shared" si="113"/>
        <v>20230.095172941044</v>
      </c>
      <c r="R157" s="301">
        <f t="shared" si="114"/>
        <v>27868.345265873377</v>
      </c>
    </row>
    <row r="158" spans="1:18">
      <c r="A158" s="25">
        <v>13</v>
      </c>
      <c r="B158" s="1">
        <v>9</v>
      </c>
      <c r="C158" s="205">
        <v>2</v>
      </c>
      <c r="D158" s="25" t="s">
        <v>370</v>
      </c>
      <c r="E158" s="25"/>
      <c r="F158" s="265">
        <f>'(3) Eur Russ 1904 HHs '!BY160</f>
        <v>11988.247674325507</v>
      </c>
      <c r="H158" s="301">
        <f>'(4) Agric &amp; 3 estates'!T159</f>
        <v>46015.385728921101</v>
      </c>
      <c r="I158" s="301">
        <f>'(4) Agric &amp; 3 estates'!V159</f>
        <v>361.57692501291831</v>
      </c>
      <c r="J158" s="301">
        <f>'(4) Agric &amp; 3 estates'!W159</f>
        <v>17805.638828457995</v>
      </c>
      <c r="K158" s="296">
        <f t="shared" si="111"/>
        <v>11988.247674325507</v>
      </c>
      <c r="N158" s="312"/>
      <c r="P158" s="301">
        <f t="shared" si="112"/>
        <v>34027.138054595591</v>
      </c>
      <c r="Q158" s="301">
        <f t="shared" si="113"/>
        <v>361.57692501291831</v>
      </c>
      <c r="R158" s="301">
        <f t="shared" si="114"/>
        <v>17805.638828457995</v>
      </c>
    </row>
    <row r="159" spans="1:18">
      <c r="A159" s="25">
        <v>41</v>
      </c>
      <c r="B159" s="1">
        <v>9</v>
      </c>
      <c r="C159" s="205">
        <v>2</v>
      </c>
      <c r="D159" s="221" t="s">
        <v>10</v>
      </c>
      <c r="E159" s="25"/>
      <c r="F159" s="265">
        <f>'(3) Eur Russ 1904 HHs '!BY161</f>
        <v>10670.340015845632</v>
      </c>
      <c r="H159" s="301">
        <f>'(4) Agric &amp; 3 estates'!T160</f>
        <v>20341.044623466732</v>
      </c>
      <c r="I159" s="301">
        <f>'(4) Agric &amp; 3 estates'!V160</f>
        <v>480.33890183095946</v>
      </c>
      <c r="J159" s="301">
        <f>'(4) Agric &amp; 3 estates'!W160</f>
        <v>20808.55715190756</v>
      </c>
      <c r="K159" s="296">
        <f t="shared" si="111"/>
        <v>10670.340015845632</v>
      </c>
      <c r="N159" s="312"/>
      <c r="P159" s="301">
        <f t="shared" si="112"/>
        <v>9670.7046076211009</v>
      </c>
      <c r="Q159" s="301">
        <f t="shared" si="113"/>
        <v>480.33890183095946</v>
      </c>
      <c r="R159" s="301">
        <f t="shared" si="114"/>
        <v>20808.55715190756</v>
      </c>
    </row>
    <row r="160" spans="1:18">
      <c r="A160" s="25">
        <v>47</v>
      </c>
      <c r="B160" s="1">
        <v>9</v>
      </c>
      <c r="C160" s="205">
        <v>2</v>
      </c>
      <c r="D160" s="221" t="s">
        <v>721</v>
      </c>
      <c r="E160" s="25"/>
      <c r="F160" s="265">
        <f>'(3) Eur Russ 1904 HHs '!BY162</f>
        <v>10926.93504165272</v>
      </c>
      <c r="H160" s="301">
        <f>'(4) Agric &amp; 3 estates'!T161</f>
        <v>0</v>
      </c>
      <c r="I160" s="301">
        <f>'(4) Agric &amp; 3 estates'!V161</f>
        <v>0</v>
      </c>
      <c r="J160" s="301">
        <f>'(4) Agric &amp; 3 estates'!W161</f>
        <v>54751.294289169091</v>
      </c>
      <c r="K160" s="296">
        <f t="shared" si="111"/>
        <v>0</v>
      </c>
      <c r="M160" s="301">
        <f>MIN(J160, MAX(0, F160-K160-L160))</f>
        <v>10926.93504165272</v>
      </c>
      <c r="N160" s="312"/>
      <c r="P160" s="301">
        <f t="shared" si="112"/>
        <v>0</v>
      </c>
      <c r="Q160" s="301">
        <f t="shared" si="113"/>
        <v>0</v>
      </c>
      <c r="R160" s="301">
        <f t="shared" si="114"/>
        <v>43824.359247516375</v>
      </c>
    </row>
    <row r="161" spans="1:20">
      <c r="A161" s="52">
        <v>0</v>
      </c>
      <c r="B161" s="11">
        <v>10</v>
      </c>
      <c r="C161" s="206">
        <v>2</v>
      </c>
      <c r="D161" s="52" t="s">
        <v>296</v>
      </c>
      <c r="E161" s="25"/>
      <c r="F161" s="267">
        <f>SUM(F111:F160)</f>
        <v>453107.46053346375</v>
      </c>
      <c r="H161" s="291">
        <f>SUM(H111:H160)</f>
        <v>1443626.8691570179</v>
      </c>
      <c r="I161" s="291">
        <f>SUM(I111:I160)</f>
        <v>37033.07784764067</v>
      </c>
      <c r="J161" s="291">
        <f>SUM(J111:J160)</f>
        <v>960531.72946749965</v>
      </c>
      <c r="K161" s="267">
        <f t="shared" ref="K161:R161" si="116">SUM(K111:K160)</f>
        <v>399158.89815273287</v>
      </c>
      <c r="L161" s="291">
        <f t="shared" si="116"/>
        <v>1991.624251961654</v>
      </c>
      <c r="M161" s="291">
        <f t="shared" si="116"/>
        <v>51956.938128769281</v>
      </c>
      <c r="N161" s="329"/>
      <c r="P161" s="291">
        <f t="shared" si="116"/>
        <v>1044467.9710042853</v>
      </c>
      <c r="Q161" s="291">
        <f t="shared" si="116"/>
        <v>35041.453595679021</v>
      </c>
      <c r="R161" s="291">
        <f t="shared" si="116"/>
        <v>908574.79133873049</v>
      </c>
      <c r="S161" s="291"/>
      <c r="T161" s="291"/>
    </row>
    <row r="162" spans="1:20">
      <c r="I162" s="291"/>
      <c r="J162" s="291"/>
      <c r="K162" s="291"/>
      <c r="L162" s="291"/>
    </row>
    <row r="163" spans="1:20">
      <c r="J163" s="120" t="s">
        <v>1130</v>
      </c>
    </row>
    <row r="164" spans="1:20">
      <c r="J164" s="120" t="s">
        <v>1131</v>
      </c>
      <c r="K164" s="199">
        <f>SUM(K59:M59)-F59</f>
        <v>0</v>
      </c>
    </row>
    <row r="165" spans="1:20">
      <c r="J165" s="287" t="s">
        <v>1132</v>
      </c>
      <c r="K165" s="199">
        <f>SUM(K110:M110)-F110</f>
        <v>0</v>
      </c>
    </row>
    <row r="166" spans="1:20">
      <c r="J166" s="258" t="s">
        <v>1133</v>
      </c>
      <c r="K166" s="199">
        <f>K161+L161+M161-F161</f>
        <v>0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170"/>
  <sheetViews>
    <sheetView workbookViewId="0">
      <pane ySplit="3560" topLeftCell="A96" activePane="bottomLeft"/>
      <selection activeCell="N2" sqref="N2"/>
      <selection pane="bottomLeft" activeCell="S106" sqref="S106"/>
    </sheetView>
  </sheetViews>
  <sheetFormatPr baseColWidth="10" defaultColWidth="11.6640625" defaultRowHeight="15"/>
  <cols>
    <col min="1" max="1" width="9.6640625" style="1" customWidth="1"/>
    <col min="2" max="2" width="9.33203125" style="1" customWidth="1"/>
    <col min="3" max="3" width="11.6640625" style="1"/>
    <col min="4" max="4" width="11.6640625" style="25"/>
    <col min="5" max="5" width="8.6640625" style="25" customWidth="1"/>
    <col min="6" max="6" width="14.33203125" style="265" customWidth="1"/>
    <col min="7" max="7" width="4" style="265" customWidth="1"/>
    <col min="8" max="8" width="11.6640625" style="265" customWidth="1"/>
    <col min="9" max="9" width="11.1640625" style="289" customWidth="1"/>
    <col min="10" max="10" width="3.83203125" style="301" customWidth="1"/>
    <col min="11" max="11" width="11.6640625" style="289"/>
    <col min="12" max="12" width="11.1640625" style="289" customWidth="1"/>
    <col min="13" max="13" width="3.83203125" style="289" customWidth="1"/>
    <col min="14" max="14" width="11.5" style="301" customWidth="1"/>
    <col min="15" max="15" width="12.5" style="301" customWidth="1"/>
    <col min="16" max="16" width="3.83203125" style="301" customWidth="1"/>
    <col min="17" max="18" width="11.6640625" style="289"/>
    <col min="19" max="19" width="12.5" style="289" customWidth="1"/>
    <col min="20" max="20" width="11.6640625" style="289"/>
    <col min="21" max="16384" width="11.6640625" style="1"/>
  </cols>
  <sheetData>
    <row r="1" spans="1:19" ht="18">
      <c r="B1" s="282" t="s">
        <v>791</v>
      </c>
      <c r="C1" s="295" t="s">
        <v>986</v>
      </c>
      <c r="Q1" s="301"/>
    </row>
    <row r="2" spans="1:19">
      <c r="Q2" s="301"/>
    </row>
    <row r="3" spans="1:19" ht="17">
      <c r="F3" s="326" t="s">
        <v>853</v>
      </c>
      <c r="H3" s="10" t="s">
        <v>854</v>
      </c>
      <c r="N3" s="327" t="s">
        <v>1028</v>
      </c>
      <c r="Q3" s="321" t="s">
        <v>806</v>
      </c>
    </row>
    <row r="4" spans="1:19" ht="17">
      <c r="F4" s="326" t="s">
        <v>856</v>
      </c>
      <c r="H4" s="284" t="s">
        <v>960</v>
      </c>
      <c r="N4" s="327" t="s">
        <v>1025</v>
      </c>
      <c r="Q4" s="321" t="s">
        <v>807</v>
      </c>
    </row>
    <row r="5" spans="1:19" ht="17">
      <c r="F5" s="266" t="s">
        <v>84</v>
      </c>
      <c r="G5" s="266"/>
      <c r="H5" s="171" t="s">
        <v>793</v>
      </c>
      <c r="I5" s="302" t="s">
        <v>859</v>
      </c>
      <c r="J5" s="285"/>
      <c r="K5" s="325" t="s">
        <v>967</v>
      </c>
      <c r="L5" s="285"/>
      <c r="N5" s="328" t="s">
        <v>1047</v>
      </c>
    </row>
    <row r="6" spans="1:19" ht="17">
      <c r="A6" s="23" t="s">
        <v>648</v>
      </c>
      <c r="B6" s="23"/>
      <c r="C6" s="120" t="s">
        <v>917</v>
      </c>
      <c r="F6" s="266" t="s">
        <v>85</v>
      </c>
      <c r="G6" s="266"/>
      <c r="H6" s="171" t="s">
        <v>794</v>
      </c>
      <c r="I6" s="302" t="s">
        <v>860</v>
      </c>
      <c r="J6" s="302"/>
      <c r="K6" s="290"/>
      <c r="L6" s="302" t="s">
        <v>859</v>
      </c>
      <c r="N6" s="328" t="s">
        <v>1048</v>
      </c>
      <c r="Q6" s="302"/>
      <c r="R6" s="302" t="s">
        <v>859</v>
      </c>
    </row>
    <row r="7" spans="1:19">
      <c r="A7" s="23" t="s">
        <v>136</v>
      </c>
      <c r="B7" s="23"/>
      <c r="C7" s="287" t="s">
        <v>194</v>
      </c>
      <c r="F7" s="266" t="s">
        <v>86</v>
      </c>
      <c r="G7" s="266"/>
      <c r="H7" s="171" t="s">
        <v>795</v>
      </c>
      <c r="I7" s="302" t="s">
        <v>861</v>
      </c>
      <c r="J7" s="302"/>
      <c r="K7" s="302" t="s">
        <v>968</v>
      </c>
      <c r="L7" s="302" t="s">
        <v>860</v>
      </c>
      <c r="O7" s="301" t="s">
        <v>1030</v>
      </c>
      <c r="Q7" s="302" t="s">
        <v>968</v>
      </c>
      <c r="R7" s="302" t="s">
        <v>860</v>
      </c>
    </row>
    <row r="8" spans="1:19">
      <c r="A8" s="135" t="s">
        <v>470</v>
      </c>
      <c r="B8" s="135" t="s">
        <v>516</v>
      </c>
      <c r="C8" s="288" t="s">
        <v>471</v>
      </c>
      <c r="D8" s="257"/>
      <c r="F8" s="266" t="s">
        <v>981</v>
      </c>
      <c r="G8" s="266"/>
      <c r="H8" s="302" t="s">
        <v>855</v>
      </c>
      <c r="I8" s="302" t="s">
        <v>862</v>
      </c>
      <c r="J8" s="302"/>
      <c r="K8" s="302" t="s">
        <v>969</v>
      </c>
      <c r="L8" s="302" t="s">
        <v>861</v>
      </c>
      <c r="N8" s="302" t="s">
        <v>1029</v>
      </c>
      <c r="O8" s="301" t="s">
        <v>1031</v>
      </c>
      <c r="Q8" s="302" t="s">
        <v>969</v>
      </c>
      <c r="R8" s="302" t="s">
        <v>861</v>
      </c>
      <c r="S8" s="301" t="s">
        <v>1032</v>
      </c>
    </row>
    <row r="9" spans="1:19">
      <c r="A9" s="25">
        <v>1</v>
      </c>
      <c r="B9" s="1">
        <v>1</v>
      </c>
      <c r="C9" s="122">
        <v>0</v>
      </c>
      <c r="D9" s="25" t="s">
        <v>123</v>
      </c>
      <c r="F9" s="265">
        <f>'(3) Eur Russ 1904 HHs '!BW11</f>
        <v>813.99717329785312</v>
      </c>
      <c r="H9" s="265">
        <v>869.75953447682764</v>
      </c>
      <c r="I9" s="289">
        <f>I60+I111</f>
        <v>449.15120420010999</v>
      </c>
      <c r="K9" s="289">
        <f>K60+K111</f>
        <v>813.99717329785312</v>
      </c>
      <c r="L9" s="289">
        <f>L60+L111</f>
        <v>0</v>
      </c>
      <c r="N9" s="301">
        <f>N60+N111</f>
        <v>0</v>
      </c>
      <c r="O9" s="301">
        <f>O60+O111</f>
        <v>0</v>
      </c>
      <c r="Q9" s="289">
        <f>Q60+Q111</f>
        <v>55.762361178974515</v>
      </c>
      <c r="R9" s="301">
        <f>R60+R111</f>
        <v>449.15120420010999</v>
      </c>
      <c r="S9" s="289">
        <f>S60+S111</f>
        <v>4213.4634336201516</v>
      </c>
    </row>
    <row r="10" spans="1:19">
      <c r="A10" s="25">
        <v>7</v>
      </c>
      <c r="B10" s="1">
        <v>1</v>
      </c>
      <c r="C10" s="122">
        <v>0</v>
      </c>
      <c r="D10" s="25" t="s">
        <v>468</v>
      </c>
      <c r="F10" s="265">
        <f>'(3) Eur Russ 1904 HHs '!BW12</f>
        <v>2371.2264543718838</v>
      </c>
      <c r="H10" s="265">
        <v>2684.1162858297271</v>
      </c>
      <c r="I10" s="289">
        <f t="shared" ref="I10:L58" si="0">I61+I112</f>
        <v>184.83876993788647</v>
      </c>
      <c r="K10" s="289">
        <f t="shared" si="0"/>
        <v>2371.2264543718838</v>
      </c>
      <c r="L10" s="289">
        <f t="shared" si="0"/>
        <v>0</v>
      </c>
      <c r="N10" s="301">
        <f t="shared" ref="N10:O58" si="1">N61+N112</f>
        <v>0</v>
      </c>
      <c r="O10" s="301">
        <f t="shared" si="1"/>
        <v>0</v>
      </c>
      <c r="Q10" s="289">
        <f t="shared" ref="Q10:S56" si="2">Q61+Q112</f>
        <v>312.88983145784334</v>
      </c>
      <c r="R10" s="301">
        <f t="shared" si="2"/>
        <v>184.83876993788647</v>
      </c>
      <c r="S10" s="301">
        <f t="shared" si="2"/>
        <v>6966.1263274864295</v>
      </c>
    </row>
    <row r="11" spans="1:19">
      <c r="A11" s="25">
        <v>26</v>
      </c>
      <c r="B11" s="1">
        <v>1</v>
      </c>
      <c r="C11" s="122">
        <v>0</v>
      </c>
      <c r="D11" s="221" t="s">
        <v>263</v>
      </c>
      <c r="F11" s="265">
        <f>'(3) Eur Russ 1904 HHs '!BW13</f>
        <v>2655.0287244873925</v>
      </c>
      <c r="H11" s="265">
        <v>2459.909860551677</v>
      </c>
      <c r="I11" s="289">
        <f t="shared" si="0"/>
        <v>651.98111913596051</v>
      </c>
      <c r="K11" s="289">
        <f t="shared" si="0"/>
        <v>2454.6699669703539</v>
      </c>
      <c r="L11" s="289">
        <f t="shared" si="0"/>
        <v>200.35875751703861</v>
      </c>
      <c r="N11" s="301">
        <f t="shared" si="1"/>
        <v>0</v>
      </c>
      <c r="O11" s="301">
        <f t="shared" si="1"/>
        <v>0</v>
      </c>
      <c r="Q11" s="289">
        <f t="shared" si="2"/>
        <v>5.2398935813230878</v>
      </c>
      <c r="R11" s="301">
        <f t="shared" si="2"/>
        <v>451.6223616189219</v>
      </c>
      <c r="S11" s="301">
        <f t="shared" si="2"/>
        <v>14005.342981422627</v>
      </c>
    </row>
    <row r="12" spans="1:19">
      <c r="A12" s="25">
        <v>27</v>
      </c>
      <c r="B12" s="1">
        <v>1</v>
      </c>
      <c r="C12" s="122">
        <v>0</v>
      </c>
      <c r="D12" s="221" t="s">
        <v>479</v>
      </c>
      <c r="F12" s="265">
        <f>'(3) Eur Russ 1904 HHs '!BW14</f>
        <v>730.8460487810305</v>
      </c>
      <c r="H12" s="265">
        <v>796.63972497944053</v>
      </c>
      <c r="I12" s="289">
        <f t="shared" si="0"/>
        <v>270.21975059864826</v>
      </c>
      <c r="K12" s="289">
        <f t="shared" si="0"/>
        <v>730.8460487810305</v>
      </c>
      <c r="L12" s="289">
        <f t="shared" si="0"/>
        <v>0</v>
      </c>
      <c r="N12" s="301">
        <f t="shared" si="1"/>
        <v>0</v>
      </c>
      <c r="O12" s="301">
        <f t="shared" si="1"/>
        <v>0</v>
      </c>
      <c r="Q12" s="289">
        <f t="shared" si="2"/>
        <v>65.793676198410026</v>
      </c>
      <c r="R12" s="301">
        <f t="shared" si="2"/>
        <v>270.21975059864826</v>
      </c>
      <c r="S12" s="301">
        <f t="shared" si="2"/>
        <v>2984.8390723844077</v>
      </c>
    </row>
    <row r="13" spans="1:19">
      <c r="A13" s="25">
        <v>34</v>
      </c>
      <c r="B13" s="1">
        <v>1</v>
      </c>
      <c r="C13" s="122">
        <v>0</v>
      </c>
      <c r="D13" s="221" t="s">
        <v>716</v>
      </c>
      <c r="F13" s="265">
        <f>'(3) Eur Russ 1904 HHs '!BW15</f>
        <v>1196.2343824671898</v>
      </c>
      <c r="H13" s="265">
        <v>1216.0008558626537</v>
      </c>
      <c r="I13" s="289">
        <f t="shared" si="0"/>
        <v>322.35923793499018</v>
      </c>
      <c r="K13" s="289">
        <f t="shared" si="0"/>
        <v>1183.7841485909748</v>
      </c>
      <c r="L13" s="289">
        <f t="shared" si="0"/>
        <v>12.450233876214952</v>
      </c>
      <c r="N13" s="301">
        <f t="shared" si="1"/>
        <v>0</v>
      </c>
      <c r="O13" s="301">
        <f t="shared" si="1"/>
        <v>0</v>
      </c>
      <c r="Q13" s="289">
        <f t="shared" si="2"/>
        <v>32.216707271678729</v>
      </c>
      <c r="R13" s="301">
        <f t="shared" si="2"/>
        <v>309.90900405877522</v>
      </c>
      <c r="S13" s="301">
        <f t="shared" si="2"/>
        <v>12709.294724286727</v>
      </c>
    </row>
    <row r="14" spans="1:19">
      <c r="A14" s="25">
        <v>37</v>
      </c>
      <c r="B14" s="1">
        <v>1</v>
      </c>
      <c r="C14" s="122">
        <v>0</v>
      </c>
      <c r="D14" s="221" t="s">
        <v>486</v>
      </c>
      <c r="F14" s="265">
        <f>'(3) Eur Russ 1904 HHs '!BW16</f>
        <v>2507.9346431297249</v>
      </c>
      <c r="H14" s="265">
        <v>2049.3998639734414</v>
      </c>
      <c r="I14" s="289">
        <f t="shared" si="0"/>
        <v>14480.190659808421</v>
      </c>
      <c r="K14" s="289">
        <f t="shared" si="0"/>
        <v>2049.3998639734414</v>
      </c>
      <c r="L14" s="289">
        <f t="shared" si="0"/>
        <v>458.53477915628355</v>
      </c>
      <c r="N14" s="301">
        <f t="shared" si="1"/>
        <v>0</v>
      </c>
      <c r="O14" s="301">
        <f t="shared" si="1"/>
        <v>0</v>
      </c>
      <c r="R14" s="301">
        <f t="shared" ref="R14:S58" si="3">R65+R116</f>
        <v>14021.655880652137</v>
      </c>
      <c r="S14" s="301">
        <f t="shared" si="3"/>
        <v>60346.932940690349</v>
      </c>
    </row>
    <row r="15" spans="1:19">
      <c r="A15" s="25">
        <v>10</v>
      </c>
      <c r="B15" s="1">
        <v>2</v>
      </c>
      <c r="C15" s="122">
        <v>0</v>
      </c>
      <c r="D15" s="25" t="s">
        <v>448</v>
      </c>
      <c r="F15" s="265">
        <f>'(3) Eur Russ 1904 HHs '!BW17</f>
        <v>2599.5752769396045</v>
      </c>
      <c r="H15" s="265">
        <v>2651.6593599271969</v>
      </c>
      <c r="I15" s="289">
        <f t="shared" si="0"/>
        <v>190.44707355200921</v>
      </c>
      <c r="K15" s="289">
        <f t="shared" si="0"/>
        <v>2551.8721942641614</v>
      </c>
      <c r="L15" s="289">
        <f t="shared" si="0"/>
        <v>19.104444986218653</v>
      </c>
      <c r="N15" s="301">
        <f t="shared" si="1"/>
        <v>28.598637689224404</v>
      </c>
      <c r="O15" s="301">
        <f t="shared" si="1"/>
        <v>28.598637689224404</v>
      </c>
      <c r="Q15" s="289">
        <f t="shared" si="2"/>
        <v>99.787165663035466</v>
      </c>
      <c r="R15" s="301">
        <f t="shared" si="3"/>
        <v>171.34262856579056</v>
      </c>
      <c r="S15" s="301">
        <f t="shared" si="3"/>
        <v>10056.741479607193</v>
      </c>
    </row>
    <row r="16" spans="1:19">
      <c r="A16" s="25">
        <v>14</v>
      </c>
      <c r="B16" s="1">
        <v>2</v>
      </c>
      <c r="C16" s="122">
        <v>0</v>
      </c>
      <c r="D16" s="25" t="s">
        <v>649</v>
      </c>
      <c r="F16" s="265">
        <f>'(3) Eur Russ 1904 HHs '!BW18</f>
        <v>3214.9579866011532</v>
      </c>
      <c r="H16" s="265">
        <v>1974.3800194485887</v>
      </c>
      <c r="I16" s="289">
        <f t="shared" si="0"/>
        <v>582.26219833461391</v>
      </c>
      <c r="K16" s="289">
        <f t="shared" si="0"/>
        <v>1974.3800194485884</v>
      </c>
      <c r="L16" s="289">
        <f t="shared" si="0"/>
        <v>72.524306545495847</v>
      </c>
      <c r="N16" s="301">
        <f t="shared" si="1"/>
        <v>1168.0536606070687</v>
      </c>
      <c r="O16" s="301">
        <f t="shared" si="1"/>
        <v>1168.0536606070687</v>
      </c>
      <c r="R16" s="301">
        <f t="shared" si="3"/>
        <v>509.73789178911807</v>
      </c>
      <c r="S16" s="301">
        <f t="shared" si="3"/>
        <v>17016.278423080759</v>
      </c>
    </row>
    <row r="17" spans="1:19">
      <c r="A17" s="25">
        <v>28</v>
      </c>
      <c r="B17" s="1">
        <v>2</v>
      </c>
      <c r="C17" s="122">
        <v>0</v>
      </c>
      <c r="D17" s="221" t="s">
        <v>250</v>
      </c>
      <c r="F17" s="265">
        <f>'(3) Eur Russ 1904 HHs '!BW19</f>
        <v>1044.9241770788558</v>
      </c>
      <c r="H17" s="265">
        <v>722.38623778179203</v>
      </c>
      <c r="I17" s="289">
        <f t="shared" si="0"/>
        <v>3595.9998405498336</v>
      </c>
      <c r="K17" s="289">
        <f t="shared" si="0"/>
        <v>722.38623778179203</v>
      </c>
      <c r="L17" s="289">
        <f t="shared" si="0"/>
        <v>220.61639097628074</v>
      </c>
      <c r="N17" s="301">
        <f t="shared" si="1"/>
        <v>101.92154832078302</v>
      </c>
      <c r="O17" s="301">
        <f t="shared" si="1"/>
        <v>101.92154832078302</v>
      </c>
      <c r="R17" s="301">
        <f t="shared" si="3"/>
        <v>3375.3834495735528</v>
      </c>
      <c r="S17" s="301">
        <f t="shared" si="3"/>
        <v>20663.950900059077</v>
      </c>
    </row>
    <row r="18" spans="1:19">
      <c r="A18" s="25">
        <v>31</v>
      </c>
      <c r="B18" s="1">
        <v>2</v>
      </c>
      <c r="C18" s="122">
        <v>0</v>
      </c>
      <c r="D18" s="221" t="s">
        <v>606</v>
      </c>
      <c r="F18" s="265">
        <f>'(3) Eur Russ 1904 HHs '!BW20</f>
        <v>3144.2564792327053</v>
      </c>
      <c r="H18" s="265">
        <v>2689.298492270183</v>
      </c>
      <c r="I18" s="289">
        <f t="shared" si="0"/>
        <v>815.13619429790833</v>
      </c>
      <c r="K18" s="289">
        <f t="shared" si="0"/>
        <v>2689.298492270183</v>
      </c>
      <c r="L18" s="289">
        <f t="shared" si="0"/>
        <v>369.43260257024849</v>
      </c>
      <c r="N18" s="301">
        <f t="shared" si="1"/>
        <v>85.525384392273736</v>
      </c>
      <c r="O18" s="301">
        <f t="shared" si="1"/>
        <v>85.525384392273736</v>
      </c>
      <c r="R18" s="301">
        <f t="shared" si="3"/>
        <v>445.70359172765984</v>
      </c>
      <c r="S18" s="301">
        <f t="shared" si="3"/>
        <v>21187.562933092868</v>
      </c>
    </row>
    <row r="19" spans="1:19">
      <c r="A19" s="25">
        <v>36</v>
      </c>
      <c r="B19" s="1">
        <v>2</v>
      </c>
      <c r="C19" s="122">
        <v>0</v>
      </c>
      <c r="D19" s="221" t="s">
        <v>480</v>
      </c>
      <c r="F19" s="265">
        <f>'(3) Eur Russ 1904 HHs '!BW21</f>
        <v>2772.96316010385</v>
      </c>
      <c r="H19" s="265">
        <v>2061.8502105875359</v>
      </c>
      <c r="I19" s="289">
        <f t="shared" si="0"/>
        <v>557.14418494225288</v>
      </c>
      <c r="K19" s="289">
        <f t="shared" si="0"/>
        <v>2061.8502105875359</v>
      </c>
      <c r="L19" s="289">
        <f t="shared" si="0"/>
        <v>139.68192255437549</v>
      </c>
      <c r="N19" s="301">
        <f t="shared" si="1"/>
        <v>571.43102696193887</v>
      </c>
      <c r="O19" s="301">
        <f t="shared" si="1"/>
        <v>571.43102696193887</v>
      </c>
      <c r="R19" s="301">
        <f t="shared" si="3"/>
        <v>417.46226238787733</v>
      </c>
      <c r="S19" s="301">
        <f t="shared" si="3"/>
        <v>29956.085180839324</v>
      </c>
    </row>
    <row r="20" spans="1:19">
      <c r="A20" s="25">
        <v>45</v>
      </c>
      <c r="B20" s="1">
        <v>2</v>
      </c>
      <c r="C20" s="122">
        <v>0</v>
      </c>
      <c r="D20" s="221" t="s">
        <v>450</v>
      </c>
      <c r="F20" s="265">
        <f>'(3) Eur Russ 1904 HHs '!BW22</f>
        <v>2682.1474139993447</v>
      </c>
      <c r="H20" s="265">
        <v>915.97318168191214</v>
      </c>
      <c r="I20" s="289">
        <f t="shared" si="0"/>
        <v>448.5258287428731</v>
      </c>
      <c r="K20" s="289">
        <f t="shared" si="0"/>
        <v>915.97318168191214</v>
      </c>
      <c r="L20" s="289">
        <f t="shared" si="0"/>
        <v>80.422327807136298</v>
      </c>
      <c r="N20" s="301">
        <f t="shared" si="1"/>
        <v>1685.7519045102963</v>
      </c>
      <c r="O20" s="301">
        <f t="shared" si="1"/>
        <v>1685.7519045102963</v>
      </c>
      <c r="R20" s="301">
        <f t="shared" si="3"/>
        <v>368.1035009357368</v>
      </c>
      <c r="S20" s="301">
        <f t="shared" si="3"/>
        <v>16467.114708962123</v>
      </c>
    </row>
    <row r="21" spans="1:19">
      <c r="A21" s="25">
        <v>6</v>
      </c>
      <c r="B21" s="1">
        <v>3</v>
      </c>
      <c r="C21" s="122">
        <v>0</v>
      </c>
      <c r="D21" s="25" t="s">
        <v>467</v>
      </c>
      <c r="F21" s="265">
        <f>'(3) Eur Russ 1904 HHs '!BW23</f>
        <v>3559.9821982430726</v>
      </c>
      <c r="H21" s="265">
        <v>3419.173909651915</v>
      </c>
      <c r="I21" s="289">
        <f t="shared" si="0"/>
        <v>552.97145596241296</v>
      </c>
      <c r="K21" s="289">
        <f t="shared" si="0"/>
        <v>3419.173909651915</v>
      </c>
      <c r="L21" s="289">
        <f t="shared" si="0"/>
        <v>140.80828859115752</v>
      </c>
      <c r="N21" s="301">
        <f t="shared" si="1"/>
        <v>0</v>
      </c>
      <c r="O21" s="301">
        <f t="shared" si="1"/>
        <v>0</v>
      </c>
      <c r="R21" s="301">
        <f t="shared" si="3"/>
        <v>412.16316737125544</v>
      </c>
      <c r="S21" s="301">
        <f t="shared" si="3"/>
        <v>22756.361757928833</v>
      </c>
    </row>
    <row r="22" spans="1:19">
      <c r="A22" s="25">
        <v>15</v>
      </c>
      <c r="B22" s="1">
        <v>3</v>
      </c>
      <c r="C22" s="122">
        <v>0</v>
      </c>
      <c r="D22" s="25" t="s">
        <v>51</v>
      </c>
      <c r="F22" s="265">
        <f>'(3) Eur Russ 1904 HHs '!BW24</f>
        <v>1996.6595955947309</v>
      </c>
      <c r="H22" s="265">
        <v>1782.6641135634218</v>
      </c>
      <c r="I22" s="289">
        <f t="shared" si="0"/>
        <v>305.74346361926297</v>
      </c>
      <c r="K22" s="289">
        <f t="shared" si="0"/>
        <v>1728.4026240171968</v>
      </c>
      <c r="L22" s="289">
        <f t="shared" si="0"/>
        <v>126.95858942107714</v>
      </c>
      <c r="N22" s="301">
        <f t="shared" si="1"/>
        <v>141.29838215645702</v>
      </c>
      <c r="O22" s="301">
        <f t="shared" si="1"/>
        <v>141.29838215645702</v>
      </c>
      <c r="Q22" s="289">
        <f t="shared" si="2"/>
        <v>54.26148954622488</v>
      </c>
      <c r="R22" s="301">
        <f t="shared" si="3"/>
        <v>178.78487419818583</v>
      </c>
      <c r="S22" s="301">
        <f t="shared" si="3"/>
        <v>14842.454459379118</v>
      </c>
    </row>
    <row r="23" spans="1:19">
      <c r="A23" s="25">
        <v>18</v>
      </c>
      <c r="B23" s="1">
        <v>3</v>
      </c>
      <c r="C23" s="122">
        <v>0</v>
      </c>
      <c r="D23" s="25" t="s">
        <v>475</v>
      </c>
      <c r="F23" s="265">
        <f>'(3) Eur Russ 1904 HHs '!BW25</f>
        <v>3368.7348697659081</v>
      </c>
      <c r="H23" s="265">
        <v>3382.6086435332973</v>
      </c>
      <c r="I23" s="289">
        <f t="shared" si="0"/>
        <v>259.53978146731583</v>
      </c>
      <c r="K23" s="289">
        <f t="shared" si="0"/>
        <v>3247.4362818180093</v>
      </c>
      <c r="L23" s="289">
        <f t="shared" si="0"/>
        <v>51.495407739750192</v>
      </c>
      <c r="N23" s="301">
        <f t="shared" si="1"/>
        <v>69.803180208148603</v>
      </c>
      <c r="O23" s="301">
        <f t="shared" si="1"/>
        <v>69.803180208148603</v>
      </c>
      <c r="Q23" s="289">
        <f t="shared" si="2"/>
        <v>135.17236171528793</v>
      </c>
      <c r="R23" s="301">
        <f t="shared" si="3"/>
        <v>208.04437372756567</v>
      </c>
      <c r="S23" s="301">
        <f t="shared" si="3"/>
        <v>17205.567764875967</v>
      </c>
    </row>
    <row r="24" spans="1:19">
      <c r="A24" s="25">
        <v>24</v>
      </c>
      <c r="B24" s="1">
        <v>3</v>
      </c>
      <c r="C24" s="122">
        <v>0</v>
      </c>
      <c r="D24" s="221" t="s">
        <v>75</v>
      </c>
      <c r="F24" s="265">
        <f>'(3) Eur Russ 1904 HHs '!BW26</f>
        <v>5622.8622056249997</v>
      </c>
      <c r="H24" s="265">
        <v>4501.6386364693808</v>
      </c>
      <c r="I24" s="289">
        <f t="shared" si="0"/>
        <v>5732.3465211841849</v>
      </c>
      <c r="K24" s="289">
        <f t="shared" si="0"/>
        <v>4501.6386364693808</v>
      </c>
      <c r="L24" s="289">
        <f t="shared" si="0"/>
        <v>1121.2235691556186</v>
      </c>
      <c r="N24" s="301">
        <f t="shared" si="1"/>
        <v>0</v>
      </c>
      <c r="O24" s="301">
        <f t="shared" si="1"/>
        <v>0</v>
      </c>
      <c r="R24" s="301">
        <f t="shared" si="3"/>
        <v>4611.1229520285669</v>
      </c>
      <c r="S24" s="301">
        <f t="shared" si="3"/>
        <v>56955.801250106008</v>
      </c>
    </row>
    <row r="25" spans="1:19">
      <c r="A25" s="25">
        <v>25</v>
      </c>
      <c r="B25" s="1">
        <v>3</v>
      </c>
      <c r="C25" s="122">
        <v>0</v>
      </c>
      <c r="D25" s="221" t="s">
        <v>262</v>
      </c>
      <c r="F25" s="265">
        <f>'(3) Eur Russ 1904 HHs '!BW27</f>
        <v>3765.8131072200881</v>
      </c>
      <c r="H25" s="265">
        <v>2929.1048803618428</v>
      </c>
      <c r="I25" s="289">
        <f t="shared" si="0"/>
        <v>554.44212691117491</v>
      </c>
      <c r="K25" s="289">
        <f t="shared" si="0"/>
        <v>2929.1048803618428</v>
      </c>
      <c r="L25" s="289">
        <f t="shared" si="0"/>
        <v>272.95262647191771</v>
      </c>
      <c r="N25" s="301">
        <f t="shared" si="1"/>
        <v>563.75560038632784</v>
      </c>
      <c r="O25" s="301">
        <f t="shared" si="1"/>
        <v>563.75560038632784</v>
      </c>
      <c r="R25" s="301">
        <f t="shared" si="3"/>
        <v>281.48950043925726</v>
      </c>
      <c r="S25" s="301">
        <f t="shared" si="3"/>
        <v>14993.462505626016</v>
      </c>
    </row>
    <row r="26" spans="1:19">
      <c r="A26" s="25">
        <v>40</v>
      </c>
      <c r="B26" s="1">
        <v>3</v>
      </c>
      <c r="C26" s="122">
        <v>0</v>
      </c>
      <c r="D26" s="221" t="s">
        <v>640</v>
      </c>
      <c r="F26" s="265">
        <f>'(3) Eur Russ 1904 HHs '!BW28</f>
        <v>2063.1867340452673</v>
      </c>
      <c r="H26" s="265">
        <v>2126.4210073847357</v>
      </c>
      <c r="I26" s="289">
        <f t="shared" si="0"/>
        <v>218.32194758477991</v>
      </c>
      <c r="K26" s="289">
        <f t="shared" si="0"/>
        <v>2063.1867340452673</v>
      </c>
      <c r="L26" s="289">
        <f t="shared" si="0"/>
        <v>0</v>
      </c>
      <c r="N26" s="301">
        <f t="shared" si="1"/>
        <v>0</v>
      </c>
      <c r="O26" s="301">
        <f t="shared" si="1"/>
        <v>0</v>
      </c>
      <c r="Q26" s="289">
        <f t="shared" si="2"/>
        <v>63.234273339468473</v>
      </c>
      <c r="R26" s="301">
        <f t="shared" si="3"/>
        <v>218.32194758477991</v>
      </c>
      <c r="S26" s="301">
        <f t="shared" si="3"/>
        <v>15943.496355721778</v>
      </c>
    </row>
    <row r="27" spans="1:19">
      <c r="A27" s="25">
        <v>43</v>
      </c>
      <c r="B27" s="1">
        <v>3</v>
      </c>
      <c r="C27" s="122">
        <v>0</v>
      </c>
      <c r="D27" s="221" t="s">
        <v>719</v>
      </c>
      <c r="F27" s="265">
        <f>'(3) Eur Russ 1904 HHs '!BW29</f>
        <v>3883.0634270226619</v>
      </c>
      <c r="H27" s="265">
        <v>3733.0242166552175</v>
      </c>
      <c r="I27" s="289">
        <f t="shared" si="0"/>
        <v>356.08777352273063</v>
      </c>
      <c r="K27" s="289">
        <f t="shared" si="0"/>
        <v>3733.0242166552171</v>
      </c>
      <c r="L27" s="289">
        <f t="shared" si="0"/>
        <v>104.33128077144806</v>
      </c>
      <c r="N27" s="301">
        <f t="shared" si="1"/>
        <v>45.707929595996688</v>
      </c>
      <c r="O27" s="301">
        <f t="shared" si="1"/>
        <v>45.707929595996688</v>
      </c>
      <c r="R27" s="301">
        <f t="shared" si="3"/>
        <v>251.75649275128256</v>
      </c>
      <c r="S27" s="301">
        <f t="shared" si="3"/>
        <v>18028.28350548957</v>
      </c>
    </row>
    <row r="28" spans="1:19">
      <c r="A28" s="25">
        <v>50</v>
      </c>
      <c r="B28" s="1">
        <v>3</v>
      </c>
      <c r="C28" s="122">
        <v>0</v>
      </c>
      <c r="D28" s="221" t="s">
        <v>276</v>
      </c>
      <c r="F28" s="265">
        <f>'(3) Eur Russ 1904 HHs '!BW30</f>
        <v>3342.6143797180566</v>
      </c>
      <c r="H28" s="265">
        <v>3419.2753654071948</v>
      </c>
      <c r="I28" s="289">
        <f t="shared" si="0"/>
        <v>473.26861951791494</v>
      </c>
      <c r="K28" s="289">
        <f t="shared" si="0"/>
        <v>3329.1184886992887</v>
      </c>
      <c r="L28" s="289">
        <f t="shared" si="0"/>
        <v>13.495891018767907</v>
      </c>
      <c r="N28" s="301">
        <f t="shared" si="1"/>
        <v>0</v>
      </c>
      <c r="O28" s="301">
        <f t="shared" si="1"/>
        <v>0</v>
      </c>
      <c r="Q28" s="289">
        <f t="shared" si="2"/>
        <v>90.156876707906235</v>
      </c>
      <c r="R28" s="301">
        <f t="shared" si="3"/>
        <v>459.77272849914704</v>
      </c>
      <c r="S28" s="301">
        <f t="shared" si="3"/>
        <v>20337.69734071194</v>
      </c>
    </row>
    <row r="29" spans="1:19">
      <c r="A29" s="25">
        <v>9</v>
      </c>
      <c r="B29" s="1">
        <v>4</v>
      </c>
      <c r="C29" s="122">
        <v>0</v>
      </c>
      <c r="D29" s="25" t="s">
        <v>560</v>
      </c>
      <c r="F29" s="265">
        <f>'(3) Eur Russ 1904 HHs '!BW31</f>
        <v>3205.2712958809025</v>
      </c>
      <c r="H29" s="265">
        <v>2920.6341567848522</v>
      </c>
      <c r="I29" s="289">
        <f t="shared" si="0"/>
        <v>251.04627703738191</v>
      </c>
      <c r="K29" s="289">
        <f t="shared" si="0"/>
        <v>2920.6341567848522</v>
      </c>
      <c r="L29" s="289">
        <f t="shared" si="0"/>
        <v>161.76914598814449</v>
      </c>
      <c r="N29" s="301">
        <f t="shared" si="1"/>
        <v>122.86799310790559</v>
      </c>
      <c r="O29" s="301">
        <f t="shared" si="1"/>
        <v>122.86799310790559</v>
      </c>
      <c r="R29" s="301">
        <f t="shared" si="3"/>
        <v>89.277131049237425</v>
      </c>
      <c r="S29" s="301">
        <f t="shared" si="3"/>
        <v>14141.200852566852</v>
      </c>
    </row>
    <row r="30" spans="1:19">
      <c r="A30" s="25">
        <v>20</v>
      </c>
      <c r="B30" s="1">
        <v>4</v>
      </c>
      <c r="C30" s="122">
        <v>0</v>
      </c>
      <c r="D30" s="222" t="s">
        <v>476</v>
      </c>
      <c r="F30" s="265">
        <f>'(3) Eur Russ 1904 HHs '!BW32</f>
        <v>2801.7727957942056</v>
      </c>
      <c r="H30" s="265">
        <v>2530.5546886481739</v>
      </c>
      <c r="I30" s="289">
        <f t="shared" si="0"/>
        <v>239.19561984998967</v>
      </c>
      <c r="K30" s="289">
        <f t="shared" si="0"/>
        <v>2530.5546886481739</v>
      </c>
      <c r="L30" s="289">
        <f t="shared" si="0"/>
        <v>37.946484696129517</v>
      </c>
      <c r="N30" s="301">
        <f t="shared" si="1"/>
        <v>233.27162244990228</v>
      </c>
      <c r="O30" s="301">
        <f t="shared" si="1"/>
        <v>233.27162244990228</v>
      </c>
      <c r="R30" s="301">
        <f t="shared" si="3"/>
        <v>201.24913515386015</v>
      </c>
      <c r="S30" s="301">
        <f t="shared" si="3"/>
        <v>17464.385171368915</v>
      </c>
    </row>
    <row r="31" spans="1:19">
      <c r="A31" s="25">
        <v>29</v>
      </c>
      <c r="B31" s="1">
        <v>4</v>
      </c>
      <c r="C31" s="122">
        <v>0</v>
      </c>
      <c r="D31" s="221" t="s">
        <v>251</v>
      </c>
      <c r="F31" s="265">
        <f>'(3) Eur Russ 1904 HHs '!BW33</f>
        <v>2922.585957264931</v>
      </c>
      <c r="H31" s="265">
        <v>2533.3731110243675</v>
      </c>
      <c r="I31" s="289">
        <f t="shared" si="0"/>
        <v>394.56111800104543</v>
      </c>
      <c r="K31" s="289">
        <f t="shared" si="0"/>
        <v>2533.3731110243675</v>
      </c>
      <c r="L31" s="289">
        <f t="shared" si="0"/>
        <v>280.47913919730274</v>
      </c>
      <c r="N31" s="301">
        <f t="shared" si="1"/>
        <v>108.73370704326078</v>
      </c>
      <c r="O31" s="301">
        <f t="shared" si="1"/>
        <v>108.73370704326078</v>
      </c>
      <c r="R31" s="301">
        <f t="shared" si="3"/>
        <v>114.08197880374269</v>
      </c>
      <c r="S31" s="301">
        <f t="shared" si="3"/>
        <v>26554.783390792145</v>
      </c>
    </row>
    <row r="32" spans="1:19">
      <c r="A32" s="25">
        <v>30</v>
      </c>
      <c r="B32" s="1">
        <v>4</v>
      </c>
      <c r="C32" s="122">
        <v>0</v>
      </c>
      <c r="D32" s="221" t="s">
        <v>453</v>
      </c>
      <c r="F32" s="265">
        <f>'(3) Eur Russ 1904 HHs '!BW34</f>
        <v>2370.7316871153148</v>
      </c>
      <c r="H32" s="265">
        <v>2008.7528172280381</v>
      </c>
      <c r="I32" s="289">
        <f t="shared" si="0"/>
        <v>299.97733028119376</v>
      </c>
      <c r="K32" s="289">
        <f t="shared" si="0"/>
        <v>2008.7528172280381</v>
      </c>
      <c r="L32" s="289">
        <f t="shared" si="0"/>
        <v>56.0431699268795</v>
      </c>
      <c r="N32" s="301">
        <f t="shared" si="1"/>
        <v>305.9356999603973</v>
      </c>
      <c r="O32" s="301">
        <f t="shared" si="1"/>
        <v>305.9356999603973</v>
      </c>
      <c r="R32" s="301">
        <f t="shared" si="3"/>
        <v>243.93416035431426</v>
      </c>
      <c r="S32" s="301">
        <f t="shared" si="3"/>
        <v>10883.850082307121</v>
      </c>
    </row>
    <row r="33" spans="1:19">
      <c r="A33" s="25">
        <v>35</v>
      </c>
      <c r="B33" s="1">
        <v>4</v>
      </c>
      <c r="C33" s="122">
        <v>0</v>
      </c>
      <c r="D33" s="221" t="s">
        <v>717</v>
      </c>
      <c r="F33" s="265">
        <f>'(3) Eur Russ 1904 HHs '!BW35</f>
        <v>2832.2764995216585</v>
      </c>
      <c r="H33" s="265">
        <v>2794.6843372222279</v>
      </c>
      <c r="I33" s="289">
        <f t="shared" si="0"/>
        <v>208.07613788371273</v>
      </c>
      <c r="K33" s="289">
        <f t="shared" si="0"/>
        <v>2634.5294741868875</v>
      </c>
      <c r="L33" s="289">
        <f t="shared" si="0"/>
        <v>31.439147327819256</v>
      </c>
      <c r="N33" s="301">
        <f t="shared" si="1"/>
        <v>166.30787800695177</v>
      </c>
      <c r="O33" s="301">
        <f t="shared" si="1"/>
        <v>166.30787800695177</v>
      </c>
      <c r="Q33" s="289">
        <f t="shared" si="2"/>
        <v>160.15486303534078</v>
      </c>
      <c r="R33" s="301">
        <f t="shared" si="3"/>
        <v>176.63699055589348</v>
      </c>
      <c r="S33" s="301">
        <f t="shared" si="3"/>
        <v>13774.237294021421</v>
      </c>
    </row>
    <row r="34" spans="1:19">
      <c r="A34" s="25">
        <v>38</v>
      </c>
      <c r="B34" s="1">
        <v>4</v>
      </c>
      <c r="C34" s="122">
        <v>0</v>
      </c>
      <c r="D34" s="221" t="s">
        <v>487</v>
      </c>
      <c r="F34" s="265">
        <f>'(3) Eur Russ 1904 HHs '!BW36</f>
        <v>2408.7199298747942</v>
      </c>
      <c r="H34" s="265">
        <v>1823.1685470993384</v>
      </c>
      <c r="I34" s="289">
        <f t="shared" si="0"/>
        <v>1311.6316784010296</v>
      </c>
      <c r="K34" s="289">
        <f t="shared" si="0"/>
        <v>1823.1685470993384</v>
      </c>
      <c r="L34" s="289">
        <f t="shared" si="0"/>
        <v>183.58868109268712</v>
      </c>
      <c r="N34" s="301">
        <f t="shared" si="1"/>
        <v>401.96270168276851</v>
      </c>
      <c r="O34" s="301">
        <f t="shared" si="1"/>
        <v>401.96270168276851</v>
      </c>
      <c r="R34" s="301">
        <f t="shared" si="3"/>
        <v>1128.0429973083424</v>
      </c>
      <c r="S34" s="301">
        <f t="shared" si="3"/>
        <v>40577.416559187724</v>
      </c>
    </row>
    <row r="35" spans="1:19">
      <c r="A35" s="25">
        <v>39</v>
      </c>
      <c r="B35" s="1">
        <v>4</v>
      </c>
      <c r="C35" s="122">
        <v>0</v>
      </c>
      <c r="D35" s="221" t="s">
        <v>488</v>
      </c>
      <c r="F35" s="265">
        <f>'(3) Eur Russ 1904 HHs '!BW37</f>
        <v>1992.3677917560308</v>
      </c>
      <c r="H35" s="265">
        <v>1744.398048186699</v>
      </c>
      <c r="I35" s="289">
        <f t="shared" si="0"/>
        <v>331.30502821017461</v>
      </c>
      <c r="K35" s="289">
        <f t="shared" si="0"/>
        <v>1744.398048186699</v>
      </c>
      <c r="L35" s="289">
        <f t="shared" si="0"/>
        <v>29.446289809538996</v>
      </c>
      <c r="N35" s="301">
        <f t="shared" si="1"/>
        <v>218.52345375979274</v>
      </c>
      <c r="O35" s="301">
        <f t="shared" si="1"/>
        <v>218.52345375979274</v>
      </c>
      <c r="R35" s="301">
        <f t="shared" si="3"/>
        <v>301.85873840063562</v>
      </c>
      <c r="S35" s="301">
        <f t="shared" si="3"/>
        <v>12517.688816635193</v>
      </c>
    </row>
    <row r="36" spans="1:19">
      <c r="A36" s="25">
        <v>42</v>
      </c>
      <c r="B36" s="1">
        <v>4</v>
      </c>
      <c r="C36" s="122">
        <v>0</v>
      </c>
      <c r="D36" s="221" t="s">
        <v>718</v>
      </c>
      <c r="F36" s="265">
        <f>'(3) Eur Russ 1904 HHs '!BW38</f>
        <v>4013.0848326572745</v>
      </c>
      <c r="H36" s="265">
        <v>3323.1095557335298</v>
      </c>
      <c r="I36" s="289">
        <f t="shared" si="0"/>
        <v>299.67870850454915</v>
      </c>
      <c r="K36" s="289">
        <f t="shared" si="0"/>
        <v>3323.1095557335298</v>
      </c>
      <c r="L36" s="289">
        <f t="shared" si="0"/>
        <v>81.166081398001694</v>
      </c>
      <c r="N36" s="301">
        <f t="shared" si="1"/>
        <v>608.80919552574335</v>
      </c>
      <c r="O36" s="301">
        <f t="shared" si="1"/>
        <v>608.80919552574335</v>
      </c>
      <c r="R36" s="301">
        <f t="shared" si="3"/>
        <v>218.51262710654743</v>
      </c>
      <c r="S36" s="301">
        <f t="shared" si="3"/>
        <v>20590.532883366061</v>
      </c>
    </row>
    <row r="37" spans="1:19">
      <c r="A37" s="25">
        <v>44</v>
      </c>
      <c r="B37" s="1">
        <v>4</v>
      </c>
      <c r="C37" s="122">
        <v>0</v>
      </c>
      <c r="D37" s="221" t="s">
        <v>449</v>
      </c>
      <c r="F37" s="265">
        <f>'(3) Eur Russ 1904 HHs '!BW39</f>
        <v>2264.27201613546</v>
      </c>
      <c r="H37" s="265">
        <v>2009.5374357814053</v>
      </c>
      <c r="I37" s="289">
        <f t="shared" si="0"/>
        <v>419.74631280865731</v>
      </c>
      <c r="K37" s="289">
        <f t="shared" si="0"/>
        <v>2009.5374357814053</v>
      </c>
      <c r="L37" s="289">
        <f t="shared" si="0"/>
        <v>147.88294279098375</v>
      </c>
      <c r="N37" s="301">
        <f t="shared" si="1"/>
        <v>106.85163756307111</v>
      </c>
      <c r="O37" s="301">
        <f t="shared" si="1"/>
        <v>106.85163756307111</v>
      </c>
      <c r="R37" s="301">
        <f t="shared" si="3"/>
        <v>271.86337001767356</v>
      </c>
      <c r="S37" s="301">
        <f t="shared" si="3"/>
        <v>19107.238839187339</v>
      </c>
    </row>
    <row r="38" spans="1:19">
      <c r="A38" s="25">
        <v>33</v>
      </c>
      <c r="B38" s="1">
        <v>5</v>
      </c>
      <c r="C38" s="122">
        <v>0</v>
      </c>
      <c r="D38" s="221" t="s">
        <v>608</v>
      </c>
      <c r="F38" s="265">
        <f>'(3) Eur Russ 1904 HHs '!BW40</f>
        <v>3154.429541335965</v>
      </c>
      <c r="H38" s="265">
        <v>3277.1696944049945</v>
      </c>
      <c r="I38" s="289">
        <f t="shared" si="0"/>
        <v>555.95845230102145</v>
      </c>
      <c r="K38" s="289">
        <f t="shared" si="0"/>
        <v>3124.2764526489909</v>
      </c>
      <c r="L38" s="289">
        <f t="shared" si="0"/>
        <v>30.153088686974115</v>
      </c>
      <c r="N38" s="301">
        <f t="shared" si="1"/>
        <v>0</v>
      </c>
      <c r="O38" s="301">
        <f t="shared" si="1"/>
        <v>0</v>
      </c>
      <c r="Q38" s="289">
        <f t="shared" si="2"/>
        <v>152.89324175600359</v>
      </c>
      <c r="R38" s="301">
        <f t="shared" si="3"/>
        <v>525.80536361404734</v>
      </c>
      <c r="S38" s="301">
        <f t="shared" si="3"/>
        <v>49134.025544482334</v>
      </c>
    </row>
    <row r="39" spans="1:19">
      <c r="A39" s="25">
        <v>46</v>
      </c>
      <c r="B39" s="1">
        <v>5</v>
      </c>
      <c r="C39" s="122">
        <v>0</v>
      </c>
      <c r="D39" s="221" t="s">
        <v>720</v>
      </c>
      <c r="F39" s="265">
        <f>'(3) Eur Russ 1904 HHs '!BW41</f>
        <v>2366.9350750703934</v>
      </c>
      <c r="H39" s="265">
        <v>2033.0878910689348</v>
      </c>
      <c r="I39" s="289">
        <f t="shared" si="0"/>
        <v>1266.6533455894225</v>
      </c>
      <c r="K39" s="289">
        <f t="shared" si="0"/>
        <v>1981.3104623245122</v>
      </c>
      <c r="L39" s="289">
        <f t="shared" si="0"/>
        <v>99.184230743913986</v>
      </c>
      <c r="N39" s="301">
        <f t="shared" si="1"/>
        <v>286.44038200196724</v>
      </c>
      <c r="O39" s="301">
        <f t="shared" si="1"/>
        <v>286.44038200196724</v>
      </c>
      <c r="Q39" s="289">
        <f t="shared" si="2"/>
        <v>51.777428744422764</v>
      </c>
      <c r="R39" s="301">
        <f t="shared" si="3"/>
        <v>1167.4691148455086</v>
      </c>
      <c r="S39" s="301">
        <f t="shared" si="3"/>
        <v>28865.224415483899</v>
      </c>
    </row>
    <row r="40" spans="1:19">
      <c r="A40" s="25">
        <v>48</v>
      </c>
      <c r="B40" s="1">
        <v>5</v>
      </c>
      <c r="C40" s="122">
        <v>0</v>
      </c>
      <c r="D40" s="221" t="s">
        <v>274</v>
      </c>
      <c r="F40" s="265">
        <f>'(3) Eur Russ 1904 HHs '!BW42</f>
        <v>2790.4097406450696</v>
      </c>
      <c r="H40" s="265">
        <v>2294.1183679940691</v>
      </c>
      <c r="I40" s="289">
        <f t="shared" si="0"/>
        <v>388.06134141410683</v>
      </c>
      <c r="K40" s="289">
        <f t="shared" si="0"/>
        <v>2294.1183679940691</v>
      </c>
      <c r="L40" s="289">
        <f t="shared" si="0"/>
        <v>156.35297904333322</v>
      </c>
      <c r="N40" s="301">
        <f t="shared" si="1"/>
        <v>339.93839360766731</v>
      </c>
      <c r="O40" s="301">
        <f t="shared" si="1"/>
        <v>339.93839360766731</v>
      </c>
      <c r="R40" s="301">
        <f t="shared" si="3"/>
        <v>231.70836237077361</v>
      </c>
      <c r="S40" s="301">
        <f t="shared" si="3"/>
        <v>53365.908941113667</v>
      </c>
    </row>
    <row r="41" spans="1:19">
      <c r="A41" s="25">
        <v>19</v>
      </c>
      <c r="B41" s="1">
        <v>6</v>
      </c>
      <c r="C41" s="122">
        <v>0</v>
      </c>
      <c r="D41" s="221" t="s">
        <v>615</v>
      </c>
      <c r="F41" s="265">
        <f>'(3) Eur Russ 1904 HHs '!BW43</f>
        <v>463.69487732733285</v>
      </c>
      <c r="H41" s="265">
        <v>161.66587467683112</v>
      </c>
      <c r="I41" s="289">
        <f t="shared" si="0"/>
        <v>973.90290042384345</v>
      </c>
      <c r="K41" s="289">
        <f t="shared" si="0"/>
        <v>161.66587467683112</v>
      </c>
      <c r="L41" s="289">
        <f t="shared" si="0"/>
        <v>191.36100894016624</v>
      </c>
      <c r="N41" s="301">
        <f t="shared" si="1"/>
        <v>110.66799371033551</v>
      </c>
      <c r="O41" s="301">
        <f t="shared" si="1"/>
        <v>110.66799371033551</v>
      </c>
      <c r="Q41" s="301"/>
      <c r="R41" s="301">
        <f t="shared" si="3"/>
        <v>782.54189148367732</v>
      </c>
      <c r="S41" s="301">
        <f t="shared" si="3"/>
        <v>21036.604293803659</v>
      </c>
    </row>
    <row r="42" spans="1:19">
      <c r="A42" s="25">
        <v>21</v>
      </c>
      <c r="B42" s="1">
        <v>6</v>
      </c>
      <c r="C42" s="122">
        <v>0</v>
      </c>
      <c r="D42" s="221" t="s">
        <v>477</v>
      </c>
      <c r="F42" s="265">
        <f>'(3) Eur Russ 1904 HHs '!BW44</f>
        <v>842.06792433702788</v>
      </c>
      <c r="H42" s="265">
        <v>530.573902405524</v>
      </c>
      <c r="I42" s="289">
        <f t="shared" si="0"/>
        <v>2971.3733691467405</v>
      </c>
      <c r="K42" s="289">
        <f t="shared" si="0"/>
        <v>530.573902405524</v>
      </c>
      <c r="L42" s="289">
        <f t="shared" si="0"/>
        <v>155.03805251005681</v>
      </c>
      <c r="N42" s="301">
        <f t="shared" si="1"/>
        <v>156.45596942144707</v>
      </c>
      <c r="O42" s="301">
        <f t="shared" si="1"/>
        <v>156.45596942144707</v>
      </c>
      <c r="Q42" s="301"/>
      <c r="R42" s="301">
        <f t="shared" si="3"/>
        <v>2816.3353166366837</v>
      </c>
      <c r="S42" s="301">
        <f t="shared" si="3"/>
        <v>32055.107930599344</v>
      </c>
    </row>
    <row r="43" spans="1:19">
      <c r="A43" s="25">
        <v>49</v>
      </c>
      <c r="B43" s="1">
        <v>6</v>
      </c>
      <c r="C43" s="122">
        <v>0</v>
      </c>
      <c r="D43" s="221" t="s">
        <v>275</v>
      </c>
      <c r="F43" s="265">
        <f>'(3) Eur Russ 1904 HHs '!BW45</f>
        <v>306.05546759734017</v>
      </c>
      <c r="H43" s="265">
        <v>141.57137374554159</v>
      </c>
      <c r="I43" s="289">
        <f t="shared" si="0"/>
        <v>889.11295337848492</v>
      </c>
      <c r="K43" s="289">
        <f t="shared" si="0"/>
        <v>141.57137374554159</v>
      </c>
      <c r="L43" s="289">
        <f t="shared" si="0"/>
        <v>100.58203299300573</v>
      </c>
      <c r="N43" s="301">
        <f t="shared" si="1"/>
        <v>63.902060858792851</v>
      </c>
      <c r="O43" s="301">
        <f t="shared" si="1"/>
        <v>63.902060858792851</v>
      </c>
      <c r="Q43" s="301"/>
      <c r="R43" s="301">
        <f t="shared" si="3"/>
        <v>788.53092038547925</v>
      </c>
      <c r="S43" s="301">
        <f t="shared" si="3"/>
        <v>7041.1831694372931</v>
      </c>
    </row>
    <row r="44" spans="1:19">
      <c r="A44" s="25">
        <v>4</v>
      </c>
      <c r="B44" s="1">
        <v>7</v>
      </c>
      <c r="C44" s="122">
        <v>0</v>
      </c>
      <c r="D44" s="25" t="s">
        <v>82</v>
      </c>
      <c r="F44" s="265">
        <f>'(3) Eur Russ 1904 HHs '!BW46</f>
        <v>1399.8711356541248</v>
      </c>
      <c r="H44" s="265">
        <v>425.83849784540445</v>
      </c>
      <c r="I44" s="289">
        <f t="shared" si="0"/>
        <v>423.95521844137926</v>
      </c>
      <c r="K44" s="289">
        <f t="shared" si="0"/>
        <v>425.83849784540445</v>
      </c>
      <c r="L44" s="289">
        <f t="shared" si="0"/>
        <v>215.05715863271749</v>
      </c>
      <c r="M44" s="355"/>
      <c r="N44" s="301">
        <f t="shared" si="1"/>
        <v>758.97547917600286</v>
      </c>
      <c r="O44" s="301">
        <f t="shared" si="1"/>
        <v>758.97547917600286</v>
      </c>
      <c r="Q44" s="301"/>
      <c r="R44" s="301">
        <f t="shared" si="3"/>
        <v>208.89805980866177</v>
      </c>
      <c r="S44" s="301">
        <f t="shared" si="3"/>
        <v>54656.488401306371</v>
      </c>
    </row>
    <row r="45" spans="1:19">
      <c r="A45" s="25">
        <v>5</v>
      </c>
      <c r="B45" s="1">
        <v>7</v>
      </c>
      <c r="C45" s="122">
        <v>0</v>
      </c>
      <c r="D45" s="25" t="s">
        <v>466</v>
      </c>
      <c r="F45" s="265">
        <f>'(3) Eur Russ 1904 HHs '!BW47</f>
        <v>1164.869831585667</v>
      </c>
      <c r="H45" s="265">
        <v>785.16741421100937</v>
      </c>
      <c r="I45" s="289">
        <f t="shared" si="0"/>
        <v>281.75376606935271</v>
      </c>
      <c r="K45" s="289">
        <f t="shared" si="0"/>
        <v>785.16741421100937</v>
      </c>
      <c r="L45" s="289">
        <f t="shared" si="0"/>
        <v>112.97755730847732</v>
      </c>
      <c r="M45" s="355"/>
      <c r="N45" s="301">
        <f t="shared" si="1"/>
        <v>266.72486006618038</v>
      </c>
      <c r="O45" s="301">
        <f t="shared" si="1"/>
        <v>266.72486006618038</v>
      </c>
      <c r="Q45" s="301"/>
      <c r="R45" s="301">
        <f t="shared" si="3"/>
        <v>168.77620876087539</v>
      </c>
      <c r="S45" s="301">
        <f t="shared" si="3"/>
        <v>51427.312102032185</v>
      </c>
    </row>
    <row r="46" spans="1:19">
      <c r="A46" s="25">
        <v>11</v>
      </c>
      <c r="B46" s="1">
        <v>7</v>
      </c>
      <c r="C46" s="122">
        <v>0</v>
      </c>
      <c r="D46" s="25" t="s">
        <v>445</v>
      </c>
      <c r="F46" s="265">
        <f>'(3) Eur Russ 1904 HHs '!BW48</f>
        <v>1695.8081955982534</v>
      </c>
      <c r="H46" s="265">
        <v>616.20672367019165</v>
      </c>
      <c r="I46" s="289">
        <f t="shared" si="0"/>
        <v>520.9704828875665</v>
      </c>
      <c r="K46" s="289">
        <f t="shared" si="0"/>
        <v>616.20672367019165</v>
      </c>
      <c r="L46" s="289">
        <f t="shared" si="0"/>
        <v>481.42845764307873</v>
      </c>
      <c r="M46" s="355"/>
      <c r="N46" s="301">
        <f t="shared" si="1"/>
        <v>598.17301428498308</v>
      </c>
      <c r="O46" s="301">
        <f t="shared" si="1"/>
        <v>598.17301428498308</v>
      </c>
      <c r="Q46" s="301"/>
      <c r="R46" s="301">
        <f t="shared" si="3"/>
        <v>39.542025244487775</v>
      </c>
      <c r="S46" s="301">
        <f t="shared" si="3"/>
        <v>73005.251403406059</v>
      </c>
    </row>
    <row r="47" spans="1:19">
      <c r="A47" s="25">
        <v>17</v>
      </c>
      <c r="B47" s="1">
        <v>7</v>
      </c>
      <c r="C47" s="122">
        <v>0</v>
      </c>
      <c r="D47" s="25" t="s">
        <v>474</v>
      </c>
      <c r="F47" s="265">
        <f>'(3) Eur Russ 1904 HHs '!BW49</f>
        <v>1955.21798127396</v>
      </c>
      <c r="H47" s="265">
        <v>218.87309047540018</v>
      </c>
      <c r="I47" s="289">
        <f t="shared" si="0"/>
        <v>497.66554242719548</v>
      </c>
      <c r="K47" s="289">
        <f t="shared" si="0"/>
        <v>218.87309047540015</v>
      </c>
      <c r="L47" s="289">
        <f t="shared" si="0"/>
        <v>365.8682751874727</v>
      </c>
      <c r="M47" s="355"/>
      <c r="N47" s="301">
        <f t="shared" si="1"/>
        <v>1370.4766156110873</v>
      </c>
      <c r="O47" s="301">
        <f t="shared" si="1"/>
        <v>1370.4766156110873</v>
      </c>
      <c r="Q47" s="301"/>
      <c r="R47" s="301">
        <f t="shared" si="3"/>
        <v>131.79726723972277</v>
      </c>
      <c r="S47" s="301">
        <f t="shared" si="3"/>
        <v>65293.12159218837</v>
      </c>
    </row>
    <row r="48" spans="1:19">
      <c r="A48" s="25">
        <v>22</v>
      </c>
      <c r="B48" s="1">
        <v>7</v>
      </c>
      <c r="C48" s="122">
        <v>0</v>
      </c>
      <c r="D48" s="221" t="s">
        <v>563</v>
      </c>
      <c r="F48" s="265">
        <f>'(3) Eur Russ 1904 HHs '!BW50</f>
        <v>2110.6305178514467</v>
      </c>
      <c r="H48" s="265">
        <v>1065.367054730704</v>
      </c>
      <c r="I48" s="289">
        <f t="shared" si="0"/>
        <v>0</v>
      </c>
      <c r="K48" s="289">
        <f t="shared" si="0"/>
        <v>1065.367054730704</v>
      </c>
      <c r="L48" s="289">
        <f t="shared" si="0"/>
        <v>0</v>
      </c>
      <c r="M48" s="355"/>
      <c r="N48" s="301">
        <f t="shared" si="1"/>
        <v>1045.2634631207425</v>
      </c>
      <c r="O48" s="301">
        <f t="shared" si="1"/>
        <v>1045.2634631207425</v>
      </c>
      <c r="Q48" s="301"/>
      <c r="R48" s="301">
        <f t="shared" si="3"/>
        <v>0</v>
      </c>
      <c r="S48" s="301">
        <f t="shared" si="3"/>
        <v>80020.252539715599</v>
      </c>
    </row>
    <row r="49" spans="1:20">
      <c r="A49" s="25">
        <v>23</v>
      </c>
      <c r="B49" s="1">
        <v>7</v>
      </c>
      <c r="C49" s="122">
        <v>0</v>
      </c>
      <c r="D49" s="221" t="s">
        <v>764</v>
      </c>
      <c r="F49" s="265">
        <f>'(3) Eur Russ 1904 HHs '!BW51</f>
        <v>1426.892503052778</v>
      </c>
      <c r="H49" s="265">
        <v>950.26684928218822</v>
      </c>
      <c r="I49" s="289">
        <f t="shared" si="0"/>
        <v>210.20486776730999</v>
      </c>
      <c r="K49" s="289">
        <f t="shared" si="0"/>
        <v>950.26684928218822</v>
      </c>
      <c r="L49" s="289">
        <f t="shared" si="0"/>
        <v>106.88929086272083</v>
      </c>
      <c r="M49" s="355"/>
      <c r="N49" s="301">
        <f t="shared" si="1"/>
        <v>369.73636290786897</v>
      </c>
      <c r="O49" s="301">
        <f t="shared" si="1"/>
        <v>369.73636290786897</v>
      </c>
      <c r="Q49" s="301"/>
      <c r="R49" s="301">
        <f t="shared" si="3"/>
        <v>103.31557690458916</v>
      </c>
      <c r="S49" s="301">
        <f t="shared" si="3"/>
        <v>40401.360322949789</v>
      </c>
    </row>
    <row r="50" spans="1:20">
      <c r="A50" s="25">
        <v>8</v>
      </c>
      <c r="B50" s="1">
        <v>8</v>
      </c>
      <c r="C50" s="122">
        <v>0</v>
      </c>
      <c r="D50" s="25" t="s">
        <v>643</v>
      </c>
      <c r="F50" s="265">
        <f>'(3) Eur Russ 1904 HHs '!BW52</f>
        <v>4484.0892778347716</v>
      </c>
      <c r="H50" s="265">
        <v>3031.3285202251973</v>
      </c>
      <c r="I50" s="289">
        <f t="shared" si="0"/>
        <v>491.84873762157298</v>
      </c>
      <c r="K50" s="289">
        <f t="shared" si="0"/>
        <v>3031.3285202251973</v>
      </c>
      <c r="L50" s="289">
        <f t="shared" si="0"/>
        <v>234.05425766104753</v>
      </c>
      <c r="M50" s="355"/>
      <c r="N50" s="301">
        <f t="shared" si="1"/>
        <v>1218.7064999485265</v>
      </c>
      <c r="O50" s="301">
        <f t="shared" si="1"/>
        <v>1218.7064999485265</v>
      </c>
      <c r="Q50" s="301"/>
      <c r="R50" s="301">
        <f t="shared" si="3"/>
        <v>257.79447996052545</v>
      </c>
      <c r="S50" s="301">
        <f t="shared" si="3"/>
        <v>114188.69225271029</v>
      </c>
    </row>
    <row r="51" spans="1:20">
      <c r="A51" s="25">
        <v>16</v>
      </c>
      <c r="B51" s="1">
        <v>8</v>
      </c>
      <c r="C51" s="122">
        <v>0</v>
      </c>
      <c r="D51" s="25" t="s">
        <v>473</v>
      </c>
      <c r="F51" s="265">
        <f>'(3) Eur Russ 1904 HHs '!BW53</f>
        <v>5764.6348799193083</v>
      </c>
      <c r="H51" s="265">
        <v>3469.794838398002</v>
      </c>
      <c r="I51" s="289">
        <f t="shared" si="0"/>
        <v>1820.4269210545792</v>
      </c>
      <c r="K51" s="289">
        <f t="shared" si="0"/>
        <v>3469.794838398002</v>
      </c>
      <c r="L51" s="289">
        <f t="shared" si="0"/>
        <v>737.74837698156568</v>
      </c>
      <c r="M51" s="355"/>
      <c r="N51" s="301">
        <f t="shared" si="1"/>
        <v>1557.091664539741</v>
      </c>
      <c r="O51" s="301">
        <f t="shared" si="1"/>
        <v>1557.091664539741</v>
      </c>
      <c r="Q51" s="301"/>
      <c r="R51" s="301">
        <f t="shared" si="3"/>
        <v>1082.6785440730137</v>
      </c>
      <c r="S51" s="301">
        <f t="shared" si="3"/>
        <v>139802.55197971949</v>
      </c>
    </row>
    <row r="52" spans="1:20">
      <c r="A52" s="25">
        <v>32</v>
      </c>
      <c r="B52" s="1">
        <v>8</v>
      </c>
      <c r="C52" s="122">
        <v>0</v>
      </c>
      <c r="D52" s="221" t="s">
        <v>607</v>
      </c>
      <c r="F52" s="265">
        <f>'(3) Eur Russ 1904 HHs '!BW54</f>
        <v>4966.0833814102343</v>
      </c>
      <c r="H52" s="265">
        <v>3075.2224720218755</v>
      </c>
      <c r="I52" s="289">
        <f t="shared" si="0"/>
        <v>317.21593404119085</v>
      </c>
      <c r="K52" s="289">
        <f t="shared" si="0"/>
        <v>3075.2224720218755</v>
      </c>
      <c r="L52" s="289">
        <f t="shared" si="0"/>
        <v>317.21593404119085</v>
      </c>
      <c r="M52" s="355"/>
      <c r="N52" s="301">
        <f t="shared" si="1"/>
        <v>1573.6449753471675</v>
      </c>
      <c r="O52" s="301">
        <f t="shared" si="1"/>
        <v>1573.6449753471675</v>
      </c>
      <c r="Q52" s="301"/>
      <c r="R52" s="301">
        <f t="shared" si="3"/>
        <v>0</v>
      </c>
      <c r="S52" s="301">
        <f t="shared" si="3"/>
        <v>104111.60121067549</v>
      </c>
    </row>
    <row r="53" spans="1:20">
      <c r="A53" s="25">
        <v>2</v>
      </c>
      <c r="B53" s="1">
        <v>9</v>
      </c>
      <c r="C53" s="122">
        <v>0</v>
      </c>
      <c r="D53" s="25" t="s">
        <v>454</v>
      </c>
      <c r="F53" s="265">
        <f>'(3) Eur Russ 1904 HHs '!BW55</f>
        <v>836.07303625839847</v>
      </c>
      <c r="H53" s="265">
        <v>395.94481662367986</v>
      </c>
      <c r="I53" s="289">
        <f t="shared" si="0"/>
        <v>4690.8330945252783</v>
      </c>
      <c r="K53" s="289">
        <f t="shared" si="0"/>
        <v>395.94481662367986</v>
      </c>
      <c r="L53" s="289">
        <f t="shared" si="0"/>
        <v>440.12821963471862</v>
      </c>
      <c r="M53" s="355"/>
      <c r="N53" s="301">
        <f t="shared" si="1"/>
        <v>0</v>
      </c>
      <c r="O53" s="301">
        <f t="shared" si="1"/>
        <v>0</v>
      </c>
      <c r="Q53" s="301"/>
      <c r="R53" s="301">
        <f t="shared" si="3"/>
        <v>4250.7048748905599</v>
      </c>
      <c r="S53" s="301">
        <f t="shared" si="3"/>
        <v>12750.722200957576</v>
      </c>
    </row>
    <row r="54" spans="1:20">
      <c r="A54" s="25">
        <v>3</v>
      </c>
      <c r="B54" s="1">
        <v>9</v>
      </c>
      <c r="C54" s="122">
        <v>0</v>
      </c>
      <c r="D54" s="25" t="s">
        <v>191</v>
      </c>
      <c r="F54" s="265">
        <f>'(3) Eur Russ 1904 HHs '!BW56</f>
        <v>3289.3454050443256</v>
      </c>
      <c r="H54" s="265">
        <v>2473.4237530860823</v>
      </c>
      <c r="I54" s="289">
        <f t="shared" si="0"/>
        <v>0</v>
      </c>
      <c r="K54" s="289">
        <f t="shared" si="0"/>
        <v>2473.4237530860823</v>
      </c>
      <c r="L54" s="289">
        <f t="shared" si="0"/>
        <v>0</v>
      </c>
      <c r="M54" s="355"/>
      <c r="N54" s="301">
        <f t="shared" si="1"/>
        <v>815.92165195824339</v>
      </c>
      <c r="O54" s="301">
        <f t="shared" si="1"/>
        <v>815.92165195824339</v>
      </c>
      <c r="Q54" s="301"/>
      <c r="R54" s="301">
        <f t="shared" si="3"/>
        <v>0</v>
      </c>
      <c r="S54" s="301">
        <f t="shared" si="3"/>
        <v>79165.390192060499</v>
      </c>
    </row>
    <row r="55" spans="1:20">
      <c r="A55" s="25">
        <v>12</v>
      </c>
      <c r="B55" s="1">
        <v>9</v>
      </c>
      <c r="C55" s="122">
        <v>0</v>
      </c>
      <c r="D55" s="25" t="s">
        <v>711</v>
      </c>
      <c r="F55" s="265">
        <f>'(3) Eur Russ 1904 HHs '!BW57</f>
        <v>2299.607034167735</v>
      </c>
      <c r="H55" s="265">
        <v>1683.3920700908113</v>
      </c>
      <c r="I55" s="289">
        <f t="shared" si="0"/>
        <v>29200.657559253857</v>
      </c>
      <c r="K55" s="289">
        <f t="shared" si="0"/>
        <v>1683.3920700908113</v>
      </c>
      <c r="L55" s="289">
        <f t="shared" si="0"/>
        <v>616.21496407692371</v>
      </c>
      <c r="M55" s="355"/>
      <c r="N55" s="301">
        <f t="shared" si="1"/>
        <v>0</v>
      </c>
      <c r="O55" s="301">
        <f t="shared" si="1"/>
        <v>0</v>
      </c>
      <c r="Q55" s="301"/>
      <c r="R55" s="301">
        <f t="shared" si="3"/>
        <v>28584.44259517693</v>
      </c>
      <c r="S55" s="301">
        <f t="shared" si="3"/>
        <v>48799.23831264671</v>
      </c>
    </row>
    <row r="56" spans="1:20">
      <c r="A56" s="25">
        <v>13</v>
      </c>
      <c r="B56" s="1">
        <v>9</v>
      </c>
      <c r="C56" s="122">
        <v>0</v>
      </c>
      <c r="D56" s="25" t="s">
        <v>370</v>
      </c>
      <c r="F56" s="265">
        <f>'(3) Eur Russ 1904 HHs '!BW58</f>
        <v>1726.844401119502</v>
      </c>
      <c r="H56" s="265">
        <v>1437.4888103698881</v>
      </c>
      <c r="I56" s="289">
        <f t="shared" si="0"/>
        <v>1015.5965198100106</v>
      </c>
      <c r="K56" s="289">
        <f t="shared" si="0"/>
        <v>1436.0326298408379</v>
      </c>
      <c r="L56" s="289">
        <f t="shared" si="0"/>
        <v>290.81177127866408</v>
      </c>
      <c r="M56" s="355"/>
      <c r="N56" s="301">
        <f t="shared" si="1"/>
        <v>0</v>
      </c>
      <c r="O56" s="301">
        <f t="shared" si="1"/>
        <v>0</v>
      </c>
      <c r="Q56" s="301">
        <f t="shared" si="2"/>
        <v>1.4561805290502434</v>
      </c>
      <c r="R56" s="301">
        <f t="shared" si="3"/>
        <v>724.78474853134651</v>
      </c>
      <c r="S56" s="301">
        <f t="shared" si="3"/>
        <v>42607.307227171252</v>
      </c>
    </row>
    <row r="57" spans="1:20">
      <c r="A57" s="25">
        <v>41</v>
      </c>
      <c r="B57" s="1">
        <v>9</v>
      </c>
      <c r="C57" s="122">
        <v>0</v>
      </c>
      <c r="D57" s="221" t="s">
        <v>10</v>
      </c>
      <c r="F57" s="265">
        <f>'(3) Eur Russ 1904 HHs '!BW59</f>
        <v>1730.0082961240444</v>
      </c>
      <c r="H57" s="265">
        <v>856.18574269734484</v>
      </c>
      <c r="I57" s="289">
        <f t="shared" si="0"/>
        <v>3337.5185437288596</v>
      </c>
      <c r="K57" s="289">
        <f t="shared" si="0"/>
        <v>856.18574269734484</v>
      </c>
      <c r="L57" s="289">
        <f t="shared" si="0"/>
        <v>667.77389443847164</v>
      </c>
      <c r="M57" s="355"/>
      <c r="N57" s="301">
        <f t="shared" si="1"/>
        <v>206.04865898822788</v>
      </c>
      <c r="O57" s="301">
        <f t="shared" si="1"/>
        <v>206.04865898822788</v>
      </c>
      <c r="Q57" s="301"/>
      <c r="R57" s="301">
        <f t="shared" si="3"/>
        <v>2669.7446492903882</v>
      </c>
      <c r="S57" s="301">
        <f t="shared" si="3"/>
        <v>43922.912377025328</v>
      </c>
      <c r="T57" s="301"/>
    </row>
    <row r="58" spans="1:20">
      <c r="A58" s="25">
        <v>47</v>
      </c>
      <c r="B58" s="1">
        <v>9</v>
      </c>
      <c r="C58" s="122">
        <v>0</v>
      </c>
      <c r="D58" s="221" t="s">
        <v>721</v>
      </c>
      <c r="F58" s="265">
        <f>'(3) Eur Russ 1904 HHs '!BW60</f>
        <v>3044.71063629118</v>
      </c>
      <c r="H58" s="265">
        <v>1681.6353553813492</v>
      </c>
      <c r="I58" s="289">
        <f t="shared" si="0"/>
        <v>1692.8248721601631</v>
      </c>
      <c r="K58" s="289">
        <f t="shared" si="0"/>
        <v>1681.6353553813492</v>
      </c>
      <c r="L58" s="289">
        <f t="shared" si="0"/>
        <v>630.99763456455094</v>
      </c>
      <c r="M58" s="355"/>
      <c r="N58" s="301">
        <f t="shared" si="1"/>
        <v>732.07764634527985</v>
      </c>
      <c r="O58" s="301">
        <f t="shared" si="1"/>
        <v>732.07764634527985</v>
      </c>
      <c r="Q58" s="301"/>
      <c r="R58" s="301">
        <f t="shared" si="3"/>
        <v>1061.8272375956121</v>
      </c>
      <c r="S58" s="301">
        <f t="shared" si="3"/>
        <v>142975.36279321456</v>
      </c>
      <c r="T58" s="301"/>
    </row>
    <row r="59" spans="1:20">
      <c r="A59" s="52">
        <v>0</v>
      </c>
      <c r="B59" s="11">
        <v>10</v>
      </c>
      <c r="C59" s="126">
        <v>0</v>
      </c>
      <c r="D59" s="52" t="s">
        <v>11</v>
      </c>
      <c r="F59" s="267">
        <f>SUM(F9:F58)</f>
        <v>125966.37038322477</v>
      </c>
      <c r="G59" s="267"/>
      <c r="H59" s="291">
        <f>SUM(H9:H58)</f>
        <v>98677.820211511629</v>
      </c>
      <c r="I59" s="291">
        <f>SUM(I9:I58)</f>
        <v>86302.730384824972</v>
      </c>
      <c r="J59" s="291"/>
      <c r="K59" s="291">
        <f>SUM(K9:K58)</f>
        <v>97397.023860786663</v>
      </c>
      <c r="L59" s="291">
        <f>SUM(L9:L58)</f>
        <v>10363.989686615565</v>
      </c>
      <c r="M59" s="355"/>
      <c r="N59" s="291">
        <f>SUM(N9:N58)</f>
        <v>18205.356835822568</v>
      </c>
      <c r="O59" s="291">
        <f>SUM(O9:O58)</f>
        <v>18205.356835822568</v>
      </c>
      <c r="Q59" s="291">
        <f>SUM(Q9:Q58)</f>
        <v>1280.7963507249699</v>
      </c>
      <c r="R59" s="291">
        <f>SUM(R9:R58)</f>
        <v>75938.740698209396</v>
      </c>
      <c r="S59" s="291">
        <f>SUM(S9:S58)</f>
        <v>1857873.8111375035</v>
      </c>
      <c r="T59" s="301"/>
    </row>
    <row r="60" spans="1:20">
      <c r="A60" s="25">
        <v>1</v>
      </c>
      <c r="B60" s="1">
        <v>1</v>
      </c>
      <c r="C60" s="203">
        <v>1</v>
      </c>
      <c r="D60" s="25" t="s">
        <v>123</v>
      </c>
      <c r="F60" s="265">
        <f>'(3) Eur Russ 1904 HHs '!BW62</f>
        <v>156.09206499192774</v>
      </c>
      <c r="H60" s="265">
        <f>'(3) Eur Russ 1904 HHs '!CR62</f>
        <v>211.8461553606044</v>
      </c>
      <c r="I60" s="289">
        <f>'(5) Servants'!Q60</f>
        <v>284.45773511317907</v>
      </c>
      <c r="K60" s="289">
        <f>MIN(F60, H60)</f>
        <v>156.09206499192774</v>
      </c>
      <c r="L60" s="289">
        <f>MIN(F60-K60, I60)</f>
        <v>0</v>
      </c>
      <c r="M60" s="355"/>
      <c r="N60" s="301">
        <f>MAX(0, F60-K60-L60)</f>
        <v>0</v>
      </c>
      <c r="O60" s="301">
        <f>MIN(N60, '(5) Servants'!R60)</f>
        <v>0</v>
      </c>
      <c r="P60" s="311"/>
      <c r="Q60" s="289">
        <f>MAX(0, H60-K60)</f>
        <v>55.754090368676657</v>
      </c>
      <c r="R60" s="289">
        <f>MAX(0, I60-L60)</f>
        <v>284.45773511317907</v>
      </c>
      <c r="S60" s="289">
        <f>'(5) Servants'!R60-'(6) Clergy'!O60</f>
        <v>2497.613771592426</v>
      </c>
      <c r="T60" s="301"/>
    </row>
    <row r="61" spans="1:20">
      <c r="A61" s="25">
        <v>7</v>
      </c>
      <c r="B61" s="1">
        <v>1</v>
      </c>
      <c r="C61" s="203">
        <v>1</v>
      </c>
      <c r="D61" s="25" t="s">
        <v>468</v>
      </c>
      <c r="F61" s="265">
        <f>'(3) Eur Russ 1904 HHs '!BW63</f>
        <v>417.24261975133834</v>
      </c>
      <c r="H61" s="301">
        <f>'(3) Eur Russ 1904 HHs '!CR63</f>
        <v>632.06109552328303</v>
      </c>
      <c r="I61" s="301">
        <f>'(5) Servants'!Q61</f>
        <v>166.45955040058118</v>
      </c>
      <c r="K61" s="301">
        <f t="shared" ref="K61:K71" si="4">MIN(F61, H61)</f>
        <v>417.24261975133834</v>
      </c>
      <c r="L61" s="301">
        <f t="shared" ref="L61:L124" si="5">MIN(F61-K61, I61)</f>
        <v>0</v>
      </c>
      <c r="M61" s="355"/>
      <c r="N61" s="301">
        <f t="shared" ref="N61:N124" si="6">MAX(0, F61-K61-L61)</f>
        <v>0</v>
      </c>
      <c r="O61" s="301">
        <f>MIN(N61, '(5) Servants'!R61)</f>
        <v>0</v>
      </c>
      <c r="P61" s="311"/>
      <c r="Q61" s="301">
        <f t="shared" ref="Q61:Q76" si="7">MAX(0, H61-K61)</f>
        <v>214.81847577194469</v>
      </c>
      <c r="R61" s="301">
        <f t="shared" ref="R61:R92" si="8">MAX(0, I61-L61)</f>
        <v>166.45955040058118</v>
      </c>
      <c r="S61" s="301">
        <f>'(5) Servants'!R61-'(6) Clergy'!O61</f>
        <v>4482.2779608425562</v>
      </c>
      <c r="T61" s="301"/>
    </row>
    <row r="62" spans="1:20">
      <c r="A62" s="25">
        <v>26</v>
      </c>
      <c r="B62" s="1">
        <v>1</v>
      </c>
      <c r="C62" s="203">
        <v>1</v>
      </c>
      <c r="D62" s="221" t="s">
        <v>263</v>
      </c>
      <c r="F62" s="265">
        <f>'(3) Eur Russ 1904 HHs '!BW64</f>
        <v>506.3268333433287</v>
      </c>
      <c r="H62" s="301">
        <f>'(3) Eur Russ 1904 HHs '!CR64</f>
        <v>511.56672692465179</v>
      </c>
      <c r="I62" s="301">
        <f>'(5) Servants'!Q62</f>
        <v>364.9519407417539</v>
      </c>
      <c r="K62" s="301">
        <f t="shared" si="4"/>
        <v>506.3268333433287</v>
      </c>
      <c r="L62" s="301">
        <f t="shared" si="5"/>
        <v>0</v>
      </c>
      <c r="M62" s="355"/>
      <c r="N62" s="301">
        <f t="shared" si="6"/>
        <v>0</v>
      </c>
      <c r="O62" s="301">
        <f>MIN(N62, '(5) Servants'!R62)</f>
        <v>0</v>
      </c>
      <c r="P62" s="311"/>
      <c r="Q62" s="301">
        <f t="shared" si="7"/>
        <v>5.2398935813230878</v>
      </c>
      <c r="R62" s="301">
        <f t="shared" si="8"/>
        <v>364.9519407417539</v>
      </c>
      <c r="S62" s="301">
        <f>'(5) Servants'!R62-'(6) Clergy'!O62</f>
        <v>7069.4083591783501</v>
      </c>
      <c r="T62" s="301"/>
    </row>
    <row r="63" spans="1:20">
      <c r="A63" s="25">
        <v>27</v>
      </c>
      <c r="B63" s="1">
        <v>1</v>
      </c>
      <c r="C63" s="203">
        <v>1</v>
      </c>
      <c r="D63" s="221" t="s">
        <v>479</v>
      </c>
      <c r="F63" s="265">
        <f>'(3) Eur Russ 1904 HHs '!BW65</f>
        <v>134.88882592556419</v>
      </c>
      <c r="H63" s="301">
        <f>'(3) Eur Russ 1904 HHs '!CR65</f>
        <v>199.75045158084296</v>
      </c>
      <c r="I63" s="301">
        <f>'(5) Servants'!Q63</f>
        <v>202.34461328968507</v>
      </c>
      <c r="K63" s="301">
        <f t="shared" si="4"/>
        <v>134.88882592556419</v>
      </c>
      <c r="L63" s="301">
        <f t="shared" si="5"/>
        <v>0</v>
      </c>
      <c r="M63" s="355"/>
      <c r="N63" s="301">
        <f t="shared" si="6"/>
        <v>0</v>
      </c>
      <c r="O63" s="301">
        <f>MIN(N63, '(5) Servants'!R63)</f>
        <v>0</v>
      </c>
      <c r="P63" s="311"/>
      <c r="Q63" s="301">
        <f t="shared" si="7"/>
        <v>64.861625655278772</v>
      </c>
      <c r="R63" s="301">
        <f t="shared" si="8"/>
        <v>202.34461328968507</v>
      </c>
      <c r="S63" s="301">
        <f>'(5) Servants'!R63-'(6) Clergy'!O63</f>
        <v>2389.6220356449494</v>
      </c>
      <c r="T63" s="301"/>
    </row>
    <row r="64" spans="1:20">
      <c r="A64" s="25">
        <v>34</v>
      </c>
      <c r="B64" s="1">
        <v>1</v>
      </c>
      <c r="C64" s="203">
        <v>1</v>
      </c>
      <c r="D64" s="221" t="s">
        <v>716</v>
      </c>
      <c r="F64" s="265">
        <f>'(3) Eur Russ 1904 HHs '!BW66</f>
        <v>306.22083484186152</v>
      </c>
      <c r="H64" s="301">
        <f>'(3) Eur Russ 1904 HHs '!CR66</f>
        <v>338.43754211354025</v>
      </c>
      <c r="I64" s="301">
        <f>'(5) Servants'!Q64</f>
        <v>299.63958755025959</v>
      </c>
      <c r="K64" s="301">
        <f t="shared" si="4"/>
        <v>306.22083484186152</v>
      </c>
      <c r="L64" s="301">
        <f t="shared" si="5"/>
        <v>0</v>
      </c>
      <c r="M64" s="355"/>
      <c r="N64" s="301">
        <f t="shared" si="6"/>
        <v>0</v>
      </c>
      <c r="O64" s="301">
        <f>MIN(N64, '(5) Servants'!R64)</f>
        <v>0</v>
      </c>
      <c r="P64" s="311"/>
      <c r="Q64" s="301">
        <f t="shared" si="7"/>
        <v>32.216707271678729</v>
      </c>
      <c r="R64" s="301">
        <f t="shared" si="8"/>
        <v>299.63958755025959</v>
      </c>
      <c r="S64" s="301">
        <f>'(5) Servants'!R64-'(6) Clergy'!O64</f>
        <v>5658.3334862827569</v>
      </c>
      <c r="T64" s="301"/>
    </row>
    <row r="65" spans="1:20">
      <c r="A65" s="25">
        <v>37</v>
      </c>
      <c r="B65" s="1">
        <v>1</v>
      </c>
      <c r="C65" s="203">
        <v>1</v>
      </c>
      <c r="D65" s="221" t="s">
        <v>486</v>
      </c>
      <c r="F65" s="265">
        <f>'(3) Eur Russ 1904 HHs '!BW67</f>
        <v>1629.7497256056913</v>
      </c>
      <c r="H65" s="301">
        <f>'(3) Eur Russ 1904 HHs '!CR67</f>
        <v>1392.6710827530383</v>
      </c>
      <c r="I65" s="301">
        <f>'(5) Servants'!Q65</f>
        <v>12282.325713245817</v>
      </c>
      <c r="K65" s="301">
        <f t="shared" si="4"/>
        <v>1392.6710827530383</v>
      </c>
      <c r="L65" s="301">
        <f t="shared" si="5"/>
        <v>237.07864285265305</v>
      </c>
      <c r="M65" s="355"/>
      <c r="N65" s="301">
        <f t="shared" si="6"/>
        <v>0</v>
      </c>
      <c r="O65" s="301">
        <f>MIN(N65, '(5) Servants'!R65)</f>
        <v>0</v>
      </c>
      <c r="P65" s="311"/>
      <c r="Q65" s="301">
        <f t="shared" si="7"/>
        <v>0</v>
      </c>
      <c r="R65" s="301">
        <f t="shared" si="8"/>
        <v>12045.247070393163</v>
      </c>
      <c r="S65" s="301">
        <f>'(5) Servants'!R65-'(6) Clergy'!O65</f>
        <v>47751.863374134504</v>
      </c>
      <c r="T65" s="301"/>
    </row>
    <row r="66" spans="1:20">
      <c r="A66" s="25">
        <v>10</v>
      </c>
      <c r="B66" s="1">
        <v>2</v>
      </c>
      <c r="C66" s="203">
        <v>1</v>
      </c>
      <c r="D66" s="25" t="s">
        <v>561</v>
      </c>
      <c r="F66" s="265">
        <f>'(3) Eur Russ 1904 HHs '!BW68</f>
        <v>449.66808478127268</v>
      </c>
      <c r="H66" s="301">
        <f>'(3) Eur Russ 1904 HHs '!CR68</f>
        <v>549.45525044430815</v>
      </c>
      <c r="I66" s="301">
        <f>'(5) Servants'!Q66</f>
        <v>171.34262856579056</v>
      </c>
      <c r="K66" s="301">
        <f t="shared" si="4"/>
        <v>449.66808478127268</v>
      </c>
      <c r="L66" s="301">
        <f t="shared" si="5"/>
        <v>0</v>
      </c>
      <c r="M66" s="355"/>
      <c r="N66" s="301">
        <f t="shared" si="6"/>
        <v>0</v>
      </c>
      <c r="O66" s="301">
        <f>MIN(N66, '(5) Servants'!R66)</f>
        <v>0</v>
      </c>
      <c r="P66" s="311"/>
      <c r="Q66" s="301">
        <f t="shared" si="7"/>
        <v>99.787165663035466</v>
      </c>
      <c r="R66" s="301">
        <f t="shared" si="8"/>
        <v>171.34262856579056</v>
      </c>
      <c r="S66" s="301">
        <f>'(5) Servants'!R66-'(6) Clergy'!O66</f>
        <v>5836.4100194076782</v>
      </c>
      <c r="T66" s="301"/>
    </row>
    <row r="67" spans="1:20">
      <c r="A67" s="25">
        <v>14</v>
      </c>
      <c r="B67" s="1">
        <v>2</v>
      </c>
      <c r="C67" s="203">
        <v>1</v>
      </c>
      <c r="D67" s="25" t="s">
        <v>649</v>
      </c>
      <c r="F67" s="265">
        <f>'(3) Eur Russ 1904 HHs '!BW69</f>
        <v>653.37946378270442</v>
      </c>
      <c r="H67" s="301">
        <f>'(3) Eur Russ 1904 HHs '!CR69</f>
        <v>600.48392110166708</v>
      </c>
      <c r="I67" s="301">
        <f>'(5) Servants'!Q67</f>
        <v>562.63343447015541</v>
      </c>
      <c r="K67" s="301">
        <f t="shared" si="4"/>
        <v>600.48392110166708</v>
      </c>
      <c r="L67" s="301">
        <f t="shared" si="5"/>
        <v>52.895542681037341</v>
      </c>
      <c r="M67" s="355"/>
      <c r="N67" s="301">
        <f t="shared" si="6"/>
        <v>0</v>
      </c>
      <c r="O67" s="301">
        <f>MIN(N67, '(5) Servants'!R67)</f>
        <v>0</v>
      </c>
      <c r="P67" s="311"/>
      <c r="Q67" s="301">
        <f t="shared" si="7"/>
        <v>0</v>
      </c>
      <c r="R67" s="301">
        <f t="shared" si="8"/>
        <v>509.73789178911807</v>
      </c>
      <c r="S67" s="301">
        <f>'(5) Servants'!R67-'(6) Clergy'!O67</f>
        <v>10382.933926717458</v>
      </c>
      <c r="T67" s="301"/>
    </row>
    <row r="68" spans="1:20">
      <c r="A68" s="25">
        <v>28</v>
      </c>
      <c r="B68" s="1">
        <v>2</v>
      </c>
      <c r="C68" s="203">
        <v>1</v>
      </c>
      <c r="D68" s="221" t="s">
        <v>250</v>
      </c>
      <c r="F68" s="265">
        <f>'(3) Eur Russ 1904 HHs '!BW70</f>
        <v>394.398890010027</v>
      </c>
      <c r="H68" s="301">
        <f>'(3) Eur Russ 1904 HHs '!CR70</f>
        <v>292.47734168924399</v>
      </c>
      <c r="I68" s="301">
        <f>'(5) Servants'!Q68</f>
        <v>0</v>
      </c>
      <c r="K68" s="301">
        <f t="shared" si="4"/>
        <v>292.47734168924399</v>
      </c>
      <c r="L68" s="301">
        <f t="shared" si="5"/>
        <v>0</v>
      </c>
      <c r="M68" s="355"/>
      <c r="N68" s="301">
        <f t="shared" si="6"/>
        <v>101.92154832078302</v>
      </c>
      <c r="O68" s="301">
        <f>MIN(N68, '(5) Servants'!R68)</f>
        <v>101.92154832078302</v>
      </c>
      <c r="P68" s="311"/>
      <c r="Q68" s="301">
        <f t="shared" si="7"/>
        <v>0</v>
      </c>
      <c r="R68" s="301">
        <f t="shared" si="8"/>
        <v>0</v>
      </c>
      <c r="S68" s="301">
        <f>'(5) Servants'!R68-'(6) Clergy'!O68</f>
        <v>16132.552528445007</v>
      </c>
      <c r="T68" s="301"/>
    </row>
    <row r="69" spans="1:20">
      <c r="A69" s="25">
        <v>31</v>
      </c>
      <c r="B69" s="1">
        <v>2</v>
      </c>
      <c r="C69" s="203">
        <v>1</v>
      </c>
      <c r="D69" s="221" t="s">
        <v>606</v>
      </c>
      <c r="F69" s="265">
        <f>'(3) Eur Russ 1904 HHs '!BW71</f>
        <v>580.46266045512721</v>
      </c>
      <c r="H69" s="301">
        <f>'(3) Eur Russ 1904 HHs '!CR71</f>
        <v>536.66215393110315</v>
      </c>
      <c r="I69" s="301">
        <f>'(5) Servants'!Q69</f>
        <v>489.5040982516839</v>
      </c>
      <c r="K69" s="301">
        <f t="shared" si="4"/>
        <v>536.66215393110315</v>
      </c>
      <c r="L69" s="301">
        <f t="shared" si="5"/>
        <v>43.800506524024058</v>
      </c>
      <c r="M69" s="355"/>
      <c r="N69" s="301">
        <f t="shared" si="6"/>
        <v>0</v>
      </c>
      <c r="O69" s="301">
        <f>MIN(N69, '(5) Servants'!R69)</f>
        <v>0</v>
      </c>
      <c r="P69" s="311"/>
      <c r="Q69" s="301">
        <f t="shared" si="7"/>
        <v>0</v>
      </c>
      <c r="R69" s="301">
        <f t="shared" si="8"/>
        <v>445.70359172765984</v>
      </c>
      <c r="S69" s="301">
        <f>'(5) Servants'!R69-'(6) Clergy'!O69</f>
        <v>11153.837250493489</v>
      </c>
      <c r="T69" s="301"/>
    </row>
    <row r="70" spans="1:20">
      <c r="A70" s="25">
        <v>36</v>
      </c>
      <c r="B70" s="1">
        <v>2</v>
      </c>
      <c r="C70" s="203">
        <v>1</v>
      </c>
      <c r="D70" s="221" t="s">
        <v>480</v>
      </c>
      <c r="F70" s="265">
        <f>'(3) Eur Russ 1904 HHs '!BW72</f>
        <v>478.64185157020273</v>
      </c>
      <c r="H70" s="301">
        <f>'(3) Eur Russ 1904 HHs '!CR72</f>
        <v>474.41861117276255</v>
      </c>
      <c r="I70" s="301">
        <f>'(5) Servants'!Q70</f>
        <v>421.68550278531751</v>
      </c>
      <c r="K70" s="301">
        <f t="shared" si="4"/>
        <v>474.41861117276255</v>
      </c>
      <c r="L70" s="301">
        <f t="shared" si="5"/>
        <v>4.2232403974401791</v>
      </c>
      <c r="M70" s="355"/>
      <c r="N70" s="301">
        <f t="shared" si="6"/>
        <v>0</v>
      </c>
      <c r="O70" s="301">
        <f>MIN(N70, '(5) Servants'!R70)</f>
        <v>0</v>
      </c>
      <c r="P70" s="311"/>
      <c r="Q70" s="301">
        <f t="shared" si="7"/>
        <v>0</v>
      </c>
      <c r="R70" s="301">
        <f t="shared" si="8"/>
        <v>417.46226238787733</v>
      </c>
      <c r="S70" s="301">
        <f>'(5) Servants'!R70-'(6) Clergy'!O70</f>
        <v>14469.31922998365</v>
      </c>
      <c r="T70" s="301"/>
    </row>
    <row r="71" spans="1:20">
      <c r="A71" s="25">
        <v>45</v>
      </c>
      <c r="B71" s="1">
        <v>2</v>
      </c>
      <c r="C71" s="203">
        <v>1</v>
      </c>
      <c r="D71" s="221" t="s">
        <v>406</v>
      </c>
      <c r="F71" s="265">
        <f>'(3) Eur Russ 1904 HHs '!BW73</f>
        <v>412.51427581460155</v>
      </c>
      <c r="H71" s="301">
        <f>'(3) Eur Russ 1904 HHs '!CR73</f>
        <v>353.13113227219674</v>
      </c>
      <c r="I71" s="301">
        <f>'(5) Servants'!Q71</f>
        <v>427.48664447814161</v>
      </c>
      <c r="K71" s="301">
        <f t="shared" si="4"/>
        <v>353.13113227219674</v>
      </c>
      <c r="L71" s="301">
        <f t="shared" si="5"/>
        <v>59.38314354240481</v>
      </c>
      <c r="M71" s="355"/>
      <c r="N71" s="301">
        <f t="shared" si="6"/>
        <v>0</v>
      </c>
      <c r="O71" s="301">
        <f>MIN(N71, '(5) Servants'!R71)</f>
        <v>0</v>
      </c>
      <c r="P71" s="311"/>
      <c r="Q71" s="301">
        <f t="shared" si="7"/>
        <v>0</v>
      </c>
      <c r="R71" s="301">
        <f t="shared" si="8"/>
        <v>368.1035009357368</v>
      </c>
      <c r="S71" s="301">
        <f>'(5) Servants'!R71-'(6) Clergy'!O71</f>
        <v>9529.2459063934693</v>
      </c>
      <c r="T71" s="301"/>
    </row>
    <row r="72" spans="1:20">
      <c r="A72" s="25">
        <v>6</v>
      </c>
      <c r="B72" s="1">
        <v>3</v>
      </c>
      <c r="C72" s="203">
        <v>1</v>
      </c>
      <c r="D72" s="25" t="s">
        <v>467</v>
      </c>
      <c r="F72" s="265">
        <f>'(3) Eur Russ 1904 HHs '!BW74</f>
        <v>822.60082034864001</v>
      </c>
      <c r="H72" s="301">
        <f>'(3) Eur Russ 1904 HHs '!CR74</f>
        <v>802.37320664706226</v>
      </c>
      <c r="I72" s="301">
        <f>'(5) Servants'!Q72</f>
        <v>379.04894907727339</v>
      </c>
      <c r="K72" s="301">
        <f t="shared" ref="K72:K112" si="9">MIN(F72, H72)</f>
        <v>802.37320664706226</v>
      </c>
      <c r="L72" s="301">
        <f t="shared" si="5"/>
        <v>20.227613701577752</v>
      </c>
      <c r="M72" s="355"/>
      <c r="N72" s="301">
        <f t="shared" si="6"/>
        <v>0</v>
      </c>
      <c r="O72" s="301">
        <f>MIN(N72, '(5) Servants'!R72)</f>
        <v>0</v>
      </c>
      <c r="P72" s="311"/>
      <c r="Q72" s="301">
        <f t="shared" si="7"/>
        <v>0</v>
      </c>
      <c r="R72" s="301">
        <f t="shared" si="8"/>
        <v>358.82133537569564</v>
      </c>
      <c r="S72" s="301">
        <f>'(5) Servants'!R72-'(6) Clergy'!O72</f>
        <v>11523.536409503466</v>
      </c>
      <c r="T72" s="301"/>
    </row>
    <row r="73" spans="1:20">
      <c r="A73" s="25">
        <v>15</v>
      </c>
      <c r="B73" s="1">
        <v>3</v>
      </c>
      <c r="C73" s="203">
        <v>1</v>
      </c>
      <c r="D73" s="25" t="s">
        <v>650</v>
      </c>
      <c r="F73" s="265">
        <f>'(3) Eur Russ 1904 HHs '!BW75</f>
        <v>395.22273962915148</v>
      </c>
      <c r="H73" s="301">
        <f>'(3) Eur Russ 1904 HHs '!CR75</f>
        <v>449.48422917537636</v>
      </c>
      <c r="I73" s="301">
        <f>'(5) Servants'!Q73</f>
        <v>178.78487419818583</v>
      </c>
      <c r="K73" s="301">
        <f t="shared" si="9"/>
        <v>395.22273962915148</v>
      </c>
      <c r="L73" s="301">
        <f t="shared" si="5"/>
        <v>0</v>
      </c>
      <c r="M73" s="355"/>
      <c r="N73" s="301">
        <f t="shared" si="6"/>
        <v>0</v>
      </c>
      <c r="O73" s="301">
        <f>MIN(N73, '(5) Servants'!R73)</f>
        <v>0</v>
      </c>
      <c r="P73" s="311"/>
      <c r="Q73" s="301">
        <f t="shared" si="7"/>
        <v>54.26148954622488</v>
      </c>
      <c r="R73" s="301">
        <f t="shared" si="8"/>
        <v>178.78487419818583</v>
      </c>
      <c r="S73" s="301">
        <f>'(5) Servants'!R73-'(6) Clergy'!O73</f>
        <v>9383.3102156241184</v>
      </c>
      <c r="T73" s="301"/>
    </row>
    <row r="74" spans="1:20">
      <c r="A74" s="25">
        <v>18</v>
      </c>
      <c r="B74" s="1">
        <v>3</v>
      </c>
      <c r="C74" s="203">
        <v>1</v>
      </c>
      <c r="D74" s="25" t="s">
        <v>475</v>
      </c>
      <c r="F74" s="265">
        <f>'(3) Eur Russ 1904 HHs '!BW76</f>
        <v>533.97743891907646</v>
      </c>
      <c r="H74" s="301">
        <f>'(3) Eur Russ 1904 HHs '!CR76</f>
        <v>669.1498006343644</v>
      </c>
      <c r="I74" s="301">
        <f>'(5) Servants'!Q74</f>
        <v>208.04437372756567</v>
      </c>
      <c r="K74" s="301">
        <f t="shared" si="9"/>
        <v>533.97743891907646</v>
      </c>
      <c r="L74" s="301">
        <f t="shared" si="5"/>
        <v>0</v>
      </c>
      <c r="M74" s="355"/>
      <c r="N74" s="301">
        <f t="shared" si="6"/>
        <v>0</v>
      </c>
      <c r="O74" s="301">
        <f>MIN(N74, '(5) Servants'!R74)</f>
        <v>0</v>
      </c>
      <c r="P74" s="311"/>
      <c r="Q74" s="301">
        <f t="shared" si="7"/>
        <v>135.17236171528793</v>
      </c>
      <c r="R74" s="301">
        <f t="shared" si="8"/>
        <v>208.04437372756567</v>
      </c>
      <c r="S74" s="301">
        <f>'(5) Servants'!R74-'(6) Clergy'!O74</f>
        <v>8840.5185543727748</v>
      </c>
      <c r="T74" s="301"/>
    </row>
    <row r="75" spans="1:20">
      <c r="A75" s="25">
        <v>24</v>
      </c>
      <c r="B75" s="1">
        <v>3</v>
      </c>
      <c r="C75" s="203">
        <v>1</v>
      </c>
      <c r="D75" s="221" t="s">
        <v>75</v>
      </c>
      <c r="F75" s="265">
        <f>'(3) Eur Russ 1904 HHs '!BW77</f>
        <v>2051.8846818321153</v>
      </c>
      <c r="H75" s="301">
        <f>'(3) Eur Russ 1904 HHs '!CR77</f>
        <v>1602.1588932877496</v>
      </c>
      <c r="I75" s="301">
        <f>'(5) Servants'!Q75</f>
        <v>3385.1990665880626</v>
      </c>
      <c r="K75" s="301">
        <f t="shared" si="9"/>
        <v>1602.1588932877496</v>
      </c>
      <c r="L75" s="301">
        <f t="shared" si="5"/>
        <v>449.72578854436574</v>
      </c>
      <c r="M75" s="355"/>
      <c r="N75" s="301">
        <f t="shared" si="6"/>
        <v>0</v>
      </c>
      <c r="O75" s="301">
        <f>MIN(N75, '(5) Servants'!R75)</f>
        <v>0</v>
      </c>
      <c r="P75" s="311"/>
      <c r="Q75" s="301">
        <f t="shared" si="7"/>
        <v>0</v>
      </c>
      <c r="R75" s="301">
        <f t="shared" si="8"/>
        <v>2935.4732780436971</v>
      </c>
      <c r="S75" s="301">
        <f>'(5) Servants'!R75-'(6) Clergy'!O75</f>
        <v>31317.406507586937</v>
      </c>
      <c r="T75" s="301"/>
    </row>
    <row r="76" spans="1:20">
      <c r="A76" s="25">
        <v>25</v>
      </c>
      <c r="B76" s="1">
        <v>3</v>
      </c>
      <c r="C76" s="203">
        <v>1</v>
      </c>
      <c r="D76" s="221" t="s">
        <v>262</v>
      </c>
      <c r="F76" s="265">
        <f>'(3) Eur Russ 1904 HHs '!BW78</f>
        <v>779.41255674169508</v>
      </c>
      <c r="H76" s="301">
        <f>'(3) Eur Russ 1904 HHs '!CR78</f>
        <v>630.07024262753191</v>
      </c>
      <c r="I76" s="301">
        <f>'(5) Servants'!Q76</f>
        <v>430.83181455342043</v>
      </c>
      <c r="K76" s="301">
        <f t="shared" si="9"/>
        <v>630.07024262753191</v>
      </c>
      <c r="L76" s="301">
        <f t="shared" si="5"/>
        <v>149.34231411416317</v>
      </c>
      <c r="M76" s="355"/>
      <c r="N76" s="301">
        <f t="shared" si="6"/>
        <v>0</v>
      </c>
      <c r="O76" s="301">
        <f>MIN(N76, '(5) Servants'!R76)</f>
        <v>0</v>
      </c>
      <c r="P76" s="311"/>
      <c r="Q76" s="301">
        <f t="shared" si="7"/>
        <v>0</v>
      </c>
      <c r="R76" s="301">
        <f t="shared" si="8"/>
        <v>281.48950043925726</v>
      </c>
      <c r="S76" s="301">
        <f>'(5) Servants'!R76-'(6) Clergy'!O76</f>
        <v>9339.4195724008914</v>
      </c>
      <c r="T76" s="301"/>
    </row>
    <row r="77" spans="1:20">
      <c r="A77" s="25">
        <v>40</v>
      </c>
      <c r="B77" s="1">
        <v>3</v>
      </c>
      <c r="C77" s="203">
        <v>1</v>
      </c>
      <c r="D77" s="221" t="s">
        <v>640</v>
      </c>
      <c r="F77" s="265">
        <f>'(3) Eur Russ 1904 HHs '!BW79</f>
        <v>405.24660288976088</v>
      </c>
      <c r="H77" s="301">
        <f>'(3) Eur Russ 1904 HHs '!CR79</f>
        <v>462.8217085053459</v>
      </c>
      <c r="I77" s="301">
        <f>'(5) Servants'!Q77</f>
        <v>170.83566005123797</v>
      </c>
      <c r="K77" s="301">
        <f t="shared" si="9"/>
        <v>405.24660288976088</v>
      </c>
      <c r="L77" s="301">
        <f t="shared" si="5"/>
        <v>0</v>
      </c>
      <c r="M77" s="355"/>
      <c r="N77" s="301">
        <f t="shared" si="6"/>
        <v>0</v>
      </c>
      <c r="O77" s="301">
        <f>MIN(N77, '(5) Servants'!R77)</f>
        <v>0</v>
      </c>
      <c r="P77" s="311"/>
      <c r="Q77" s="301">
        <f t="shared" ref="Q77:Q109" si="10">MAX(0, H77-K77)</f>
        <v>57.575105615585016</v>
      </c>
      <c r="R77" s="301">
        <f t="shared" si="8"/>
        <v>170.83566005123797</v>
      </c>
      <c r="S77" s="301">
        <f>'(5) Servants'!R77-'(6) Clergy'!O77</f>
        <v>9364.822930517912</v>
      </c>
      <c r="T77" s="301"/>
    </row>
    <row r="78" spans="1:20">
      <c r="A78" s="25">
        <v>43</v>
      </c>
      <c r="B78" s="1">
        <v>3</v>
      </c>
      <c r="C78" s="203">
        <v>1</v>
      </c>
      <c r="D78" s="221" t="s">
        <v>719</v>
      </c>
      <c r="F78" s="265">
        <f>'(3) Eur Russ 1904 HHs '!BW80</f>
        <v>956.55079901483998</v>
      </c>
      <c r="H78" s="301">
        <f>'(3) Eur Russ 1904 HHs '!CR80</f>
        <v>899.28197047605795</v>
      </c>
      <c r="I78" s="301">
        <f>'(5) Servants'!Q78</f>
        <v>309.0253212900646</v>
      </c>
      <c r="K78" s="301">
        <f t="shared" si="9"/>
        <v>899.28197047605795</v>
      </c>
      <c r="L78" s="301">
        <f t="shared" si="5"/>
        <v>57.268828538782032</v>
      </c>
      <c r="M78" s="355"/>
      <c r="N78" s="301">
        <f t="shared" si="6"/>
        <v>0</v>
      </c>
      <c r="O78" s="301">
        <f>MIN(N78, '(5) Servants'!R78)</f>
        <v>0</v>
      </c>
      <c r="P78" s="311"/>
      <c r="Q78" s="301">
        <f t="shared" si="10"/>
        <v>0</v>
      </c>
      <c r="R78" s="301">
        <f t="shared" si="8"/>
        <v>251.75649275128256</v>
      </c>
      <c r="S78" s="301">
        <f>'(5) Servants'!R78-'(6) Clergy'!O78</f>
        <v>11697.065548878192</v>
      </c>
      <c r="T78" s="301"/>
    </row>
    <row r="79" spans="1:20">
      <c r="A79" s="25">
        <v>50</v>
      </c>
      <c r="B79" s="1">
        <v>3</v>
      </c>
      <c r="C79" s="203">
        <v>1</v>
      </c>
      <c r="D79" s="221" t="s">
        <v>276</v>
      </c>
      <c r="F79" s="265">
        <f>'(3) Eur Russ 1904 HHs '!BW81</f>
        <v>798.19651408105244</v>
      </c>
      <c r="H79" s="301">
        <f>'(3) Eur Russ 1904 HHs '!CR81</f>
        <v>888.35339078895868</v>
      </c>
      <c r="I79" s="301">
        <f>'(5) Servants'!Q79</f>
        <v>420.56326887488285</v>
      </c>
      <c r="K79" s="301">
        <f t="shared" si="9"/>
        <v>798.19651408105244</v>
      </c>
      <c r="L79" s="301">
        <f t="shared" si="5"/>
        <v>0</v>
      </c>
      <c r="M79" s="355"/>
      <c r="N79" s="301">
        <f t="shared" si="6"/>
        <v>0</v>
      </c>
      <c r="O79" s="301">
        <f>MIN(N79, '(5) Servants'!R79)</f>
        <v>0</v>
      </c>
      <c r="P79" s="311"/>
      <c r="Q79" s="301">
        <f t="shared" si="10"/>
        <v>90.156876707906235</v>
      </c>
      <c r="R79" s="301">
        <f t="shared" si="8"/>
        <v>420.56326887488285</v>
      </c>
      <c r="S79" s="301">
        <f>'(5) Servants'!R79-'(6) Clergy'!O79</f>
        <v>10631.741726426611</v>
      </c>
      <c r="T79" s="301"/>
    </row>
    <row r="80" spans="1:20">
      <c r="A80" s="25">
        <v>9</v>
      </c>
      <c r="B80" s="1">
        <v>4</v>
      </c>
      <c r="C80" s="203">
        <v>1</v>
      </c>
      <c r="D80" s="25" t="s">
        <v>560</v>
      </c>
      <c r="F80" s="265">
        <f>'(3) Eur Russ 1904 HHs '!BW82</f>
        <v>862.47785200648184</v>
      </c>
      <c r="H80" s="301">
        <f>'(3) Eur Russ 1904 HHs '!CR82</f>
        <v>726.47964392908546</v>
      </c>
      <c r="I80" s="301">
        <f>'(5) Servants'!Q80</f>
        <v>225.27533912663381</v>
      </c>
      <c r="K80" s="301">
        <f t="shared" si="9"/>
        <v>726.47964392908546</v>
      </c>
      <c r="L80" s="301">
        <f t="shared" si="5"/>
        <v>135.99820807739638</v>
      </c>
      <c r="M80" s="355"/>
      <c r="N80" s="301">
        <f t="shared" si="6"/>
        <v>0</v>
      </c>
      <c r="O80" s="301">
        <f>MIN(N80, '(5) Servants'!R80)</f>
        <v>0</v>
      </c>
      <c r="P80" s="311"/>
      <c r="Q80" s="301">
        <f t="shared" si="10"/>
        <v>0</v>
      </c>
      <c r="R80" s="301">
        <f t="shared" si="8"/>
        <v>89.277131049237425</v>
      </c>
      <c r="S80" s="301">
        <f>'(5) Servants'!R80-'(6) Clergy'!O80</f>
        <v>9651.0392749593648</v>
      </c>
      <c r="T80" s="301"/>
    </row>
    <row r="81" spans="1:20">
      <c r="A81" s="25">
        <v>20</v>
      </c>
      <c r="B81" s="1">
        <v>4</v>
      </c>
      <c r="C81" s="203">
        <v>1</v>
      </c>
      <c r="D81" s="222" t="s">
        <v>476</v>
      </c>
      <c r="F81" s="265">
        <f>'(3) Eur Russ 1904 HHs '!BW83</f>
        <v>638.27335304130702</v>
      </c>
      <c r="H81" s="301">
        <f>'(3) Eur Russ 1904 HHs '!CR83</f>
        <v>626.85066096254332</v>
      </c>
      <c r="I81" s="301">
        <f>'(5) Servants'!Q81</f>
        <v>212.67182723262385</v>
      </c>
      <c r="K81" s="301">
        <f t="shared" si="9"/>
        <v>626.85066096254332</v>
      </c>
      <c r="L81" s="301">
        <f t="shared" si="5"/>
        <v>11.422692078763703</v>
      </c>
      <c r="M81" s="355"/>
      <c r="N81" s="301">
        <f t="shared" si="6"/>
        <v>0</v>
      </c>
      <c r="O81" s="301">
        <f>MIN(N81, '(5) Servants'!R81)</f>
        <v>0</v>
      </c>
      <c r="P81" s="311"/>
      <c r="Q81" s="301">
        <f t="shared" si="10"/>
        <v>0</v>
      </c>
      <c r="R81" s="301">
        <f t="shared" si="8"/>
        <v>201.24913515386015</v>
      </c>
      <c r="S81" s="301">
        <f>'(5) Servants'!R81-'(6) Clergy'!O81</f>
        <v>12553.940528107654</v>
      </c>
      <c r="T81" s="301"/>
    </row>
    <row r="82" spans="1:20">
      <c r="A82" s="25">
        <v>29</v>
      </c>
      <c r="B82" s="1">
        <v>4</v>
      </c>
      <c r="C82" s="203">
        <v>1</v>
      </c>
      <c r="D82" s="221" t="s">
        <v>251</v>
      </c>
      <c r="F82" s="265">
        <f>'(3) Eur Russ 1904 HHs '!BW84</f>
        <v>1043.7251743656386</v>
      </c>
      <c r="H82" s="301">
        <f>'(3) Eur Russ 1904 HHs '!CR84</f>
        <v>811.35533033869046</v>
      </c>
      <c r="I82" s="301">
        <f>'(5) Servants'!Q82</f>
        <v>346.45182283069084</v>
      </c>
      <c r="K82" s="301">
        <f t="shared" si="9"/>
        <v>811.35533033869046</v>
      </c>
      <c r="L82" s="301">
        <f t="shared" si="5"/>
        <v>232.36984402694816</v>
      </c>
      <c r="M82" s="355"/>
      <c r="N82" s="301">
        <f t="shared" si="6"/>
        <v>0</v>
      </c>
      <c r="O82" s="301">
        <f>MIN(N82, '(5) Servants'!R82)</f>
        <v>0</v>
      </c>
      <c r="P82" s="311"/>
      <c r="Q82" s="301">
        <f t="shared" si="10"/>
        <v>0</v>
      </c>
      <c r="R82" s="301">
        <f t="shared" si="8"/>
        <v>114.08197880374269</v>
      </c>
      <c r="S82" s="301">
        <f>'(5) Servants'!R82-'(6) Clergy'!O82</f>
        <v>20277.88325483165</v>
      </c>
      <c r="T82" s="301"/>
    </row>
    <row r="83" spans="1:20">
      <c r="A83" s="25">
        <v>30</v>
      </c>
      <c r="B83" s="1">
        <v>4</v>
      </c>
      <c r="C83" s="203">
        <v>1</v>
      </c>
      <c r="D83" s="221" t="s">
        <v>453</v>
      </c>
      <c r="F83" s="265">
        <f>'(3) Eur Russ 1904 HHs '!BW85</f>
        <v>628.03189763517071</v>
      </c>
      <c r="H83" s="301">
        <f>'(3) Eur Russ 1904 HHs '!CR85</f>
        <v>591.46017202778683</v>
      </c>
      <c r="I83" s="301">
        <f>'(5) Servants'!Q83</f>
        <v>280.50588596169814</v>
      </c>
      <c r="K83" s="301">
        <f t="shared" si="9"/>
        <v>591.46017202778683</v>
      </c>
      <c r="L83" s="301">
        <f t="shared" si="5"/>
        <v>36.571725607383883</v>
      </c>
      <c r="M83" s="355"/>
      <c r="N83" s="301">
        <f t="shared" si="6"/>
        <v>0</v>
      </c>
      <c r="O83" s="301">
        <f>MIN(N83, '(5) Servants'!R83)</f>
        <v>0</v>
      </c>
      <c r="P83" s="311"/>
      <c r="Q83" s="301">
        <f t="shared" si="10"/>
        <v>0</v>
      </c>
      <c r="R83" s="301">
        <f t="shared" si="8"/>
        <v>243.93416035431426</v>
      </c>
      <c r="S83" s="301">
        <f>'(5) Servants'!R83-'(6) Clergy'!O83</f>
        <v>7505.5306257322745</v>
      </c>
      <c r="T83" s="301"/>
    </row>
    <row r="84" spans="1:20">
      <c r="A84" s="25">
        <v>35</v>
      </c>
      <c r="B84" s="1">
        <v>4</v>
      </c>
      <c r="C84" s="203">
        <v>1</v>
      </c>
      <c r="D84" s="221" t="s">
        <v>717</v>
      </c>
      <c r="F84" s="265">
        <f>'(3) Eur Russ 1904 HHs '!BW86</f>
        <v>504.07747819025076</v>
      </c>
      <c r="H84" s="301">
        <f>'(3) Eur Russ 1904 HHs '!CR86</f>
        <v>664.23234122559154</v>
      </c>
      <c r="I84" s="301">
        <f>'(5) Servants'!Q84</f>
        <v>176.63699055589348</v>
      </c>
      <c r="K84" s="301">
        <f t="shared" si="9"/>
        <v>504.07747819025076</v>
      </c>
      <c r="L84" s="301">
        <f t="shared" si="5"/>
        <v>0</v>
      </c>
      <c r="M84" s="355"/>
      <c r="N84" s="301">
        <f t="shared" si="6"/>
        <v>0</v>
      </c>
      <c r="O84" s="301">
        <f>MIN(N84, '(5) Servants'!R84)</f>
        <v>0</v>
      </c>
      <c r="P84" s="311"/>
      <c r="Q84" s="301">
        <f t="shared" si="10"/>
        <v>160.15486303534078</v>
      </c>
      <c r="R84" s="301">
        <f t="shared" si="8"/>
        <v>176.63699055589348</v>
      </c>
      <c r="S84" s="301">
        <f>'(5) Servants'!R84-'(6) Clergy'!O84</f>
        <v>8409.5712352629398</v>
      </c>
      <c r="T84" s="301"/>
    </row>
    <row r="85" spans="1:20">
      <c r="A85" s="25">
        <v>38</v>
      </c>
      <c r="B85" s="1">
        <v>4</v>
      </c>
      <c r="C85" s="203">
        <v>1</v>
      </c>
      <c r="D85" s="221" t="s">
        <v>487</v>
      </c>
      <c r="F85" s="265">
        <f>'(3) Eur Russ 1904 HHs '!BW87</f>
        <v>680.54161532872922</v>
      </c>
      <c r="H85" s="301">
        <f>'(3) Eur Russ 1904 HHs '!CR87</f>
        <v>641.87402889205089</v>
      </c>
      <c r="I85" s="301">
        <f>'(5) Servants'!Q85</f>
        <v>1166.7105837450208</v>
      </c>
      <c r="K85" s="301">
        <f t="shared" si="9"/>
        <v>641.87402889205089</v>
      </c>
      <c r="L85" s="301">
        <f t="shared" si="5"/>
        <v>38.667586436678334</v>
      </c>
      <c r="M85" s="355"/>
      <c r="N85" s="301">
        <f t="shared" si="6"/>
        <v>0</v>
      </c>
      <c r="O85" s="301">
        <f>MIN(N85, '(5) Servants'!R85)</f>
        <v>0</v>
      </c>
      <c r="P85" s="311"/>
      <c r="Q85" s="301">
        <f t="shared" si="10"/>
        <v>0</v>
      </c>
      <c r="R85" s="301">
        <f t="shared" si="8"/>
        <v>1128.0429973083424</v>
      </c>
      <c r="S85" s="301">
        <f>'(5) Servants'!R85-'(6) Clergy'!O85</f>
        <v>31395.571834266295</v>
      </c>
      <c r="T85" s="301"/>
    </row>
    <row r="86" spans="1:20">
      <c r="A86" s="25">
        <v>39</v>
      </c>
      <c r="B86" s="1">
        <v>4</v>
      </c>
      <c r="C86" s="203">
        <v>1</v>
      </c>
      <c r="D86" s="221" t="s">
        <v>488</v>
      </c>
      <c r="F86" s="265">
        <f>'(3) Eur Russ 1904 HHs '!BW88</f>
        <v>414.24484830848718</v>
      </c>
      <c r="H86" s="301">
        <f>'(3) Eur Russ 1904 HHs '!CR88</f>
        <v>408.81673688371228</v>
      </c>
      <c r="I86" s="301">
        <f>'(5) Servants'!Q86</f>
        <v>307.28684982541051</v>
      </c>
      <c r="K86" s="301">
        <f t="shared" si="9"/>
        <v>408.81673688371228</v>
      </c>
      <c r="L86" s="301">
        <f t="shared" si="5"/>
        <v>5.4281114247748974</v>
      </c>
      <c r="M86" s="355"/>
      <c r="N86" s="301">
        <f t="shared" si="6"/>
        <v>0</v>
      </c>
      <c r="O86" s="301">
        <f>MIN(N86, '(5) Servants'!R86)</f>
        <v>0</v>
      </c>
      <c r="P86" s="311"/>
      <c r="Q86" s="301">
        <f t="shared" si="10"/>
        <v>0</v>
      </c>
      <c r="R86" s="301">
        <f t="shared" si="8"/>
        <v>301.85873840063562</v>
      </c>
      <c r="S86" s="301">
        <f>'(5) Servants'!R86-'(6) Clergy'!O86</f>
        <v>8202.9213115149396</v>
      </c>
      <c r="T86" s="301"/>
    </row>
    <row r="87" spans="1:20">
      <c r="A87" s="25">
        <v>42</v>
      </c>
      <c r="B87" s="1">
        <v>4</v>
      </c>
      <c r="C87" s="203">
        <v>1</v>
      </c>
      <c r="D87" s="221" t="s">
        <v>718</v>
      </c>
      <c r="F87" s="265">
        <f>'(3) Eur Russ 1904 HHs '!BW89</f>
        <v>926.58920206756841</v>
      </c>
      <c r="H87" s="301">
        <f>'(3) Eur Russ 1904 HHs '!CR89</f>
        <v>863.07607502529515</v>
      </c>
      <c r="I87" s="301">
        <f>'(5) Servants'!Q87</f>
        <v>282.02575414882068</v>
      </c>
      <c r="K87" s="301">
        <f t="shared" si="9"/>
        <v>863.07607502529515</v>
      </c>
      <c r="L87" s="301">
        <f t="shared" si="5"/>
        <v>63.513127042273254</v>
      </c>
      <c r="M87" s="355"/>
      <c r="N87" s="301">
        <f t="shared" si="6"/>
        <v>0</v>
      </c>
      <c r="O87" s="301">
        <f>MIN(N87, '(5) Servants'!R87)</f>
        <v>0</v>
      </c>
      <c r="P87" s="311"/>
      <c r="Q87" s="301">
        <f t="shared" si="10"/>
        <v>0</v>
      </c>
      <c r="R87" s="301">
        <f t="shared" si="8"/>
        <v>218.51262710654743</v>
      </c>
      <c r="S87" s="301">
        <f>'(5) Servants'!R87-'(6) Clergy'!O87</f>
        <v>14877.244867999811</v>
      </c>
      <c r="T87" s="301"/>
    </row>
    <row r="88" spans="1:20">
      <c r="A88" s="25">
        <v>44</v>
      </c>
      <c r="B88" s="1">
        <v>4</v>
      </c>
      <c r="C88" s="203">
        <v>1</v>
      </c>
      <c r="D88" s="221" t="s">
        <v>449</v>
      </c>
      <c r="F88" s="265">
        <f>'(3) Eur Russ 1904 HHs '!BW90</f>
        <v>621.46244598959231</v>
      </c>
      <c r="H88" s="301">
        <f>'(3) Eur Russ 1904 HHs '!CR90</f>
        <v>548.14860394569405</v>
      </c>
      <c r="I88" s="301">
        <f>'(5) Servants'!Q88</f>
        <v>345.17721206157182</v>
      </c>
      <c r="K88" s="301">
        <f t="shared" si="9"/>
        <v>548.14860394569405</v>
      </c>
      <c r="L88" s="301">
        <f t="shared" si="5"/>
        <v>73.313842043898262</v>
      </c>
      <c r="M88" s="355"/>
      <c r="N88" s="301">
        <f t="shared" si="6"/>
        <v>0</v>
      </c>
      <c r="O88" s="301">
        <f>MIN(N88, '(5) Servants'!R88)</f>
        <v>0</v>
      </c>
      <c r="P88" s="311"/>
      <c r="Q88" s="301">
        <f t="shared" si="10"/>
        <v>0</v>
      </c>
      <c r="R88" s="301">
        <f t="shared" si="8"/>
        <v>271.86337001767356</v>
      </c>
      <c r="S88" s="301">
        <f>'(5) Servants'!R88-'(6) Clergy'!O88</f>
        <v>14236.9419793583</v>
      </c>
      <c r="T88" s="301"/>
    </row>
    <row r="89" spans="1:20">
      <c r="A89" s="25">
        <v>33</v>
      </c>
      <c r="B89" s="1">
        <v>5</v>
      </c>
      <c r="C89" s="203">
        <v>1</v>
      </c>
      <c r="D89" s="221" t="s">
        <v>608</v>
      </c>
      <c r="F89" s="265">
        <f>'(3) Eur Russ 1904 HHs '!BW91</f>
        <v>608.77298386711982</v>
      </c>
      <c r="H89" s="301">
        <f>'(3) Eur Russ 1904 HHs '!CR91</f>
        <v>578.6198951801457</v>
      </c>
      <c r="I89" s="301">
        <f>'(5) Servants'!Q89</f>
        <v>523.62547201298992</v>
      </c>
      <c r="K89" s="301">
        <f t="shared" si="9"/>
        <v>578.6198951801457</v>
      </c>
      <c r="L89" s="301">
        <f t="shared" si="5"/>
        <v>30.153088686974115</v>
      </c>
      <c r="M89" s="355"/>
      <c r="N89" s="301">
        <f t="shared" si="6"/>
        <v>0</v>
      </c>
      <c r="O89" s="301">
        <f>MIN(N89, '(5) Servants'!R89)</f>
        <v>0</v>
      </c>
      <c r="P89" s="311"/>
      <c r="Q89" s="301">
        <f t="shared" si="10"/>
        <v>0</v>
      </c>
      <c r="R89" s="301">
        <f t="shared" si="8"/>
        <v>493.4723833260158</v>
      </c>
      <c r="S89" s="301">
        <f>'(5) Servants'!R89-'(6) Clergy'!O89</f>
        <v>28939.243922482357</v>
      </c>
      <c r="T89" s="301"/>
    </row>
    <row r="90" spans="1:20">
      <c r="A90" s="25">
        <v>46</v>
      </c>
      <c r="B90" s="1">
        <v>5</v>
      </c>
      <c r="C90" s="203">
        <v>1</v>
      </c>
      <c r="D90" s="221" t="s">
        <v>720</v>
      </c>
      <c r="F90" s="265">
        <f>'(3) Eur Russ 1904 HHs '!BW92</f>
        <v>601.93587515932904</v>
      </c>
      <c r="H90" s="301">
        <f>'(3) Eur Russ 1904 HHs '!CR92</f>
        <v>653.71330390375181</v>
      </c>
      <c r="I90" s="301">
        <f>'(5) Servants'!Q90</f>
        <v>1167.4691148455086</v>
      </c>
      <c r="K90" s="301">
        <f t="shared" si="9"/>
        <v>601.93587515932904</v>
      </c>
      <c r="L90" s="301">
        <f t="shared" si="5"/>
        <v>0</v>
      </c>
      <c r="M90" s="355"/>
      <c r="N90" s="301">
        <f t="shared" si="6"/>
        <v>0</v>
      </c>
      <c r="O90" s="301">
        <f>MIN(N90, '(5) Servants'!R90)</f>
        <v>0</v>
      </c>
      <c r="P90" s="311"/>
      <c r="Q90" s="301">
        <f t="shared" si="10"/>
        <v>51.777428744422764</v>
      </c>
      <c r="R90" s="301">
        <f t="shared" si="8"/>
        <v>1167.4691148455086</v>
      </c>
      <c r="S90" s="301">
        <f>'(5) Servants'!R90-'(6) Clergy'!O90</f>
        <v>21154.787118013002</v>
      </c>
      <c r="T90" s="301"/>
    </row>
    <row r="91" spans="1:20">
      <c r="A91" s="25">
        <v>48</v>
      </c>
      <c r="B91" s="1">
        <v>5</v>
      </c>
      <c r="C91" s="203">
        <v>1</v>
      </c>
      <c r="D91" s="221" t="s">
        <v>274</v>
      </c>
      <c r="F91" s="265">
        <f>'(3) Eur Russ 1904 HHs '!BW93</f>
        <v>662.99365870502186</v>
      </c>
      <c r="H91" s="301">
        <f>'(3) Eur Russ 1904 HHs '!CR93</f>
        <v>554.13298357085739</v>
      </c>
      <c r="I91" s="301">
        <f>'(5) Servants'!Q91</f>
        <v>340.56903750493808</v>
      </c>
      <c r="K91" s="301">
        <f t="shared" si="9"/>
        <v>554.13298357085739</v>
      </c>
      <c r="L91" s="301">
        <f t="shared" si="5"/>
        <v>108.86067513416447</v>
      </c>
      <c r="M91" s="355"/>
      <c r="N91" s="301">
        <f t="shared" si="6"/>
        <v>0</v>
      </c>
      <c r="O91" s="301">
        <f>MIN(N91, '(5) Servants'!R91)</f>
        <v>0</v>
      </c>
      <c r="P91" s="311"/>
      <c r="Q91" s="301">
        <f t="shared" si="10"/>
        <v>0</v>
      </c>
      <c r="R91" s="301">
        <f t="shared" si="8"/>
        <v>231.70836237077361</v>
      </c>
      <c r="S91" s="301">
        <f>'(5) Servants'!R91-'(6) Clergy'!O91</f>
        <v>22800.93097737449</v>
      </c>
      <c r="T91" s="301"/>
    </row>
    <row r="92" spans="1:20">
      <c r="A92" s="25">
        <v>19</v>
      </c>
      <c r="B92" s="1">
        <v>6</v>
      </c>
      <c r="C92" s="203">
        <v>1</v>
      </c>
      <c r="D92" s="221" t="s">
        <v>615</v>
      </c>
      <c r="F92" s="265">
        <f>'(3) Eur Russ 1904 HHs '!BW94</f>
        <v>233.60439371987761</v>
      </c>
      <c r="H92" s="301">
        <f>'(3) Eur Russ 1904 HHs '!CR94</f>
        <v>82.371531293748646</v>
      </c>
      <c r="I92" s="301">
        <f>'(5) Servants'!Q92</f>
        <v>933.77475390980624</v>
      </c>
      <c r="K92" s="301">
        <f t="shared" si="9"/>
        <v>82.371531293748646</v>
      </c>
      <c r="L92" s="301">
        <f t="shared" si="5"/>
        <v>151.23286242612897</v>
      </c>
      <c r="M92" s="355"/>
      <c r="N92" s="301">
        <f t="shared" si="6"/>
        <v>0</v>
      </c>
      <c r="O92" s="301">
        <f>MIN(N92, '(5) Servants'!R92)</f>
        <v>0</v>
      </c>
      <c r="P92" s="311"/>
      <c r="Q92" s="301">
        <f t="shared" si="10"/>
        <v>0</v>
      </c>
      <c r="R92" s="301">
        <f t="shared" si="8"/>
        <v>782.54189148367732</v>
      </c>
      <c r="S92" s="301">
        <f>'(5) Servants'!R92-'(6) Clergy'!O92</f>
        <v>14835.643470939638</v>
      </c>
      <c r="T92" s="301"/>
    </row>
    <row r="93" spans="1:20">
      <c r="A93" s="25">
        <v>21</v>
      </c>
      <c r="B93" s="1">
        <v>6</v>
      </c>
      <c r="C93" s="203">
        <v>1</v>
      </c>
      <c r="D93" s="221" t="s">
        <v>477</v>
      </c>
      <c r="F93" s="265">
        <f>'(3) Eur Russ 1904 HHs '!BW95</f>
        <v>375.57741213636444</v>
      </c>
      <c r="H93" s="301">
        <f>'(3) Eur Russ 1904 HHs '!CR95</f>
        <v>284.69198437683622</v>
      </c>
      <c r="I93" s="301">
        <f>'(5) Servants'!Q93</f>
        <v>2907.220744396212</v>
      </c>
      <c r="K93" s="301">
        <f t="shared" si="9"/>
        <v>284.69198437683622</v>
      </c>
      <c r="L93" s="301">
        <f t="shared" si="5"/>
        <v>90.885427759528227</v>
      </c>
      <c r="M93" s="355"/>
      <c r="N93" s="301">
        <f t="shared" si="6"/>
        <v>0</v>
      </c>
      <c r="O93" s="301">
        <f>MIN(N93, '(5) Servants'!R93)</f>
        <v>0</v>
      </c>
      <c r="P93" s="311"/>
      <c r="Q93" s="301">
        <f t="shared" si="10"/>
        <v>0</v>
      </c>
      <c r="R93" s="301">
        <f t="shared" ref="R93:R109" si="11">MAX(0, I93-L93)</f>
        <v>2816.3353166366837</v>
      </c>
      <c r="S93" s="301">
        <f>'(5) Servants'!R93-'(6) Clergy'!O93</f>
        <v>29137.440016760276</v>
      </c>
      <c r="T93" s="301"/>
    </row>
    <row r="94" spans="1:20">
      <c r="A94" s="25">
        <v>49</v>
      </c>
      <c r="B94" s="1">
        <v>6</v>
      </c>
      <c r="C94" s="203">
        <v>1</v>
      </c>
      <c r="D94" s="221" t="s">
        <v>275</v>
      </c>
      <c r="F94" s="265">
        <f>'(3) Eur Russ 1904 HHs '!BW96</f>
        <v>112.52941681111534</v>
      </c>
      <c r="H94" s="301">
        <f>'(3) Eur Russ 1904 HHs '!CR96</f>
        <v>71.558310975240857</v>
      </c>
      <c r="I94" s="301">
        <f>'(5) Servants'!Q94</f>
        <v>829.50202622135373</v>
      </c>
      <c r="K94" s="301">
        <f t="shared" si="9"/>
        <v>71.558310975240857</v>
      </c>
      <c r="L94" s="301">
        <f t="shared" si="5"/>
        <v>40.971105835874482</v>
      </c>
      <c r="M94" s="355"/>
      <c r="N94" s="301">
        <f t="shared" si="6"/>
        <v>0</v>
      </c>
      <c r="O94" s="301">
        <f>MIN(N94, '(5) Servants'!R94)</f>
        <v>0</v>
      </c>
      <c r="P94" s="311"/>
      <c r="Q94" s="301">
        <f t="shared" si="10"/>
        <v>0</v>
      </c>
      <c r="R94" s="301">
        <f t="shared" si="11"/>
        <v>788.53092038547925</v>
      </c>
      <c r="S94" s="301">
        <f>'(5) Servants'!R94-'(6) Clergy'!O94</f>
        <v>5332.6497831114266</v>
      </c>
      <c r="T94" s="301"/>
    </row>
    <row r="95" spans="1:20">
      <c r="A95" s="25">
        <v>4</v>
      </c>
      <c r="B95" s="1">
        <v>7</v>
      </c>
      <c r="C95" s="203">
        <v>1</v>
      </c>
      <c r="D95" s="25" t="s">
        <v>82</v>
      </c>
      <c r="F95" s="265">
        <f>'(3) Eur Russ 1904 HHs '!BW97</f>
        <v>419.00807697069598</v>
      </c>
      <c r="H95" s="301">
        <f>'(3) Eur Russ 1904 HHs '!CR97</f>
        <v>203.95091833797849</v>
      </c>
      <c r="I95" s="301">
        <f>'(5) Servants'!Q95</f>
        <v>423.95521844137926</v>
      </c>
      <c r="K95" s="301">
        <f t="shared" si="9"/>
        <v>203.95091833797849</v>
      </c>
      <c r="L95" s="301">
        <f t="shared" si="5"/>
        <v>215.05715863271749</v>
      </c>
      <c r="M95" s="355"/>
      <c r="N95" s="301">
        <f t="shared" si="6"/>
        <v>0</v>
      </c>
      <c r="O95" s="301">
        <f>MIN(N95, '(5) Servants'!R95)</f>
        <v>0</v>
      </c>
      <c r="P95" s="311"/>
      <c r="Q95" s="301">
        <f t="shared" si="10"/>
        <v>0</v>
      </c>
      <c r="R95" s="301">
        <f t="shared" si="11"/>
        <v>208.89805980866177</v>
      </c>
      <c r="S95" s="301">
        <f>'(5) Servants'!R95-'(6) Clergy'!O95</f>
        <v>21533.7873903861</v>
      </c>
      <c r="T95" s="301"/>
    </row>
    <row r="96" spans="1:20">
      <c r="A96" s="25">
        <v>5</v>
      </c>
      <c r="B96" s="1">
        <v>7</v>
      </c>
      <c r="C96" s="203">
        <v>1</v>
      </c>
      <c r="D96" s="25" t="s">
        <v>466</v>
      </c>
      <c r="F96" s="265">
        <f>'(3) Eur Russ 1904 HHs '!BW98</f>
        <v>318.70443484298789</v>
      </c>
      <c r="H96" s="301">
        <f>'(3) Eur Russ 1904 HHs '!CR98</f>
        <v>216.74438177765396</v>
      </c>
      <c r="I96" s="301">
        <f>'(5) Servants'!Q96</f>
        <v>270.73626182620933</v>
      </c>
      <c r="K96" s="301">
        <f t="shared" si="9"/>
        <v>216.74438177765396</v>
      </c>
      <c r="L96" s="301">
        <f t="shared" si="5"/>
        <v>101.96005306533394</v>
      </c>
      <c r="M96" s="355"/>
      <c r="N96" s="301">
        <f t="shared" si="6"/>
        <v>0</v>
      </c>
      <c r="O96" s="301">
        <f>MIN(N96, '(5) Servants'!R96)</f>
        <v>0</v>
      </c>
      <c r="P96" s="311"/>
      <c r="Q96" s="301">
        <f t="shared" si="10"/>
        <v>0</v>
      </c>
      <c r="R96" s="301">
        <f t="shared" si="11"/>
        <v>168.77620876087539</v>
      </c>
      <c r="S96" s="301">
        <f>'(5) Servants'!R96-'(6) Clergy'!O96</f>
        <v>28870.118594308478</v>
      </c>
      <c r="T96" s="301"/>
    </row>
    <row r="97" spans="1:20">
      <c r="A97" s="25">
        <v>11</v>
      </c>
      <c r="B97" s="1">
        <v>7</v>
      </c>
      <c r="C97" s="203">
        <v>1</v>
      </c>
      <c r="D97" s="25" t="s">
        <v>445</v>
      </c>
      <c r="F97" s="265">
        <f>'(3) Eur Russ 1904 HHs '!BW99</f>
        <v>604.99900025079626</v>
      </c>
      <c r="H97" s="301">
        <f>'(3) Eur Russ 1904 HHs '!CR99</f>
        <v>123.57054260771753</v>
      </c>
      <c r="I97" s="301">
        <f>'(5) Servants'!Q97</f>
        <v>520.9704828875665</v>
      </c>
      <c r="K97" s="301">
        <f t="shared" si="9"/>
        <v>123.57054260771753</v>
      </c>
      <c r="L97" s="301">
        <f t="shared" si="5"/>
        <v>481.42845764307873</v>
      </c>
      <c r="M97" s="355"/>
      <c r="N97" s="301">
        <f t="shared" si="6"/>
        <v>0</v>
      </c>
      <c r="O97" s="301">
        <f>MIN(N97, '(5) Servants'!R97)</f>
        <v>0</v>
      </c>
      <c r="P97" s="311"/>
      <c r="Q97" s="301">
        <f t="shared" si="10"/>
        <v>0</v>
      </c>
      <c r="R97" s="301">
        <f t="shared" si="11"/>
        <v>39.542025244487775</v>
      </c>
      <c r="S97" s="301">
        <f>'(5) Servants'!R97-'(6) Clergy'!O97</f>
        <v>34096.878316678914</v>
      </c>
      <c r="T97" s="301"/>
    </row>
    <row r="98" spans="1:20">
      <c r="A98" s="25">
        <v>17</v>
      </c>
      <c r="B98" s="1">
        <v>7</v>
      </c>
      <c r="C98" s="203">
        <v>1</v>
      </c>
      <c r="D98" s="25" t="s">
        <v>474</v>
      </c>
      <c r="F98" s="265">
        <f>'(3) Eur Russ 1904 HHs '!BW100</f>
        <v>301.13120224629233</v>
      </c>
      <c r="H98" s="301">
        <f>'(3) Eur Russ 1904 HHs '!CR100</f>
        <v>68.812427030020572</v>
      </c>
      <c r="I98" s="301">
        <f>'(5) Servants'!Q98</f>
        <v>364.11604245599455</v>
      </c>
      <c r="K98" s="301">
        <f t="shared" si="9"/>
        <v>68.812427030020572</v>
      </c>
      <c r="L98" s="301">
        <f t="shared" si="5"/>
        <v>232.31877521627177</v>
      </c>
      <c r="M98" s="355"/>
      <c r="N98" s="301">
        <f t="shared" si="6"/>
        <v>0</v>
      </c>
      <c r="O98" s="301">
        <f>MIN(N98, '(5) Servants'!R98)</f>
        <v>0</v>
      </c>
      <c r="P98" s="311"/>
      <c r="Q98" s="301">
        <f t="shared" si="10"/>
        <v>0</v>
      </c>
      <c r="R98" s="301">
        <f t="shared" si="11"/>
        <v>131.79726723972277</v>
      </c>
      <c r="S98" s="301">
        <f>'(5) Servants'!R98-'(6) Clergy'!O98</f>
        <v>15960.157718408598</v>
      </c>
      <c r="T98" s="301"/>
    </row>
    <row r="99" spans="1:20">
      <c r="A99" s="25">
        <v>22</v>
      </c>
      <c r="B99" s="1">
        <v>7</v>
      </c>
      <c r="C99" s="203">
        <v>1</v>
      </c>
      <c r="D99" s="221" t="s">
        <v>563</v>
      </c>
      <c r="F99" s="265">
        <f>'(3) Eur Russ 1904 HHs '!BW101</f>
        <v>521.80612487678206</v>
      </c>
      <c r="H99" s="301">
        <f>'(3) Eur Russ 1904 HHs '!CR101</f>
        <v>257.10067871632327</v>
      </c>
      <c r="I99" s="301">
        <f>'(5) Servants'!Q99</f>
        <v>0</v>
      </c>
      <c r="K99" s="301">
        <f t="shared" si="9"/>
        <v>257.10067871632327</v>
      </c>
      <c r="L99" s="301">
        <f t="shared" si="5"/>
        <v>0</v>
      </c>
      <c r="M99" s="355"/>
      <c r="N99" s="301">
        <f t="shared" si="6"/>
        <v>264.70544616045879</v>
      </c>
      <c r="O99" s="301">
        <f>MIN(N99, '(5) Servants'!R99)</f>
        <v>264.70544616045879</v>
      </c>
      <c r="P99" s="311"/>
      <c r="Q99" s="301">
        <f t="shared" si="10"/>
        <v>0</v>
      </c>
      <c r="R99" s="301">
        <f t="shared" si="11"/>
        <v>0</v>
      </c>
      <c r="S99" s="301">
        <f>'(5) Servants'!R99-'(6) Clergy'!O99</f>
        <v>31531.187758646429</v>
      </c>
      <c r="T99" s="301"/>
    </row>
    <row r="100" spans="1:20">
      <c r="A100" s="25">
        <v>23</v>
      </c>
      <c r="B100" s="1">
        <v>7</v>
      </c>
      <c r="C100" s="203">
        <v>1</v>
      </c>
      <c r="D100" s="221" t="s">
        <v>764</v>
      </c>
      <c r="F100" s="265">
        <f>'(3) Eur Russ 1904 HHs '!BW102</f>
        <v>405.53048704909156</v>
      </c>
      <c r="H100" s="301">
        <f>'(3) Eur Russ 1904 HHs '!CR102</f>
        <v>298.64119618637073</v>
      </c>
      <c r="I100" s="301">
        <f>'(5) Servants'!Q100</f>
        <v>210.20486776730999</v>
      </c>
      <c r="K100" s="301">
        <f t="shared" si="9"/>
        <v>298.64119618637073</v>
      </c>
      <c r="L100" s="301">
        <f t="shared" si="5"/>
        <v>106.88929086272083</v>
      </c>
      <c r="M100" s="355"/>
      <c r="N100" s="301">
        <f t="shared" si="6"/>
        <v>0</v>
      </c>
      <c r="O100" s="301">
        <f>MIN(N100, '(5) Servants'!R100)</f>
        <v>0</v>
      </c>
      <c r="P100" s="311"/>
      <c r="Q100" s="301">
        <f t="shared" si="10"/>
        <v>0</v>
      </c>
      <c r="R100" s="301">
        <f t="shared" si="11"/>
        <v>103.31557690458916</v>
      </c>
      <c r="S100" s="301">
        <f>'(5) Servants'!R100-'(6) Clergy'!O100</f>
        <v>19260.43043662616</v>
      </c>
      <c r="T100" s="301"/>
    </row>
    <row r="101" spans="1:20">
      <c r="A101" s="25">
        <v>8</v>
      </c>
      <c r="B101" s="1">
        <v>8</v>
      </c>
      <c r="C101" s="203">
        <v>1</v>
      </c>
      <c r="D101" s="25" t="s">
        <v>643</v>
      </c>
      <c r="F101" s="265">
        <f>'(3) Eur Russ 1904 HHs '!BW103</f>
        <v>659.28164381945749</v>
      </c>
      <c r="H101" s="301">
        <f>'(3) Eur Russ 1904 HHs '!CR103</f>
        <v>425.22738615840996</v>
      </c>
      <c r="I101" s="301">
        <f>'(5) Servants'!Q101</f>
        <v>491.84873762157298</v>
      </c>
      <c r="K101" s="301">
        <f t="shared" si="9"/>
        <v>425.22738615840996</v>
      </c>
      <c r="L101" s="301">
        <f t="shared" si="5"/>
        <v>234.05425766104753</v>
      </c>
      <c r="M101" s="355"/>
      <c r="N101" s="301">
        <f t="shared" si="6"/>
        <v>0</v>
      </c>
      <c r="O101" s="301">
        <f>MIN(N101, '(5) Servants'!R101)</f>
        <v>0</v>
      </c>
      <c r="P101" s="311"/>
      <c r="Q101" s="301">
        <f t="shared" si="10"/>
        <v>0</v>
      </c>
      <c r="R101" s="301">
        <f t="shared" si="11"/>
        <v>257.79447996052545</v>
      </c>
      <c r="S101" s="301">
        <f>'(5) Servants'!R101-'(6) Clergy'!O101</f>
        <v>27708.017603143009</v>
      </c>
      <c r="T101" s="301"/>
    </row>
    <row r="102" spans="1:20">
      <c r="A102" s="25">
        <v>16</v>
      </c>
      <c r="B102" s="1">
        <v>8</v>
      </c>
      <c r="C102" s="203">
        <v>1</v>
      </c>
      <c r="D102" s="25" t="s">
        <v>473</v>
      </c>
      <c r="F102" s="265">
        <f>'(3) Eur Russ 1904 HHs '!BW104</f>
        <v>1432.6869984845937</v>
      </c>
      <c r="H102" s="301">
        <f>'(3) Eur Russ 1904 HHs '!CR104</f>
        <v>872.74605418726958</v>
      </c>
      <c r="I102" s="301">
        <f>'(5) Servants'!Q102</f>
        <v>1642.6194883703376</v>
      </c>
      <c r="K102" s="301">
        <f t="shared" si="9"/>
        <v>872.74605418726958</v>
      </c>
      <c r="L102" s="301">
        <f t="shared" si="5"/>
        <v>559.94094429732411</v>
      </c>
      <c r="M102" s="355"/>
      <c r="N102" s="301">
        <f t="shared" si="6"/>
        <v>0</v>
      </c>
      <c r="O102" s="301">
        <f>MIN(N102, '(5) Servants'!R102)</f>
        <v>0</v>
      </c>
      <c r="P102" s="311"/>
      <c r="Q102" s="301">
        <f t="shared" si="10"/>
        <v>0</v>
      </c>
      <c r="R102" s="301">
        <f t="shared" si="11"/>
        <v>1082.6785440730137</v>
      </c>
      <c r="S102" s="301">
        <f>'(5) Servants'!R102-'(6) Clergy'!O102</f>
        <v>49409.310868588393</v>
      </c>
      <c r="T102" s="301"/>
    </row>
    <row r="103" spans="1:20">
      <c r="A103" s="25">
        <v>32</v>
      </c>
      <c r="B103" s="1">
        <v>8</v>
      </c>
      <c r="C103" s="203">
        <v>1</v>
      </c>
      <c r="D103" s="221" t="s">
        <v>607</v>
      </c>
      <c r="F103" s="265">
        <f>'(3) Eur Russ 1904 HHs '!BW105</f>
        <v>608.47600825206837</v>
      </c>
      <c r="H103" s="301">
        <f>'(3) Eur Russ 1904 HHs '!CR105</f>
        <v>311.69804672801831</v>
      </c>
      <c r="I103" s="301">
        <f>'(5) Servants'!Q103</f>
        <v>0</v>
      </c>
      <c r="K103" s="301">
        <f t="shared" si="9"/>
        <v>311.69804672801831</v>
      </c>
      <c r="L103" s="301">
        <f t="shared" si="5"/>
        <v>0</v>
      </c>
      <c r="M103" s="355"/>
      <c r="N103" s="301">
        <f t="shared" si="6"/>
        <v>296.77796152405006</v>
      </c>
      <c r="O103" s="301">
        <f>MIN(N103, '(5) Servants'!R103)</f>
        <v>296.77796152405006</v>
      </c>
      <c r="P103" s="311"/>
      <c r="Q103" s="301">
        <f t="shared" si="10"/>
        <v>0</v>
      </c>
      <c r="R103" s="301">
        <f t="shared" si="11"/>
        <v>0</v>
      </c>
      <c r="S103" s="301">
        <f>'(5) Servants'!R103-'(6) Clergy'!O103</f>
        <v>28365.428597540882</v>
      </c>
      <c r="T103" s="301"/>
    </row>
    <row r="104" spans="1:20">
      <c r="A104" s="25">
        <v>2</v>
      </c>
      <c r="B104" s="1">
        <v>9</v>
      </c>
      <c r="C104" s="203">
        <v>1</v>
      </c>
      <c r="D104" s="25" t="s">
        <v>454</v>
      </c>
      <c r="F104" s="265">
        <f>'(3) Eur Russ 1904 HHs '!BW106</f>
        <v>404.53117910277217</v>
      </c>
      <c r="H104" s="301">
        <f>'(3) Eur Russ 1904 HHs '!CR106</f>
        <v>322.44146707309648</v>
      </c>
      <c r="I104" s="301">
        <f>'(5) Servants'!Q104</f>
        <v>1962.1710029753619</v>
      </c>
      <c r="K104" s="301">
        <f t="shared" si="9"/>
        <v>322.44146707309648</v>
      </c>
      <c r="L104" s="301">
        <f t="shared" si="5"/>
        <v>82.089712029675695</v>
      </c>
      <c r="M104" s="355"/>
      <c r="N104" s="301">
        <f t="shared" si="6"/>
        <v>0</v>
      </c>
      <c r="O104" s="301">
        <f>MIN(N104, '(5) Servants'!R104)</f>
        <v>0</v>
      </c>
      <c r="P104" s="311"/>
      <c r="Q104" s="301">
        <f t="shared" si="10"/>
        <v>0</v>
      </c>
      <c r="R104" s="301">
        <f t="shared" si="11"/>
        <v>1880.0812909456863</v>
      </c>
      <c r="S104" s="301">
        <f>'(5) Servants'!R104-'(6) Clergy'!O104</f>
        <v>12750.690082266146</v>
      </c>
      <c r="T104" s="301"/>
    </row>
    <row r="105" spans="1:20">
      <c r="A105" s="25">
        <v>3</v>
      </c>
      <c r="B105" s="1">
        <v>9</v>
      </c>
      <c r="C105" s="203">
        <v>1</v>
      </c>
      <c r="D105" s="25" t="s">
        <v>191</v>
      </c>
      <c r="F105" s="265">
        <f>'(3) Eur Russ 1904 HHs '!BW107</f>
        <v>734.75798890809347</v>
      </c>
      <c r="H105" s="301">
        <f>'(3) Eur Russ 1904 HHs '!CR107</f>
        <v>517.60077536383994</v>
      </c>
      <c r="I105" s="301">
        <f>'(5) Servants'!Q105</f>
        <v>0</v>
      </c>
      <c r="K105" s="301">
        <f t="shared" si="9"/>
        <v>517.60077536383994</v>
      </c>
      <c r="L105" s="301">
        <f t="shared" si="5"/>
        <v>0</v>
      </c>
      <c r="M105" s="355"/>
      <c r="N105" s="301">
        <f t="shared" si="6"/>
        <v>217.15721354425352</v>
      </c>
      <c r="O105" s="301">
        <f>MIN(N105, '(5) Servants'!R105)</f>
        <v>217.15721354425352</v>
      </c>
      <c r="P105" s="311"/>
      <c r="Q105" s="301">
        <f t="shared" si="10"/>
        <v>0</v>
      </c>
      <c r="R105" s="301">
        <f t="shared" si="11"/>
        <v>0</v>
      </c>
      <c r="S105" s="301">
        <f>'(5) Servants'!R105-'(6) Clergy'!O105</f>
        <v>39439.18106167567</v>
      </c>
      <c r="T105" s="301"/>
    </row>
    <row r="106" spans="1:20">
      <c r="A106" s="25">
        <v>12</v>
      </c>
      <c r="B106" s="1">
        <v>9</v>
      </c>
      <c r="C106" s="203">
        <v>1</v>
      </c>
      <c r="D106" s="25" t="s">
        <v>711</v>
      </c>
      <c r="F106" s="265">
        <f>'(3) Eur Russ 1904 HHs '!BW108</f>
        <v>498.1083114504703</v>
      </c>
      <c r="H106" s="301">
        <f>'(3) Eur Russ 1904 HHs '!CR108</f>
        <v>390.20410356019914</v>
      </c>
      <c r="I106" s="301">
        <f>'(5) Servants'!Q106</f>
        <v>8970.5623863128112</v>
      </c>
      <c r="K106" s="301">
        <f t="shared" si="9"/>
        <v>390.20410356019914</v>
      </c>
      <c r="L106" s="301">
        <f t="shared" si="5"/>
        <v>107.90420789027115</v>
      </c>
      <c r="M106" s="355"/>
      <c r="N106" s="301">
        <f t="shared" si="6"/>
        <v>0</v>
      </c>
      <c r="O106" s="301">
        <f>MIN(N106, '(5) Servants'!R106)</f>
        <v>0</v>
      </c>
      <c r="P106" s="311"/>
      <c r="Q106" s="301">
        <f t="shared" si="10"/>
        <v>0</v>
      </c>
      <c r="R106" s="301">
        <f t="shared" si="11"/>
        <v>8862.65817842254</v>
      </c>
      <c r="S106" s="301">
        <f>'(5) Servants'!R106-'(6) Clergy'!O106</f>
        <v>20930.893046773333</v>
      </c>
      <c r="T106" s="301"/>
    </row>
    <row r="107" spans="1:20">
      <c r="A107" s="25">
        <v>13</v>
      </c>
      <c r="B107" s="1">
        <v>9</v>
      </c>
      <c r="C107" s="203">
        <v>1</v>
      </c>
      <c r="D107" s="25" t="s">
        <v>370</v>
      </c>
      <c r="F107" s="265">
        <f>'(3) Eur Russ 1904 HHs '!BW109</f>
        <v>431.57235018912411</v>
      </c>
      <c r="H107" s="301">
        <f>'(3) Eur Russ 1904 HHs '!CR109</f>
        <v>433.02853071817435</v>
      </c>
      <c r="I107" s="301">
        <f>'(5) Servants'!Q107</f>
        <v>654.01959479709228</v>
      </c>
      <c r="K107" s="301">
        <f t="shared" si="9"/>
        <v>431.57235018912411</v>
      </c>
      <c r="L107" s="301">
        <f t="shared" si="5"/>
        <v>0</v>
      </c>
      <c r="M107" s="355"/>
      <c r="N107" s="301">
        <f t="shared" si="6"/>
        <v>0</v>
      </c>
      <c r="O107" s="301">
        <f>MIN(N107, '(5) Servants'!R107)</f>
        <v>0</v>
      </c>
      <c r="P107" s="311"/>
      <c r="Q107" s="301">
        <f t="shared" si="10"/>
        <v>1.4561805290502434</v>
      </c>
      <c r="R107" s="301">
        <f t="shared" si="11"/>
        <v>654.01959479709228</v>
      </c>
      <c r="S107" s="301">
        <f>'(5) Servants'!R107-'(6) Clergy'!O107</f>
        <v>24801.668398713256</v>
      </c>
      <c r="T107" s="301"/>
    </row>
    <row r="108" spans="1:20">
      <c r="A108" s="25">
        <v>41</v>
      </c>
      <c r="B108" s="1">
        <v>9</v>
      </c>
      <c r="C108" s="203">
        <v>1</v>
      </c>
      <c r="D108" s="221" t="s">
        <v>10</v>
      </c>
      <c r="F108" s="265">
        <f>'(3) Eur Russ 1904 HHs '!BW110</f>
        <v>452.97155201673127</v>
      </c>
      <c r="H108" s="301">
        <f>'(3) Eur Russ 1904 HHs '!CR110</f>
        <v>265.53655940921908</v>
      </c>
      <c r="I108" s="301">
        <f>'(5) Servants'!Q108</f>
        <v>2857.1796418979002</v>
      </c>
      <c r="K108" s="301">
        <f t="shared" si="9"/>
        <v>265.53655940921908</v>
      </c>
      <c r="L108" s="301">
        <f t="shared" si="5"/>
        <v>187.43499260751219</v>
      </c>
      <c r="M108" s="355"/>
      <c r="N108" s="301">
        <f t="shared" si="6"/>
        <v>0</v>
      </c>
      <c r="O108" s="301">
        <f>MIN(N108, '(5) Servants'!R108)</f>
        <v>0</v>
      </c>
      <c r="P108" s="311"/>
      <c r="Q108" s="301">
        <f t="shared" si="10"/>
        <v>0</v>
      </c>
      <c r="R108" s="301">
        <f t="shared" si="11"/>
        <v>2669.7446492903882</v>
      </c>
      <c r="S108" s="301">
        <f>'(5) Servants'!R108-'(6) Clergy'!O108</f>
        <v>23320.403884105996</v>
      </c>
      <c r="T108" s="301"/>
    </row>
    <row r="109" spans="1:20">
      <c r="A109" s="25">
        <v>47</v>
      </c>
      <c r="B109" s="1">
        <v>9</v>
      </c>
      <c r="C109" s="203">
        <v>1</v>
      </c>
      <c r="D109" s="221" t="s">
        <v>721</v>
      </c>
      <c r="F109" s="265">
        <f>'(3) Eur Russ 1904 HHs '!BW111</f>
        <v>1307.7873288248604</v>
      </c>
      <c r="H109" s="301">
        <f>'(3) Eur Russ 1904 HHs '!CR111</f>
        <v>676.78969426030949</v>
      </c>
      <c r="I109" s="301">
        <f>'(5) Servants'!Q109</f>
        <v>1692.8248721601631</v>
      </c>
      <c r="K109" s="301">
        <f t="shared" si="9"/>
        <v>676.78969426030949</v>
      </c>
      <c r="L109" s="301">
        <f t="shared" si="5"/>
        <v>630.99763456455094</v>
      </c>
      <c r="M109" s="355"/>
      <c r="N109" s="301">
        <f t="shared" si="6"/>
        <v>0</v>
      </c>
      <c r="O109" s="301">
        <f>MIN(N109, '(5) Servants'!R109)</f>
        <v>0</v>
      </c>
      <c r="P109" s="311"/>
      <c r="Q109" s="301">
        <f t="shared" si="10"/>
        <v>0</v>
      </c>
      <c r="R109" s="301">
        <f t="shared" si="11"/>
        <v>1061.8272375956121</v>
      </c>
      <c r="S109" s="301">
        <f>'(5) Servants'!R109-'(6) Clergy'!O109</f>
        <v>99883.08119204345</v>
      </c>
      <c r="T109" s="301"/>
    </row>
    <row r="110" spans="1:20">
      <c r="A110" s="52">
        <v>0</v>
      </c>
      <c r="B110" s="11">
        <v>10</v>
      </c>
      <c r="C110" s="204">
        <v>1</v>
      </c>
      <c r="D110" s="52" t="s">
        <v>12</v>
      </c>
      <c r="F110" s="267">
        <f>SUM(F60:F109)</f>
        <v>30878.868578946836</v>
      </c>
      <c r="G110" s="267"/>
      <c r="H110" s="291">
        <f>SUM(H60:H109)</f>
        <v>25988.129271655322</v>
      </c>
      <c r="I110" s="291">
        <f t="shared" ref="I110:L110" si="12">SUM(I60:I109)</f>
        <v>51261.276789145923</v>
      </c>
      <c r="J110" s="291"/>
      <c r="K110" s="291">
        <f t="shared" si="12"/>
        <v>24964.897007449563</v>
      </c>
      <c r="L110" s="291">
        <f t="shared" si="12"/>
        <v>5033.4094019477388</v>
      </c>
      <c r="M110" s="355"/>
      <c r="N110" s="291">
        <f>SUM(N60:N109)</f>
        <v>880.56216954954539</v>
      </c>
      <c r="O110" s="291">
        <f>SUM(O60:O109)</f>
        <v>880.56216954954539</v>
      </c>
      <c r="P110" s="311"/>
      <c r="Q110" s="291">
        <f>SUM(Q60:Q109)</f>
        <v>1023.2322642057553</v>
      </c>
      <c r="R110" s="291">
        <f>SUM(R60:R109)</f>
        <v>46227.867387198188</v>
      </c>
      <c r="S110" s="291">
        <f>SUM(S60:S109)</f>
        <v>966623.81446504639</v>
      </c>
      <c r="T110" s="301"/>
    </row>
    <row r="111" spans="1:20">
      <c r="A111" s="25">
        <v>1</v>
      </c>
      <c r="B111" s="1">
        <v>1</v>
      </c>
      <c r="C111" s="205">
        <v>2</v>
      </c>
      <c r="D111" s="25" t="s">
        <v>123</v>
      </c>
      <c r="F111" s="265">
        <f>'(3) Eur Russ 1904 HHs '!BW113</f>
        <v>657.90510830592541</v>
      </c>
      <c r="H111" s="301">
        <f>'(3) Eur Russ 1904 HHs '!CR113</f>
        <v>657.91337911622327</v>
      </c>
      <c r="I111" s="301">
        <f>'(5) Servants'!Q111</f>
        <v>164.69346908693092</v>
      </c>
      <c r="K111" s="301">
        <f t="shared" si="9"/>
        <v>657.90510830592541</v>
      </c>
      <c r="L111" s="301">
        <f t="shared" si="5"/>
        <v>0</v>
      </c>
      <c r="M111" s="355"/>
      <c r="N111" s="301">
        <f t="shared" si="6"/>
        <v>0</v>
      </c>
      <c r="O111" s="301">
        <f>MIN(N111, '(5) Servants'!R111)</f>
        <v>0</v>
      </c>
      <c r="P111" s="312"/>
      <c r="Q111" s="301">
        <f t="shared" ref="Q111:Q124" si="13">MAX(0, H111-K111)</f>
        <v>8.2708102978585885E-3</v>
      </c>
      <c r="R111" s="301">
        <f t="shared" ref="R111:R124" si="14">MAX(0, I111-L111)</f>
        <v>164.69346908693092</v>
      </c>
      <c r="S111" s="301">
        <f>'(5) Servants'!R111-'(6) Clergy'!O111</f>
        <v>1715.8496620277256</v>
      </c>
      <c r="T111" s="301"/>
    </row>
    <row r="112" spans="1:20">
      <c r="A112" s="25">
        <v>7</v>
      </c>
      <c r="B112" s="1">
        <v>1</v>
      </c>
      <c r="C112" s="205">
        <v>2</v>
      </c>
      <c r="D112" s="25" t="s">
        <v>468</v>
      </c>
      <c r="F112" s="265">
        <f>'(3) Eur Russ 1904 HHs '!BW114</f>
        <v>1953.9838346205456</v>
      </c>
      <c r="H112" s="301">
        <f>'(3) Eur Russ 1904 HHs '!CR114</f>
        <v>2052.0551903064443</v>
      </c>
      <c r="I112" s="301">
        <f>'(5) Servants'!Q112</f>
        <v>18.379219537305289</v>
      </c>
      <c r="K112" s="301">
        <f t="shared" si="9"/>
        <v>1953.9838346205456</v>
      </c>
      <c r="L112" s="301">
        <f t="shared" si="5"/>
        <v>0</v>
      </c>
      <c r="M112" s="355"/>
      <c r="N112" s="301">
        <f t="shared" si="6"/>
        <v>0</v>
      </c>
      <c r="O112" s="301">
        <f>MIN(N112, '(5) Servants'!R112)</f>
        <v>0</v>
      </c>
      <c r="P112" s="312"/>
      <c r="Q112" s="301">
        <f t="shared" si="13"/>
        <v>98.071355685898652</v>
      </c>
      <c r="R112" s="301">
        <f t="shared" si="14"/>
        <v>18.379219537305289</v>
      </c>
      <c r="S112" s="301">
        <f>'(5) Servants'!R112-'(6) Clergy'!O112</f>
        <v>2483.8483666438733</v>
      </c>
      <c r="T112" s="301"/>
    </row>
    <row r="113" spans="1:20">
      <c r="A113" s="25">
        <v>26</v>
      </c>
      <c r="B113" s="1">
        <v>1</v>
      </c>
      <c r="C113" s="205">
        <v>2</v>
      </c>
      <c r="D113" s="221" t="s">
        <v>263</v>
      </c>
      <c r="F113" s="265">
        <f>'(3) Eur Russ 1904 HHs '!BW115</f>
        <v>2148.7018911440637</v>
      </c>
      <c r="H113" s="301">
        <f>'(3) Eur Russ 1904 HHs '!CR115</f>
        <v>1948.3431336270251</v>
      </c>
      <c r="I113" s="301">
        <f>'(5) Servants'!Q113</f>
        <v>287.02917839420661</v>
      </c>
      <c r="K113" s="301">
        <f t="shared" ref="K113:K160" si="15">MIN(F113, H113)</f>
        <v>1948.3431336270251</v>
      </c>
      <c r="L113" s="301">
        <f t="shared" si="5"/>
        <v>200.35875751703861</v>
      </c>
      <c r="M113" s="355"/>
      <c r="N113" s="301">
        <f t="shared" si="6"/>
        <v>0</v>
      </c>
      <c r="O113" s="301">
        <f>MIN(N113, '(5) Servants'!R113)</f>
        <v>0</v>
      </c>
      <c r="P113" s="312"/>
      <c r="Q113" s="301">
        <f t="shared" si="13"/>
        <v>0</v>
      </c>
      <c r="R113" s="301">
        <f t="shared" si="14"/>
        <v>86.670420877167999</v>
      </c>
      <c r="S113" s="301">
        <f>'(5) Servants'!R113-'(6) Clergy'!O113</f>
        <v>6935.9346222442773</v>
      </c>
      <c r="T113" s="301"/>
    </row>
    <row r="114" spans="1:20">
      <c r="A114" s="25">
        <v>27</v>
      </c>
      <c r="B114" s="1">
        <v>1</v>
      </c>
      <c r="C114" s="205">
        <v>2</v>
      </c>
      <c r="D114" s="221" t="s">
        <v>479</v>
      </c>
      <c r="F114" s="265">
        <f>'(3) Eur Russ 1904 HHs '!BW116</f>
        <v>595.95722285546628</v>
      </c>
      <c r="H114" s="301">
        <f>'(3) Eur Russ 1904 HHs '!CR116</f>
        <v>596.88927339859754</v>
      </c>
      <c r="I114" s="301">
        <f>'(5) Servants'!Q114</f>
        <v>67.87513730896319</v>
      </c>
      <c r="K114" s="301">
        <f t="shared" si="15"/>
        <v>595.95722285546628</v>
      </c>
      <c r="L114" s="301">
        <f t="shared" si="5"/>
        <v>0</v>
      </c>
      <c r="M114" s="355"/>
      <c r="N114" s="301">
        <f t="shared" si="6"/>
        <v>0</v>
      </c>
      <c r="O114" s="301">
        <f>MIN(N114, '(5) Servants'!R114)</f>
        <v>0</v>
      </c>
      <c r="P114" s="312"/>
      <c r="Q114" s="301">
        <f t="shared" si="13"/>
        <v>0.93205054313125402</v>
      </c>
      <c r="R114" s="301">
        <f t="shared" si="14"/>
        <v>67.87513730896319</v>
      </c>
      <c r="S114" s="301">
        <f>'(5) Servants'!R114-'(6) Clergy'!O114</f>
        <v>595.21703673945831</v>
      </c>
      <c r="T114" s="301"/>
    </row>
    <row r="115" spans="1:20">
      <c r="A115" s="25">
        <v>34</v>
      </c>
      <c r="B115" s="1">
        <v>1</v>
      </c>
      <c r="C115" s="205">
        <v>2</v>
      </c>
      <c r="D115" s="221" t="s">
        <v>716</v>
      </c>
      <c r="F115" s="265">
        <f>'(3) Eur Russ 1904 HHs '!BW117</f>
        <v>890.01354762532833</v>
      </c>
      <c r="H115" s="301">
        <f>'(3) Eur Russ 1904 HHs '!CR117</f>
        <v>877.56331374911338</v>
      </c>
      <c r="I115" s="301">
        <f>'(5) Servants'!Q115</f>
        <v>22.719650384730585</v>
      </c>
      <c r="K115" s="301">
        <f t="shared" si="15"/>
        <v>877.56331374911338</v>
      </c>
      <c r="L115" s="301">
        <f t="shared" si="5"/>
        <v>12.450233876214952</v>
      </c>
      <c r="M115" s="355"/>
      <c r="N115" s="301">
        <f t="shared" si="6"/>
        <v>0</v>
      </c>
      <c r="O115" s="301">
        <f>MIN(N115, '(5) Servants'!R115)</f>
        <v>0</v>
      </c>
      <c r="P115" s="312"/>
      <c r="Q115" s="301">
        <f t="shared" si="13"/>
        <v>0</v>
      </c>
      <c r="R115" s="301">
        <f t="shared" si="14"/>
        <v>10.269416508515633</v>
      </c>
      <c r="S115" s="301">
        <f>'(5) Servants'!R115-'(6) Clergy'!O115</f>
        <v>7050.9612380039698</v>
      </c>
      <c r="T115" s="301"/>
    </row>
    <row r="116" spans="1:20">
      <c r="A116" s="25">
        <v>37</v>
      </c>
      <c r="B116" s="1">
        <v>1</v>
      </c>
      <c r="C116" s="205">
        <v>2</v>
      </c>
      <c r="D116" s="221" t="s">
        <v>486</v>
      </c>
      <c r="F116" s="265">
        <f>'(3) Eur Russ 1904 HHs '!BW118</f>
        <v>878.18491752403361</v>
      </c>
      <c r="H116" s="301">
        <f>'(3) Eur Russ 1904 HHs '!CR118</f>
        <v>656.72878122040311</v>
      </c>
      <c r="I116" s="301">
        <f>'(5) Servants'!Q116</f>
        <v>2197.8649465626049</v>
      </c>
      <c r="K116" s="301">
        <f t="shared" si="15"/>
        <v>656.72878122040311</v>
      </c>
      <c r="L116" s="301">
        <f t="shared" si="5"/>
        <v>221.4561363036305</v>
      </c>
      <c r="M116" s="355"/>
      <c r="N116" s="301">
        <f t="shared" si="6"/>
        <v>0</v>
      </c>
      <c r="O116" s="301">
        <f>MIN(N116, '(5) Servants'!R116)</f>
        <v>0</v>
      </c>
      <c r="P116" s="312"/>
      <c r="Q116" s="301">
        <f t="shared" si="13"/>
        <v>0</v>
      </c>
      <c r="R116" s="301">
        <f t="shared" si="14"/>
        <v>1976.4088102589744</v>
      </c>
      <c r="S116" s="301">
        <f>'(5) Servants'!R116-'(6) Clergy'!O116</f>
        <v>12595.069566555845</v>
      </c>
      <c r="T116" s="301"/>
    </row>
    <row r="117" spans="1:20">
      <c r="A117" s="25">
        <v>10</v>
      </c>
      <c r="B117" s="1">
        <v>2</v>
      </c>
      <c r="C117" s="205">
        <v>2</v>
      </c>
      <c r="D117" s="25" t="s">
        <v>561</v>
      </c>
      <c r="F117" s="265">
        <f>'(3) Eur Russ 1904 HHs '!BW119</f>
        <v>2149.9071921583318</v>
      </c>
      <c r="H117" s="301">
        <f>'(3) Eur Russ 1904 HHs '!CR119</f>
        <v>2102.2041094828887</v>
      </c>
      <c r="I117" s="301">
        <f>'(5) Servants'!Q117</f>
        <v>19.104444986218653</v>
      </c>
      <c r="K117" s="301">
        <f t="shared" si="15"/>
        <v>2102.2041094828887</v>
      </c>
      <c r="L117" s="301">
        <f t="shared" si="5"/>
        <v>19.104444986218653</v>
      </c>
      <c r="M117" s="355"/>
      <c r="N117" s="301">
        <f t="shared" si="6"/>
        <v>28.598637689224404</v>
      </c>
      <c r="O117" s="301">
        <f>MIN(N117, '(5) Servants'!R117)</f>
        <v>28.598637689224404</v>
      </c>
      <c r="P117" s="312"/>
      <c r="Q117" s="301">
        <f t="shared" si="13"/>
        <v>0</v>
      </c>
      <c r="R117" s="301">
        <f t="shared" si="14"/>
        <v>0</v>
      </c>
      <c r="S117" s="301">
        <f>'(5) Servants'!R117-'(6) Clergy'!O117</f>
        <v>4220.3314601995144</v>
      </c>
      <c r="T117" s="301"/>
    </row>
    <row r="118" spans="1:20">
      <c r="A118" s="25">
        <v>14</v>
      </c>
      <c r="B118" s="1">
        <v>2</v>
      </c>
      <c r="C118" s="205">
        <v>2</v>
      </c>
      <c r="D118" s="25" t="s">
        <v>649</v>
      </c>
      <c r="F118" s="265">
        <f>'(3) Eur Russ 1904 HHs '!BW120</f>
        <v>2561.5785228184486</v>
      </c>
      <c r="H118" s="301">
        <f>'(3) Eur Russ 1904 HHs '!CR120</f>
        <v>1373.8960983469215</v>
      </c>
      <c r="I118" s="301">
        <f>'(5) Servants'!Q118</f>
        <v>19.628763864458506</v>
      </c>
      <c r="K118" s="301">
        <f t="shared" si="15"/>
        <v>1373.8960983469215</v>
      </c>
      <c r="L118" s="301">
        <f t="shared" si="5"/>
        <v>19.628763864458506</v>
      </c>
      <c r="M118" s="355"/>
      <c r="N118" s="301">
        <f t="shared" si="6"/>
        <v>1168.0536606070687</v>
      </c>
      <c r="O118" s="301">
        <f>MIN(N118, '(5) Servants'!R118)</f>
        <v>1168.0536606070687</v>
      </c>
      <c r="P118" s="312"/>
      <c r="Q118" s="301">
        <f t="shared" si="13"/>
        <v>0</v>
      </c>
      <c r="R118" s="301">
        <f t="shared" si="14"/>
        <v>0</v>
      </c>
      <c r="S118" s="301">
        <f>'(5) Servants'!R118-'(6) Clergy'!O118</f>
        <v>6633.3444963633028</v>
      </c>
      <c r="T118" s="301"/>
    </row>
    <row r="119" spans="1:20">
      <c r="A119" s="25">
        <v>28</v>
      </c>
      <c r="B119" s="1">
        <v>2</v>
      </c>
      <c r="C119" s="205">
        <v>2</v>
      </c>
      <c r="D119" s="221" t="s">
        <v>250</v>
      </c>
      <c r="F119" s="265">
        <f>'(3) Eur Russ 1904 HHs '!BW121</f>
        <v>650.52528706882879</v>
      </c>
      <c r="H119" s="301">
        <f>'(3) Eur Russ 1904 HHs '!CR121</f>
        <v>429.90889609254805</v>
      </c>
      <c r="I119" s="301">
        <f>'(5) Servants'!Q119</f>
        <v>3595.9998405498336</v>
      </c>
      <c r="K119" s="301">
        <f t="shared" si="15"/>
        <v>429.90889609254805</v>
      </c>
      <c r="L119" s="301">
        <f t="shared" si="5"/>
        <v>220.61639097628074</v>
      </c>
      <c r="M119" s="355"/>
      <c r="N119" s="301">
        <f t="shared" si="6"/>
        <v>0</v>
      </c>
      <c r="O119" s="301">
        <f>MIN(N119, '(5) Servants'!R119)</f>
        <v>0</v>
      </c>
      <c r="P119" s="312"/>
      <c r="Q119" s="301">
        <f t="shared" si="13"/>
        <v>0</v>
      </c>
      <c r="R119" s="301">
        <f t="shared" si="14"/>
        <v>3375.3834495735528</v>
      </c>
      <c r="S119" s="301">
        <f>'(5) Servants'!R119-'(6) Clergy'!O119</f>
        <v>4531.3983716140719</v>
      </c>
      <c r="T119" s="301"/>
    </row>
    <row r="120" spans="1:20">
      <c r="A120" s="25">
        <v>31</v>
      </c>
      <c r="B120" s="1">
        <v>2</v>
      </c>
      <c r="C120" s="205">
        <v>2</v>
      </c>
      <c r="D120" s="221" t="s">
        <v>606</v>
      </c>
      <c r="F120" s="265">
        <f>'(3) Eur Russ 1904 HHs '!BW122</f>
        <v>2563.7938187775781</v>
      </c>
      <c r="H120" s="301">
        <f>'(3) Eur Russ 1904 HHs '!CR122</f>
        <v>2152.6363383390799</v>
      </c>
      <c r="I120" s="301">
        <f>'(5) Servants'!Q120</f>
        <v>325.63209604622443</v>
      </c>
      <c r="K120" s="301">
        <f t="shared" si="15"/>
        <v>2152.6363383390799</v>
      </c>
      <c r="L120" s="301">
        <f t="shared" si="5"/>
        <v>325.63209604622443</v>
      </c>
      <c r="M120" s="355"/>
      <c r="N120" s="301">
        <f t="shared" si="6"/>
        <v>85.525384392273736</v>
      </c>
      <c r="O120" s="301">
        <f>MIN(N120, '(5) Servants'!R120)</f>
        <v>85.525384392273736</v>
      </c>
      <c r="P120" s="312"/>
      <c r="Q120" s="301">
        <f t="shared" si="13"/>
        <v>0</v>
      </c>
      <c r="R120" s="301">
        <f t="shared" si="14"/>
        <v>0</v>
      </c>
      <c r="S120" s="301">
        <f>'(5) Servants'!R120-'(6) Clergy'!O120</f>
        <v>10033.725682599379</v>
      </c>
      <c r="T120" s="301"/>
    </row>
    <row r="121" spans="1:20">
      <c r="A121" s="25">
        <v>36</v>
      </c>
      <c r="B121" s="1">
        <v>2</v>
      </c>
      <c r="C121" s="205">
        <v>2</v>
      </c>
      <c r="D121" s="221" t="s">
        <v>480</v>
      </c>
      <c r="F121" s="265">
        <f>'(3) Eur Russ 1904 HHs '!BW123</f>
        <v>2294.3213085336474</v>
      </c>
      <c r="H121" s="301">
        <f>'(3) Eur Russ 1904 HHs '!CR123</f>
        <v>1587.4315994147732</v>
      </c>
      <c r="I121" s="301">
        <f>'(5) Servants'!Q121</f>
        <v>135.45868215693531</v>
      </c>
      <c r="K121" s="301">
        <f t="shared" si="15"/>
        <v>1587.4315994147732</v>
      </c>
      <c r="L121" s="301">
        <f t="shared" si="5"/>
        <v>135.45868215693531</v>
      </c>
      <c r="M121" s="355"/>
      <c r="N121" s="301">
        <f t="shared" si="6"/>
        <v>571.43102696193887</v>
      </c>
      <c r="O121" s="301">
        <f>MIN(N121, '(5) Servants'!R121)</f>
        <v>571.43102696193887</v>
      </c>
      <c r="P121" s="312"/>
      <c r="Q121" s="301">
        <f t="shared" si="13"/>
        <v>0</v>
      </c>
      <c r="R121" s="301">
        <f t="shared" si="14"/>
        <v>0</v>
      </c>
      <c r="S121" s="301">
        <f>'(5) Servants'!R121-'(6) Clergy'!O121</f>
        <v>15486.765950855674</v>
      </c>
      <c r="T121" s="301"/>
    </row>
    <row r="122" spans="1:20">
      <c r="A122" s="25">
        <v>45</v>
      </c>
      <c r="B122" s="1">
        <v>2</v>
      </c>
      <c r="C122" s="205">
        <v>2</v>
      </c>
      <c r="D122" s="221" t="s">
        <v>406</v>
      </c>
      <c r="F122" s="265">
        <f>'(3) Eur Russ 1904 HHs '!BW124</f>
        <v>2269.6331381847431</v>
      </c>
      <c r="H122" s="301">
        <f>'(3) Eur Russ 1904 HHs '!CR124</f>
        <v>562.8420494097154</v>
      </c>
      <c r="I122" s="301">
        <f>'(5) Servants'!Q122</f>
        <v>21.039184264731489</v>
      </c>
      <c r="K122" s="301">
        <f t="shared" si="15"/>
        <v>562.8420494097154</v>
      </c>
      <c r="L122" s="301">
        <f t="shared" si="5"/>
        <v>21.039184264731489</v>
      </c>
      <c r="M122" s="355"/>
      <c r="N122" s="301">
        <f t="shared" si="6"/>
        <v>1685.7519045102963</v>
      </c>
      <c r="O122" s="301">
        <f>MIN(N122, '(5) Servants'!R122)</f>
        <v>1685.7519045102963</v>
      </c>
      <c r="P122" s="312"/>
      <c r="Q122" s="301">
        <f t="shared" si="13"/>
        <v>0</v>
      </c>
      <c r="R122" s="301">
        <f t="shared" si="14"/>
        <v>0</v>
      </c>
      <c r="S122" s="301">
        <f>'(5) Servants'!R122-'(6) Clergy'!O122</f>
        <v>6937.8688025686533</v>
      </c>
      <c r="T122" s="301"/>
    </row>
    <row r="123" spans="1:20">
      <c r="A123" s="25">
        <v>6</v>
      </c>
      <c r="B123" s="1">
        <v>3</v>
      </c>
      <c r="C123" s="205">
        <v>2</v>
      </c>
      <c r="D123" s="25" t="s">
        <v>467</v>
      </c>
      <c r="F123" s="265">
        <f>'(3) Eur Russ 1904 HHs '!BW125</f>
        <v>2737.3813778944327</v>
      </c>
      <c r="H123" s="301">
        <f>'(3) Eur Russ 1904 HHs '!CR125</f>
        <v>2616.8007030048529</v>
      </c>
      <c r="I123" s="301">
        <f>'(5) Servants'!Q123</f>
        <v>173.92250688513957</v>
      </c>
      <c r="K123" s="301">
        <f t="shared" si="15"/>
        <v>2616.8007030048529</v>
      </c>
      <c r="L123" s="301">
        <f t="shared" si="5"/>
        <v>120.58067488957977</v>
      </c>
      <c r="M123" s="355"/>
      <c r="N123" s="301">
        <f t="shared" si="6"/>
        <v>0</v>
      </c>
      <c r="O123" s="301">
        <f>MIN(N123, '(5) Servants'!R123)</f>
        <v>0</v>
      </c>
      <c r="P123" s="312"/>
      <c r="Q123" s="301">
        <f t="shared" si="13"/>
        <v>0</v>
      </c>
      <c r="R123" s="301">
        <f t="shared" si="14"/>
        <v>53.341831995559801</v>
      </c>
      <c r="S123" s="301">
        <f>'(5) Servants'!R123-'(6) Clergy'!O123</f>
        <v>11232.825348425367</v>
      </c>
      <c r="T123" s="301"/>
    </row>
    <row r="124" spans="1:20">
      <c r="A124" s="25">
        <v>15</v>
      </c>
      <c r="B124" s="1">
        <v>3</v>
      </c>
      <c r="C124" s="205">
        <v>2</v>
      </c>
      <c r="D124" s="25" t="s">
        <v>650</v>
      </c>
      <c r="F124" s="265">
        <f>'(3) Eur Russ 1904 HHs '!BW126</f>
        <v>1601.4368559655795</v>
      </c>
      <c r="H124" s="301">
        <f>'(3) Eur Russ 1904 HHs '!CR126</f>
        <v>1333.1798843880454</v>
      </c>
      <c r="I124" s="301">
        <f>'(5) Servants'!Q124</f>
        <v>126.95858942107714</v>
      </c>
      <c r="K124" s="301">
        <f t="shared" si="15"/>
        <v>1333.1798843880454</v>
      </c>
      <c r="L124" s="301">
        <f t="shared" si="5"/>
        <v>126.95858942107714</v>
      </c>
      <c r="M124" s="355"/>
      <c r="N124" s="301">
        <f t="shared" si="6"/>
        <v>141.29838215645702</v>
      </c>
      <c r="O124" s="301">
        <f>MIN(N124, '(5) Servants'!R124)</f>
        <v>141.29838215645702</v>
      </c>
      <c r="P124" s="312"/>
      <c r="Q124" s="301">
        <f t="shared" si="13"/>
        <v>0</v>
      </c>
      <c r="R124" s="301">
        <f t="shared" si="14"/>
        <v>0</v>
      </c>
      <c r="S124" s="301">
        <f>'(5) Servants'!R124-'(6) Clergy'!O124</f>
        <v>5459.1442437550004</v>
      </c>
      <c r="T124" s="301"/>
    </row>
    <row r="125" spans="1:20">
      <c r="A125" s="25">
        <v>18</v>
      </c>
      <c r="B125" s="1">
        <v>3</v>
      </c>
      <c r="C125" s="205">
        <v>2</v>
      </c>
      <c r="D125" s="25" t="s">
        <v>475</v>
      </c>
      <c r="F125" s="265">
        <f>'(3) Eur Russ 1904 HHs '!BW127</f>
        <v>2834.7574308468315</v>
      </c>
      <c r="H125" s="301">
        <f>'(3) Eur Russ 1904 HHs '!CR127</f>
        <v>2713.4588428989327</v>
      </c>
      <c r="I125" s="301">
        <f>'(5) Servants'!Q125</f>
        <v>51.495407739750192</v>
      </c>
      <c r="K125" s="301">
        <f t="shared" si="15"/>
        <v>2713.4588428989327</v>
      </c>
      <c r="L125" s="301">
        <f t="shared" ref="L125:L160" si="16">MIN(F125-K125, I125)</f>
        <v>51.495407739750192</v>
      </c>
      <c r="M125" s="355"/>
      <c r="N125" s="301">
        <f t="shared" ref="N125:N160" si="17">MAX(0, F125-K125-L125)</f>
        <v>69.803180208148603</v>
      </c>
      <c r="O125" s="301">
        <f>MIN(N125, '(5) Servants'!R125)</f>
        <v>69.803180208148603</v>
      </c>
      <c r="P125" s="312"/>
      <c r="Q125" s="301">
        <f t="shared" ref="Q125:R160" si="18">MAX(0, H125-K125)</f>
        <v>0</v>
      </c>
      <c r="R125" s="301">
        <f t="shared" si="18"/>
        <v>0</v>
      </c>
      <c r="S125" s="301">
        <f>'(5) Servants'!R125-'(6) Clergy'!O125</f>
        <v>8365.0492105031935</v>
      </c>
      <c r="T125" s="301"/>
    </row>
    <row r="126" spans="1:20">
      <c r="A126" s="25">
        <v>24</v>
      </c>
      <c r="B126" s="1">
        <v>3</v>
      </c>
      <c r="C126" s="205">
        <v>2</v>
      </c>
      <c r="D126" s="221" t="s">
        <v>75</v>
      </c>
      <c r="F126" s="265">
        <f>'(3) Eur Russ 1904 HHs '!BW128</f>
        <v>3570.9775237928843</v>
      </c>
      <c r="H126" s="301">
        <f>'(3) Eur Russ 1904 HHs '!CR128</f>
        <v>2899.4797431816314</v>
      </c>
      <c r="I126" s="301">
        <f>'(5) Servants'!Q126</f>
        <v>2347.1474545961223</v>
      </c>
      <c r="K126" s="301">
        <f t="shared" si="15"/>
        <v>2899.4797431816314</v>
      </c>
      <c r="L126" s="301">
        <f t="shared" si="16"/>
        <v>671.49778061125289</v>
      </c>
      <c r="M126" s="355"/>
      <c r="N126" s="301">
        <f t="shared" si="17"/>
        <v>0</v>
      </c>
      <c r="O126" s="301">
        <f>MIN(N126, '(5) Servants'!R126)</f>
        <v>0</v>
      </c>
      <c r="P126" s="312"/>
      <c r="Q126" s="301">
        <f t="shared" si="18"/>
        <v>0</v>
      </c>
      <c r="R126" s="301">
        <f t="shared" si="18"/>
        <v>1675.6496739848694</v>
      </c>
      <c r="S126" s="301">
        <f>'(5) Servants'!R126-'(6) Clergy'!O126</f>
        <v>25638.394742519071</v>
      </c>
      <c r="T126" s="301"/>
    </row>
    <row r="127" spans="1:20">
      <c r="A127" s="25">
        <v>25</v>
      </c>
      <c r="B127" s="1">
        <v>3</v>
      </c>
      <c r="C127" s="205">
        <v>2</v>
      </c>
      <c r="D127" s="221" t="s">
        <v>262</v>
      </c>
      <c r="F127" s="265">
        <f>'(3) Eur Russ 1904 HHs '!BW129</f>
        <v>2986.4005504783931</v>
      </c>
      <c r="H127" s="301">
        <f>'(3) Eur Russ 1904 HHs '!CR129</f>
        <v>2299.0346377343108</v>
      </c>
      <c r="I127" s="301">
        <f>'(5) Servants'!Q127</f>
        <v>123.61031235775454</v>
      </c>
      <c r="K127" s="301">
        <f t="shared" si="15"/>
        <v>2299.0346377343108</v>
      </c>
      <c r="L127" s="301">
        <f t="shared" si="16"/>
        <v>123.61031235775454</v>
      </c>
      <c r="M127" s="355"/>
      <c r="N127" s="301">
        <f t="shared" si="17"/>
        <v>563.75560038632784</v>
      </c>
      <c r="O127" s="301">
        <f>MIN(N127, '(5) Servants'!R127)</f>
        <v>563.75560038632784</v>
      </c>
      <c r="P127" s="312"/>
      <c r="Q127" s="301">
        <f t="shared" si="18"/>
        <v>0</v>
      </c>
      <c r="R127" s="301">
        <f t="shared" si="18"/>
        <v>0</v>
      </c>
      <c r="S127" s="301">
        <f>'(5) Servants'!R127-'(6) Clergy'!O127</f>
        <v>5654.0429332251242</v>
      </c>
      <c r="T127" s="301"/>
    </row>
    <row r="128" spans="1:20">
      <c r="A128" s="25">
        <v>40</v>
      </c>
      <c r="B128" s="1">
        <v>3</v>
      </c>
      <c r="C128" s="205">
        <v>2</v>
      </c>
      <c r="D128" s="221" t="s">
        <v>640</v>
      </c>
      <c r="F128" s="265">
        <f>'(3) Eur Russ 1904 HHs '!BW130</f>
        <v>1657.9401311555064</v>
      </c>
      <c r="H128" s="301">
        <f>'(3) Eur Russ 1904 HHs '!CR130</f>
        <v>1663.5992988793898</v>
      </c>
      <c r="I128" s="301">
        <f>'(5) Servants'!Q128</f>
        <v>47.48628753354194</v>
      </c>
      <c r="K128" s="301">
        <f t="shared" si="15"/>
        <v>1657.9401311555064</v>
      </c>
      <c r="L128" s="301">
        <f t="shared" si="16"/>
        <v>0</v>
      </c>
      <c r="M128" s="355"/>
      <c r="N128" s="301">
        <f t="shared" si="17"/>
        <v>0</v>
      </c>
      <c r="O128" s="301">
        <f>MIN(N128, '(5) Servants'!R128)</f>
        <v>0</v>
      </c>
      <c r="P128" s="312"/>
      <c r="Q128" s="301">
        <f t="shared" si="18"/>
        <v>5.6591677238834563</v>
      </c>
      <c r="R128" s="301">
        <f t="shared" si="18"/>
        <v>47.48628753354194</v>
      </c>
      <c r="S128" s="301">
        <f>'(5) Servants'!R128-'(6) Clergy'!O128</f>
        <v>6578.6734252038659</v>
      </c>
      <c r="T128" s="301"/>
    </row>
    <row r="129" spans="1:20">
      <c r="A129" s="25">
        <v>43</v>
      </c>
      <c r="B129" s="1">
        <v>3</v>
      </c>
      <c r="C129" s="205">
        <v>2</v>
      </c>
      <c r="D129" s="221" t="s">
        <v>719</v>
      </c>
      <c r="F129" s="265">
        <f>'(3) Eur Russ 1904 HHs '!BW131</f>
        <v>2926.5126280078221</v>
      </c>
      <c r="H129" s="301">
        <f>'(3) Eur Russ 1904 HHs '!CR131</f>
        <v>2833.7422461791593</v>
      </c>
      <c r="I129" s="301">
        <f>'(5) Servants'!Q129</f>
        <v>47.062452232666033</v>
      </c>
      <c r="K129" s="301">
        <f t="shared" si="15"/>
        <v>2833.7422461791593</v>
      </c>
      <c r="L129" s="301">
        <f t="shared" si="16"/>
        <v>47.062452232666033</v>
      </c>
      <c r="M129" s="355"/>
      <c r="N129" s="301">
        <f t="shared" si="17"/>
        <v>45.707929595996688</v>
      </c>
      <c r="O129" s="301">
        <f>MIN(N129, '(5) Servants'!R129)</f>
        <v>45.707929595996688</v>
      </c>
      <c r="P129" s="312"/>
      <c r="Q129" s="301">
        <f t="shared" si="18"/>
        <v>0</v>
      </c>
      <c r="R129" s="301">
        <f t="shared" si="18"/>
        <v>0</v>
      </c>
      <c r="S129" s="301">
        <f>'(5) Servants'!R129-'(6) Clergy'!O129</f>
        <v>6331.2179566113764</v>
      </c>
      <c r="T129" s="301"/>
    </row>
    <row r="130" spans="1:20">
      <c r="A130" s="25">
        <v>50</v>
      </c>
      <c r="B130" s="1">
        <v>3</v>
      </c>
      <c r="C130" s="205">
        <v>2</v>
      </c>
      <c r="D130" s="221" t="s">
        <v>276</v>
      </c>
      <c r="F130" s="265">
        <f>'(3) Eur Russ 1904 HHs '!BW132</f>
        <v>2544.4178656370041</v>
      </c>
      <c r="H130" s="301">
        <f>'(3) Eur Russ 1904 HHs '!CR132</f>
        <v>2530.9219746182362</v>
      </c>
      <c r="I130" s="301">
        <f>'(5) Servants'!Q130</f>
        <v>52.705350643032091</v>
      </c>
      <c r="K130" s="301">
        <f t="shared" si="15"/>
        <v>2530.9219746182362</v>
      </c>
      <c r="L130" s="301">
        <f t="shared" si="16"/>
        <v>13.495891018767907</v>
      </c>
      <c r="M130" s="355"/>
      <c r="N130" s="301">
        <f t="shared" si="17"/>
        <v>0</v>
      </c>
      <c r="O130" s="301">
        <f>MIN(N130, '(5) Servants'!R130)</f>
        <v>0</v>
      </c>
      <c r="P130" s="312"/>
      <c r="Q130" s="301">
        <f t="shared" si="18"/>
        <v>0</v>
      </c>
      <c r="R130" s="301">
        <f t="shared" si="18"/>
        <v>39.209459624264184</v>
      </c>
      <c r="S130" s="301">
        <f>'(5) Servants'!R130-'(6) Clergy'!O130</f>
        <v>9705.9556142853289</v>
      </c>
      <c r="T130" s="301"/>
    </row>
    <row r="131" spans="1:20">
      <c r="A131" s="25">
        <v>9</v>
      </c>
      <c r="B131" s="1">
        <v>4</v>
      </c>
      <c r="C131" s="205">
        <v>2</v>
      </c>
      <c r="D131" s="25" t="s">
        <v>560</v>
      </c>
      <c r="F131" s="265">
        <f>'(3) Eur Russ 1904 HHs '!BW133</f>
        <v>2342.7934438744205</v>
      </c>
      <c r="H131" s="301">
        <f>'(3) Eur Russ 1904 HHs '!CR133</f>
        <v>2194.1545128557668</v>
      </c>
      <c r="I131" s="301">
        <f>'(5) Servants'!Q131</f>
        <v>25.770937910748103</v>
      </c>
      <c r="K131" s="301">
        <f t="shared" si="15"/>
        <v>2194.1545128557668</v>
      </c>
      <c r="L131" s="301">
        <f t="shared" si="16"/>
        <v>25.770937910748103</v>
      </c>
      <c r="M131" s="355"/>
      <c r="N131" s="301">
        <f t="shared" si="17"/>
        <v>122.86799310790559</v>
      </c>
      <c r="O131" s="301">
        <f>MIN(N131, '(5) Servants'!R131)</f>
        <v>122.86799310790559</v>
      </c>
      <c r="P131" s="312"/>
      <c r="Q131" s="301">
        <f t="shared" si="18"/>
        <v>0</v>
      </c>
      <c r="R131" s="301">
        <f t="shared" si="18"/>
        <v>0</v>
      </c>
      <c r="S131" s="301">
        <f>'(5) Servants'!R131-'(6) Clergy'!O131</f>
        <v>4490.1615776074868</v>
      </c>
      <c r="T131" s="301"/>
    </row>
    <row r="132" spans="1:20">
      <c r="A132" s="25">
        <v>20</v>
      </c>
      <c r="B132" s="1">
        <v>4</v>
      </c>
      <c r="C132" s="205">
        <v>2</v>
      </c>
      <c r="D132" s="222" t="s">
        <v>476</v>
      </c>
      <c r="F132" s="265">
        <f>'(3) Eur Russ 1904 HHs '!BW134</f>
        <v>2163.4994427528986</v>
      </c>
      <c r="H132" s="301">
        <f>'(3) Eur Russ 1904 HHs '!CR134</f>
        <v>1903.7040276856305</v>
      </c>
      <c r="I132" s="301">
        <f>'(5) Servants'!Q132</f>
        <v>26.523792617365814</v>
      </c>
      <c r="K132" s="301">
        <f t="shared" si="15"/>
        <v>1903.7040276856305</v>
      </c>
      <c r="L132" s="301">
        <f t="shared" si="16"/>
        <v>26.523792617365814</v>
      </c>
      <c r="M132" s="355"/>
      <c r="N132" s="301">
        <f t="shared" si="17"/>
        <v>233.27162244990228</v>
      </c>
      <c r="O132" s="301">
        <f>MIN(N132, '(5) Servants'!R132)</f>
        <v>233.27162244990228</v>
      </c>
      <c r="P132" s="312"/>
      <c r="Q132" s="301">
        <f t="shared" si="18"/>
        <v>0</v>
      </c>
      <c r="R132" s="301">
        <f t="shared" si="18"/>
        <v>0</v>
      </c>
      <c r="S132" s="301">
        <f>'(5) Servants'!R132-'(6) Clergy'!O132</f>
        <v>4910.4446432612594</v>
      </c>
      <c r="T132" s="301"/>
    </row>
    <row r="133" spans="1:20">
      <c r="A133" s="25">
        <v>29</v>
      </c>
      <c r="B133" s="1">
        <v>4</v>
      </c>
      <c r="C133" s="205">
        <v>2</v>
      </c>
      <c r="D133" s="221" t="s">
        <v>251</v>
      </c>
      <c r="F133" s="265">
        <f>'(3) Eur Russ 1904 HHs '!BW135</f>
        <v>1878.8607828992924</v>
      </c>
      <c r="H133" s="301">
        <f>'(3) Eur Russ 1904 HHs '!CR135</f>
        <v>1722.0177806856771</v>
      </c>
      <c r="I133" s="301">
        <f>'(5) Servants'!Q133</f>
        <v>48.109295170354585</v>
      </c>
      <c r="K133" s="301">
        <f t="shared" si="15"/>
        <v>1722.0177806856771</v>
      </c>
      <c r="L133" s="301">
        <f t="shared" si="16"/>
        <v>48.109295170354585</v>
      </c>
      <c r="M133" s="355"/>
      <c r="N133" s="301">
        <f t="shared" si="17"/>
        <v>108.73370704326078</v>
      </c>
      <c r="O133" s="301">
        <f>MIN(N133, '(5) Servants'!R133)</f>
        <v>108.73370704326078</v>
      </c>
      <c r="P133" s="312"/>
      <c r="Q133" s="301">
        <f t="shared" si="18"/>
        <v>0</v>
      </c>
      <c r="R133" s="301">
        <f t="shared" si="18"/>
        <v>0</v>
      </c>
      <c r="S133" s="301">
        <f>'(5) Servants'!R133-'(6) Clergy'!O133</f>
        <v>6276.9001359604972</v>
      </c>
      <c r="T133" s="301"/>
    </row>
    <row r="134" spans="1:20">
      <c r="A134" s="25">
        <v>30</v>
      </c>
      <c r="B134" s="1">
        <v>4</v>
      </c>
      <c r="C134" s="205">
        <v>2</v>
      </c>
      <c r="D134" s="221" t="s">
        <v>453</v>
      </c>
      <c r="F134" s="265">
        <f>'(3) Eur Russ 1904 HHs '!BW136</f>
        <v>1742.6997894801441</v>
      </c>
      <c r="H134" s="301">
        <f>'(3) Eur Russ 1904 HHs '!CR136</f>
        <v>1417.2926452002512</v>
      </c>
      <c r="I134" s="301">
        <f>'(5) Servants'!Q134</f>
        <v>19.471444319495617</v>
      </c>
      <c r="K134" s="301">
        <f t="shared" si="15"/>
        <v>1417.2926452002512</v>
      </c>
      <c r="L134" s="301">
        <f t="shared" si="16"/>
        <v>19.471444319495617</v>
      </c>
      <c r="M134" s="355"/>
      <c r="N134" s="301">
        <f t="shared" si="17"/>
        <v>305.9356999603973</v>
      </c>
      <c r="O134" s="301">
        <f>MIN(N134, '(5) Servants'!R134)</f>
        <v>305.9356999603973</v>
      </c>
      <c r="P134" s="312"/>
      <c r="Q134" s="301">
        <f t="shared" si="18"/>
        <v>0</v>
      </c>
      <c r="R134" s="301">
        <f t="shared" si="18"/>
        <v>0</v>
      </c>
      <c r="S134" s="301">
        <f>'(5) Servants'!R134-'(6) Clergy'!O134</f>
        <v>3378.3194565748458</v>
      </c>
      <c r="T134" s="301"/>
    </row>
    <row r="135" spans="1:20">
      <c r="A135" s="25">
        <v>35</v>
      </c>
      <c r="B135" s="1">
        <v>4</v>
      </c>
      <c r="C135" s="205">
        <v>2</v>
      </c>
      <c r="D135" s="221" t="s">
        <v>717</v>
      </c>
      <c r="F135" s="265">
        <f>'(3) Eur Russ 1904 HHs '!BW137</f>
        <v>2328.1990213314075</v>
      </c>
      <c r="H135" s="301">
        <f>'(3) Eur Russ 1904 HHs '!CR137</f>
        <v>2130.4519959966365</v>
      </c>
      <c r="I135" s="301">
        <f>'(5) Servants'!Q135</f>
        <v>31.439147327819256</v>
      </c>
      <c r="K135" s="301">
        <f t="shared" si="15"/>
        <v>2130.4519959966365</v>
      </c>
      <c r="L135" s="301">
        <f t="shared" si="16"/>
        <v>31.439147327819256</v>
      </c>
      <c r="M135" s="355"/>
      <c r="N135" s="301">
        <f t="shared" si="17"/>
        <v>166.30787800695177</v>
      </c>
      <c r="O135" s="301">
        <f>MIN(N135, '(5) Servants'!R135)</f>
        <v>166.30787800695177</v>
      </c>
      <c r="P135" s="312"/>
      <c r="Q135" s="301">
        <f t="shared" si="18"/>
        <v>0</v>
      </c>
      <c r="R135" s="301">
        <f t="shared" si="18"/>
        <v>0</v>
      </c>
      <c r="S135" s="301">
        <f>'(5) Servants'!R135-'(6) Clergy'!O135</f>
        <v>5364.6660587584811</v>
      </c>
      <c r="T135" s="301"/>
    </row>
    <row r="136" spans="1:20">
      <c r="A136" s="25">
        <v>38</v>
      </c>
      <c r="B136" s="1">
        <v>4</v>
      </c>
      <c r="C136" s="205">
        <v>2</v>
      </c>
      <c r="D136" s="221" t="s">
        <v>487</v>
      </c>
      <c r="F136" s="265">
        <f>'(3) Eur Russ 1904 HHs '!BW138</f>
        <v>1728.1783145460649</v>
      </c>
      <c r="H136" s="301">
        <f>'(3) Eur Russ 1904 HHs '!CR138</f>
        <v>1181.2945182072876</v>
      </c>
      <c r="I136" s="301">
        <f>'(5) Servants'!Q136</f>
        <v>144.92109465600879</v>
      </c>
      <c r="K136" s="301">
        <f t="shared" si="15"/>
        <v>1181.2945182072876</v>
      </c>
      <c r="L136" s="301">
        <f t="shared" si="16"/>
        <v>144.92109465600879</v>
      </c>
      <c r="M136" s="355"/>
      <c r="N136" s="301">
        <f t="shared" si="17"/>
        <v>401.96270168276851</v>
      </c>
      <c r="O136" s="301">
        <f>MIN(N136, '(5) Servants'!R136)</f>
        <v>401.96270168276851</v>
      </c>
      <c r="P136" s="312"/>
      <c r="Q136" s="301">
        <f t="shared" si="18"/>
        <v>0</v>
      </c>
      <c r="R136" s="301">
        <f t="shared" si="18"/>
        <v>0</v>
      </c>
      <c r="S136" s="301">
        <f>'(5) Servants'!R136-'(6) Clergy'!O136</f>
        <v>9181.844724921426</v>
      </c>
      <c r="T136" s="301"/>
    </row>
    <row r="137" spans="1:20">
      <c r="A137" s="25">
        <v>39</v>
      </c>
      <c r="B137" s="1">
        <v>4</v>
      </c>
      <c r="C137" s="205">
        <v>2</v>
      </c>
      <c r="D137" s="221" t="s">
        <v>488</v>
      </c>
      <c r="F137" s="265">
        <f>'(3) Eur Russ 1904 HHs '!BW139</f>
        <v>1578.1229434475435</v>
      </c>
      <c r="H137" s="301">
        <f>'(3) Eur Russ 1904 HHs '!CR139</f>
        <v>1335.5813113029867</v>
      </c>
      <c r="I137" s="301">
        <f>'(5) Servants'!Q137</f>
        <v>24.018178384764099</v>
      </c>
      <c r="K137" s="301">
        <f t="shared" si="15"/>
        <v>1335.5813113029867</v>
      </c>
      <c r="L137" s="301">
        <f t="shared" si="16"/>
        <v>24.018178384764099</v>
      </c>
      <c r="M137" s="355"/>
      <c r="N137" s="301">
        <f t="shared" si="17"/>
        <v>218.52345375979274</v>
      </c>
      <c r="O137" s="301">
        <f>MIN(N137, '(5) Servants'!R137)</f>
        <v>218.52345375979274</v>
      </c>
      <c r="P137" s="312"/>
      <c r="Q137" s="301">
        <f t="shared" si="18"/>
        <v>0</v>
      </c>
      <c r="R137" s="301">
        <f t="shared" si="18"/>
        <v>0</v>
      </c>
      <c r="S137" s="301">
        <f>'(5) Servants'!R137-'(6) Clergy'!O137</f>
        <v>4314.7675051202541</v>
      </c>
      <c r="T137" s="301"/>
    </row>
    <row r="138" spans="1:20">
      <c r="A138" s="25">
        <v>42</v>
      </c>
      <c r="B138" s="1">
        <v>4</v>
      </c>
      <c r="C138" s="205">
        <v>2</v>
      </c>
      <c r="D138" s="221" t="s">
        <v>718</v>
      </c>
      <c r="F138" s="265">
        <f>'(3) Eur Russ 1904 HHs '!BW140</f>
        <v>3086.4956305897063</v>
      </c>
      <c r="H138" s="301">
        <f>'(3) Eur Russ 1904 HHs '!CR140</f>
        <v>2460.0334807082345</v>
      </c>
      <c r="I138" s="301">
        <f>'(5) Servants'!Q138</f>
        <v>17.65295435572844</v>
      </c>
      <c r="K138" s="301">
        <f t="shared" si="15"/>
        <v>2460.0334807082345</v>
      </c>
      <c r="L138" s="301">
        <f t="shared" si="16"/>
        <v>17.65295435572844</v>
      </c>
      <c r="M138" s="355"/>
      <c r="N138" s="301">
        <f t="shared" si="17"/>
        <v>608.80919552574335</v>
      </c>
      <c r="O138" s="301">
        <f>MIN(N138, '(5) Servants'!R138)</f>
        <v>608.80919552574335</v>
      </c>
      <c r="P138" s="312"/>
      <c r="Q138" s="301">
        <f t="shared" si="18"/>
        <v>0</v>
      </c>
      <c r="R138" s="301">
        <f t="shared" si="18"/>
        <v>0</v>
      </c>
      <c r="S138" s="301">
        <f>'(5) Servants'!R138-'(6) Clergy'!O138</f>
        <v>5713.2880153662509</v>
      </c>
      <c r="T138" s="301"/>
    </row>
    <row r="139" spans="1:20">
      <c r="A139" s="25">
        <v>44</v>
      </c>
      <c r="B139" s="1">
        <v>4</v>
      </c>
      <c r="C139" s="205">
        <v>2</v>
      </c>
      <c r="D139" s="221" t="s">
        <v>449</v>
      </c>
      <c r="F139" s="265">
        <f>'(3) Eur Russ 1904 HHs '!BW141</f>
        <v>1642.8095701458678</v>
      </c>
      <c r="H139" s="301">
        <f>'(3) Eur Russ 1904 HHs '!CR141</f>
        <v>1461.3888318357112</v>
      </c>
      <c r="I139" s="301">
        <f>'(5) Servants'!Q139</f>
        <v>74.569100747085486</v>
      </c>
      <c r="K139" s="301">
        <f t="shared" si="15"/>
        <v>1461.3888318357112</v>
      </c>
      <c r="L139" s="301">
        <f t="shared" si="16"/>
        <v>74.569100747085486</v>
      </c>
      <c r="M139" s="355"/>
      <c r="N139" s="301">
        <f t="shared" si="17"/>
        <v>106.85163756307111</v>
      </c>
      <c r="O139" s="301">
        <f>MIN(N139, '(5) Servants'!R139)</f>
        <v>106.85163756307111</v>
      </c>
      <c r="P139" s="312"/>
      <c r="Q139" s="301">
        <f t="shared" si="18"/>
        <v>0</v>
      </c>
      <c r="R139" s="301">
        <f t="shared" si="18"/>
        <v>0</v>
      </c>
      <c r="S139" s="301">
        <f>'(5) Servants'!R139-'(6) Clergy'!O139</f>
        <v>4870.296859829039</v>
      </c>
      <c r="T139" s="301"/>
    </row>
    <row r="140" spans="1:20">
      <c r="A140" s="25">
        <v>33</v>
      </c>
      <c r="B140" s="1">
        <v>5</v>
      </c>
      <c r="C140" s="205">
        <v>2</v>
      </c>
      <c r="D140" s="221" t="s">
        <v>608</v>
      </c>
      <c r="F140" s="265">
        <f>'(3) Eur Russ 1904 HHs '!BW142</f>
        <v>2545.6565574688452</v>
      </c>
      <c r="H140" s="301">
        <f>'(3) Eur Russ 1904 HHs '!CR142</f>
        <v>2698.5497992248488</v>
      </c>
      <c r="I140" s="301">
        <f>'(5) Servants'!Q140</f>
        <v>32.332980288031592</v>
      </c>
      <c r="K140" s="301">
        <f t="shared" si="15"/>
        <v>2545.6565574688452</v>
      </c>
      <c r="L140" s="301">
        <f t="shared" si="16"/>
        <v>0</v>
      </c>
      <c r="M140" s="355"/>
      <c r="N140" s="301">
        <f t="shared" si="17"/>
        <v>0</v>
      </c>
      <c r="O140" s="301">
        <f>MIN(N140, '(5) Servants'!R140)</f>
        <v>0</v>
      </c>
      <c r="P140" s="312"/>
      <c r="Q140" s="301">
        <f t="shared" si="18"/>
        <v>152.89324175600359</v>
      </c>
      <c r="R140" s="301">
        <f t="shared" si="18"/>
        <v>32.332980288031592</v>
      </c>
      <c r="S140" s="301">
        <f>'(5) Servants'!R140-'(6) Clergy'!O140</f>
        <v>20194.781621999977</v>
      </c>
      <c r="T140" s="301"/>
    </row>
    <row r="141" spans="1:20">
      <c r="A141" s="25">
        <v>46</v>
      </c>
      <c r="B141" s="1">
        <v>5</v>
      </c>
      <c r="C141" s="205">
        <v>2</v>
      </c>
      <c r="D141" s="221" t="s">
        <v>720</v>
      </c>
      <c r="F141" s="265">
        <f>'(3) Eur Russ 1904 HHs '!BW143</f>
        <v>1764.9991999110644</v>
      </c>
      <c r="H141" s="301">
        <f>'(3) Eur Russ 1904 HHs '!CR143</f>
        <v>1379.3745871651831</v>
      </c>
      <c r="I141" s="301">
        <f>'(5) Servants'!Q141</f>
        <v>99.184230743913986</v>
      </c>
      <c r="K141" s="301">
        <f t="shared" si="15"/>
        <v>1379.3745871651831</v>
      </c>
      <c r="L141" s="301">
        <f t="shared" si="16"/>
        <v>99.184230743913986</v>
      </c>
      <c r="M141" s="355"/>
      <c r="N141" s="301">
        <f t="shared" si="17"/>
        <v>286.44038200196724</v>
      </c>
      <c r="O141" s="301">
        <f>MIN(N141, '(5) Servants'!R141)</f>
        <v>286.44038200196724</v>
      </c>
      <c r="P141" s="312"/>
      <c r="Q141" s="301">
        <f t="shared" si="18"/>
        <v>0</v>
      </c>
      <c r="R141" s="301">
        <f t="shared" si="18"/>
        <v>0</v>
      </c>
      <c r="S141" s="301">
        <f>'(5) Servants'!R141-'(6) Clergy'!O141</f>
        <v>7710.4372974708949</v>
      </c>
      <c r="T141" s="301"/>
    </row>
    <row r="142" spans="1:20">
      <c r="A142" s="25">
        <v>48</v>
      </c>
      <c r="B142" s="1">
        <v>5</v>
      </c>
      <c r="C142" s="205">
        <v>2</v>
      </c>
      <c r="D142" s="221" t="s">
        <v>274</v>
      </c>
      <c r="F142" s="265">
        <f>'(3) Eur Russ 1904 HHs '!BW144</f>
        <v>2127.4160819400477</v>
      </c>
      <c r="H142" s="301">
        <f>'(3) Eur Russ 1904 HHs '!CR144</f>
        <v>1739.9853844232116</v>
      </c>
      <c r="I142" s="301">
        <f>'(5) Servants'!Q142</f>
        <v>47.492303909168754</v>
      </c>
      <c r="K142" s="301">
        <f t="shared" si="15"/>
        <v>1739.9853844232116</v>
      </c>
      <c r="L142" s="301">
        <f t="shared" si="16"/>
        <v>47.492303909168754</v>
      </c>
      <c r="M142" s="355"/>
      <c r="N142" s="301">
        <f t="shared" si="17"/>
        <v>339.93839360766731</v>
      </c>
      <c r="O142" s="301">
        <f>MIN(N142, '(5) Servants'!R142)</f>
        <v>339.93839360766731</v>
      </c>
      <c r="P142" s="312"/>
      <c r="Q142" s="301">
        <f t="shared" si="18"/>
        <v>0</v>
      </c>
      <c r="R142" s="301">
        <f t="shared" si="18"/>
        <v>0</v>
      </c>
      <c r="S142" s="301">
        <f>'(5) Servants'!R142-'(6) Clergy'!O142</f>
        <v>30564.977963739173</v>
      </c>
      <c r="T142" s="301"/>
    </row>
    <row r="143" spans="1:20">
      <c r="A143" s="25">
        <v>19</v>
      </c>
      <c r="B143" s="1">
        <v>6</v>
      </c>
      <c r="C143" s="205">
        <v>2</v>
      </c>
      <c r="D143" s="221" t="s">
        <v>615</v>
      </c>
      <c r="F143" s="265">
        <f>'(3) Eur Russ 1904 HHs '!BW145</f>
        <v>230.09048360745524</v>
      </c>
      <c r="H143" s="301">
        <f>'(3) Eur Russ 1904 HHs '!CR145</f>
        <v>79.294343383082477</v>
      </c>
      <c r="I143" s="301">
        <f>'(5) Servants'!Q143</f>
        <v>40.128146514037269</v>
      </c>
      <c r="K143" s="301">
        <f t="shared" si="15"/>
        <v>79.294343383082477</v>
      </c>
      <c r="L143" s="301">
        <f t="shared" si="16"/>
        <v>40.128146514037269</v>
      </c>
      <c r="M143" s="355"/>
      <c r="N143" s="301">
        <f t="shared" si="17"/>
        <v>110.66799371033551</v>
      </c>
      <c r="O143" s="301">
        <f>MIN(N143, '(5) Servants'!R143)</f>
        <v>110.66799371033551</v>
      </c>
      <c r="P143" s="312"/>
      <c r="Q143" s="301">
        <f t="shared" si="18"/>
        <v>0</v>
      </c>
      <c r="R143" s="301">
        <f t="shared" si="18"/>
        <v>0</v>
      </c>
      <c r="S143" s="301">
        <f>'(5) Servants'!R143-'(6) Clergy'!O143</f>
        <v>6200.9608228640218</v>
      </c>
      <c r="T143" s="301"/>
    </row>
    <row r="144" spans="1:20">
      <c r="A144" s="25">
        <v>21</v>
      </c>
      <c r="B144" s="1">
        <v>6</v>
      </c>
      <c r="C144" s="205">
        <v>2</v>
      </c>
      <c r="D144" s="221" t="s">
        <v>477</v>
      </c>
      <c r="F144" s="265">
        <f>'(3) Eur Russ 1904 HHs '!BW146</f>
        <v>466.49051220066343</v>
      </c>
      <c r="H144" s="301">
        <f>'(3) Eur Russ 1904 HHs '!CR146</f>
        <v>245.88191802868778</v>
      </c>
      <c r="I144" s="301">
        <f>'(5) Servants'!Q144</f>
        <v>64.152624750528588</v>
      </c>
      <c r="K144" s="301">
        <f t="shared" si="15"/>
        <v>245.88191802868778</v>
      </c>
      <c r="L144" s="301">
        <f t="shared" si="16"/>
        <v>64.152624750528588</v>
      </c>
      <c r="M144" s="355"/>
      <c r="N144" s="301">
        <f t="shared" si="17"/>
        <v>156.45596942144707</v>
      </c>
      <c r="O144" s="301">
        <f>MIN(N144, '(5) Servants'!R144)</f>
        <v>156.45596942144707</v>
      </c>
      <c r="P144" s="312"/>
      <c r="Q144" s="301">
        <f t="shared" si="18"/>
        <v>0</v>
      </c>
      <c r="R144" s="301">
        <f t="shared" si="18"/>
        <v>0</v>
      </c>
      <c r="S144" s="301">
        <f>'(5) Servants'!R144-'(6) Clergy'!O144</f>
        <v>2917.6679138390687</v>
      </c>
      <c r="T144" s="301"/>
    </row>
    <row r="145" spans="1:20">
      <c r="A145" s="25">
        <v>49</v>
      </c>
      <c r="B145" s="1">
        <v>6</v>
      </c>
      <c r="C145" s="205">
        <v>2</v>
      </c>
      <c r="D145" s="221" t="s">
        <v>275</v>
      </c>
      <c r="F145" s="265">
        <f>'(3) Eur Russ 1904 HHs '!BW147</f>
        <v>193.52605078622483</v>
      </c>
      <c r="H145" s="301">
        <f>'(3) Eur Russ 1904 HHs '!CR147</f>
        <v>70.013062770300735</v>
      </c>
      <c r="I145" s="301">
        <f>'(5) Servants'!Q145</f>
        <v>59.610927157131243</v>
      </c>
      <c r="K145" s="301">
        <f t="shared" si="15"/>
        <v>70.013062770300735</v>
      </c>
      <c r="L145" s="301">
        <f t="shared" si="16"/>
        <v>59.610927157131243</v>
      </c>
      <c r="M145" s="355"/>
      <c r="N145" s="301">
        <f t="shared" si="17"/>
        <v>63.902060858792851</v>
      </c>
      <c r="O145" s="301">
        <f>MIN(N145, '(5) Servants'!R145)</f>
        <v>63.902060858792851</v>
      </c>
      <c r="P145" s="312"/>
      <c r="Q145" s="301">
        <f t="shared" si="18"/>
        <v>0</v>
      </c>
      <c r="R145" s="301">
        <f t="shared" si="18"/>
        <v>0</v>
      </c>
      <c r="S145" s="301">
        <f>'(5) Servants'!R145-'(6) Clergy'!O145</f>
        <v>1708.5333863258663</v>
      </c>
      <c r="T145" s="301"/>
    </row>
    <row r="146" spans="1:20">
      <c r="A146" s="25">
        <v>4</v>
      </c>
      <c r="B146" s="1">
        <v>7</v>
      </c>
      <c r="C146" s="205">
        <v>2</v>
      </c>
      <c r="D146" s="25" t="s">
        <v>82</v>
      </c>
      <c r="F146" s="265">
        <f>'(3) Eur Russ 1904 HHs '!BW148</f>
        <v>980.86305868342879</v>
      </c>
      <c r="H146" s="301">
        <f>'(3) Eur Russ 1904 HHs '!CR148</f>
        <v>221.88757950742595</v>
      </c>
      <c r="I146" s="301">
        <f>'(5) Servants'!Q146</f>
        <v>0</v>
      </c>
      <c r="K146" s="301">
        <f t="shared" si="15"/>
        <v>221.88757950742595</v>
      </c>
      <c r="L146" s="301">
        <f t="shared" si="16"/>
        <v>0</v>
      </c>
      <c r="M146" s="355"/>
      <c r="N146" s="301">
        <f t="shared" si="17"/>
        <v>758.97547917600286</v>
      </c>
      <c r="O146" s="301">
        <f>MIN(N146, '(5) Servants'!R146)</f>
        <v>758.97547917600286</v>
      </c>
      <c r="P146" s="312"/>
      <c r="Q146" s="301">
        <f t="shared" si="18"/>
        <v>0</v>
      </c>
      <c r="R146" s="301">
        <f t="shared" si="18"/>
        <v>0</v>
      </c>
      <c r="S146" s="301">
        <f>'(5) Servants'!R146-'(6) Clergy'!O146</f>
        <v>33122.701010920267</v>
      </c>
      <c r="T146" s="301"/>
    </row>
    <row r="147" spans="1:20">
      <c r="A147" s="25">
        <v>5</v>
      </c>
      <c r="B147" s="1">
        <v>7</v>
      </c>
      <c r="C147" s="205">
        <v>2</v>
      </c>
      <c r="D147" s="25" t="s">
        <v>466</v>
      </c>
      <c r="F147" s="265">
        <f>'(3) Eur Russ 1904 HHs '!BW149</f>
        <v>846.16539674267915</v>
      </c>
      <c r="H147" s="301">
        <f>'(3) Eur Russ 1904 HHs '!CR149</f>
        <v>568.42303243335539</v>
      </c>
      <c r="I147" s="301">
        <f>'(5) Servants'!Q147</f>
        <v>11.017504243143378</v>
      </c>
      <c r="K147" s="301">
        <f t="shared" si="15"/>
        <v>568.42303243335539</v>
      </c>
      <c r="L147" s="301">
        <f t="shared" si="16"/>
        <v>11.017504243143378</v>
      </c>
      <c r="M147" s="355"/>
      <c r="N147" s="301">
        <f t="shared" si="17"/>
        <v>266.72486006618038</v>
      </c>
      <c r="O147" s="301">
        <f>MIN(N147, '(5) Servants'!R147)</f>
        <v>266.72486006618038</v>
      </c>
      <c r="P147" s="312"/>
      <c r="Q147" s="301">
        <f t="shared" si="18"/>
        <v>0</v>
      </c>
      <c r="R147" s="301">
        <f t="shared" si="18"/>
        <v>0</v>
      </c>
      <c r="S147" s="301">
        <f>'(5) Servants'!R147-'(6) Clergy'!O147</f>
        <v>22557.193507723703</v>
      </c>
      <c r="T147" s="301"/>
    </row>
    <row r="148" spans="1:20">
      <c r="A148" s="25">
        <v>11</v>
      </c>
      <c r="B148" s="1">
        <v>7</v>
      </c>
      <c r="C148" s="205">
        <v>2</v>
      </c>
      <c r="D148" s="25" t="s">
        <v>445</v>
      </c>
      <c r="F148" s="265">
        <f>'(3) Eur Russ 1904 HHs '!BW150</f>
        <v>1090.8091953474573</v>
      </c>
      <c r="H148" s="301">
        <f>'(3) Eur Russ 1904 HHs '!CR150</f>
        <v>492.63618106247412</v>
      </c>
      <c r="I148" s="301">
        <f>'(5) Servants'!Q148</f>
        <v>0</v>
      </c>
      <c r="K148" s="301">
        <f t="shared" si="15"/>
        <v>492.63618106247412</v>
      </c>
      <c r="L148" s="301">
        <f t="shared" si="16"/>
        <v>0</v>
      </c>
      <c r="M148" s="355"/>
      <c r="N148" s="301">
        <f t="shared" si="17"/>
        <v>598.17301428498308</v>
      </c>
      <c r="O148" s="301">
        <f>MIN(N148, '(5) Servants'!R148)</f>
        <v>598.17301428498308</v>
      </c>
      <c r="P148" s="312"/>
      <c r="Q148" s="301">
        <f t="shared" si="18"/>
        <v>0</v>
      </c>
      <c r="R148" s="301">
        <f t="shared" si="18"/>
        <v>0</v>
      </c>
      <c r="S148" s="301">
        <f>'(5) Servants'!R148-'(6) Clergy'!O148</f>
        <v>38908.373086727137</v>
      </c>
      <c r="T148" s="301"/>
    </row>
    <row r="149" spans="1:20">
      <c r="A149" s="25">
        <v>17</v>
      </c>
      <c r="B149" s="1">
        <v>7</v>
      </c>
      <c r="C149" s="205">
        <v>2</v>
      </c>
      <c r="D149" s="25" t="s">
        <v>474</v>
      </c>
      <c r="F149" s="265">
        <f>'(3) Eur Russ 1904 HHs '!BW151</f>
        <v>1654.0867790276677</v>
      </c>
      <c r="H149" s="301">
        <f>'(3) Eur Russ 1904 HHs '!CR151</f>
        <v>150.06066344537959</v>
      </c>
      <c r="I149" s="301">
        <f>'(5) Servants'!Q149</f>
        <v>133.54949997120093</v>
      </c>
      <c r="K149" s="301">
        <f t="shared" si="15"/>
        <v>150.06066344537959</v>
      </c>
      <c r="L149" s="301">
        <f t="shared" si="16"/>
        <v>133.54949997120093</v>
      </c>
      <c r="M149" s="355"/>
      <c r="N149" s="301">
        <f t="shared" si="17"/>
        <v>1370.4766156110873</v>
      </c>
      <c r="O149" s="301">
        <f>MIN(N149, '(5) Servants'!R149)</f>
        <v>1370.4766156110873</v>
      </c>
      <c r="P149" s="312"/>
      <c r="Q149" s="301">
        <f t="shared" si="18"/>
        <v>0</v>
      </c>
      <c r="R149" s="301">
        <f t="shared" si="18"/>
        <v>0</v>
      </c>
      <c r="S149" s="301">
        <f>'(5) Servants'!R149-'(6) Clergy'!O149</f>
        <v>49332.963873779772</v>
      </c>
      <c r="T149" s="301"/>
    </row>
    <row r="150" spans="1:20">
      <c r="A150" s="25">
        <v>22</v>
      </c>
      <c r="B150" s="1">
        <v>7</v>
      </c>
      <c r="C150" s="205">
        <v>2</v>
      </c>
      <c r="D150" s="221" t="s">
        <v>563</v>
      </c>
      <c r="F150" s="265">
        <f>'(3) Eur Russ 1904 HHs '!BW152</f>
        <v>1588.8243929746645</v>
      </c>
      <c r="H150" s="301">
        <f>'(3) Eur Russ 1904 HHs '!CR152</f>
        <v>808.26637601438074</v>
      </c>
      <c r="I150" s="301">
        <f>'(5) Servants'!Q150</f>
        <v>0</v>
      </c>
      <c r="K150" s="301">
        <f t="shared" si="15"/>
        <v>808.26637601438074</v>
      </c>
      <c r="L150" s="301">
        <f t="shared" si="16"/>
        <v>0</v>
      </c>
      <c r="M150" s="355"/>
      <c r="N150" s="301">
        <f t="shared" si="17"/>
        <v>780.55801696028379</v>
      </c>
      <c r="O150" s="301">
        <f>MIN(N150, '(5) Servants'!R150)</f>
        <v>780.55801696028379</v>
      </c>
      <c r="P150" s="312"/>
      <c r="Q150" s="301">
        <f t="shared" si="18"/>
        <v>0</v>
      </c>
      <c r="R150" s="301">
        <f t="shared" si="18"/>
        <v>0</v>
      </c>
      <c r="S150" s="301">
        <f>'(5) Servants'!R150-'(6) Clergy'!O150</f>
        <v>48489.064781069166</v>
      </c>
      <c r="T150" s="301"/>
    </row>
    <row r="151" spans="1:20">
      <c r="A151" s="25">
        <v>23</v>
      </c>
      <c r="B151" s="1">
        <v>7</v>
      </c>
      <c r="C151" s="205">
        <v>2</v>
      </c>
      <c r="D151" s="221" t="s">
        <v>764</v>
      </c>
      <c r="F151" s="265">
        <f>'(3) Eur Russ 1904 HHs '!BW153</f>
        <v>1021.3620160036864</v>
      </c>
      <c r="H151" s="301">
        <f>'(3) Eur Russ 1904 HHs '!CR153</f>
        <v>651.62565309581748</v>
      </c>
      <c r="I151" s="301">
        <f>'(5) Servants'!Q151</f>
        <v>0</v>
      </c>
      <c r="K151" s="301">
        <f t="shared" si="15"/>
        <v>651.62565309581748</v>
      </c>
      <c r="L151" s="301">
        <f t="shared" si="16"/>
        <v>0</v>
      </c>
      <c r="M151" s="355"/>
      <c r="N151" s="301">
        <f t="shared" si="17"/>
        <v>369.73636290786897</v>
      </c>
      <c r="O151" s="301">
        <f>MIN(N151, '(5) Servants'!R151)</f>
        <v>369.73636290786897</v>
      </c>
      <c r="P151" s="312"/>
      <c r="Q151" s="301">
        <f t="shared" si="18"/>
        <v>0</v>
      </c>
      <c r="R151" s="301">
        <f t="shared" si="18"/>
        <v>0</v>
      </c>
      <c r="S151" s="301">
        <f>'(5) Servants'!R151-'(6) Clergy'!O151</f>
        <v>21140.929886323629</v>
      </c>
      <c r="T151" s="301"/>
    </row>
    <row r="152" spans="1:20">
      <c r="A152" s="25">
        <v>8</v>
      </c>
      <c r="B152" s="1">
        <v>8</v>
      </c>
      <c r="C152" s="205">
        <v>2</v>
      </c>
      <c r="D152" s="25" t="s">
        <v>643</v>
      </c>
      <c r="F152" s="265">
        <f>'(3) Eur Russ 1904 HHs '!BW154</f>
        <v>3824.8076340153139</v>
      </c>
      <c r="H152" s="301">
        <f>'(3) Eur Russ 1904 HHs '!CR154</f>
        <v>2606.1011340667874</v>
      </c>
      <c r="I152" s="301">
        <f>'(5) Servants'!Q152</f>
        <v>0</v>
      </c>
      <c r="K152" s="301">
        <f t="shared" si="15"/>
        <v>2606.1011340667874</v>
      </c>
      <c r="L152" s="301">
        <f t="shared" si="16"/>
        <v>0</v>
      </c>
      <c r="M152" s="355"/>
      <c r="N152" s="301">
        <f t="shared" si="17"/>
        <v>1218.7064999485265</v>
      </c>
      <c r="O152" s="301">
        <f>MIN(N152, '(5) Servants'!R152)</f>
        <v>1218.7064999485265</v>
      </c>
      <c r="P152" s="312"/>
      <c r="Q152" s="301">
        <f t="shared" si="18"/>
        <v>0</v>
      </c>
      <c r="R152" s="301">
        <f t="shared" si="18"/>
        <v>0</v>
      </c>
      <c r="S152" s="301">
        <f>'(5) Servants'!R152-'(6) Clergy'!O152</f>
        <v>86480.674649567271</v>
      </c>
      <c r="T152" s="301"/>
    </row>
    <row r="153" spans="1:20">
      <c r="A153" s="25">
        <v>16</v>
      </c>
      <c r="B153" s="1">
        <v>8</v>
      </c>
      <c r="C153" s="205">
        <v>2</v>
      </c>
      <c r="D153" s="25" t="s">
        <v>473</v>
      </c>
      <c r="F153" s="265">
        <f>'(3) Eur Russ 1904 HHs '!BW155</f>
        <v>4331.9478814347149</v>
      </c>
      <c r="H153" s="301">
        <f>'(3) Eur Russ 1904 HHs '!CR155</f>
        <v>2597.0487842107323</v>
      </c>
      <c r="I153" s="301">
        <f>'(5) Servants'!Q153</f>
        <v>177.80743268424158</v>
      </c>
      <c r="K153" s="301">
        <f t="shared" si="15"/>
        <v>2597.0487842107323</v>
      </c>
      <c r="L153" s="301">
        <f t="shared" si="16"/>
        <v>177.80743268424158</v>
      </c>
      <c r="M153" s="355"/>
      <c r="N153" s="301">
        <f t="shared" si="17"/>
        <v>1557.091664539741</v>
      </c>
      <c r="O153" s="301">
        <f>MIN(N153, '(5) Servants'!R153)</f>
        <v>1557.091664539741</v>
      </c>
      <c r="P153" s="312"/>
      <c r="Q153" s="301">
        <f t="shared" si="18"/>
        <v>0</v>
      </c>
      <c r="R153" s="301">
        <f t="shared" si="18"/>
        <v>0</v>
      </c>
      <c r="S153" s="301">
        <f>'(5) Servants'!R153-'(6) Clergy'!O153</f>
        <v>90393.241111131094</v>
      </c>
      <c r="T153" s="301"/>
    </row>
    <row r="154" spans="1:20">
      <c r="A154" s="25">
        <v>32</v>
      </c>
      <c r="B154" s="1">
        <v>8</v>
      </c>
      <c r="C154" s="205">
        <v>2</v>
      </c>
      <c r="D154" s="221" t="s">
        <v>607</v>
      </c>
      <c r="F154" s="265">
        <f>'(3) Eur Russ 1904 HHs '!BW156</f>
        <v>4357.6073731581655</v>
      </c>
      <c r="H154" s="301">
        <f>'(3) Eur Russ 1904 HHs '!CR156</f>
        <v>2763.5244252938573</v>
      </c>
      <c r="I154" s="301">
        <f>'(5) Servants'!Q154</f>
        <v>317.21593404119085</v>
      </c>
      <c r="K154" s="301">
        <f t="shared" si="15"/>
        <v>2763.5244252938573</v>
      </c>
      <c r="L154" s="301">
        <f t="shared" si="16"/>
        <v>317.21593404119085</v>
      </c>
      <c r="M154" s="355"/>
      <c r="N154" s="301">
        <f t="shared" si="17"/>
        <v>1276.8670138231173</v>
      </c>
      <c r="O154" s="301">
        <f>MIN(N154, '(5) Servants'!R154)</f>
        <v>1276.8670138231173</v>
      </c>
      <c r="P154" s="312"/>
      <c r="Q154" s="301">
        <f t="shared" si="18"/>
        <v>0</v>
      </c>
      <c r="R154" s="301">
        <f t="shared" si="18"/>
        <v>0</v>
      </c>
      <c r="S154" s="301">
        <f>'(5) Servants'!R154-'(6) Clergy'!O154</f>
        <v>75746.172613134608</v>
      </c>
      <c r="T154" s="301"/>
    </row>
    <row r="155" spans="1:20">
      <c r="A155" s="25">
        <v>2</v>
      </c>
      <c r="B155" s="1">
        <v>9</v>
      </c>
      <c r="C155" s="205">
        <v>2</v>
      </c>
      <c r="D155" s="25" t="s">
        <v>454</v>
      </c>
      <c r="F155" s="265">
        <f>'(3) Eur Russ 1904 HHs '!BW157</f>
        <v>431.5418571556263</v>
      </c>
      <c r="H155" s="301">
        <f>'(3) Eur Russ 1904 HHs '!CR157</f>
        <v>73.50334955058338</v>
      </c>
      <c r="I155" s="301">
        <f>'(5) Servants'!Q155</f>
        <v>2728.6620915499161</v>
      </c>
      <c r="K155" s="301">
        <f t="shared" si="15"/>
        <v>73.50334955058338</v>
      </c>
      <c r="L155" s="301">
        <f t="shared" si="16"/>
        <v>358.03850760504292</v>
      </c>
      <c r="M155" s="355"/>
      <c r="N155" s="301">
        <f t="shared" si="17"/>
        <v>0</v>
      </c>
      <c r="O155" s="301">
        <f>MIN(N155, '(5) Servants'!R155)</f>
        <v>0</v>
      </c>
      <c r="P155" s="312"/>
      <c r="Q155" s="301">
        <f t="shared" si="18"/>
        <v>0</v>
      </c>
      <c r="R155" s="301">
        <f t="shared" si="18"/>
        <v>2370.6235839448732</v>
      </c>
      <c r="S155" s="301">
        <f>'(5) Servants'!R155-'(6) Clergy'!O155</f>
        <v>3.211869142978685E-2</v>
      </c>
      <c r="T155" s="301"/>
    </row>
    <row r="156" spans="1:20">
      <c r="A156" s="25">
        <v>3</v>
      </c>
      <c r="B156" s="1">
        <v>9</v>
      </c>
      <c r="C156" s="205">
        <v>2</v>
      </c>
      <c r="D156" s="25" t="s">
        <v>191</v>
      </c>
      <c r="F156" s="265">
        <f>'(3) Eur Russ 1904 HHs '!BW158</f>
        <v>2554.5874161362322</v>
      </c>
      <c r="H156" s="301">
        <f>'(3) Eur Russ 1904 HHs '!CR158</f>
        <v>1955.8229777222423</v>
      </c>
      <c r="I156" s="301">
        <f>'(5) Servants'!Q156</f>
        <v>0</v>
      </c>
      <c r="K156" s="301">
        <f t="shared" si="15"/>
        <v>1955.8229777222423</v>
      </c>
      <c r="L156" s="301">
        <f t="shared" si="16"/>
        <v>0</v>
      </c>
      <c r="M156" s="355"/>
      <c r="N156" s="301">
        <f t="shared" si="17"/>
        <v>598.76443841398986</v>
      </c>
      <c r="O156" s="301">
        <f>MIN(N156, '(5) Servants'!R156)</f>
        <v>598.76443841398986</v>
      </c>
      <c r="P156" s="312"/>
      <c r="Q156" s="301">
        <f t="shared" si="18"/>
        <v>0</v>
      </c>
      <c r="R156" s="301">
        <f t="shared" si="18"/>
        <v>0</v>
      </c>
      <c r="S156" s="301">
        <f>'(5) Servants'!R156-'(6) Clergy'!O156</f>
        <v>39726.209130384821</v>
      </c>
      <c r="T156" s="301"/>
    </row>
    <row r="157" spans="1:20">
      <c r="A157" s="25">
        <v>12</v>
      </c>
      <c r="B157" s="1">
        <v>9</v>
      </c>
      <c r="C157" s="205">
        <v>2</v>
      </c>
      <c r="D157" s="25" t="s">
        <v>711</v>
      </c>
      <c r="F157" s="265">
        <f>'(3) Eur Russ 1904 HHs '!BW159</f>
        <v>1801.4987227172646</v>
      </c>
      <c r="H157" s="301">
        <f>'(3) Eur Russ 1904 HHs '!CR159</f>
        <v>1293.1879665306121</v>
      </c>
      <c r="I157" s="301">
        <f>'(5) Servants'!Q157</f>
        <v>20230.095172941044</v>
      </c>
      <c r="K157" s="301">
        <f t="shared" si="15"/>
        <v>1293.1879665306121</v>
      </c>
      <c r="L157" s="301">
        <f t="shared" si="16"/>
        <v>508.3107561866525</v>
      </c>
      <c r="M157" s="355"/>
      <c r="N157" s="301">
        <f t="shared" si="17"/>
        <v>0</v>
      </c>
      <c r="O157" s="301">
        <f>MIN(N157, '(5) Servants'!R157)</f>
        <v>0</v>
      </c>
      <c r="P157" s="312"/>
      <c r="Q157" s="301">
        <f t="shared" si="18"/>
        <v>0</v>
      </c>
      <c r="R157" s="301">
        <f t="shared" si="18"/>
        <v>19721.784416754392</v>
      </c>
      <c r="S157" s="301">
        <f>'(5) Servants'!R157-'(6) Clergy'!O157</f>
        <v>27868.345265873377</v>
      </c>
      <c r="T157" s="301"/>
    </row>
    <row r="158" spans="1:20">
      <c r="A158" s="25">
        <v>13</v>
      </c>
      <c r="B158" s="1">
        <v>9</v>
      </c>
      <c r="C158" s="205">
        <v>2</v>
      </c>
      <c r="D158" s="25" t="s">
        <v>370</v>
      </c>
      <c r="F158" s="265">
        <f>'(3) Eur Russ 1904 HHs '!BW160</f>
        <v>1295.2720509303779</v>
      </c>
      <c r="H158" s="301">
        <f>'(3) Eur Russ 1904 HHs '!CR160</f>
        <v>1004.4602796517138</v>
      </c>
      <c r="I158" s="301">
        <f>'(5) Servants'!Q158</f>
        <v>361.57692501291831</v>
      </c>
      <c r="K158" s="301">
        <f t="shared" si="15"/>
        <v>1004.4602796517138</v>
      </c>
      <c r="L158" s="301">
        <f t="shared" si="16"/>
        <v>290.81177127866408</v>
      </c>
      <c r="M158" s="355"/>
      <c r="N158" s="301">
        <f t="shared" si="17"/>
        <v>0</v>
      </c>
      <c r="O158" s="301">
        <f>MIN(N158, '(5) Servants'!R158)</f>
        <v>0</v>
      </c>
      <c r="P158" s="312"/>
      <c r="Q158" s="301">
        <f t="shared" si="18"/>
        <v>0</v>
      </c>
      <c r="R158" s="301">
        <f t="shared" si="18"/>
        <v>70.765153734254227</v>
      </c>
      <c r="S158" s="301">
        <f>'(5) Servants'!R158-'(6) Clergy'!O158</f>
        <v>17805.638828457995</v>
      </c>
      <c r="T158" s="301"/>
    </row>
    <row r="159" spans="1:20">
      <c r="A159" s="25">
        <v>41</v>
      </c>
      <c r="B159" s="1">
        <v>9</v>
      </c>
      <c r="C159" s="205">
        <v>2</v>
      </c>
      <c r="D159" s="221" t="s">
        <v>10</v>
      </c>
      <c r="F159" s="265">
        <f>'(3) Eur Russ 1904 HHs '!BW161</f>
        <v>1277.0367441073131</v>
      </c>
      <c r="H159" s="301">
        <f>'(3) Eur Russ 1904 HHs '!CR161</f>
        <v>590.64918328812576</v>
      </c>
      <c r="I159" s="301">
        <f>'(5) Servants'!Q159</f>
        <v>480.33890183095946</v>
      </c>
      <c r="K159" s="301">
        <f t="shared" si="15"/>
        <v>590.64918328812576</v>
      </c>
      <c r="L159" s="301">
        <f t="shared" si="16"/>
        <v>480.33890183095946</v>
      </c>
      <c r="M159" s="355"/>
      <c r="N159" s="301">
        <f t="shared" si="17"/>
        <v>206.04865898822788</v>
      </c>
      <c r="O159" s="301">
        <f>MIN(N159, '(5) Servants'!R159)</f>
        <v>206.04865898822788</v>
      </c>
      <c r="P159" s="312"/>
      <c r="Q159" s="301">
        <f t="shared" si="18"/>
        <v>0</v>
      </c>
      <c r="R159" s="301">
        <f t="shared" si="18"/>
        <v>0</v>
      </c>
      <c r="S159" s="301">
        <f>'(5) Servants'!R159-'(6) Clergy'!O159</f>
        <v>20602.508492919333</v>
      </c>
      <c r="T159" s="301"/>
    </row>
    <row r="160" spans="1:20">
      <c r="A160" s="25">
        <v>47</v>
      </c>
      <c r="B160" s="1">
        <v>9</v>
      </c>
      <c r="C160" s="205">
        <v>2</v>
      </c>
      <c r="D160" s="221" t="s">
        <v>721</v>
      </c>
      <c r="F160" s="265">
        <f>'(3) Eur Russ 1904 HHs '!BW162</f>
        <v>1736.9233074663196</v>
      </c>
      <c r="H160" s="301">
        <f>'(3) Eur Russ 1904 HHs '!CR162</f>
        <v>1004.8456611210397</v>
      </c>
      <c r="I160" s="301">
        <f>'(5) Servants'!Q160</f>
        <v>0</v>
      </c>
      <c r="K160" s="301">
        <f t="shared" si="15"/>
        <v>1004.8456611210397</v>
      </c>
      <c r="L160" s="301">
        <f t="shared" si="16"/>
        <v>0</v>
      </c>
      <c r="M160" s="355"/>
      <c r="N160" s="301">
        <f t="shared" si="17"/>
        <v>732.07764634527985</v>
      </c>
      <c r="O160" s="301">
        <f>MIN(N160, '(5) Servants'!R160)</f>
        <v>732.07764634527985</v>
      </c>
      <c r="P160" s="312"/>
      <c r="Q160" s="301">
        <f t="shared" si="18"/>
        <v>0</v>
      </c>
      <c r="R160" s="301">
        <f t="shared" si="18"/>
        <v>0</v>
      </c>
      <c r="S160" s="301">
        <f>'(5) Servants'!R160-'(6) Clergy'!O160</f>
        <v>43092.281601171097</v>
      </c>
      <c r="T160" s="301"/>
    </row>
    <row r="161" spans="1:20">
      <c r="A161" s="52">
        <v>0</v>
      </c>
      <c r="B161" s="11">
        <v>10</v>
      </c>
      <c r="C161" s="206">
        <v>2</v>
      </c>
      <c r="D161" s="52" t="s">
        <v>296</v>
      </c>
      <c r="F161" s="267">
        <f>SUM(F111:F160)</f>
        <v>95087.501804277956</v>
      </c>
      <c r="G161" s="267"/>
      <c r="H161" s="291">
        <f>SUM(H111:H160)</f>
        <v>72689.690939856329</v>
      </c>
      <c r="I161" s="291">
        <f>SUM(I111:I160)</f>
        <v>35041.453595679021</v>
      </c>
      <c r="J161" s="291"/>
      <c r="K161" s="291">
        <f>SUM(K111:K160)</f>
        <v>72432.126853337119</v>
      </c>
      <c r="L161" s="291">
        <f>SUM(L111:L160)</f>
        <v>5330.5802846678289</v>
      </c>
      <c r="M161" s="355"/>
      <c r="N161" s="291">
        <f>SUM(N111:N160)</f>
        <v>17324.794666273021</v>
      </c>
      <c r="O161" s="291">
        <f>SUM(O111:O160)</f>
        <v>17324.794666273021</v>
      </c>
      <c r="P161" s="312"/>
      <c r="Q161" s="291">
        <f>SUM(Q111:Q160)</f>
        <v>257.56408651921481</v>
      </c>
      <c r="R161" s="291">
        <f>SUM(R111:R160)</f>
        <v>29710.873311011197</v>
      </c>
      <c r="S161" s="291">
        <f>SUM(S111:S160)</f>
        <v>891249.99667245732</v>
      </c>
      <c r="T161" s="301"/>
    </row>
    <row r="162" spans="1:20">
      <c r="M162" s="355"/>
      <c r="T162" s="301"/>
    </row>
    <row r="163" spans="1:20">
      <c r="K163" s="120" t="s">
        <v>1130</v>
      </c>
      <c r="M163" s="355"/>
      <c r="T163" s="301"/>
    </row>
    <row r="164" spans="1:20">
      <c r="K164" s="120" t="s">
        <v>1131</v>
      </c>
      <c r="L164" s="199">
        <f>K59+L59+O59-F59</f>
        <v>0</v>
      </c>
      <c r="M164" s="355"/>
      <c r="T164" s="301"/>
    </row>
    <row r="165" spans="1:20">
      <c r="K165" s="287" t="s">
        <v>1132</v>
      </c>
      <c r="L165" s="199">
        <f>K110+L110+O110-F110</f>
        <v>0</v>
      </c>
      <c r="M165" s="355"/>
      <c r="T165" s="301"/>
    </row>
    <row r="166" spans="1:20">
      <c r="K166" s="258" t="s">
        <v>1133</v>
      </c>
      <c r="L166" s="199">
        <f>K161+L161+O161-F161</f>
        <v>0</v>
      </c>
      <c r="M166" s="355"/>
    </row>
    <row r="167" spans="1:20">
      <c r="M167" s="355"/>
    </row>
    <row r="168" spans="1:20">
      <c r="M168" s="355"/>
    </row>
    <row r="169" spans="1:20">
      <c r="M169" s="355"/>
    </row>
    <row r="170" spans="1:20">
      <c r="M170" s="355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X166"/>
  <sheetViews>
    <sheetView topLeftCell="B1" workbookViewId="0">
      <pane ySplit="3620" topLeftCell="A68" activePane="bottomLeft"/>
      <selection activeCell="P9" sqref="P9:R161"/>
      <selection pane="bottomLeft" activeCell="N105" sqref="N105"/>
    </sheetView>
  </sheetViews>
  <sheetFormatPr baseColWidth="10" defaultRowHeight="15"/>
  <cols>
    <col min="1" max="5" width="10.83203125" style="1"/>
    <col min="6" max="6" width="15.1640625" style="1" customWidth="1"/>
    <col min="7" max="7" width="3.83203125" style="1" customWidth="1"/>
    <col min="8" max="8" width="13" style="1" customWidth="1"/>
    <col min="9" max="9" width="10.83203125" style="1"/>
    <col min="10" max="10" width="11.83203125" style="1" customWidth="1"/>
    <col min="11" max="11" width="3.83203125" style="1" customWidth="1"/>
    <col min="12" max="13" width="10.83203125" style="301"/>
    <col min="14" max="14" width="11.5" style="301" customWidth="1"/>
    <col min="15" max="15" width="3.83203125" style="355" customWidth="1"/>
    <col min="16" max="18" width="11.5" style="355" customWidth="1"/>
    <col min="19" max="19" width="3.83203125" style="1" customWidth="1"/>
    <col min="20" max="20" width="18.33203125" style="120" customWidth="1"/>
    <col min="21" max="21" width="4" style="1" customWidth="1"/>
    <col min="22" max="23" width="10.83203125" style="1"/>
    <col min="24" max="24" width="12" style="1" customWidth="1"/>
    <col min="25" max="16384" width="10.83203125" style="1"/>
  </cols>
  <sheetData>
    <row r="1" spans="1:24" ht="18">
      <c r="B1" s="282" t="s">
        <v>983</v>
      </c>
      <c r="C1" s="295" t="s">
        <v>984</v>
      </c>
    </row>
    <row r="3" spans="1:24" ht="17">
      <c r="F3" s="328" t="s">
        <v>904</v>
      </c>
      <c r="H3" s="10" t="s">
        <v>906</v>
      </c>
      <c r="L3" s="315"/>
      <c r="M3" s="315"/>
      <c r="N3" s="315"/>
      <c r="T3" s="332" t="s">
        <v>1028</v>
      </c>
      <c r="V3" s="321" t="s">
        <v>850</v>
      </c>
    </row>
    <row r="4" spans="1:24" ht="17">
      <c r="F4" s="328" t="s">
        <v>905</v>
      </c>
      <c r="L4" s="315"/>
      <c r="M4" s="315"/>
      <c r="N4" s="315"/>
      <c r="T4" s="332" t="s">
        <v>1025</v>
      </c>
      <c r="V4" s="321" t="s">
        <v>851</v>
      </c>
    </row>
    <row r="5" spans="1:24" ht="17">
      <c r="L5" s="301" t="s">
        <v>54</v>
      </c>
      <c r="P5" s="355" t="s">
        <v>1126</v>
      </c>
      <c r="T5" s="332" t="s">
        <v>1076</v>
      </c>
      <c r="V5" s="321" t="s">
        <v>852</v>
      </c>
    </row>
    <row r="6" spans="1:24" ht="17">
      <c r="A6" s="23" t="s">
        <v>803</v>
      </c>
      <c r="B6" s="23"/>
      <c r="C6" s="120" t="s">
        <v>917</v>
      </c>
      <c r="D6" s="25"/>
      <c r="E6" s="25"/>
      <c r="F6" s="226" t="s">
        <v>230</v>
      </c>
      <c r="H6" s="120"/>
      <c r="I6" s="23"/>
      <c r="L6" s="291" t="s">
        <v>1045</v>
      </c>
      <c r="M6" s="291"/>
      <c r="N6" s="291"/>
      <c r="O6" s="356"/>
      <c r="P6" s="356" t="s">
        <v>1127</v>
      </c>
      <c r="Q6" s="356"/>
      <c r="R6" s="356"/>
      <c r="T6" s="332" t="s">
        <v>903</v>
      </c>
    </row>
    <row r="7" spans="1:24">
      <c r="A7" s="23" t="s">
        <v>804</v>
      </c>
      <c r="B7" s="23"/>
      <c r="C7" s="287" t="s">
        <v>805</v>
      </c>
      <c r="D7" s="25"/>
      <c r="E7" s="25"/>
      <c r="F7" s="226" t="s">
        <v>231</v>
      </c>
      <c r="H7" s="324" t="s">
        <v>907</v>
      </c>
      <c r="I7" s="324" t="s">
        <v>907</v>
      </c>
      <c r="J7" s="324" t="s">
        <v>907</v>
      </c>
      <c r="T7" s="363" t="s">
        <v>57</v>
      </c>
    </row>
    <row r="8" spans="1:24" s="89" customFormat="1">
      <c r="A8" s="135" t="s">
        <v>1046</v>
      </c>
      <c r="B8" s="135" t="s">
        <v>1034</v>
      </c>
      <c r="C8" s="288" t="s">
        <v>1035</v>
      </c>
      <c r="D8" s="257"/>
      <c r="E8" s="257"/>
      <c r="F8" s="331" t="s">
        <v>1103</v>
      </c>
      <c r="H8" s="318" t="s">
        <v>1104</v>
      </c>
      <c r="I8" s="134" t="s">
        <v>948</v>
      </c>
      <c r="J8" s="134" t="s">
        <v>949</v>
      </c>
      <c r="L8" s="318" t="s">
        <v>950</v>
      </c>
      <c r="M8" s="318" t="s">
        <v>948</v>
      </c>
      <c r="N8" s="318" t="s">
        <v>949</v>
      </c>
      <c r="O8" s="357"/>
      <c r="P8" s="357" t="s">
        <v>950</v>
      </c>
      <c r="Q8" s="357" t="s">
        <v>948</v>
      </c>
      <c r="R8" s="357" t="s">
        <v>949</v>
      </c>
      <c r="T8" s="363" t="s">
        <v>59</v>
      </c>
      <c r="V8" s="318" t="s">
        <v>950</v>
      </c>
      <c r="W8" s="318" t="s">
        <v>948</v>
      </c>
      <c r="X8" s="318" t="s">
        <v>949</v>
      </c>
    </row>
    <row r="9" spans="1:24">
      <c r="A9" s="25">
        <v>1</v>
      </c>
      <c r="B9" s="1">
        <v>1</v>
      </c>
      <c r="C9" s="122">
        <v>0</v>
      </c>
      <c r="D9" s="25" t="s">
        <v>123</v>
      </c>
      <c r="E9" s="25"/>
      <c r="F9" s="265">
        <f>F60+F111</f>
        <v>365.92533478527338</v>
      </c>
      <c r="H9" s="296">
        <f>H60+H111</f>
        <v>724.87511637640887</v>
      </c>
      <c r="I9" s="296">
        <f>I60+I111</f>
        <v>384.88367903261008</v>
      </c>
      <c r="J9" s="296">
        <f>J60+J111</f>
        <v>4213.4634336201516</v>
      </c>
      <c r="L9" s="301">
        <f>L60+L111</f>
        <v>152.71186493085577</v>
      </c>
      <c r="M9" s="301">
        <f>M60+M111</f>
        <v>46.724323224143141</v>
      </c>
      <c r="N9" s="301">
        <f>N60+N111</f>
        <v>166.48914663027446</v>
      </c>
      <c r="P9" s="369">
        <f>L9/($L9+$M9+$N9)</f>
        <v>0.41733066943962155</v>
      </c>
      <c r="Q9" s="369">
        <f t="shared" ref="Q9:R9" si="0">M9/($L9+$M9+$N9)</f>
        <v>0.12768813411501334</v>
      </c>
      <c r="R9" s="369">
        <f t="shared" si="0"/>
        <v>0.45498119644536511</v>
      </c>
      <c r="T9" s="333">
        <f>T60+T111</f>
        <v>0</v>
      </c>
      <c r="V9" s="296">
        <f>V60+V111</f>
        <v>572.1632514455531</v>
      </c>
      <c r="W9" s="296">
        <f t="shared" ref="W9:X9" si="1">W60+W111</f>
        <v>338.1593558084669</v>
      </c>
      <c r="X9" s="296">
        <f t="shared" si="1"/>
        <v>4046.9742869898773</v>
      </c>
    </row>
    <row r="10" spans="1:24">
      <c r="A10" s="25">
        <v>7</v>
      </c>
      <c r="B10" s="1">
        <v>1</v>
      </c>
      <c r="C10" s="122">
        <v>0</v>
      </c>
      <c r="D10" s="25" t="s">
        <v>1072</v>
      </c>
      <c r="E10" s="25"/>
      <c r="F10" s="265">
        <f t="shared" ref="F10:F58" si="2">F61+F112</f>
        <v>992.60642276032331</v>
      </c>
      <c r="H10" s="296">
        <f t="shared" ref="H10:I58" si="3">H61+H112</f>
        <v>1239.3795358025991</v>
      </c>
      <c r="I10" s="296">
        <f t="shared" si="3"/>
        <v>918.74781151008347</v>
      </c>
      <c r="J10" s="296">
        <f t="shared" ref="J10" si="4">J61+J112</f>
        <v>6966.1263274864295</v>
      </c>
      <c r="L10" s="301">
        <f t="shared" ref="L10:M58" si="5">L61+L112</f>
        <v>316.22816119105568</v>
      </c>
      <c r="M10" s="301">
        <f t="shared" si="5"/>
        <v>142.37178659819222</v>
      </c>
      <c r="N10" s="301">
        <f t="shared" ref="N10" si="6">N61+N112</f>
        <v>534.00647497107536</v>
      </c>
      <c r="P10" s="369">
        <f t="shared" ref="P10:P73" si="7">L10/($L10+$M10+$N10)</f>
        <v>0.31858363389555938</v>
      </c>
      <c r="Q10" s="369">
        <f t="shared" ref="Q10:Q73" si="8">M10/($L10+$M10+$N10)</f>
        <v>0.14343226412163726</v>
      </c>
      <c r="R10" s="369">
        <f t="shared" ref="R10:R73" si="9">N10/($L10+$M10+$N10)</f>
        <v>0.53798410198280333</v>
      </c>
      <c r="T10" s="333">
        <f t="shared" ref="T10:T58" si="10">T61+T112</f>
        <v>5.6843418860808015E-14</v>
      </c>
      <c r="V10" s="296">
        <f t="shared" ref="V10:X10" si="11">V61+V112</f>
        <v>923.15137461154336</v>
      </c>
      <c r="W10" s="296">
        <f t="shared" si="11"/>
        <v>776.37602491189125</v>
      </c>
      <c r="X10" s="296">
        <f t="shared" si="11"/>
        <v>6432.1198525153541</v>
      </c>
    </row>
    <row r="11" spans="1:24">
      <c r="A11" s="25">
        <v>26</v>
      </c>
      <c r="B11" s="1">
        <v>1</v>
      </c>
      <c r="C11" s="122">
        <v>0</v>
      </c>
      <c r="D11" s="221" t="s">
        <v>1073</v>
      </c>
      <c r="E11" s="25"/>
      <c r="F11" s="265">
        <f t="shared" si="2"/>
        <v>1398.8861021492714</v>
      </c>
      <c r="H11" s="296">
        <f t="shared" si="3"/>
        <v>1734.0333022937264</v>
      </c>
      <c r="I11" s="296">
        <f t="shared" si="3"/>
        <v>1413.2108011166654</v>
      </c>
      <c r="J11" s="296">
        <f t="shared" ref="J11" si="12">J62+J113</f>
        <v>14005.342981422627</v>
      </c>
      <c r="L11" s="301">
        <f t="shared" si="5"/>
        <v>547.31677829792784</v>
      </c>
      <c r="M11" s="301">
        <f t="shared" si="5"/>
        <v>210.01596115328906</v>
      </c>
      <c r="N11" s="301">
        <f t="shared" ref="N11" si="13">N62+N113</f>
        <v>641.55336269805457</v>
      </c>
      <c r="P11" s="369">
        <f t="shared" si="7"/>
        <v>0.3912518520678856</v>
      </c>
      <c r="Q11" s="369">
        <f t="shared" si="8"/>
        <v>0.15013085113263838</v>
      </c>
      <c r="R11" s="369">
        <f t="shared" si="9"/>
        <v>0.45861729679947605</v>
      </c>
      <c r="T11" s="333">
        <f t="shared" si="10"/>
        <v>0</v>
      </c>
      <c r="V11" s="296">
        <f t="shared" ref="V11:X11" si="14">V62+V113</f>
        <v>1186.7165239957985</v>
      </c>
      <c r="W11" s="296">
        <f t="shared" si="14"/>
        <v>1203.1948399633764</v>
      </c>
      <c r="X11" s="296">
        <f t="shared" si="14"/>
        <v>13363.789618724571</v>
      </c>
    </row>
    <row r="12" spans="1:24">
      <c r="A12" s="25">
        <v>27</v>
      </c>
      <c r="B12" s="1">
        <v>1</v>
      </c>
      <c r="C12" s="122">
        <v>0</v>
      </c>
      <c r="D12" s="221" t="s">
        <v>1074</v>
      </c>
      <c r="E12" s="25"/>
      <c r="F12" s="265">
        <f t="shared" si="2"/>
        <v>507.11766650112315</v>
      </c>
      <c r="H12" s="296">
        <f t="shared" si="3"/>
        <v>714.6191737392744</v>
      </c>
      <c r="I12" s="296">
        <f t="shared" si="3"/>
        <v>306.982762916242</v>
      </c>
      <c r="J12" s="296">
        <f t="shared" ref="J12" si="15">J63+J114</f>
        <v>2984.8390723844077</v>
      </c>
      <c r="L12" s="301">
        <f t="shared" si="5"/>
        <v>187.97657734098615</v>
      </c>
      <c r="M12" s="301">
        <f t="shared" si="5"/>
        <v>70.915082114599016</v>
      </c>
      <c r="N12" s="301">
        <f t="shared" ref="N12" si="16">N63+N114</f>
        <v>248.22600704553798</v>
      </c>
      <c r="P12" s="369">
        <f t="shared" si="7"/>
        <v>0.37067645195233961</v>
      </c>
      <c r="Q12" s="369">
        <f t="shared" si="8"/>
        <v>0.13983950234642822</v>
      </c>
      <c r="R12" s="369">
        <f t="shared" si="9"/>
        <v>0.48948404570123216</v>
      </c>
      <c r="T12" s="333">
        <f t="shared" si="10"/>
        <v>2.8421709430404007E-14</v>
      </c>
      <c r="V12" s="296">
        <f t="shared" ref="V12:X12" si="17">V63+V114</f>
        <v>526.64259639828822</v>
      </c>
      <c r="W12" s="296">
        <f t="shared" si="17"/>
        <v>236.06768080164298</v>
      </c>
      <c r="X12" s="296">
        <f t="shared" si="17"/>
        <v>2736.61306533887</v>
      </c>
    </row>
    <row r="13" spans="1:24">
      <c r="A13" s="25">
        <v>34</v>
      </c>
      <c r="B13" s="1">
        <v>1</v>
      </c>
      <c r="C13" s="122">
        <v>0</v>
      </c>
      <c r="D13" s="221" t="s">
        <v>1075</v>
      </c>
      <c r="E13" s="25"/>
      <c r="F13" s="265">
        <f t="shared" si="2"/>
        <v>804.36449855552416</v>
      </c>
      <c r="H13" s="296">
        <f t="shared" si="3"/>
        <v>1334.2316669769466</v>
      </c>
      <c r="I13" s="296">
        <f t="shared" si="3"/>
        <v>936.12035057644823</v>
      </c>
      <c r="J13" s="296">
        <f t="shared" ref="J13" si="18">J64+J115</f>
        <v>12709.294724286727</v>
      </c>
      <c r="L13" s="301">
        <f t="shared" si="5"/>
        <v>412.44979098736457</v>
      </c>
      <c r="M13" s="301">
        <f t="shared" si="5"/>
        <v>59.536210419529993</v>
      </c>
      <c r="N13" s="301">
        <f t="shared" ref="N13" si="19">N64+N115</f>
        <v>332.37849714862955</v>
      </c>
      <c r="P13" s="369">
        <f t="shared" si="7"/>
        <v>0.51276478726751484</v>
      </c>
      <c r="Q13" s="369">
        <f t="shared" si="8"/>
        <v>7.4016457124158247E-2</v>
      </c>
      <c r="R13" s="369">
        <f t="shared" si="9"/>
        <v>0.41321875560832694</v>
      </c>
      <c r="T13" s="333">
        <f t="shared" si="10"/>
        <v>0</v>
      </c>
      <c r="V13" s="296">
        <f t="shared" ref="V13:X13" si="20">V64+V115</f>
        <v>921.78187598958198</v>
      </c>
      <c r="W13" s="296">
        <f t="shared" si="20"/>
        <v>876.58414015691824</v>
      </c>
      <c r="X13" s="296">
        <f t="shared" si="20"/>
        <v>12376.916227138097</v>
      </c>
    </row>
    <row r="14" spans="1:24">
      <c r="A14" s="25">
        <v>37</v>
      </c>
      <c r="B14" s="1">
        <v>1</v>
      </c>
      <c r="C14" s="122">
        <v>0</v>
      </c>
      <c r="D14" s="221" t="s">
        <v>486</v>
      </c>
      <c r="E14" s="25"/>
      <c r="F14" s="265">
        <f t="shared" si="2"/>
        <v>10253.026923383286</v>
      </c>
      <c r="H14" s="296">
        <f t="shared" si="3"/>
        <v>24080.935210473905</v>
      </c>
      <c r="I14" s="296">
        <f t="shared" si="3"/>
        <v>8229.2065942185091</v>
      </c>
      <c r="J14" s="296">
        <f t="shared" ref="J14" si="21">J65+J116</f>
        <v>60346.932940690349</v>
      </c>
      <c r="L14" s="301">
        <f t="shared" si="5"/>
        <v>6549.7307798128695</v>
      </c>
      <c r="M14" s="301">
        <f t="shared" si="5"/>
        <v>392.11754159714383</v>
      </c>
      <c r="N14" s="301">
        <f t="shared" ref="N14" si="22">N65+N116</f>
        <v>3311.1786019732717</v>
      </c>
      <c r="P14" s="369">
        <f t="shared" si="7"/>
        <v>0.63880947828932411</v>
      </c>
      <c r="Q14" s="369">
        <f t="shared" si="8"/>
        <v>3.8244076069172482E-2</v>
      </c>
      <c r="R14" s="369">
        <f t="shared" si="9"/>
        <v>0.32294644564150349</v>
      </c>
      <c r="T14" s="333">
        <f t="shared" si="10"/>
        <v>1.8189894035458565E-12</v>
      </c>
      <c r="V14" s="296">
        <f t="shared" ref="V14:X14" si="23">V65+V116</f>
        <v>17531.204430661033</v>
      </c>
      <c r="W14" s="296">
        <f t="shared" si="23"/>
        <v>7837.0890526213652</v>
      </c>
      <c r="X14" s="296">
        <f t="shared" si="23"/>
        <v>57035.754338717074</v>
      </c>
    </row>
    <row r="15" spans="1:24">
      <c r="A15" s="25">
        <v>10</v>
      </c>
      <c r="B15" s="1">
        <v>2</v>
      </c>
      <c r="C15" s="122">
        <v>0</v>
      </c>
      <c r="D15" s="25" t="s">
        <v>448</v>
      </c>
      <c r="E15" s="25"/>
      <c r="F15" s="265">
        <f t="shared" si="2"/>
        <v>1617.51350565131</v>
      </c>
      <c r="H15" s="296">
        <f t="shared" si="3"/>
        <v>1223.7579257712746</v>
      </c>
      <c r="I15" s="296">
        <f t="shared" si="3"/>
        <v>1259.881280126421</v>
      </c>
      <c r="J15" s="296">
        <f t="shared" ref="J15" si="24">J66+J117</f>
        <v>10056.741479607193</v>
      </c>
      <c r="L15" s="301">
        <f t="shared" si="5"/>
        <v>445.8472874435223</v>
      </c>
      <c r="M15" s="301">
        <f t="shared" si="5"/>
        <v>264.25293450035338</v>
      </c>
      <c r="N15" s="301">
        <f t="shared" ref="N15" si="25">N66+N117</f>
        <v>907.41328370743418</v>
      </c>
      <c r="P15" s="369">
        <f t="shared" si="7"/>
        <v>0.27563744344996793</v>
      </c>
      <c r="Q15" s="369">
        <f t="shared" si="8"/>
        <v>0.16336984734723989</v>
      </c>
      <c r="R15" s="369">
        <f t="shared" si="9"/>
        <v>0.56099270920279209</v>
      </c>
      <c r="T15" s="333">
        <f t="shared" si="10"/>
        <v>0</v>
      </c>
      <c r="V15" s="296">
        <f t="shared" ref="V15:X15" si="26">V66+V117</f>
        <v>777.91063832775239</v>
      </c>
      <c r="W15" s="296">
        <f t="shared" si="26"/>
        <v>995.62834562606758</v>
      </c>
      <c r="X15" s="296">
        <f t="shared" si="26"/>
        <v>9149.3281958997577</v>
      </c>
    </row>
    <row r="16" spans="1:24">
      <c r="A16" s="25">
        <v>14</v>
      </c>
      <c r="B16" s="1">
        <v>2</v>
      </c>
      <c r="C16" s="122">
        <v>0</v>
      </c>
      <c r="D16" s="25" t="s">
        <v>649</v>
      </c>
      <c r="E16" s="25"/>
      <c r="F16" s="265">
        <f t="shared" si="2"/>
        <v>2098.6531301424193</v>
      </c>
      <c r="H16" s="296">
        <f t="shared" si="3"/>
        <v>2311.2920271262892</v>
      </c>
      <c r="I16" s="296">
        <f t="shared" si="3"/>
        <v>1465.4598102262707</v>
      </c>
      <c r="J16" s="296">
        <f t="shared" ref="J16" si="27">J67+J118</f>
        <v>17016.278423080759</v>
      </c>
      <c r="L16" s="301">
        <f t="shared" si="5"/>
        <v>865.48214036898344</v>
      </c>
      <c r="M16" s="301">
        <f t="shared" si="5"/>
        <v>236.31741588971647</v>
      </c>
      <c r="N16" s="301">
        <f t="shared" ref="N16" si="28">N67+N118</f>
        <v>996.85357388371926</v>
      </c>
      <c r="P16" s="369">
        <f t="shared" si="7"/>
        <v>0.41239885140535343</v>
      </c>
      <c r="Q16" s="369">
        <f t="shared" si="8"/>
        <v>0.11260432345657781</v>
      </c>
      <c r="R16" s="369">
        <f t="shared" si="9"/>
        <v>0.47499682513806868</v>
      </c>
      <c r="T16" s="333">
        <f t="shared" si="10"/>
        <v>0</v>
      </c>
      <c r="V16" s="296">
        <f t="shared" ref="V16:X16" si="29">V67+V118</f>
        <v>1445.8098867573058</v>
      </c>
      <c r="W16" s="296">
        <f t="shared" si="29"/>
        <v>1229.1423943365544</v>
      </c>
      <c r="X16" s="296">
        <f t="shared" si="29"/>
        <v>16019.424849197043</v>
      </c>
    </row>
    <row r="17" spans="1:24">
      <c r="A17" s="25">
        <v>28</v>
      </c>
      <c r="B17" s="1">
        <v>2</v>
      </c>
      <c r="C17" s="122">
        <v>0</v>
      </c>
      <c r="D17" s="221" t="s">
        <v>250</v>
      </c>
      <c r="E17" s="25"/>
      <c r="F17" s="265">
        <f t="shared" si="2"/>
        <v>729.47536890410674</v>
      </c>
      <c r="H17" s="296">
        <f t="shared" si="3"/>
        <v>1484.2773033106678</v>
      </c>
      <c r="I17" s="296">
        <f t="shared" si="3"/>
        <v>774.38129020272265</v>
      </c>
      <c r="J17" s="296">
        <f t="shared" ref="J17" si="30">J68+J119</f>
        <v>20663.950900059077</v>
      </c>
      <c r="L17" s="301">
        <f t="shared" si="5"/>
        <v>391.25988920120335</v>
      </c>
      <c r="M17" s="301">
        <f t="shared" si="5"/>
        <v>42.626789470675419</v>
      </c>
      <c r="N17" s="301">
        <f t="shared" ref="N17" si="31">N68+N119</f>
        <v>295.58869023222792</v>
      </c>
      <c r="P17" s="369">
        <f t="shared" si="7"/>
        <v>0.53635791677105471</v>
      </c>
      <c r="Q17" s="369">
        <f t="shared" si="8"/>
        <v>5.8434857827638222E-2</v>
      </c>
      <c r="R17" s="369">
        <f t="shared" si="9"/>
        <v>0.40520722540130694</v>
      </c>
      <c r="T17" s="333">
        <f t="shared" si="10"/>
        <v>0</v>
      </c>
      <c r="V17" s="296">
        <f t="shared" ref="V17:X17" si="32">V68+V119</f>
        <v>1093.0174141094644</v>
      </c>
      <c r="W17" s="296">
        <f t="shared" si="32"/>
        <v>731.75450073204729</v>
      </c>
      <c r="X17" s="296">
        <f t="shared" si="32"/>
        <v>20368.36220982685</v>
      </c>
    </row>
    <row r="18" spans="1:24">
      <c r="A18" s="25">
        <v>31</v>
      </c>
      <c r="B18" s="1">
        <v>2</v>
      </c>
      <c r="C18" s="122">
        <v>0</v>
      </c>
      <c r="D18" s="221" t="s">
        <v>134</v>
      </c>
      <c r="E18" s="25"/>
      <c r="F18" s="265">
        <f t="shared" si="2"/>
        <v>2816.7297626459654</v>
      </c>
      <c r="H18" s="296">
        <f t="shared" si="3"/>
        <v>2429.8065350912393</v>
      </c>
      <c r="I18" s="296">
        <f t="shared" si="3"/>
        <v>2085.5025239414017</v>
      </c>
      <c r="J18" s="296">
        <f t="shared" ref="J18" si="33">J69+J120</f>
        <v>21187.562933092868</v>
      </c>
      <c r="L18" s="301">
        <f t="shared" si="5"/>
        <v>1054.0303845549493</v>
      </c>
      <c r="M18" s="301">
        <f t="shared" si="5"/>
        <v>480.26740900743016</v>
      </c>
      <c r="N18" s="301">
        <f t="shared" ref="N18" si="34">N69+N120</f>
        <v>1282.431969083586</v>
      </c>
      <c r="P18" s="369">
        <f t="shared" si="7"/>
        <v>0.37420358833600692</v>
      </c>
      <c r="Q18" s="369">
        <f t="shared" si="8"/>
        <v>0.17050531981324293</v>
      </c>
      <c r="R18" s="369">
        <f t="shared" si="9"/>
        <v>0.45529109185075017</v>
      </c>
      <c r="T18" s="333">
        <f t="shared" si="10"/>
        <v>0</v>
      </c>
      <c r="V18" s="296">
        <f t="shared" ref="V18:X18" si="35">V69+V120</f>
        <v>1375.7761505362898</v>
      </c>
      <c r="W18" s="296">
        <f t="shared" si="35"/>
        <v>1605.2351149339715</v>
      </c>
      <c r="X18" s="296">
        <f t="shared" si="35"/>
        <v>19905.13096400928</v>
      </c>
    </row>
    <row r="19" spans="1:24">
      <c r="A19" s="25">
        <v>36</v>
      </c>
      <c r="B19" s="1">
        <v>2</v>
      </c>
      <c r="C19" s="122">
        <v>0</v>
      </c>
      <c r="D19" s="221" t="s">
        <v>613</v>
      </c>
      <c r="E19" s="25"/>
      <c r="F19" s="265">
        <f t="shared" si="2"/>
        <v>1653.112653138834</v>
      </c>
      <c r="H19" s="296">
        <f t="shared" si="3"/>
        <v>1322.7504872737527</v>
      </c>
      <c r="I19" s="296">
        <f t="shared" si="3"/>
        <v>1503.6504919851573</v>
      </c>
      <c r="J19" s="296">
        <f t="shared" ref="J19" si="36">J70+J121</f>
        <v>29956.085180839324</v>
      </c>
      <c r="L19" s="301">
        <f t="shared" si="5"/>
        <v>480.38761318046562</v>
      </c>
      <c r="M19" s="301">
        <f t="shared" si="5"/>
        <v>265.83937864924428</v>
      </c>
      <c r="N19" s="301">
        <f t="shared" ref="N19" si="37">N70+N121</f>
        <v>906.8856613091242</v>
      </c>
      <c r="P19" s="369">
        <f t="shared" si="7"/>
        <v>0.29059581164558485</v>
      </c>
      <c r="Q19" s="369">
        <f t="shared" si="8"/>
        <v>0.16081141121537237</v>
      </c>
      <c r="R19" s="369">
        <f t="shared" si="9"/>
        <v>0.54859277713904286</v>
      </c>
      <c r="T19" s="333">
        <f t="shared" si="10"/>
        <v>0</v>
      </c>
      <c r="V19" s="296">
        <f t="shared" ref="V19:X19" si="38">V70+V121</f>
        <v>842.36287409328702</v>
      </c>
      <c r="W19" s="296">
        <f t="shared" si="38"/>
        <v>1237.811113335913</v>
      </c>
      <c r="X19" s="296">
        <f t="shared" si="38"/>
        <v>29049.199519530201</v>
      </c>
    </row>
    <row r="20" spans="1:24">
      <c r="A20" s="25">
        <v>45</v>
      </c>
      <c r="B20" s="1">
        <v>2</v>
      </c>
      <c r="C20" s="122">
        <v>0</v>
      </c>
      <c r="D20" s="221" t="s">
        <v>797</v>
      </c>
      <c r="E20" s="25"/>
      <c r="F20" s="265">
        <f t="shared" si="2"/>
        <v>1091.04301586414</v>
      </c>
      <c r="H20" s="296">
        <f t="shared" si="3"/>
        <v>1639.7743433896951</v>
      </c>
      <c r="I20" s="296">
        <f t="shared" si="3"/>
        <v>777.10783940704482</v>
      </c>
      <c r="J20" s="296">
        <f t="shared" ref="J20" si="39">J71+J122</f>
        <v>16467.114708962123</v>
      </c>
      <c r="L20" s="301">
        <f t="shared" si="5"/>
        <v>482.86678624096498</v>
      </c>
      <c r="M20" s="301">
        <f t="shared" si="5"/>
        <v>140.60797698351294</v>
      </c>
      <c r="N20" s="301">
        <f t="shared" ref="N20" si="40">N71+N122</f>
        <v>467.56825263966209</v>
      </c>
      <c r="P20" s="369">
        <f t="shared" si="7"/>
        <v>0.44257355504770768</v>
      </c>
      <c r="Q20" s="369">
        <f t="shared" si="8"/>
        <v>0.12887482430942199</v>
      </c>
      <c r="R20" s="369">
        <f t="shared" si="9"/>
        <v>0.42855162064287033</v>
      </c>
      <c r="T20" s="333">
        <f t="shared" si="10"/>
        <v>0</v>
      </c>
      <c r="V20" s="296">
        <f t="shared" ref="V20:X20" si="41">V71+V122</f>
        <v>1156.9075571487301</v>
      </c>
      <c r="W20" s="296">
        <f t="shared" si="41"/>
        <v>636.49986242353191</v>
      </c>
      <c r="X20" s="296">
        <f t="shared" si="41"/>
        <v>15999.54645632246</v>
      </c>
    </row>
    <row r="21" spans="1:24">
      <c r="A21" s="25">
        <v>6</v>
      </c>
      <c r="B21" s="1">
        <v>3</v>
      </c>
      <c r="C21" s="122">
        <v>0</v>
      </c>
      <c r="D21" s="25" t="s">
        <v>798</v>
      </c>
      <c r="E21" s="25"/>
      <c r="F21" s="265">
        <f t="shared" si="2"/>
        <v>1911.8422916490574</v>
      </c>
      <c r="H21" s="296">
        <f t="shared" si="3"/>
        <v>1728.1288118523676</v>
      </c>
      <c r="I21" s="296">
        <f t="shared" si="3"/>
        <v>2641.476040365867</v>
      </c>
      <c r="J21" s="296">
        <f t="shared" ref="J21" si="42">J72+J123</f>
        <v>22756.361757928833</v>
      </c>
      <c r="L21" s="301">
        <f t="shared" si="5"/>
        <v>816.52876289506139</v>
      </c>
      <c r="M21" s="301">
        <f t="shared" si="5"/>
        <v>269.63958594085557</v>
      </c>
      <c r="N21" s="301">
        <f t="shared" ref="N21" si="43">N72+N123</f>
        <v>825.67394281314034</v>
      </c>
      <c r="P21" s="369">
        <f t="shared" si="7"/>
        <v>0.42709002016623743</v>
      </c>
      <c r="Q21" s="369">
        <f t="shared" si="8"/>
        <v>0.14103652122282445</v>
      </c>
      <c r="R21" s="369">
        <f t="shared" si="9"/>
        <v>0.43187345861093818</v>
      </c>
      <c r="T21" s="333">
        <f t="shared" si="10"/>
        <v>0</v>
      </c>
      <c r="V21" s="296">
        <f t="shared" ref="V21:X21" si="44">V72+V123</f>
        <v>911.60004895730606</v>
      </c>
      <c r="W21" s="296">
        <f t="shared" si="44"/>
        <v>2371.8364544250117</v>
      </c>
      <c r="X21" s="296">
        <f t="shared" si="44"/>
        <v>21930.687815115693</v>
      </c>
    </row>
    <row r="22" spans="1:24">
      <c r="A22" s="25">
        <v>15</v>
      </c>
      <c r="B22" s="1">
        <v>3</v>
      </c>
      <c r="C22" s="122">
        <v>0</v>
      </c>
      <c r="D22" s="25" t="s">
        <v>51</v>
      </c>
      <c r="E22" s="25"/>
      <c r="F22" s="265">
        <f t="shared" si="2"/>
        <v>943.47651220410353</v>
      </c>
      <c r="H22" s="296">
        <f t="shared" si="3"/>
        <v>1569.9068489010051</v>
      </c>
      <c r="I22" s="296">
        <f t="shared" si="3"/>
        <v>1331.7686272123085</v>
      </c>
      <c r="J22" s="296">
        <f t="shared" ref="J22" si="45">J73+J124</f>
        <v>14842.454459379118</v>
      </c>
      <c r="L22" s="301">
        <f t="shared" si="5"/>
        <v>411.77209845783267</v>
      </c>
      <c r="M22" s="301">
        <f t="shared" si="5"/>
        <v>116.59019311790362</v>
      </c>
      <c r="N22" s="301">
        <f t="shared" ref="N22" si="46">N73+N124</f>
        <v>415.11422062836726</v>
      </c>
      <c r="P22" s="369">
        <f t="shared" si="7"/>
        <v>0.43644128193066606</v>
      </c>
      <c r="Q22" s="369">
        <f t="shared" si="8"/>
        <v>0.12357508810212067</v>
      </c>
      <c r="R22" s="369">
        <f t="shared" si="9"/>
        <v>0.4399836299672133</v>
      </c>
      <c r="T22" s="333">
        <f t="shared" si="10"/>
        <v>0</v>
      </c>
      <c r="V22" s="296">
        <f t="shared" ref="V22:X22" si="47">V73+V124</f>
        <v>1158.1347504431724</v>
      </c>
      <c r="W22" s="296">
        <f t="shared" si="47"/>
        <v>1215.178434094405</v>
      </c>
      <c r="X22" s="296">
        <f t="shared" si="47"/>
        <v>14427.340238750752</v>
      </c>
    </row>
    <row r="23" spans="1:24">
      <c r="A23" s="25">
        <v>18</v>
      </c>
      <c r="B23" s="1">
        <v>3</v>
      </c>
      <c r="C23" s="122">
        <v>0</v>
      </c>
      <c r="D23" s="25" t="s">
        <v>782</v>
      </c>
      <c r="E23" s="25"/>
      <c r="F23" s="265">
        <f t="shared" si="2"/>
        <v>1224.9944980966934</v>
      </c>
      <c r="H23" s="296">
        <f t="shared" si="3"/>
        <v>1655.7960139559345</v>
      </c>
      <c r="I23" s="296">
        <f t="shared" si="3"/>
        <v>2117.4423558410126</v>
      </c>
      <c r="J23" s="296">
        <f t="shared" ref="J23" si="48">J74+J125</f>
        <v>17205.567764875967</v>
      </c>
      <c r="L23" s="301">
        <f t="shared" si="5"/>
        <v>534.61037465647541</v>
      </c>
      <c r="M23" s="301">
        <f t="shared" si="5"/>
        <v>152.90380238105567</v>
      </c>
      <c r="N23" s="301">
        <f t="shared" ref="N23" si="49">N74+N125</f>
        <v>537.48032105916229</v>
      </c>
      <c r="P23" s="369">
        <f t="shared" si="7"/>
        <v>0.43641859248112036</v>
      </c>
      <c r="Q23" s="369">
        <f t="shared" si="8"/>
        <v>0.12481999112536944</v>
      </c>
      <c r="R23" s="369">
        <f t="shared" si="9"/>
        <v>0.43876141639351018</v>
      </c>
      <c r="T23" s="333">
        <f t="shared" si="10"/>
        <v>1.1368683772161603E-13</v>
      </c>
      <c r="V23" s="296">
        <f t="shared" ref="V23:X23" si="50">V74+V125</f>
        <v>1121.1856392994591</v>
      </c>
      <c r="W23" s="296">
        <f t="shared" si="50"/>
        <v>1964.5385534599568</v>
      </c>
      <c r="X23" s="296">
        <f t="shared" si="50"/>
        <v>16668.087443816807</v>
      </c>
    </row>
    <row r="24" spans="1:24">
      <c r="A24" s="25">
        <v>24</v>
      </c>
      <c r="B24" s="1">
        <v>3</v>
      </c>
      <c r="C24" s="122">
        <v>0</v>
      </c>
      <c r="D24" s="221" t="s">
        <v>75</v>
      </c>
      <c r="E24" s="25"/>
      <c r="F24" s="265">
        <f t="shared" si="2"/>
        <v>8454.8147033485384</v>
      </c>
      <c r="H24" s="296">
        <f t="shared" si="3"/>
        <v>10965.984618907922</v>
      </c>
      <c r="I24" s="296">
        <f t="shared" si="3"/>
        <v>8419.6971263601881</v>
      </c>
      <c r="J24" s="296">
        <f t="shared" ref="J24" si="51">J75+J126</f>
        <v>56955.801250106008</v>
      </c>
      <c r="L24" s="301">
        <f t="shared" si="5"/>
        <v>4607.1045082259898</v>
      </c>
      <c r="M24" s="301">
        <f t="shared" si="5"/>
        <v>819.54111507374159</v>
      </c>
      <c r="N24" s="301">
        <f t="shared" ref="N24" si="52">N75+N126</f>
        <v>3028.1690800488068</v>
      </c>
      <c r="P24" s="369">
        <f t="shared" si="7"/>
        <v>0.54490898616634864</v>
      </c>
      <c r="Q24" s="369">
        <f t="shared" si="8"/>
        <v>9.6931883646032058E-2</v>
      </c>
      <c r="R24" s="369">
        <f t="shared" si="9"/>
        <v>0.3581591301876193</v>
      </c>
      <c r="T24" s="333">
        <f t="shared" si="10"/>
        <v>0</v>
      </c>
      <c r="V24" s="296">
        <f t="shared" ref="V24:X24" si="53">V75+V126</f>
        <v>6358.8801106819319</v>
      </c>
      <c r="W24" s="296">
        <f t="shared" si="53"/>
        <v>7600.1560112864463</v>
      </c>
      <c r="X24" s="296">
        <f t="shared" si="53"/>
        <v>53927.632170057201</v>
      </c>
    </row>
    <row r="25" spans="1:24">
      <c r="A25" s="25">
        <v>25</v>
      </c>
      <c r="B25" s="1">
        <v>3</v>
      </c>
      <c r="C25" s="122">
        <v>0</v>
      </c>
      <c r="D25" s="221" t="s">
        <v>262</v>
      </c>
      <c r="E25" s="25"/>
      <c r="F25" s="265">
        <f t="shared" si="2"/>
        <v>1692.8884610438924</v>
      </c>
      <c r="H25" s="296">
        <f t="shared" si="3"/>
        <v>2083.4566909155528</v>
      </c>
      <c r="I25" s="296">
        <f t="shared" si="3"/>
        <v>1933.2615420548395</v>
      </c>
      <c r="J25" s="296">
        <f t="shared" ref="J25" si="54">J76+J127</f>
        <v>14993.462505626016</v>
      </c>
      <c r="L25" s="301">
        <f t="shared" si="5"/>
        <v>815.54090613781705</v>
      </c>
      <c r="M25" s="301">
        <f t="shared" si="5"/>
        <v>206.04205387721953</v>
      </c>
      <c r="N25" s="301">
        <f t="shared" ref="N25" si="55">N76+N127</f>
        <v>671.30550102885582</v>
      </c>
      <c r="P25" s="369">
        <f t="shared" si="7"/>
        <v>0.481745209389003</v>
      </c>
      <c r="Q25" s="369">
        <f t="shared" si="8"/>
        <v>0.12171035400062152</v>
      </c>
      <c r="R25" s="369">
        <f t="shared" si="9"/>
        <v>0.39654443661037542</v>
      </c>
      <c r="T25" s="333">
        <f t="shared" si="10"/>
        <v>0</v>
      </c>
      <c r="V25" s="296">
        <f t="shared" ref="V25:X25" si="56">V76+V127</f>
        <v>1267.9157847777356</v>
      </c>
      <c r="W25" s="296">
        <f t="shared" si="56"/>
        <v>1727.21948817762</v>
      </c>
      <c r="X25" s="296">
        <f t="shared" si="56"/>
        <v>14322.15700459716</v>
      </c>
    </row>
    <row r="26" spans="1:24">
      <c r="A26" s="25">
        <v>40</v>
      </c>
      <c r="B26" s="1">
        <v>3</v>
      </c>
      <c r="C26" s="122">
        <v>0</v>
      </c>
      <c r="D26" s="221" t="s">
        <v>507</v>
      </c>
      <c r="E26" s="25"/>
      <c r="F26" s="265">
        <f t="shared" si="2"/>
        <v>1170.997876079746</v>
      </c>
      <c r="H26" s="296">
        <f t="shared" si="3"/>
        <v>2102.3412588640381</v>
      </c>
      <c r="I26" s="296">
        <f t="shared" si="3"/>
        <v>1649.8818888209942</v>
      </c>
      <c r="J26" s="296">
        <f t="shared" ref="J26" si="57">J77+J128</f>
        <v>15943.496355721778</v>
      </c>
      <c r="L26" s="301">
        <f t="shared" si="5"/>
        <v>591.56739946110179</v>
      </c>
      <c r="M26" s="301">
        <f t="shared" si="5"/>
        <v>142.58194612170024</v>
      </c>
      <c r="N26" s="301">
        <f t="shared" ref="N26" si="58">N77+N128</f>
        <v>436.84853049694402</v>
      </c>
      <c r="P26" s="369">
        <f t="shared" si="7"/>
        <v>0.50518229925535363</v>
      </c>
      <c r="Q26" s="369">
        <f t="shared" si="8"/>
        <v>0.12176106296540395</v>
      </c>
      <c r="R26" s="369">
        <f t="shared" si="9"/>
        <v>0.37305663777924242</v>
      </c>
      <c r="T26" s="333">
        <f t="shared" si="10"/>
        <v>0</v>
      </c>
      <c r="V26" s="296">
        <f t="shared" ref="V26:X26" si="59">V77+V128</f>
        <v>1510.7738594029363</v>
      </c>
      <c r="W26" s="296">
        <f t="shared" si="59"/>
        <v>1507.2999426992938</v>
      </c>
      <c r="X26" s="296">
        <f t="shared" si="59"/>
        <v>15506.647825224834</v>
      </c>
    </row>
    <row r="27" spans="1:24">
      <c r="A27" s="25">
        <v>43</v>
      </c>
      <c r="B27" s="1">
        <v>3</v>
      </c>
      <c r="C27" s="122">
        <v>0</v>
      </c>
      <c r="D27" s="221" t="s">
        <v>719</v>
      </c>
      <c r="E27" s="25"/>
      <c r="F27" s="265">
        <f t="shared" si="2"/>
        <v>1658.7843765922048</v>
      </c>
      <c r="H27" s="296">
        <f t="shared" si="3"/>
        <v>1712.3150876997151</v>
      </c>
      <c r="I27" s="296">
        <f t="shared" si="3"/>
        <v>1907.2135368800205</v>
      </c>
      <c r="J27" s="296">
        <f t="shared" ref="J27" si="60">J78+J129</f>
        <v>18028.28350548957</v>
      </c>
      <c r="L27" s="301">
        <f t="shared" si="5"/>
        <v>566.44344738804807</v>
      </c>
      <c r="M27" s="301">
        <f t="shared" si="5"/>
        <v>250.55424106266446</v>
      </c>
      <c r="N27" s="301">
        <f t="shared" ref="N27" si="61">N78+N129</f>
        <v>841.78668814149216</v>
      </c>
      <c r="P27" s="369">
        <f t="shared" si="7"/>
        <v>0.34148106009519186</v>
      </c>
      <c r="Q27" s="369">
        <f t="shared" si="8"/>
        <v>0.15104690193513962</v>
      </c>
      <c r="R27" s="369">
        <f t="shared" si="9"/>
        <v>0.50747203796966844</v>
      </c>
      <c r="T27" s="333">
        <f t="shared" si="10"/>
        <v>0</v>
      </c>
      <c r="V27" s="296">
        <f t="shared" ref="V27:X27" si="62">V78+V129</f>
        <v>1145.8716403116671</v>
      </c>
      <c r="W27" s="296">
        <f t="shared" si="62"/>
        <v>1656.659295817356</v>
      </c>
      <c r="X27" s="296">
        <f t="shared" si="62"/>
        <v>17186.496817348074</v>
      </c>
    </row>
    <row r="28" spans="1:24">
      <c r="A28" s="25">
        <v>50</v>
      </c>
      <c r="B28" s="1">
        <v>3</v>
      </c>
      <c r="C28" s="122">
        <v>0</v>
      </c>
      <c r="D28" s="221" t="s">
        <v>799</v>
      </c>
      <c r="E28" s="25"/>
      <c r="F28" s="265">
        <f t="shared" si="2"/>
        <v>1460.8462844693727</v>
      </c>
      <c r="H28" s="296">
        <f t="shared" si="3"/>
        <v>1895.3135809443565</v>
      </c>
      <c r="I28" s="296">
        <f t="shared" si="3"/>
        <v>2375.3506053163333</v>
      </c>
      <c r="J28" s="296">
        <f t="shared" ref="J28" si="63">J79+J130</f>
        <v>20337.69734071194</v>
      </c>
      <c r="L28" s="301">
        <f t="shared" si="5"/>
        <v>631.7170919102615</v>
      </c>
      <c r="M28" s="301">
        <f t="shared" si="5"/>
        <v>175.34206450291376</v>
      </c>
      <c r="N28" s="301">
        <f t="shared" ref="N28" si="64">N79+N130</f>
        <v>653.78712805619739</v>
      </c>
      <c r="P28" s="369">
        <f t="shared" si="7"/>
        <v>0.43243228163442388</v>
      </c>
      <c r="Q28" s="369">
        <f t="shared" si="8"/>
        <v>0.12002773075238628</v>
      </c>
      <c r="R28" s="369">
        <f t="shared" si="9"/>
        <v>0.4475399876131898</v>
      </c>
      <c r="T28" s="333">
        <f t="shared" si="10"/>
        <v>0</v>
      </c>
      <c r="V28" s="296">
        <f t="shared" ref="V28:X28" si="65">V79+V130</f>
        <v>1263.5964890340952</v>
      </c>
      <c r="W28" s="296">
        <f t="shared" si="65"/>
        <v>2200.0085408134196</v>
      </c>
      <c r="X28" s="296">
        <f t="shared" si="65"/>
        <v>19683.910212655745</v>
      </c>
    </row>
    <row r="29" spans="1:24">
      <c r="A29" s="25">
        <v>9</v>
      </c>
      <c r="B29" s="1">
        <v>4</v>
      </c>
      <c r="C29" s="122">
        <v>0</v>
      </c>
      <c r="D29" s="25" t="s">
        <v>800</v>
      </c>
      <c r="E29" s="25"/>
      <c r="F29" s="265">
        <f t="shared" si="2"/>
        <v>1744.0446756999024</v>
      </c>
      <c r="H29" s="296">
        <f t="shared" si="3"/>
        <v>2199.5340571759489</v>
      </c>
      <c r="I29" s="296">
        <f t="shared" si="3"/>
        <v>1868.691900238204</v>
      </c>
      <c r="J29" s="296">
        <f t="shared" ref="J29" si="66">J80+J131</f>
        <v>14141.200852566852</v>
      </c>
      <c r="L29" s="301">
        <f t="shared" si="5"/>
        <v>700.40297564566561</v>
      </c>
      <c r="M29" s="301">
        <f t="shared" si="5"/>
        <v>208.27825294573597</v>
      </c>
      <c r="N29" s="301">
        <f t="shared" ref="N29" si="67">N80+N131</f>
        <v>835.36344710850085</v>
      </c>
      <c r="P29" s="369">
        <f t="shared" si="7"/>
        <v>0.40159692317777751</v>
      </c>
      <c r="Q29" s="369">
        <f t="shared" si="8"/>
        <v>0.11942254452980217</v>
      </c>
      <c r="R29" s="369">
        <f t="shared" si="9"/>
        <v>0.47898053229242032</v>
      </c>
      <c r="T29" s="333">
        <f t="shared" si="10"/>
        <v>0</v>
      </c>
      <c r="V29" s="296">
        <f t="shared" ref="V29:X29" si="68">V80+V131</f>
        <v>1499.1310815302832</v>
      </c>
      <c r="W29" s="296">
        <f t="shared" si="68"/>
        <v>1660.4136472924679</v>
      </c>
      <c r="X29" s="296">
        <f t="shared" si="68"/>
        <v>13305.837405458351</v>
      </c>
    </row>
    <row r="30" spans="1:24">
      <c r="A30" s="25">
        <v>20</v>
      </c>
      <c r="B30" s="1">
        <v>4</v>
      </c>
      <c r="C30" s="122">
        <v>0</v>
      </c>
      <c r="D30" s="222" t="s">
        <v>601</v>
      </c>
      <c r="E30" s="25"/>
      <c r="F30" s="265">
        <f t="shared" si="2"/>
        <v>1589.0651677638778</v>
      </c>
      <c r="H30" s="296">
        <f t="shared" si="3"/>
        <v>2442.8407801973872</v>
      </c>
      <c r="I30" s="296">
        <f t="shared" si="3"/>
        <v>2317.6762728969652</v>
      </c>
      <c r="J30" s="296">
        <f t="shared" ref="J30" si="69">J81+J132</f>
        <v>17464.385171368915</v>
      </c>
      <c r="L30" s="301">
        <f t="shared" si="5"/>
        <v>787.0348829538159</v>
      </c>
      <c r="M30" s="301">
        <f t="shared" si="5"/>
        <v>172.873316262385</v>
      </c>
      <c r="N30" s="301">
        <f t="shared" ref="N30" si="70">N81+N132</f>
        <v>629.1569685476768</v>
      </c>
      <c r="P30" s="369">
        <f t="shared" si="7"/>
        <v>0.49528169071966149</v>
      </c>
      <c r="Q30" s="369">
        <f t="shared" si="8"/>
        <v>0.10878931825410988</v>
      </c>
      <c r="R30" s="369">
        <f t="shared" si="9"/>
        <v>0.39592899102622858</v>
      </c>
      <c r="T30" s="333">
        <f t="shared" si="10"/>
        <v>1.1368683772161603E-13</v>
      </c>
      <c r="V30" s="296">
        <f t="shared" ref="V30:X30" si="71">V81+V132</f>
        <v>1655.8058972435715</v>
      </c>
      <c r="W30" s="296">
        <f t="shared" si="71"/>
        <v>2144.8029566345804</v>
      </c>
      <c r="X30" s="296">
        <f t="shared" si="71"/>
        <v>16835.228202821236</v>
      </c>
    </row>
    <row r="31" spans="1:24">
      <c r="A31" s="25">
        <v>29</v>
      </c>
      <c r="B31" s="1">
        <v>4</v>
      </c>
      <c r="C31" s="122">
        <v>0</v>
      </c>
      <c r="D31" s="221" t="s">
        <v>251</v>
      </c>
      <c r="E31" s="25"/>
      <c r="F31" s="265">
        <f t="shared" si="2"/>
        <v>1686.1072830374603</v>
      </c>
      <c r="H31" s="296">
        <f t="shared" si="3"/>
        <v>2533.5581971440388</v>
      </c>
      <c r="I31" s="296">
        <f t="shared" si="3"/>
        <v>2896.4942223492912</v>
      </c>
      <c r="J31" s="296">
        <f t="shared" ref="J31" si="72">J82+J133</f>
        <v>26554.783390792145</v>
      </c>
      <c r="L31" s="301">
        <f t="shared" si="5"/>
        <v>826.96542628466943</v>
      </c>
      <c r="M31" s="301">
        <f t="shared" si="5"/>
        <v>148.78868130409069</v>
      </c>
      <c r="N31" s="301">
        <f t="shared" ref="N31" si="73">N82+N133</f>
        <v>710.35317544870009</v>
      </c>
      <c r="P31" s="369">
        <f t="shared" si="7"/>
        <v>0.49045836798410697</v>
      </c>
      <c r="Q31" s="369">
        <f t="shared" si="8"/>
        <v>8.8243899306367599E-2</v>
      </c>
      <c r="R31" s="369">
        <f t="shared" si="9"/>
        <v>0.42129773270952547</v>
      </c>
      <c r="T31" s="333">
        <f t="shared" si="10"/>
        <v>0</v>
      </c>
      <c r="V31" s="296">
        <f t="shared" ref="V31:X31" si="74">V82+V133</f>
        <v>1706.5927708593695</v>
      </c>
      <c r="W31" s="296">
        <f t="shared" si="74"/>
        <v>2747.7055410452003</v>
      </c>
      <c r="X31" s="296">
        <f t="shared" si="74"/>
        <v>25844.430215343447</v>
      </c>
    </row>
    <row r="32" spans="1:24">
      <c r="A32" s="25">
        <v>30</v>
      </c>
      <c r="B32" s="1">
        <v>4</v>
      </c>
      <c r="C32" s="122">
        <v>0</v>
      </c>
      <c r="D32" s="221" t="s">
        <v>801</v>
      </c>
      <c r="E32" s="25"/>
      <c r="F32" s="265">
        <f t="shared" si="2"/>
        <v>1128.9198510072929</v>
      </c>
      <c r="H32" s="296">
        <f t="shared" si="3"/>
        <v>1459.7422157346255</v>
      </c>
      <c r="I32" s="296">
        <f t="shared" si="3"/>
        <v>957.16131277624936</v>
      </c>
      <c r="J32" s="296">
        <f t="shared" ref="J32" si="75">J83+J134</f>
        <v>10883.850082307121</v>
      </c>
      <c r="L32" s="301">
        <f t="shared" si="5"/>
        <v>486.32825820438217</v>
      </c>
      <c r="M32" s="301">
        <f t="shared" si="5"/>
        <v>124.55670031587459</v>
      </c>
      <c r="N32" s="301">
        <f t="shared" ref="N32" si="76">N83+N134</f>
        <v>518.03489248703613</v>
      </c>
      <c r="P32" s="369">
        <f t="shared" si="7"/>
        <v>0.43079077559886086</v>
      </c>
      <c r="Q32" s="369">
        <f t="shared" si="8"/>
        <v>0.11033263362738933</v>
      </c>
      <c r="R32" s="369">
        <f t="shared" si="9"/>
        <v>0.45887659077374982</v>
      </c>
      <c r="T32" s="333">
        <f t="shared" si="10"/>
        <v>0</v>
      </c>
      <c r="V32" s="296">
        <f t="shared" ref="V32:X32" si="77">V83+V134</f>
        <v>973.41395753024312</v>
      </c>
      <c r="W32" s="296">
        <f t="shared" si="77"/>
        <v>832.60461246037471</v>
      </c>
      <c r="X32" s="296">
        <f t="shared" si="77"/>
        <v>10365.815189820085</v>
      </c>
    </row>
    <row r="33" spans="1:24">
      <c r="A33" s="25">
        <v>35</v>
      </c>
      <c r="B33" s="1">
        <v>4</v>
      </c>
      <c r="C33" s="122">
        <v>0</v>
      </c>
      <c r="D33" s="221" t="s">
        <v>485</v>
      </c>
      <c r="E33" s="25"/>
      <c r="F33" s="265">
        <f t="shared" si="2"/>
        <v>1367.3058963208009</v>
      </c>
      <c r="H33" s="296">
        <f t="shared" si="3"/>
        <v>1884.165903308555</v>
      </c>
      <c r="I33" s="296">
        <f t="shared" si="3"/>
        <v>1661.1671621159335</v>
      </c>
      <c r="J33" s="296">
        <f t="shared" ref="J33" si="78">J84+J135</f>
        <v>13774.237294021421</v>
      </c>
      <c r="L33" s="301">
        <f t="shared" si="5"/>
        <v>629.60598670415675</v>
      </c>
      <c r="M33" s="301">
        <f t="shared" si="5"/>
        <v>190.45409527454802</v>
      </c>
      <c r="N33" s="301">
        <f t="shared" ref="N33" si="79">N84+N135</f>
        <v>547.2458143420962</v>
      </c>
      <c r="P33" s="369">
        <f t="shared" si="7"/>
        <v>0.46047193126155944</v>
      </c>
      <c r="Q33" s="369">
        <f t="shared" si="8"/>
        <v>0.13929150440075569</v>
      </c>
      <c r="R33" s="369">
        <f t="shared" si="9"/>
        <v>0.40023656433768495</v>
      </c>
      <c r="T33" s="333">
        <f t="shared" si="10"/>
        <v>0</v>
      </c>
      <c r="V33" s="296">
        <f t="shared" ref="V33:X33" si="80">V84+V135</f>
        <v>1254.5599166043983</v>
      </c>
      <c r="W33" s="296">
        <f t="shared" si="80"/>
        <v>1470.7130668413854</v>
      </c>
      <c r="X33" s="296">
        <f t="shared" si="80"/>
        <v>13226.991479679324</v>
      </c>
    </row>
    <row r="34" spans="1:24">
      <c r="A34" s="25">
        <v>38</v>
      </c>
      <c r="B34" s="1">
        <v>4</v>
      </c>
      <c r="C34" s="122">
        <v>0</v>
      </c>
      <c r="D34" s="221" t="s">
        <v>487</v>
      </c>
      <c r="E34" s="25"/>
      <c r="F34" s="265">
        <f t="shared" si="2"/>
        <v>2172.5709171419717</v>
      </c>
      <c r="H34" s="296">
        <f t="shared" si="3"/>
        <v>2712.5937702541114</v>
      </c>
      <c r="I34" s="296">
        <f t="shared" si="3"/>
        <v>2354.001728035767</v>
      </c>
      <c r="J34" s="296">
        <f t="shared" ref="J34" si="81">J85+J136</f>
        <v>40577.416559187724</v>
      </c>
      <c r="L34" s="301">
        <f t="shared" si="5"/>
        <v>977.51161617274101</v>
      </c>
      <c r="M34" s="301">
        <f t="shared" si="5"/>
        <v>211.21189239721559</v>
      </c>
      <c r="N34" s="301">
        <f t="shared" ref="N34" si="82">N85+N136</f>
        <v>983.84740857201496</v>
      </c>
      <c r="P34" s="369">
        <f t="shared" si="7"/>
        <v>0.4499331223022458</v>
      </c>
      <c r="Q34" s="369">
        <f t="shared" si="8"/>
        <v>9.7217490453690658E-2</v>
      </c>
      <c r="R34" s="369">
        <f t="shared" si="9"/>
        <v>0.45284938724406354</v>
      </c>
      <c r="T34" s="333">
        <f t="shared" si="10"/>
        <v>0</v>
      </c>
      <c r="V34" s="296">
        <f t="shared" ref="V34:X34" si="83">V85+V136</f>
        <v>1735.0821540813706</v>
      </c>
      <c r="W34" s="296">
        <f t="shared" si="83"/>
        <v>2142.7898356385513</v>
      </c>
      <c r="X34" s="296">
        <f t="shared" si="83"/>
        <v>39593.569150615702</v>
      </c>
    </row>
    <row r="35" spans="1:24">
      <c r="A35" s="25">
        <v>39</v>
      </c>
      <c r="B35" s="1">
        <v>4</v>
      </c>
      <c r="C35" s="122">
        <v>0</v>
      </c>
      <c r="D35" s="221" t="s">
        <v>488</v>
      </c>
      <c r="E35" s="25"/>
      <c r="F35" s="265">
        <f t="shared" si="2"/>
        <v>1348.6797359579286</v>
      </c>
      <c r="H35" s="296">
        <f t="shared" si="3"/>
        <v>1295.6597645243487</v>
      </c>
      <c r="I35" s="296">
        <f t="shared" si="3"/>
        <v>928.47316469327689</v>
      </c>
      <c r="J35" s="296">
        <f t="shared" ref="J35" si="84">J86+J137</f>
        <v>12517.688816635193</v>
      </c>
      <c r="L35" s="301">
        <f t="shared" si="5"/>
        <v>495.74547352298134</v>
      </c>
      <c r="M35" s="301">
        <f t="shared" si="5"/>
        <v>177.40464701623395</v>
      </c>
      <c r="N35" s="301">
        <f t="shared" ref="N35" si="85">N86+N137</f>
        <v>675.52961541871332</v>
      </c>
      <c r="P35" s="369">
        <f t="shared" si="7"/>
        <v>0.36757835111303688</v>
      </c>
      <c r="Q35" s="369">
        <f t="shared" si="8"/>
        <v>0.13153949176097654</v>
      </c>
      <c r="R35" s="369">
        <f t="shared" si="9"/>
        <v>0.5008821571259866</v>
      </c>
      <c r="T35" s="333">
        <f t="shared" si="10"/>
        <v>0</v>
      </c>
      <c r="V35" s="296">
        <f t="shared" ref="V35:X35" si="86">V86+V137</f>
        <v>799.91429100136747</v>
      </c>
      <c r="W35" s="296">
        <f t="shared" si="86"/>
        <v>751.06851767704291</v>
      </c>
      <c r="X35" s="296">
        <f t="shared" si="86"/>
        <v>11842.15920121648</v>
      </c>
    </row>
    <row r="36" spans="1:24">
      <c r="A36" s="25">
        <v>42</v>
      </c>
      <c r="B36" s="1">
        <v>4</v>
      </c>
      <c r="C36" s="122">
        <v>0</v>
      </c>
      <c r="D36" s="221" t="s">
        <v>576</v>
      </c>
      <c r="E36" s="25"/>
      <c r="F36" s="265">
        <f t="shared" si="2"/>
        <v>1712.902062719568</v>
      </c>
      <c r="H36" s="296">
        <f t="shared" si="3"/>
        <v>2282.0359903222106</v>
      </c>
      <c r="I36" s="296">
        <f t="shared" si="3"/>
        <v>2437.3116834836815</v>
      </c>
      <c r="J36" s="296">
        <f t="shared" ref="J36" si="87">J87+J138</f>
        <v>20590.532883366061</v>
      </c>
      <c r="L36" s="301">
        <f t="shared" si="5"/>
        <v>759.93429487967819</v>
      </c>
      <c r="M36" s="301">
        <f t="shared" si="5"/>
        <v>180.18807597548391</v>
      </c>
      <c r="N36" s="301">
        <f t="shared" ref="N36" si="88">N87+N138</f>
        <v>772.77969186440578</v>
      </c>
      <c r="P36" s="369">
        <f t="shared" si="7"/>
        <v>0.4436530911015038</v>
      </c>
      <c r="Q36" s="369">
        <f t="shared" si="8"/>
        <v>0.1051946167251384</v>
      </c>
      <c r="R36" s="369">
        <f t="shared" si="9"/>
        <v>0.45115229217335784</v>
      </c>
      <c r="T36" s="333">
        <f t="shared" si="10"/>
        <v>0</v>
      </c>
      <c r="V36" s="296">
        <f t="shared" ref="V36:X36" si="89">V87+V138</f>
        <v>1522.1016954425327</v>
      </c>
      <c r="W36" s="296">
        <f t="shared" si="89"/>
        <v>2257.1236075081974</v>
      </c>
      <c r="X36" s="296">
        <f t="shared" si="89"/>
        <v>19817.753191501655</v>
      </c>
    </row>
    <row r="37" spans="1:24">
      <c r="A37" s="25">
        <v>44</v>
      </c>
      <c r="B37" s="1">
        <v>4</v>
      </c>
      <c r="C37" s="122">
        <v>0</v>
      </c>
      <c r="D37" s="221" t="s">
        <v>433</v>
      </c>
      <c r="E37" s="25"/>
      <c r="F37" s="265">
        <f t="shared" si="2"/>
        <v>1358.5632096812762</v>
      </c>
      <c r="H37" s="296">
        <f t="shared" si="3"/>
        <v>1679.9777137625856</v>
      </c>
      <c r="I37" s="296">
        <f t="shared" si="3"/>
        <v>2158.5449744450621</v>
      </c>
      <c r="J37" s="296">
        <f t="shared" ref="J37" si="90">J88+J139</f>
        <v>19107.238839187339</v>
      </c>
      <c r="L37" s="301">
        <f t="shared" si="5"/>
        <v>552.92945907974331</v>
      </c>
      <c r="M37" s="301">
        <f t="shared" si="5"/>
        <v>180.41037471651799</v>
      </c>
      <c r="N37" s="301">
        <f t="shared" ref="N37" si="91">N88+N139</f>
        <v>625.223375885015</v>
      </c>
      <c r="P37" s="369">
        <f t="shared" si="7"/>
        <v>0.40699575488244122</v>
      </c>
      <c r="Q37" s="369">
        <f t="shared" si="8"/>
        <v>0.1327949803372365</v>
      </c>
      <c r="R37" s="369">
        <f t="shared" si="9"/>
        <v>0.46020926478032231</v>
      </c>
      <c r="T37" s="333">
        <f t="shared" si="10"/>
        <v>0</v>
      </c>
      <c r="V37" s="296">
        <f t="shared" ref="V37:X37" si="92">V88+V139</f>
        <v>1127.0482546828423</v>
      </c>
      <c r="W37" s="296">
        <f t="shared" si="92"/>
        <v>1978.1345997285441</v>
      </c>
      <c r="X37" s="296">
        <f t="shared" si="92"/>
        <v>18482.015463302323</v>
      </c>
    </row>
    <row r="38" spans="1:24">
      <c r="A38" s="25">
        <v>33</v>
      </c>
      <c r="B38" s="1">
        <v>5</v>
      </c>
      <c r="C38" s="122">
        <v>0</v>
      </c>
      <c r="D38" s="221" t="s">
        <v>608</v>
      </c>
      <c r="E38" s="25"/>
      <c r="F38" s="265">
        <f t="shared" si="2"/>
        <v>2929.1131455262534</v>
      </c>
      <c r="H38" s="296">
        <f t="shared" si="3"/>
        <v>3590.5648173619861</v>
      </c>
      <c r="I38" s="296">
        <f t="shared" si="3"/>
        <v>2818.3294408358238</v>
      </c>
      <c r="J38" s="296">
        <f t="shared" ref="J38" si="93">J89+J140</f>
        <v>49134.025544482334</v>
      </c>
      <c r="L38" s="301">
        <f t="shared" si="5"/>
        <v>1595.4444748728952</v>
      </c>
      <c r="M38" s="301">
        <f t="shared" si="5"/>
        <v>282.43276290453252</v>
      </c>
      <c r="N38" s="301">
        <f t="shared" ref="N38" si="94">N89+N140</f>
        <v>1051.2359077488256</v>
      </c>
      <c r="P38" s="369">
        <f t="shared" si="7"/>
        <v>0.54468516428246505</v>
      </c>
      <c r="Q38" s="369">
        <f t="shared" si="8"/>
        <v>9.6422619705183774E-2</v>
      </c>
      <c r="R38" s="369">
        <f t="shared" si="9"/>
        <v>0.35889221601235127</v>
      </c>
      <c r="T38" s="333">
        <f t="shared" si="10"/>
        <v>0</v>
      </c>
      <c r="V38" s="296">
        <f t="shared" ref="V38:X38" si="95">V89+V140</f>
        <v>1995.1203424890909</v>
      </c>
      <c r="W38" s="296">
        <f t="shared" si="95"/>
        <v>2535.8966779312914</v>
      </c>
      <c r="X38" s="296">
        <f t="shared" si="95"/>
        <v>48082.789636733505</v>
      </c>
    </row>
    <row r="39" spans="1:24">
      <c r="A39" s="25">
        <v>46</v>
      </c>
      <c r="B39" s="1">
        <v>5</v>
      </c>
      <c r="C39" s="122">
        <v>0</v>
      </c>
      <c r="D39" s="221" t="s">
        <v>201</v>
      </c>
      <c r="E39" s="25"/>
      <c r="F39" s="265">
        <f t="shared" si="2"/>
        <v>2923.8609750869564</v>
      </c>
      <c r="H39" s="296">
        <f t="shared" si="3"/>
        <v>4625.5843792056785</v>
      </c>
      <c r="I39" s="296">
        <f t="shared" si="3"/>
        <v>2982.5946832067348</v>
      </c>
      <c r="J39" s="296">
        <f t="shared" ref="J39" si="96">J90+J141</f>
        <v>28865.224415483899</v>
      </c>
      <c r="L39" s="301">
        <f t="shared" si="5"/>
        <v>1625.7630501544193</v>
      </c>
      <c r="M39" s="301">
        <f t="shared" si="5"/>
        <v>192.76375539398612</v>
      </c>
      <c r="N39" s="301">
        <f t="shared" ref="N39" si="97">N90+N141</f>
        <v>1105.3341695385509</v>
      </c>
      <c r="P39" s="369">
        <f t="shared" si="7"/>
        <v>0.55603295232122607</v>
      </c>
      <c r="Q39" s="369">
        <f t="shared" si="8"/>
        <v>6.5927811560278882E-2</v>
      </c>
      <c r="R39" s="369">
        <f t="shared" si="9"/>
        <v>0.37803923611849499</v>
      </c>
      <c r="T39" s="333">
        <f t="shared" si="10"/>
        <v>0</v>
      </c>
      <c r="V39" s="296">
        <f t="shared" ref="V39:X39" si="98">V90+V141</f>
        <v>2999.821329051259</v>
      </c>
      <c r="W39" s="296">
        <f t="shared" si="98"/>
        <v>2789.8309278127485</v>
      </c>
      <c r="X39" s="296">
        <f t="shared" si="98"/>
        <v>27759.890245945346</v>
      </c>
    </row>
    <row r="40" spans="1:24">
      <c r="A40" s="25">
        <v>48</v>
      </c>
      <c r="B40" s="1">
        <v>5</v>
      </c>
      <c r="C40" s="122">
        <v>0</v>
      </c>
      <c r="D40" s="221" t="s">
        <v>274</v>
      </c>
      <c r="E40" s="25"/>
      <c r="F40" s="265">
        <f t="shared" si="2"/>
        <v>2511.3687665805633</v>
      </c>
      <c r="H40" s="296">
        <f t="shared" si="3"/>
        <v>2716.881693522263</v>
      </c>
      <c r="I40" s="296">
        <f t="shared" si="3"/>
        <v>3083.4489048424921</v>
      </c>
      <c r="J40" s="296">
        <f t="shared" ref="J40" si="99">J91+J142</f>
        <v>53365.908941113667</v>
      </c>
      <c r="L40" s="301">
        <f t="shared" si="5"/>
        <v>1091.9661305995896</v>
      </c>
      <c r="M40" s="301">
        <f t="shared" si="5"/>
        <v>318.85440626101024</v>
      </c>
      <c r="N40" s="301">
        <f t="shared" ref="N40" si="100">N91+N142</f>
        <v>1100.5482297199635</v>
      </c>
      <c r="P40" s="369">
        <f t="shared" si="7"/>
        <v>0.43480915472497167</v>
      </c>
      <c r="Q40" s="369">
        <f t="shared" si="8"/>
        <v>0.12696439109384836</v>
      </c>
      <c r="R40" s="369">
        <f t="shared" si="9"/>
        <v>0.43822645418117984</v>
      </c>
      <c r="T40" s="333">
        <f t="shared" si="10"/>
        <v>0</v>
      </c>
      <c r="V40" s="296">
        <f t="shared" ref="V40:X40" si="101">V91+V142</f>
        <v>1624.9155629226734</v>
      </c>
      <c r="W40" s="296">
        <f t="shared" si="101"/>
        <v>2764.5944985814817</v>
      </c>
      <c r="X40" s="296">
        <f t="shared" si="101"/>
        <v>52265.360711393703</v>
      </c>
    </row>
    <row r="41" spans="1:24">
      <c r="A41" s="25">
        <v>19</v>
      </c>
      <c r="B41" s="1">
        <v>6</v>
      </c>
      <c r="C41" s="122">
        <v>0</v>
      </c>
      <c r="D41" s="221" t="s">
        <v>615</v>
      </c>
      <c r="E41" s="25"/>
      <c r="F41" s="265">
        <f t="shared" si="2"/>
        <v>1431.9988858638217</v>
      </c>
      <c r="H41" s="296">
        <f t="shared" si="3"/>
        <v>1728.3764740541856</v>
      </c>
      <c r="I41" s="296">
        <f t="shared" si="3"/>
        <v>488.23498822927843</v>
      </c>
      <c r="J41" s="296">
        <f t="shared" ref="J41" si="102">J92+J143</f>
        <v>21036.604293803659</v>
      </c>
      <c r="L41" s="301">
        <f t="shared" si="5"/>
        <v>753.01297312341421</v>
      </c>
      <c r="M41" s="301">
        <f t="shared" si="5"/>
        <v>29.077152726309748</v>
      </c>
      <c r="N41" s="301">
        <f t="shared" ref="N41" si="103">N92+N143</f>
        <v>649.90876001409765</v>
      </c>
      <c r="P41" s="369">
        <f t="shared" si="7"/>
        <v>0.52584745739461647</v>
      </c>
      <c r="Q41" s="369">
        <f t="shared" si="8"/>
        <v>2.0305290048301679E-2</v>
      </c>
      <c r="R41" s="369">
        <f t="shared" si="9"/>
        <v>0.4538472525570818</v>
      </c>
      <c r="T41" s="333">
        <f t="shared" si="10"/>
        <v>0</v>
      </c>
      <c r="V41" s="296">
        <f t="shared" ref="V41:X41" si="104">V92+V143</f>
        <v>975.36350093077135</v>
      </c>
      <c r="W41" s="296">
        <f t="shared" si="104"/>
        <v>459.15783550296868</v>
      </c>
      <c r="X41" s="296">
        <f t="shared" si="104"/>
        <v>20386.695533789563</v>
      </c>
    </row>
    <row r="42" spans="1:24">
      <c r="A42" s="25">
        <v>21</v>
      </c>
      <c r="B42" s="1">
        <v>6</v>
      </c>
      <c r="C42" s="122">
        <v>0</v>
      </c>
      <c r="D42" s="221" t="s">
        <v>653</v>
      </c>
      <c r="E42" s="25"/>
      <c r="F42" s="265">
        <f t="shared" si="2"/>
        <v>3531.2525859294715</v>
      </c>
      <c r="H42" s="296">
        <f t="shared" si="3"/>
        <v>3856.0368103736605</v>
      </c>
      <c r="I42" s="296">
        <f t="shared" si="3"/>
        <v>2170.1685109817749</v>
      </c>
      <c r="J42" s="296">
        <f t="shared" ref="J42" si="105">J93+J144</f>
        <v>32055.107930599344</v>
      </c>
      <c r="L42" s="301">
        <f t="shared" si="5"/>
        <v>1832.2090885585133</v>
      </c>
      <c r="M42" s="301">
        <f t="shared" si="5"/>
        <v>29.822789068363818</v>
      </c>
      <c r="N42" s="301">
        <f t="shared" ref="N42" si="106">N93+N144</f>
        <v>1669.2207083025942</v>
      </c>
      <c r="P42" s="369">
        <f t="shared" si="7"/>
        <v>0.51885529113920703</v>
      </c>
      <c r="Q42" s="369">
        <f t="shared" si="8"/>
        <v>8.4453854100368965E-3</v>
      </c>
      <c r="R42" s="369">
        <f t="shared" si="9"/>
        <v>0.47269932345075616</v>
      </c>
      <c r="T42" s="333">
        <f t="shared" si="10"/>
        <v>0</v>
      </c>
      <c r="V42" s="296">
        <f t="shared" ref="V42:X42" si="107">V93+V144</f>
        <v>2023.8277218151472</v>
      </c>
      <c r="W42" s="296">
        <f t="shared" si="107"/>
        <v>2140.3457219134111</v>
      </c>
      <c r="X42" s="296">
        <f t="shared" si="107"/>
        <v>30385.887222296751</v>
      </c>
    </row>
    <row r="43" spans="1:24">
      <c r="A43" s="25">
        <v>49</v>
      </c>
      <c r="B43" s="1">
        <v>6</v>
      </c>
      <c r="C43" s="122">
        <v>0</v>
      </c>
      <c r="D43" s="221" t="s">
        <v>802</v>
      </c>
      <c r="E43" s="25"/>
      <c r="F43" s="265">
        <f t="shared" si="2"/>
        <v>973.81285144608239</v>
      </c>
      <c r="H43" s="296">
        <f t="shared" si="3"/>
        <v>1107.9247903371934</v>
      </c>
      <c r="I43" s="296">
        <f t="shared" si="3"/>
        <v>408.30981919944298</v>
      </c>
      <c r="J43" s="296">
        <f t="shared" ref="J43" si="108">J94+J145</f>
        <v>7041.1831694372931</v>
      </c>
      <c r="L43" s="301">
        <f t="shared" si="5"/>
        <v>448.61147944276524</v>
      </c>
      <c r="M43" s="301">
        <f t="shared" si="5"/>
        <v>64.159815244940148</v>
      </c>
      <c r="N43" s="301">
        <f t="shared" ref="N43" si="109">N94+N145</f>
        <v>461.04155675837694</v>
      </c>
      <c r="P43" s="369">
        <f t="shared" si="7"/>
        <v>0.46067525066709775</v>
      </c>
      <c r="Q43" s="369">
        <f t="shared" si="8"/>
        <v>6.5885159709758168E-2</v>
      </c>
      <c r="R43" s="369">
        <f t="shared" si="9"/>
        <v>0.47343958962314403</v>
      </c>
      <c r="T43" s="333">
        <f t="shared" si="10"/>
        <v>0</v>
      </c>
      <c r="V43" s="296">
        <f t="shared" ref="V43:X43" si="110">V94+V145</f>
        <v>659.31331089442801</v>
      </c>
      <c r="W43" s="296">
        <f t="shared" si="110"/>
        <v>344.15000395450284</v>
      </c>
      <c r="X43" s="296">
        <f t="shared" si="110"/>
        <v>6580.1416126789154</v>
      </c>
    </row>
    <row r="44" spans="1:24">
      <c r="A44" s="25">
        <v>4</v>
      </c>
      <c r="B44" s="1">
        <v>7</v>
      </c>
      <c r="C44" s="122">
        <v>0</v>
      </c>
      <c r="D44" s="25" t="s">
        <v>778</v>
      </c>
      <c r="E44" s="25"/>
      <c r="F44" s="265">
        <f t="shared" si="2"/>
        <v>2680.6043023164102</v>
      </c>
      <c r="H44" s="296">
        <f t="shared" si="3"/>
        <v>4559.4069018876671</v>
      </c>
      <c r="I44" s="296">
        <f t="shared" si="3"/>
        <v>875.63626062452852</v>
      </c>
      <c r="J44" s="296">
        <f t="shared" ref="J44" si="111">J95+J146</f>
        <v>54656.488401306371</v>
      </c>
      <c r="L44" s="301">
        <f t="shared" si="5"/>
        <v>1366.2300560107874</v>
      </c>
      <c r="M44" s="301">
        <f t="shared" si="5"/>
        <v>267.24957667358183</v>
      </c>
      <c r="N44" s="301">
        <f t="shared" ref="N44" si="112">N95+N146</f>
        <v>1047.1246696320409</v>
      </c>
      <c r="P44" s="369">
        <f t="shared" si="7"/>
        <v>0.50967241037036948</v>
      </c>
      <c r="Q44" s="369">
        <f t="shared" si="8"/>
        <v>9.969751090925337E-2</v>
      </c>
      <c r="R44" s="369">
        <f t="shared" si="9"/>
        <v>0.39063007872037708</v>
      </c>
      <c r="T44" s="333">
        <f t="shared" si="10"/>
        <v>0</v>
      </c>
      <c r="V44" s="296">
        <f t="shared" ref="V44:X44" si="113">V95+V146</f>
        <v>3193.1768458768797</v>
      </c>
      <c r="W44" s="296">
        <f t="shared" si="113"/>
        <v>608.38668395094669</v>
      </c>
      <c r="X44" s="296">
        <f t="shared" si="113"/>
        <v>53609.363731674326</v>
      </c>
    </row>
    <row r="45" spans="1:24">
      <c r="A45" s="25">
        <v>5</v>
      </c>
      <c r="B45" s="1">
        <v>7</v>
      </c>
      <c r="C45" s="122">
        <v>0</v>
      </c>
      <c r="D45" s="25" t="s">
        <v>779</v>
      </c>
      <c r="E45" s="25"/>
      <c r="F45" s="265">
        <f t="shared" si="2"/>
        <v>2385.2096551516042</v>
      </c>
      <c r="H45" s="296">
        <f t="shared" si="3"/>
        <v>2497.8492739617532</v>
      </c>
      <c r="I45" s="296">
        <f t="shared" si="3"/>
        <v>1476.2860750594571</v>
      </c>
      <c r="J45" s="296">
        <f t="shared" ref="J45" si="114">J96+J147</f>
        <v>51427.312102032185</v>
      </c>
      <c r="L45" s="301">
        <f t="shared" si="5"/>
        <v>1240.7573154632955</v>
      </c>
      <c r="M45" s="301">
        <f t="shared" si="5"/>
        <v>198.9702400856234</v>
      </c>
      <c r="N45" s="301">
        <f t="shared" ref="N45" si="115">N96+N147</f>
        <v>945.48209960268525</v>
      </c>
      <c r="P45" s="369">
        <f t="shared" si="7"/>
        <v>0.5201879477485315</v>
      </c>
      <c r="Q45" s="369">
        <f t="shared" si="8"/>
        <v>8.3418344234807665E-2</v>
      </c>
      <c r="R45" s="369">
        <f t="shared" si="9"/>
        <v>0.3963937080166608</v>
      </c>
      <c r="T45" s="333">
        <f t="shared" si="10"/>
        <v>0</v>
      </c>
      <c r="V45" s="296">
        <f t="shared" ref="V45:X45" si="116">V96+V147</f>
        <v>1257.0919584984576</v>
      </c>
      <c r="W45" s="296">
        <f t="shared" si="116"/>
        <v>1277.3158349738337</v>
      </c>
      <c r="X45" s="296">
        <f t="shared" si="116"/>
        <v>50481.830002429502</v>
      </c>
    </row>
    <row r="46" spans="1:24">
      <c r="A46" s="25">
        <v>11</v>
      </c>
      <c r="B46" s="1">
        <v>7</v>
      </c>
      <c r="C46" s="122">
        <v>0</v>
      </c>
      <c r="D46" s="25" t="s">
        <v>445</v>
      </c>
      <c r="E46" s="25"/>
      <c r="F46" s="265">
        <f t="shared" si="2"/>
        <v>2975.102097540796</v>
      </c>
      <c r="H46" s="296">
        <f t="shared" si="3"/>
        <v>2108.3945531642739</v>
      </c>
      <c r="I46" s="296">
        <f t="shared" si="3"/>
        <v>993.05582206650581</v>
      </c>
      <c r="J46" s="296">
        <f t="shared" ref="J46" si="117">J97+J148</f>
        <v>73005.251403406059</v>
      </c>
      <c r="L46" s="301">
        <f t="shared" si="5"/>
        <v>1254.7891459026071</v>
      </c>
      <c r="M46" s="301">
        <f t="shared" si="5"/>
        <v>307.75114124352797</v>
      </c>
      <c r="N46" s="301">
        <f t="shared" ref="N46" si="118">N97+N148</f>
        <v>1412.5618103946608</v>
      </c>
      <c r="P46" s="369">
        <f t="shared" si="7"/>
        <v>0.42176338988158063</v>
      </c>
      <c r="Q46" s="369">
        <f t="shared" si="8"/>
        <v>0.1034422117808708</v>
      </c>
      <c r="R46" s="369">
        <f t="shared" si="9"/>
        <v>0.47479439833754855</v>
      </c>
      <c r="T46" s="333">
        <f t="shared" si="10"/>
        <v>0</v>
      </c>
      <c r="V46" s="296">
        <f t="shared" ref="V46:X46" si="119">V97+V148</f>
        <v>853.60540726166664</v>
      </c>
      <c r="W46" s="296">
        <f t="shared" si="119"/>
        <v>685.30468082297784</v>
      </c>
      <c r="X46" s="296">
        <f t="shared" si="119"/>
        <v>71592.689593011397</v>
      </c>
    </row>
    <row r="47" spans="1:24">
      <c r="A47" s="25">
        <v>17</v>
      </c>
      <c r="B47" s="1">
        <v>7</v>
      </c>
      <c r="C47" s="122">
        <v>0</v>
      </c>
      <c r="D47" s="25" t="s">
        <v>474</v>
      </c>
      <c r="E47" s="25"/>
      <c r="F47" s="265">
        <f t="shared" si="2"/>
        <v>2302.1114940806301</v>
      </c>
      <c r="H47" s="296">
        <f t="shared" si="3"/>
        <v>4456.0496278987903</v>
      </c>
      <c r="I47" s="296">
        <f t="shared" si="3"/>
        <v>759.5222915750827</v>
      </c>
      <c r="J47" s="296">
        <f t="shared" ref="J47" si="120">J98+J149</f>
        <v>65293.12159218837</v>
      </c>
      <c r="L47" s="301">
        <f t="shared" si="5"/>
        <v>1062.1224080046618</v>
      </c>
      <c r="M47" s="301">
        <f t="shared" si="5"/>
        <v>314.40419215803541</v>
      </c>
      <c r="N47" s="301">
        <f t="shared" ref="N47" si="121">N98+N149</f>
        <v>925.58489391793296</v>
      </c>
      <c r="P47" s="369">
        <f t="shared" si="7"/>
        <v>0.46136879587964108</v>
      </c>
      <c r="Q47" s="369">
        <f t="shared" si="8"/>
        <v>0.13657209608068774</v>
      </c>
      <c r="R47" s="369">
        <f t="shared" si="9"/>
        <v>0.40205910803967121</v>
      </c>
      <c r="T47" s="333">
        <f t="shared" si="10"/>
        <v>0</v>
      </c>
      <c r="V47" s="296">
        <f t="shared" ref="V47:X47" si="122">V98+V149</f>
        <v>3393.9272198941289</v>
      </c>
      <c r="W47" s="296">
        <f t="shared" si="122"/>
        <v>445.11809941704729</v>
      </c>
      <c r="X47" s="296">
        <f t="shared" si="122"/>
        <v>64367.536698270444</v>
      </c>
    </row>
    <row r="48" spans="1:24">
      <c r="A48" s="25">
        <v>22</v>
      </c>
      <c r="B48" s="1">
        <v>7</v>
      </c>
      <c r="C48" s="122">
        <v>0</v>
      </c>
      <c r="D48" s="221" t="s">
        <v>878</v>
      </c>
      <c r="E48" s="25"/>
      <c r="F48" s="265">
        <f t="shared" si="2"/>
        <v>4058.9048420220138</v>
      </c>
      <c r="H48" s="296">
        <f t="shared" si="3"/>
        <v>3149.579968665455</v>
      </c>
      <c r="I48" s="296">
        <f t="shared" si="3"/>
        <v>1498.9224961981927</v>
      </c>
      <c r="J48" s="296">
        <f t="shared" ref="J48" si="123">J99+J150</f>
        <v>80020.252539715599</v>
      </c>
      <c r="L48" s="301">
        <f t="shared" si="5"/>
        <v>1348.4339943690841</v>
      </c>
      <c r="M48" s="301">
        <f t="shared" si="5"/>
        <v>533.1426410879734</v>
      </c>
      <c r="N48" s="301">
        <f t="shared" ref="N48" si="124">N99+N150</f>
        <v>2177.328206564956</v>
      </c>
      <c r="P48" s="369">
        <f t="shared" si="7"/>
        <v>0.33221621271055435</v>
      </c>
      <c r="Q48" s="369">
        <f t="shared" si="8"/>
        <v>0.13135135260337347</v>
      </c>
      <c r="R48" s="369">
        <f t="shared" si="9"/>
        <v>0.53643243468607227</v>
      </c>
      <c r="T48" s="333">
        <f t="shared" si="10"/>
        <v>0</v>
      </c>
      <c r="V48" s="296">
        <f t="shared" ref="V48:X48" si="125">V99+V150</f>
        <v>1801.1459742963709</v>
      </c>
      <c r="W48" s="296">
        <f t="shared" si="125"/>
        <v>965.77985511021927</v>
      </c>
      <c r="X48" s="296">
        <f t="shared" si="125"/>
        <v>77842.924333150644</v>
      </c>
    </row>
    <row r="49" spans="1:24">
      <c r="A49" s="25">
        <v>23</v>
      </c>
      <c r="B49" s="1">
        <v>7</v>
      </c>
      <c r="C49" s="122">
        <v>0</v>
      </c>
      <c r="D49" s="221" t="s">
        <v>564</v>
      </c>
      <c r="E49" s="25"/>
      <c r="F49" s="265">
        <f t="shared" si="2"/>
        <v>2127.8221536751953</v>
      </c>
      <c r="H49" s="296">
        <f t="shared" si="3"/>
        <v>1733.0606420205786</v>
      </c>
      <c r="I49" s="296">
        <f t="shared" si="3"/>
        <v>945.96297006476152</v>
      </c>
      <c r="J49" s="296">
        <f t="shared" ref="J49" si="126">J100+J151</f>
        <v>40401.360322949789</v>
      </c>
      <c r="L49" s="301">
        <f t="shared" si="5"/>
        <v>885.5085479497086</v>
      </c>
      <c r="M49" s="301">
        <f t="shared" si="5"/>
        <v>220.71797930245054</v>
      </c>
      <c r="N49" s="301">
        <f t="shared" ref="N49" si="127">N100+N151</f>
        <v>1021.595626423036</v>
      </c>
      <c r="P49" s="369">
        <f t="shared" si="7"/>
        <v>0.41615721803640854</v>
      </c>
      <c r="Q49" s="369">
        <f t="shared" si="8"/>
        <v>0.10372952406817661</v>
      </c>
      <c r="R49" s="369">
        <f t="shared" si="9"/>
        <v>0.48011325789541481</v>
      </c>
      <c r="T49" s="333">
        <f t="shared" si="10"/>
        <v>0</v>
      </c>
      <c r="V49" s="296">
        <f t="shared" ref="V49:X49" si="128">V100+V151</f>
        <v>847.55209407087</v>
      </c>
      <c r="W49" s="296">
        <f t="shared" si="128"/>
        <v>725.24499076231098</v>
      </c>
      <c r="X49" s="296">
        <f t="shared" si="128"/>
        <v>39379.764696526749</v>
      </c>
    </row>
    <row r="50" spans="1:24">
      <c r="A50" s="25">
        <v>8</v>
      </c>
      <c r="B50" s="1">
        <v>8</v>
      </c>
      <c r="C50" s="122">
        <v>0</v>
      </c>
      <c r="D50" s="25" t="s">
        <v>415</v>
      </c>
      <c r="E50" s="25"/>
      <c r="F50" s="265">
        <f t="shared" si="2"/>
        <v>4787.0682830938767</v>
      </c>
      <c r="H50" s="296">
        <f t="shared" si="3"/>
        <v>3163.0609376631269</v>
      </c>
      <c r="I50" s="296">
        <f t="shared" si="3"/>
        <v>1950.3472431699665</v>
      </c>
      <c r="J50" s="296">
        <f t="shared" ref="J50" si="129">J101+J152</f>
        <v>114188.69225271029</v>
      </c>
      <c r="L50" s="301">
        <f t="shared" si="5"/>
        <v>1188.7107917087546</v>
      </c>
      <c r="M50" s="301">
        <f t="shared" si="5"/>
        <v>809.38661445280081</v>
      </c>
      <c r="N50" s="301">
        <f t="shared" ref="N50" si="130">N101+N152</f>
        <v>2788.9708769323206</v>
      </c>
      <c r="P50" s="369">
        <f t="shared" si="7"/>
        <v>0.24831707454577867</v>
      </c>
      <c r="Q50" s="369">
        <f t="shared" si="8"/>
        <v>0.16907772494310344</v>
      </c>
      <c r="R50" s="369">
        <f t="shared" si="9"/>
        <v>0.58260520051111797</v>
      </c>
      <c r="T50" s="333">
        <f t="shared" si="10"/>
        <v>2.2737367544323206E-13</v>
      </c>
      <c r="V50" s="296">
        <f t="shared" ref="V50:X50" si="131">V101+V152</f>
        <v>1974.3501459543722</v>
      </c>
      <c r="W50" s="296">
        <f t="shared" si="131"/>
        <v>1140.9606287171657</v>
      </c>
      <c r="X50" s="296">
        <f t="shared" si="131"/>
        <v>111399.72137577797</v>
      </c>
    </row>
    <row r="51" spans="1:24">
      <c r="A51" s="25">
        <v>16</v>
      </c>
      <c r="B51" s="1">
        <v>8</v>
      </c>
      <c r="C51" s="122">
        <v>0</v>
      </c>
      <c r="D51" s="25" t="s">
        <v>891</v>
      </c>
      <c r="E51" s="25"/>
      <c r="F51" s="265">
        <f t="shared" si="2"/>
        <v>7037.346476784609</v>
      </c>
      <c r="H51" s="296">
        <f t="shared" si="3"/>
        <v>7417.4895008423518</v>
      </c>
      <c r="I51" s="296">
        <f t="shared" si="3"/>
        <v>4881.1868949966065</v>
      </c>
      <c r="J51" s="296">
        <f t="shared" ref="J51" si="132">J102+J153</f>
        <v>139802.55197971949</v>
      </c>
      <c r="L51" s="301">
        <f t="shared" si="5"/>
        <v>2699.162740203029</v>
      </c>
      <c r="M51" s="301">
        <f t="shared" si="5"/>
        <v>959.84610664894581</v>
      </c>
      <c r="N51" s="301">
        <f t="shared" ref="N51" si="133">N102+N153</f>
        <v>3378.3376299326342</v>
      </c>
      <c r="P51" s="369">
        <f t="shared" si="7"/>
        <v>0.38354836572382139</v>
      </c>
      <c r="Q51" s="369">
        <f t="shared" si="8"/>
        <v>0.1363931859565771</v>
      </c>
      <c r="R51" s="369">
        <f t="shared" si="9"/>
        <v>0.48005844831960154</v>
      </c>
      <c r="T51" s="333">
        <f t="shared" si="10"/>
        <v>0</v>
      </c>
      <c r="V51" s="296">
        <f t="shared" ref="V51:X51" si="134">V102+V153</f>
        <v>4718.3267606393229</v>
      </c>
      <c r="W51" s="296">
        <f t="shared" si="134"/>
        <v>3921.3407883476607</v>
      </c>
      <c r="X51" s="296">
        <f t="shared" si="134"/>
        <v>136424.21434978687</v>
      </c>
    </row>
    <row r="52" spans="1:24">
      <c r="A52" s="25">
        <v>32</v>
      </c>
      <c r="B52" s="1">
        <v>8</v>
      </c>
      <c r="C52" s="122">
        <v>0</v>
      </c>
      <c r="D52" s="221" t="s">
        <v>348</v>
      </c>
      <c r="E52" s="25"/>
      <c r="F52" s="265">
        <f t="shared" si="2"/>
        <v>4635.0111559828847</v>
      </c>
      <c r="H52" s="296">
        <f t="shared" si="3"/>
        <v>2711.9016490955132</v>
      </c>
      <c r="I52" s="296">
        <f t="shared" si="3"/>
        <v>2914.8581099839248</v>
      </c>
      <c r="J52" s="296">
        <f t="shared" ref="J52" si="135">J103+J154</f>
        <v>104111.60121067549</v>
      </c>
      <c r="L52" s="301">
        <f t="shared" si="5"/>
        <v>1444.5445783116329</v>
      </c>
      <c r="M52" s="301">
        <f t="shared" si="5"/>
        <v>844.02381921016854</v>
      </c>
      <c r="N52" s="301">
        <f t="shared" ref="N52" si="136">N103+N154</f>
        <v>2346.442758461083</v>
      </c>
      <c r="P52" s="369">
        <f t="shared" si="7"/>
        <v>0.31165935306261583</v>
      </c>
      <c r="Q52" s="369">
        <f t="shared" si="8"/>
        <v>0.18209747308174229</v>
      </c>
      <c r="R52" s="369">
        <f t="shared" si="9"/>
        <v>0.50624317385564188</v>
      </c>
      <c r="T52" s="333">
        <f t="shared" si="10"/>
        <v>0</v>
      </c>
      <c r="V52" s="296">
        <f t="shared" ref="V52:X52" si="137">V103+V154</f>
        <v>1267.3570707838803</v>
      </c>
      <c r="W52" s="296">
        <f t="shared" si="137"/>
        <v>2070.8342907737565</v>
      </c>
      <c r="X52" s="296">
        <f t="shared" si="137"/>
        <v>101765.15845221441</v>
      </c>
    </row>
    <row r="53" spans="1:24">
      <c r="A53" s="25">
        <v>2</v>
      </c>
      <c r="B53" s="1">
        <v>9</v>
      </c>
      <c r="C53" s="122">
        <v>0</v>
      </c>
      <c r="D53" s="25" t="s">
        <v>701</v>
      </c>
      <c r="E53" s="25"/>
      <c r="F53" s="265">
        <f t="shared" si="2"/>
        <v>609.34136540866336</v>
      </c>
      <c r="H53" s="296">
        <f t="shared" si="3"/>
        <v>876.48096214380382</v>
      </c>
      <c r="I53" s="296">
        <f t="shared" si="3"/>
        <v>905.98500123307053</v>
      </c>
      <c r="J53" s="296">
        <f t="shared" ref="J53" si="138">J104+J155</f>
        <v>12750.722200957576</v>
      </c>
      <c r="L53" s="301">
        <f t="shared" si="5"/>
        <v>426.53895578606432</v>
      </c>
      <c r="M53" s="301">
        <f t="shared" si="5"/>
        <v>0</v>
      </c>
      <c r="N53" s="301">
        <f t="shared" ref="N53" si="139">N104+N155</f>
        <v>182.80240962259901</v>
      </c>
      <c r="P53" s="369">
        <f t="shared" si="7"/>
        <v>0.7</v>
      </c>
      <c r="Q53" s="369">
        <f t="shared" si="8"/>
        <v>0</v>
      </c>
      <c r="R53" s="369">
        <f t="shared" si="9"/>
        <v>0.3</v>
      </c>
      <c r="T53" s="333">
        <f t="shared" si="10"/>
        <v>0</v>
      </c>
      <c r="V53" s="296">
        <f t="shared" ref="V53:X53" si="140">V104+V155</f>
        <v>449.9420063577395</v>
      </c>
      <c r="W53" s="296">
        <f t="shared" si="140"/>
        <v>905.98500123307053</v>
      </c>
      <c r="X53" s="296">
        <f t="shared" si="140"/>
        <v>12567.919791334978</v>
      </c>
    </row>
    <row r="54" spans="1:24">
      <c r="A54" s="25">
        <v>3</v>
      </c>
      <c r="B54" s="1">
        <v>9</v>
      </c>
      <c r="C54" s="122">
        <v>0</v>
      </c>
      <c r="D54" s="25" t="s">
        <v>777</v>
      </c>
      <c r="E54" s="25"/>
      <c r="F54" s="265">
        <f t="shared" si="2"/>
        <v>3289.3454050443256</v>
      </c>
      <c r="H54" s="296">
        <f t="shared" si="3"/>
        <v>0</v>
      </c>
      <c r="I54" s="296">
        <f t="shared" si="3"/>
        <v>4778.7045446705724</v>
      </c>
      <c r="J54" s="296">
        <f t="shared" ref="J54" si="141">J105+J156</f>
        <v>79165.390192060499</v>
      </c>
      <c r="L54" s="301">
        <f t="shared" si="5"/>
        <v>0</v>
      </c>
      <c r="M54" s="301">
        <f t="shared" si="5"/>
        <v>397.95027146071709</v>
      </c>
      <c r="N54" s="301">
        <f t="shared" ref="N54" si="142">N105+N156</f>
        <v>2891.3951335836086</v>
      </c>
      <c r="P54" s="369">
        <f t="shared" si="7"/>
        <v>0</v>
      </c>
      <c r="Q54" s="369">
        <f t="shared" si="8"/>
        <v>0.12098160042738185</v>
      </c>
      <c r="R54" s="369">
        <f t="shared" si="9"/>
        <v>0.87901839957261818</v>
      </c>
      <c r="T54" s="333">
        <f t="shared" si="10"/>
        <v>0</v>
      </c>
      <c r="V54" s="296">
        <f t="shared" ref="V54:X54" si="143">V105+V156</f>
        <v>0</v>
      </c>
      <c r="W54" s="296">
        <f t="shared" si="143"/>
        <v>4380.7542732098555</v>
      </c>
      <c r="X54" s="296">
        <f t="shared" si="143"/>
        <v>76273.995058476881</v>
      </c>
    </row>
    <row r="55" spans="1:24">
      <c r="A55" s="25">
        <v>12</v>
      </c>
      <c r="B55" s="1">
        <v>9</v>
      </c>
      <c r="C55" s="122">
        <v>0</v>
      </c>
      <c r="D55" s="25" t="s">
        <v>711</v>
      </c>
      <c r="E55" s="25"/>
      <c r="F55" s="265">
        <f t="shared" si="2"/>
        <v>2708.4260624642206</v>
      </c>
      <c r="H55" s="296">
        <f t="shared" si="3"/>
        <v>3583.9683211028168</v>
      </c>
      <c r="I55" s="296">
        <f t="shared" si="3"/>
        <v>1952.0333049058243</v>
      </c>
      <c r="J55" s="296">
        <f t="shared" ref="J55" si="144">J106+J157</f>
        <v>48799.23831264671</v>
      </c>
      <c r="L55" s="301">
        <f t="shared" si="5"/>
        <v>1360.9661401356568</v>
      </c>
      <c r="M55" s="301">
        <f t="shared" si="5"/>
        <v>296.3685534154082</v>
      </c>
      <c r="N55" s="301">
        <f t="shared" ref="N55" si="145">N106+N157</f>
        <v>1051.0913689131555</v>
      </c>
      <c r="P55" s="369">
        <f t="shared" si="7"/>
        <v>0.50249337022602802</v>
      </c>
      <c r="Q55" s="369">
        <f t="shared" si="8"/>
        <v>0.10942464242341612</v>
      </c>
      <c r="R55" s="369">
        <f t="shared" si="9"/>
        <v>0.38808198735055593</v>
      </c>
      <c r="T55" s="333">
        <f t="shared" si="10"/>
        <v>2.2737367544323206E-13</v>
      </c>
      <c r="V55" s="296">
        <f t="shared" ref="V55:X55" si="146">V106+V157</f>
        <v>2223.0021809671598</v>
      </c>
      <c r="W55" s="296">
        <f t="shared" si="146"/>
        <v>1655.6647514904162</v>
      </c>
      <c r="X55" s="296">
        <f t="shared" si="146"/>
        <v>47748.146943733555</v>
      </c>
    </row>
    <row r="56" spans="1:24">
      <c r="A56" s="25">
        <v>13</v>
      </c>
      <c r="B56" s="1">
        <v>9</v>
      </c>
      <c r="C56" s="122">
        <v>0</v>
      </c>
      <c r="D56" s="25" t="s">
        <v>370</v>
      </c>
      <c r="E56" s="25"/>
      <c r="F56" s="265">
        <f t="shared" si="2"/>
        <v>2547.0954916512646</v>
      </c>
      <c r="H56" s="296">
        <f t="shared" si="3"/>
        <v>2607.1403464334808</v>
      </c>
      <c r="I56" s="296">
        <f t="shared" si="3"/>
        <v>2957.2890715182739</v>
      </c>
      <c r="J56" s="296">
        <f t="shared" ref="J56" si="147">J107+J158</f>
        <v>42607.307227171252</v>
      </c>
      <c r="L56" s="301">
        <f t="shared" si="5"/>
        <v>1086.9797502240426</v>
      </c>
      <c r="M56" s="301">
        <f t="shared" si="5"/>
        <v>330.25941965349512</v>
      </c>
      <c r="N56" s="301">
        <f t="shared" ref="N56" si="148">N107+N158</f>
        <v>1129.8563217737267</v>
      </c>
      <c r="P56" s="369">
        <f t="shared" si="7"/>
        <v>0.42675264974826721</v>
      </c>
      <c r="Q56" s="369">
        <f t="shared" si="8"/>
        <v>0.12966118495988943</v>
      </c>
      <c r="R56" s="369">
        <f t="shared" si="9"/>
        <v>0.44358616529184325</v>
      </c>
      <c r="T56" s="333">
        <f t="shared" si="10"/>
        <v>0</v>
      </c>
      <c r="V56" s="296">
        <f t="shared" ref="V56:X56" si="149">V107+V158</f>
        <v>1520.1605962094377</v>
      </c>
      <c r="W56" s="296">
        <f t="shared" si="149"/>
        <v>2627.0296518647788</v>
      </c>
      <c r="X56" s="296">
        <f t="shared" si="149"/>
        <v>41477.45090539752</v>
      </c>
    </row>
    <row r="57" spans="1:24">
      <c r="A57" s="25">
        <v>41</v>
      </c>
      <c r="B57" s="1">
        <v>9</v>
      </c>
      <c r="C57" s="122">
        <v>0</v>
      </c>
      <c r="D57" s="221" t="s">
        <v>10</v>
      </c>
      <c r="E57" s="25"/>
      <c r="F57" s="265">
        <f t="shared" si="2"/>
        <v>2516.3757034531554</v>
      </c>
      <c r="H57" s="296">
        <f t="shared" si="3"/>
        <v>2745.5376501270594</v>
      </c>
      <c r="I57" s="296">
        <f t="shared" si="3"/>
        <v>2299.69788617925</v>
      </c>
      <c r="J57" s="296">
        <f t="shared" ref="J57" si="150">J108+J159</f>
        <v>43922.912377025328</v>
      </c>
      <c r="L57" s="301">
        <f t="shared" si="5"/>
        <v>993.99890257904121</v>
      </c>
      <c r="M57" s="301">
        <f t="shared" si="5"/>
        <v>333.5299881723717</v>
      </c>
      <c r="N57" s="301">
        <f t="shared" ref="N57" si="151">N108+N159</f>
        <v>1188.8468127017425</v>
      </c>
      <c r="P57" s="369">
        <f t="shared" si="7"/>
        <v>0.39501212049337586</v>
      </c>
      <c r="Q57" s="369">
        <f t="shared" si="8"/>
        <v>0.13254379610909348</v>
      </c>
      <c r="R57" s="369">
        <f t="shared" si="9"/>
        <v>0.47244408339753069</v>
      </c>
      <c r="T57" s="333">
        <f t="shared" si="10"/>
        <v>0</v>
      </c>
      <c r="V57" s="296">
        <f t="shared" ref="V57:X57" si="152">V108+V159</f>
        <v>1751.5387475480181</v>
      </c>
      <c r="W57" s="296">
        <f t="shared" si="152"/>
        <v>1966.1678980068782</v>
      </c>
      <c r="X57" s="296">
        <f t="shared" si="152"/>
        <v>42734.065564323588</v>
      </c>
    </row>
    <row r="58" spans="1:24">
      <c r="A58" s="25">
        <v>47</v>
      </c>
      <c r="B58" s="1">
        <v>9</v>
      </c>
      <c r="C58" s="122">
        <v>0</v>
      </c>
      <c r="D58" s="221" t="s">
        <v>721</v>
      </c>
      <c r="E58" s="25"/>
      <c r="F58" s="265">
        <f t="shared" si="2"/>
        <v>6376.6581250626605</v>
      </c>
      <c r="H58" s="296">
        <f t="shared" si="3"/>
        <v>7877.686495019193</v>
      </c>
      <c r="I58" s="296">
        <f t="shared" si="3"/>
        <v>4801.5501874222773</v>
      </c>
      <c r="J58" s="296">
        <f t="shared" ref="J58" si="153">J109+J160</f>
        <v>142975.36279321456</v>
      </c>
      <c r="L58" s="301">
        <f t="shared" si="5"/>
        <v>3259.8991464853834</v>
      </c>
      <c r="M58" s="301">
        <f t="shared" si="5"/>
        <v>429.91483609231386</v>
      </c>
      <c r="N58" s="301">
        <f t="shared" ref="N58" si="154">N109+N160</f>
        <v>2686.844142484963</v>
      </c>
      <c r="P58" s="369">
        <f t="shared" si="7"/>
        <v>0.51122376055770591</v>
      </c>
      <c r="Q58" s="369">
        <f t="shared" si="8"/>
        <v>6.7420085515105033E-2</v>
      </c>
      <c r="R58" s="369">
        <f t="shared" si="9"/>
        <v>0.421356153927189</v>
      </c>
      <c r="T58" s="333">
        <f t="shared" si="10"/>
        <v>0</v>
      </c>
      <c r="V58" s="296">
        <f t="shared" ref="V58:X58" si="155">V109+V160</f>
        <v>4617.7873485338096</v>
      </c>
      <c r="W58" s="296">
        <f t="shared" si="155"/>
        <v>4371.6353513299637</v>
      </c>
      <c r="X58" s="296">
        <f t="shared" si="155"/>
        <v>140288.51865072959</v>
      </c>
    </row>
    <row r="59" spans="1:24">
      <c r="A59" s="52">
        <v>0</v>
      </c>
      <c r="B59" s="11">
        <v>10</v>
      </c>
      <c r="C59" s="126">
        <v>0</v>
      </c>
      <c r="D59" s="52" t="s">
        <v>11</v>
      </c>
      <c r="E59" s="25"/>
      <c r="F59" s="267">
        <f>SUM(F9:F58)</f>
        <v>122293.08801146074</v>
      </c>
      <c r="H59" s="291">
        <f>SUM(H9:H58)</f>
        <v>149556.05972697123</v>
      </c>
      <c r="I59" s="291">
        <f>SUM(I9:I58)</f>
        <v>105952.87388610939</v>
      </c>
      <c r="J59" s="291">
        <f>SUM(J9:J58)</f>
        <v>1857873.8111375035</v>
      </c>
      <c r="L59" s="291">
        <f>SUM(L9:L58)</f>
        <v>54043.680686016909</v>
      </c>
      <c r="M59" s="291">
        <f>SUM(M9:M58)</f>
        <v>13239.579909150525</v>
      </c>
      <c r="N59" s="291">
        <f>SUM(N9:N58)</f>
        <v>55009.827416293272</v>
      </c>
      <c r="O59" s="356"/>
      <c r="P59" s="369">
        <f t="shared" si="7"/>
        <v>0.44191933955377921</v>
      </c>
      <c r="Q59" s="369">
        <f t="shared" si="8"/>
        <v>0.10826106466384901</v>
      </c>
      <c r="R59" s="369">
        <f t="shared" si="9"/>
        <v>0.44981959578237179</v>
      </c>
      <c r="T59" s="334">
        <f>SUM(T9:T58)</f>
        <v>2.5863755581667647E-12</v>
      </c>
      <c r="V59" s="291">
        <f>SUM(V9:V58)</f>
        <v>95512.379040954402</v>
      </c>
      <c r="W59" s="291">
        <f t="shared" ref="W59:X59" si="156">SUM(W9:W58)</f>
        <v>92713.293976958899</v>
      </c>
      <c r="X59" s="291">
        <f t="shared" si="156"/>
        <v>1802863.9837212106</v>
      </c>
    </row>
    <row r="60" spans="1:24">
      <c r="A60" s="25">
        <v>1</v>
      </c>
      <c r="B60" s="1">
        <v>1</v>
      </c>
      <c r="C60" s="203">
        <v>1</v>
      </c>
      <c r="D60" s="25" t="s">
        <v>123</v>
      </c>
      <c r="E60" s="25"/>
      <c r="F60" s="265">
        <f>'(3) Eur Russ 1904 HHs '!BX62</f>
        <v>179.02804188870081</v>
      </c>
      <c r="H60" s="296">
        <f>'(4) Agric &amp; 3 estates'!U61</f>
        <v>697.48288076764368</v>
      </c>
      <c r="I60" s="296">
        <f>'(3) Eur Russ 1904 HHs '!CS62</f>
        <v>230.74762328588804</v>
      </c>
      <c r="J60" s="296">
        <f>'(6) Clergy'!S60</f>
        <v>2497.613771592426</v>
      </c>
      <c r="L60" s="301">
        <f>F60*0.7</f>
        <v>125.31962932209056</v>
      </c>
      <c r="M60" s="301">
        <v>0</v>
      </c>
      <c r="N60" s="301">
        <f>F60*0.3</f>
        <v>53.708412566610242</v>
      </c>
      <c r="P60" s="369">
        <f t="shared" si="7"/>
        <v>0.7</v>
      </c>
      <c r="Q60" s="369">
        <f t="shared" si="8"/>
        <v>0</v>
      </c>
      <c r="R60" s="369">
        <f t="shared" si="9"/>
        <v>0.3</v>
      </c>
      <c r="S60" s="199"/>
      <c r="T60" s="333">
        <f>MAX(0,F60-SUM(L60:N60))</f>
        <v>0</v>
      </c>
      <c r="U60" s="335"/>
      <c r="V60" s="296">
        <f>H60-L60</f>
        <v>572.1632514455531</v>
      </c>
      <c r="W60" s="296">
        <f>I60-M60</f>
        <v>230.74762328588804</v>
      </c>
      <c r="X60" s="296">
        <f>J60-N60</f>
        <v>2443.9053590258159</v>
      </c>
    </row>
    <row r="61" spans="1:24">
      <c r="A61" s="25">
        <v>7</v>
      </c>
      <c r="B61" s="1">
        <v>1</v>
      </c>
      <c r="C61" s="203">
        <v>1</v>
      </c>
      <c r="D61" s="25" t="s">
        <v>796</v>
      </c>
      <c r="E61" s="25"/>
      <c r="F61" s="265">
        <f>'(3) Eur Russ 1904 HHs '!BX63</f>
        <v>423.11927636755445</v>
      </c>
      <c r="H61" s="315">
        <f>'(4) Agric &amp; 3 estates'!U62</f>
        <v>1219.3348680688314</v>
      </c>
      <c r="I61" s="296">
        <f>'(3) Eur Russ 1904 HHs '!CS63</f>
        <v>531.66284651486069</v>
      </c>
      <c r="J61" s="315">
        <f>'(6) Clergy'!S61</f>
        <v>4482.2779608425562</v>
      </c>
      <c r="L61" s="301">
        <f t="shared" ref="L61:L109" si="157">F61*0.7</f>
        <v>296.18349345728808</v>
      </c>
      <c r="M61" s="301">
        <v>0</v>
      </c>
      <c r="N61" s="301">
        <f t="shared" ref="N61:N109" si="158">F61*0.3</f>
        <v>126.93578291026633</v>
      </c>
      <c r="P61" s="369">
        <f t="shared" si="7"/>
        <v>0.70000000000000007</v>
      </c>
      <c r="Q61" s="369">
        <f t="shared" si="8"/>
        <v>0</v>
      </c>
      <c r="R61" s="369">
        <f t="shared" si="9"/>
        <v>0.30000000000000004</v>
      </c>
      <c r="T61" s="333">
        <f t="shared" ref="T61:T109" si="159">MAX(0,F61-SUM(L61:N61))</f>
        <v>5.6843418860808015E-14</v>
      </c>
      <c r="U61" s="335"/>
      <c r="V61" s="296">
        <f t="shared" ref="V61:V109" si="160">H61-L61</f>
        <v>923.15137461154336</v>
      </c>
      <c r="W61" s="296">
        <f t="shared" ref="W61:W109" si="161">I61-M61</f>
        <v>531.66284651486069</v>
      </c>
      <c r="X61" s="296">
        <f t="shared" ref="X61:X109" si="162">J61-N61</f>
        <v>4355.3421779322898</v>
      </c>
    </row>
    <row r="62" spans="1:24">
      <c r="A62" s="25">
        <v>26</v>
      </c>
      <c r="B62" s="1">
        <v>1</v>
      </c>
      <c r="C62" s="203">
        <v>1</v>
      </c>
      <c r="D62" s="221" t="s">
        <v>263</v>
      </c>
      <c r="E62" s="25"/>
      <c r="F62" s="265">
        <f>'(3) Eur Russ 1904 HHs '!BX64</f>
        <v>558.82225753611522</v>
      </c>
      <c r="H62" s="315">
        <f>'(4) Agric &amp; 3 estates'!U63</f>
        <v>1577.8921042710792</v>
      </c>
      <c r="I62" s="296">
        <f>'(3) Eur Russ 1904 HHs '!CS64</f>
        <v>773.09580498063178</v>
      </c>
      <c r="J62" s="315">
        <f>'(6) Clergy'!S62</f>
        <v>7069.4083591783501</v>
      </c>
      <c r="L62" s="301">
        <f t="shared" si="157"/>
        <v>391.17558027528065</v>
      </c>
      <c r="M62" s="301">
        <v>0</v>
      </c>
      <c r="N62" s="301">
        <f t="shared" si="158"/>
        <v>167.64667726083457</v>
      </c>
      <c r="P62" s="369">
        <f t="shared" si="7"/>
        <v>0.7</v>
      </c>
      <c r="Q62" s="369">
        <f t="shared" si="8"/>
        <v>0</v>
      </c>
      <c r="R62" s="369">
        <f t="shared" si="9"/>
        <v>0.3</v>
      </c>
      <c r="T62" s="333">
        <f t="shared" si="159"/>
        <v>0</v>
      </c>
      <c r="U62" s="335"/>
      <c r="V62" s="296">
        <f t="shared" si="160"/>
        <v>1186.7165239957985</v>
      </c>
      <c r="W62" s="296">
        <f t="shared" si="161"/>
        <v>773.09580498063178</v>
      </c>
      <c r="X62" s="296">
        <f t="shared" si="162"/>
        <v>6901.7616819175155</v>
      </c>
    </row>
    <row r="63" spans="1:24">
      <c r="A63" s="25">
        <v>27</v>
      </c>
      <c r="B63" s="1">
        <v>1</v>
      </c>
      <c r="C63" s="203">
        <v>1</v>
      </c>
      <c r="D63" s="221" t="s">
        <v>765</v>
      </c>
      <c r="E63" s="25"/>
      <c r="F63" s="265">
        <f>'(3) Eur Russ 1904 HHs '!BX65</f>
        <v>223.45733804272712</v>
      </c>
      <c r="H63" s="315">
        <f>'(4) Agric &amp; 3 estates'!U64</f>
        <v>683.06273302819716</v>
      </c>
      <c r="I63" s="296">
        <f>'(3) Eur Russ 1904 HHs '!CS65</f>
        <v>195.36033176587938</v>
      </c>
      <c r="J63" s="315">
        <f>'(6) Clergy'!S63</f>
        <v>2389.6220356449494</v>
      </c>
      <c r="L63" s="301">
        <f t="shared" si="157"/>
        <v>156.42013662990897</v>
      </c>
      <c r="M63" s="301">
        <v>0</v>
      </c>
      <c r="N63" s="301">
        <f t="shared" si="158"/>
        <v>67.037201412818135</v>
      </c>
      <c r="P63" s="369">
        <f t="shared" si="7"/>
        <v>0.70000000000000007</v>
      </c>
      <c r="Q63" s="369">
        <f t="shared" si="8"/>
        <v>0</v>
      </c>
      <c r="R63" s="369">
        <f t="shared" si="9"/>
        <v>0.30000000000000004</v>
      </c>
      <c r="T63" s="333">
        <f t="shared" si="159"/>
        <v>2.8421709430404007E-14</v>
      </c>
      <c r="U63" s="335"/>
      <c r="V63" s="296">
        <f t="shared" si="160"/>
        <v>526.64259639828822</v>
      </c>
      <c r="W63" s="296">
        <f t="shared" si="161"/>
        <v>195.36033176587938</v>
      </c>
      <c r="X63" s="296">
        <f t="shared" si="162"/>
        <v>2322.5848342321315</v>
      </c>
    </row>
    <row r="64" spans="1:24">
      <c r="A64" s="25">
        <v>34</v>
      </c>
      <c r="B64" s="1">
        <v>1</v>
      </c>
      <c r="C64" s="203">
        <v>1</v>
      </c>
      <c r="D64" s="221" t="s">
        <v>716</v>
      </c>
      <c r="E64" s="25"/>
      <c r="F64" s="265">
        <f>'(3) Eur Russ 1904 HHs '!BX66</f>
        <v>566.21965687740419</v>
      </c>
      <c r="H64" s="315">
        <f>'(4) Agric &amp; 3 estates'!U65</f>
        <v>1318.1356358037649</v>
      </c>
      <c r="I64" s="296">
        <f>'(3) Eur Russ 1904 HHs '!CS66</f>
        <v>642.85226253312658</v>
      </c>
      <c r="J64" s="315">
        <f>'(6) Clergy'!S64</f>
        <v>5658.3334862827569</v>
      </c>
      <c r="L64" s="301">
        <f t="shared" si="157"/>
        <v>396.35375981418292</v>
      </c>
      <c r="M64" s="301">
        <v>0</v>
      </c>
      <c r="N64" s="301">
        <f t="shared" si="158"/>
        <v>169.86589706322124</v>
      </c>
      <c r="P64" s="369">
        <f t="shared" si="7"/>
        <v>0.7</v>
      </c>
      <c r="Q64" s="369">
        <f t="shared" si="8"/>
        <v>0</v>
      </c>
      <c r="R64" s="369">
        <f t="shared" si="9"/>
        <v>0.3</v>
      </c>
      <c r="T64" s="333">
        <f t="shared" si="159"/>
        <v>0</v>
      </c>
      <c r="U64" s="335"/>
      <c r="V64" s="296">
        <f t="shared" si="160"/>
        <v>921.78187598958198</v>
      </c>
      <c r="W64" s="296">
        <f t="shared" si="161"/>
        <v>642.85226253312658</v>
      </c>
      <c r="X64" s="296">
        <f t="shared" si="162"/>
        <v>5488.4675892195355</v>
      </c>
    </row>
    <row r="65" spans="1:24">
      <c r="A65" s="25">
        <v>37</v>
      </c>
      <c r="B65" s="1">
        <v>1</v>
      </c>
      <c r="C65" s="203">
        <v>1</v>
      </c>
      <c r="D65" s="221" t="s">
        <v>486</v>
      </c>
      <c r="E65" s="25"/>
      <c r="F65" s="265">
        <f>'(3) Eur Russ 1904 HHs '!BX67</f>
        <v>8684.5567569947107</v>
      </c>
      <c r="H65" s="315">
        <f>'(4) Agric &amp; 3 estates'!U66</f>
        <v>23007.887291367762</v>
      </c>
      <c r="I65" s="296">
        <f>'(3) Eur Russ 1904 HHs '!CS67</f>
        <v>7018.9429166735881</v>
      </c>
      <c r="J65" s="315">
        <f>'(6) Clergy'!S65</f>
        <v>47751.863374134504</v>
      </c>
      <c r="L65" s="301">
        <f t="shared" si="157"/>
        <v>6079.1897298962967</v>
      </c>
      <c r="M65" s="301">
        <v>0</v>
      </c>
      <c r="N65" s="301">
        <f t="shared" si="158"/>
        <v>2605.367027098413</v>
      </c>
      <c r="P65" s="369">
        <f t="shared" si="7"/>
        <v>0.70000000000000007</v>
      </c>
      <c r="Q65" s="369">
        <f t="shared" si="8"/>
        <v>0</v>
      </c>
      <c r="R65" s="369">
        <f t="shared" si="9"/>
        <v>0.30000000000000004</v>
      </c>
      <c r="T65" s="333">
        <f t="shared" si="159"/>
        <v>1.8189894035458565E-12</v>
      </c>
      <c r="U65" s="335"/>
      <c r="V65" s="296">
        <f t="shared" si="160"/>
        <v>16928.697561471465</v>
      </c>
      <c r="W65" s="296">
        <f t="shared" si="161"/>
        <v>7018.9429166735881</v>
      </c>
      <c r="X65" s="296">
        <f t="shared" si="162"/>
        <v>45146.496347036089</v>
      </c>
    </row>
    <row r="66" spans="1:24">
      <c r="A66" s="25">
        <v>10</v>
      </c>
      <c r="B66" s="1">
        <v>2</v>
      </c>
      <c r="C66" s="203">
        <v>1</v>
      </c>
      <c r="D66" s="25" t="s">
        <v>920</v>
      </c>
      <c r="E66" s="25"/>
      <c r="F66" s="265">
        <f>'(3) Eur Russ 1904 HHs '!BX68</f>
        <v>560.50176764989635</v>
      </c>
      <c r="H66" s="315">
        <f>'(4) Agric &amp; 3 estates'!U67</f>
        <v>1170.2618756826798</v>
      </c>
      <c r="I66" s="296">
        <f>'(3) Eur Russ 1904 HHs '!CS68</f>
        <v>613.02584886871739</v>
      </c>
      <c r="J66" s="315">
        <f>'(6) Clergy'!S66</f>
        <v>5836.4100194076782</v>
      </c>
      <c r="L66" s="301">
        <f t="shared" si="157"/>
        <v>392.35123735492743</v>
      </c>
      <c r="M66" s="301">
        <v>0</v>
      </c>
      <c r="N66" s="301">
        <f t="shared" si="158"/>
        <v>168.15053029496889</v>
      </c>
      <c r="P66" s="369">
        <f t="shared" si="7"/>
        <v>0.7</v>
      </c>
      <c r="Q66" s="369">
        <f t="shared" si="8"/>
        <v>0</v>
      </c>
      <c r="R66" s="369">
        <f t="shared" si="9"/>
        <v>0.3</v>
      </c>
      <c r="T66" s="333">
        <f t="shared" si="159"/>
        <v>0</v>
      </c>
      <c r="U66" s="335"/>
      <c r="V66" s="296">
        <f t="shared" si="160"/>
        <v>777.91063832775239</v>
      </c>
      <c r="W66" s="296">
        <f t="shared" si="161"/>
        <v>613.02584886871739</v>
      </c>
      <c r="X66" s="296">
        <f t="shared" si="162"/>
        <v>5668.2594891127092</v>
      </c>
    </row>
    <row r="67" spans="1:24">
      <c r="A67" s="25">
        <v>14</v>
      </c>
      <c r="B67" s="1">
        <v>2</v>
      </c>
      <c r="C67" s="203">
        <v>1</v>
      </c>
      <c r="D67" s="25" t="s">
        <v>649</v>
      </c>
      <c r="E67" s="25"/>
      <c r="F67" s="265">
        <f>'(3) Eur Russ 1904 HHs '!BX69</f>
        <v>1153.3834665835534</v>
      </c>
      <c r="H67" s="315">
        <f>'(4) Agric &amp; 3 estates'!U68</f>
        <v>2253.1783133657932</v>
      </c>
      <c r="I67" s="296">
        <f>'(3) Eur Russ 1904 HHs '!CS69</f>
        <v>939.65072707486308</v>
      </c>
      <c r="J67" s="315">
        <f>'(6) Clergy'!S67</f>
        <v>10382.933926717458</v>
      </c>
      <c r="L67" s="301">
        <f t="shared" si="157"/>
        <v>807.36842660848731</v>
      </c>
      <c r="M67" s="301">
        <v>0</v>
      </c>
      <c r="N67" s="301">
        <f t="shared" si="158"/>
        <v>346.01503997506603</v>
      </c>
      <c r="P67" s="369">
        <f t="shared" si="7"/>
        <v>0.7</v>
      </c>
      <c r="Q67" s="369">
        <f t="shared" si="8"/>
        <v>0</v>
      </c>
      <c r="R67" s="369">
        <f t="shared" si="9"/>
        <v>0.3</v>
      </c>
      <c r="T67" s="333">
        <f t="shared" si="159"/>
        <v>0</v>
      </c>
      <c r="U67" s="335"/>
      <c r="V67" s="296">
        <f t="shared" si="160"/>
        <v>1445.8098867573058</v>
      </c>
      <c r="W67" s="296">
        <f t="shared" si="161"/>
        <v>939.65072707486308</v>
      </c>
      <c r="X67" s="296">
        <f t="shared" si="162"/>
        <v>10036.918886742393</v>
      </c>
    </row>
    <row r="68" spans="1:24">
      <c r="A68" s="25">
        <v>28</v>
      </c>
      <c r="B68" s="1">
        <v>2</v>
      </c>
      <c r="C68" s="203">
        <v>1</v>
      </c>
      <c r="D68" s="221" t="s">
        <v>250</v>
      </c>
      <c r="E68" s="25"/>
      <c r="F68" s="265">
        <f>'(3) Eur Russ 1904 HHs '!BX70</f>
        <v>558.96821102140507</v>
      </c>
      <c r="H68" s="315">
        <f>'(4) Agric &amp; 3 estates'!U69</f>
        <v>1484.2951618244479</v>
      </c>
      <c r="I68" s="296">
        <f>'(3) Eur Russ 1904 HHs '!CS70</f>
        <v>551.67213782071633</v>
      </c>
      <c r="J68" s="315">
        <f>'(6) Clergy'!S68</f>
        <v>16132.552528445007</v>
      </c>
      <c r="L68" s="301">
        <f t="shared" si="157"/>
        <v>391.27774771498355</v>
      </c>
      <c r="M68" s="301">
        <v>0</v>
      </c>
      <c r="N68" s="301">
        <f t="shared" si="158"/>
        <v>167.69046330642152</v>
      </c>
      <c r="P68" s="369">
        <f t="shared" si="7"/>
        <v>0.7</v>
      </c>
      <c r="Q68" s="369">
        <f t="shared" si="8"/>
        <v>0</v>
      </c>
      <c r="R68" s="369">
        <f t="shared" si="9"/>
        <v>0.3</v>
      </c>
      <c r="T68" s="333">
        <f t="shared" si="159"/>
        <v>0</v>
      </c>
      <c r="U68" s="335"/>
      <c r="V68" s="296">
        <f t="shared" si="160"/>
        <v>1093.0174141094644</v>
      </c>
      <c r="W68" s="296">
        <f t="shared" si="161"/>
        <v>551.67213782071633</v>
      </c>
      <c r="X68" s="296">
        <f t="shared" si="162"/>
        <v>15964.862065138585</v>
      </c>
    </row>
    <row r="69" spans="1:24">
      <c r="A69" s="25">
        <v>31</v>
      </c>
      <c r="B69" s="1">
        <v>2</v>
      </c>
      <c r="C69" s="203">
        <v>1</v>
      </c>
      <c r="D69" s="221" t="s">
        <v>134</v>
      </c>
      <c r="E69" s="25"/>
      <c r="F69" s="265">
        <f>'(3) Eur Russ 1904 HHs '!BX71</f>
        <v>895.66012661624461</v>
      </c>
      <c r="H69" s="315">
        <f>'(4) Agric &amp; 3 estates'!U70</f>
        <v>2002.738239167661</v>
      </c>
      <c r="I69" s="296">
        <f>'(3) Eur Russ 1904 HHs '!CS71</f>
        <v>980.57433119382824</v>
      </c>
      <c r="J69" s="315">
        <f>'(6) Clergy'!S69</f>
        <v>11153.837250493489</v>
      </c>
      <c r="L69" s="301">
        <f t="shared" si="157"/>
        <v>626.96208863137122</v>
      </c>
      <c r="M69" s="301">
        <v>0</v>
      </c>
      <c r="N69" s="301">
        <f t="shared" si="158"/>
        <v>268.69803798487339</v>
      </c>
      <c r="P69" s="369">
        <f t="shared" si="7"/>
        <v>0.7</v>
      </c>
      <c r="Q69" s="369">
        <f t="shared" si="8"/>
        <v>0</v>
      </c>
      <c r="R69" s="369">
        <f t="shared" si="9"/>
        <v>0.3</v>
      </c>
      <c r="T69" s="333">
        <f t="shared" si="159"/>
        <v>0</v>
      </c>
      <c r="U69" s="335"/>
      <c r="V69" s="296">
        <f t="shared" si="160"/>
        <v>1375.7761505362898</v>
      </c>
      <c r="W69" s="296">
        <f t="shared" si="161"/>
        <v>980.57433119382824</v>
      </c>
      <c r="X69" s="296">
        <f t="shared" si="162"/>
        <v>10885.139212508615</v>
      </c>
    </row>
    <row r="70" spans="1:24">
      <c r="A70" s="25">
        <v>36</v>
      </c>
      <c r="B70" s="1">
        <v>2</v>
      </c>
      <c r="C70" s="203">
        <v>1</v>
      </c>
      <c r="D70" s="221" t="s">
        <v>613</v>
      </c>
      <c r="E70" s="25"/>
      <c r="F70" s="265">
        <f>'(3) Eur Russ 1904 HHs '!BX72</f>
        <v>589.75513854185704</v>
      </c>
      <c r="H70" s="315">
        <f>'(4) Agric &amp; 3 estates'!U71</f>
        <v>1255.1914710725869</v>
      </c>
      <c r="I70" s="296">
        <f>'(3) Eur Russ 1904 HHs '!CS72</f>
        <v>687.14468786497298</v>
      </c>
      <c r="J70" s="315">
        <f>'(6) Clergy'!S70</f>
        <v>14469.31922998365</v>
      </c>
      <c r="L70" s="301">
        <f t="shared" si="157"/>
        <v>412.8285969792999</v>
      </c>
      <c r="M70" s="301">
        <v>0</v>
      </c>
      <c r="N70" s="301">
        <f t="shared" si="158"/>
        <v>176.92654156255711</v>
      </c>
      <c r="P70" s="369">
        <f t="shared" si="7"/>
        <v>0.7</v>
      </c>
      <c r="Q70" s="369">
        <f t="shared" si="8"/>
        <v>0</v>
      </c>
      <c r="R70" s="369">
        <f t="shared" si="9"/>
        <v>0.3</v>
      </c>
      <c r="T70" s="333">
        <f t="shared" si="159"/>
        <v>0</v>
      </c>
      <c r="U70" s="335"/>
      <c r="V70" s="296">
        <f t="shared" si="160"/>
        <v>842.36287409328702</v>
      </c>
      <c r="W70" s="296">
        <f t="shared" si="161"/>
        <v>687.14468786497298</v>
      </c>
      <c r="X70" s="296">
        <f t="shared" si="162"/>
        <v>14292.392688421092</v>
      </c>
    </row>
    <row r="71" spans="1:24">
      <c r="A71" s="25">
        <v>45</v>
      </c>
      <c r="B71" s="1">
        <v>2</v>
      </c>
      <c r="C71" s="203">
        <v>1</v>
      </c>
      <c r="D71" s="221" t="s">
        <v>406</v>
      </c>
      <c r="E71" s="25"/>
      <c r="F71" s="265">
        <f>'(3) Eur Russ 1904 HHs '!BX73</f>
        <v>528.61110793008822</v>
      </c>
      <c r="H71" s="315">
        <f>'(4) Agric &amp; 3 estates'!U72</f>
        <v>1526.9353326997918</v>
      </c>
      <c r="I71" s="296">
        <f>'(3) Eur Russ 1904 HHs '!CS73</f>
        <v>467.08153023486773</v>
      </c>
      <c r="J71" s="315">
        <f>'(6) Clergy'!S71</f>
        <v>9529.2459063934693</v>
      </c>
      <c r="L71" s="301">
        <f t="shared" si="157"/>
        <v>370.02777555106172</v>
      </c>
      <c r="M71" s="301">
        <v>0</v>
      </c>
      <c r="N71" s="301">
        <f t="shared" si="158"/>
        <v>158.58333237902647</v>
      </c>
      <c r="P71" s="369">
        <f t="shared" si="7"/>
        <v>0.7</v>
      </c>
      <c r="Q71" s="369">
        <f t="shared" si="8"/>
        <v>0</v>
      </c>
      <c r="R71" s="369">
        <f t="shared" si="9"/>
        <v>0.3</v>
      </c>
      <c r="T71" s="333">
        <f t="shared" si="159"/>
        <v>0</v>
      </c>
      <c r="U71" s="335"/>
      <c r="V71" s="296">
        <f t="shared" si="160"/>
        <v>1156.9075571487301</v>
      </c>
      <c r="W71" s="296">
        <f t="shared" si="161"/>
        <v>467.08153023486773</v>
      </c>
      <c r="X71" s="296">
        <f t="shared" si="162"/>
        <v>9370.6625740144427</v>
      </c>
    </row>
    <row r="72" spans="1:24">
      <c r="A72" s="25">
        <v>6</v>
      </c>
      <c r="B72" s="1">
        <v>3</v>
      </c>
      <c r="C72" s="203">
        <v>1</v>
      </c>
      <c r="D72" s="25" t="s">
        <v>798</v>
      </c>
      <c r="E72" s="25"/>
      <c r="F72" s="265">
        <f>'(3) Eur Russ 1904 HHs '!BX74</f>
        <v>833.28394788563514</v>
      </c>
      <c r="H72" s="315">
        <f>'(4) Agric &amp; 3 estates'!U73</f>
        <v>1494.8988124772507</v>
      </c>
      <c r="I72" s="296">
        <f>'(3) Eur Russ 1904 HHs '!CS74</f>
        <v>1515.074902423207</v>
      </c>
      <c r="J72" s="315">
        <f>'(6) Clergy'!S72</f>
        <v>11523.536409503466</v>
      </c>
      <c r="L72" s="301">
        <f t="shared" si="157"/>
        <v>583.2987635199446</v>
      </c>
      <c r="M72" s="301">
        <v>0</v>
      </c>
      <c r="N72" s="301">
        <f t="shared" si="158"/>
        <v>249.98518436569054</v>
      </c>
      <c r="P72" s="369">
        <f t="shared" si="7"/>
        <v>0.7</v>
      </c>
      <c r="Q72" s="369">
        <f t="shared" si="8"/>
        <v>0</v>
      </c>
      <c r="R72" s="369">
        <f t="shared" si="9"/>
        <v>0.3</v>
      </c>
      <c r="T72" s="333">
        <f t="shared" si="159"/>
        <v>0</v>
      </c>
      <c r="U72" s="335"/>
      <c r="V72" s="296">
        <f t="shared" si="160"/>
        <v>911.60004895730606</v>
      </c>
      <c r="W72" s="296">
        <f t="shared" si="161"/>
        <v>1515.074902423207</v>
      </c>
      <c r="X72" s="296">
        <f t="shared" si="162"/>
        <v>11273.551225137775</v>
      </c>
    </row>
    <row r="73" spans="1:24">
      <c r="A73" s="25">
        <v>15</v>
      </c>
      <c r="B73" s="1">
        <v>3</v>
      </c>
      <c r="C73" s="203">
        <v>1</v>
      </c>
      <c r="D73" s="25" t="s">
        <v>650</v>
      </c>
      <c r="E73" s="25"/>
      <c r="F73" s="265">
        <f>'(3) Eur Russ 1904 HHs '!BX75</f>
        <v>477.11573973248903</v>
      </c>
      <c r="H73" s="315">
        <f>'(4) Agric &amp; 3 estates'!U74</f>
        <v>1492.1157682559146</v>
      </c>
      <c r="I73" s="296">
        <f>'(3) Eur Russ 1904 HHs '!CS75</f>
        <v>775.85536316098842</v>
      </c>
      <c r="J73" s="315">
        <f>'(6) Clergy'!S73</f>
        <v>9383.3102156241184</v>
      </c>
      <c r="L73" s="301">
        <f t="shared" si="157"/>
        <v>333.98101781274232</v>
      </c>
      <c r="M73" s="301">
        <v>0</v>
      </c>
      <c r="N73" s="301">
        <f t="shared" si="158"/>
        <v>143.13472191974671</v>
      </c>
      <c r="P73" s="369">
        <f t="shared" si="7"/>
        <v>0.7</v>
      </c>
      <c r="Q73" s="369">
        <f t="shared" si="8"/>
        <v>0</v>
      </c>
      <c r="R73" s="369">
        <f t="shared" si="9"/>
        <v>0.3</v>
      </c>
      <c r="T73" s="333">
        <f t="shared" si="159"/>
        <v>0</v>
      </c>
      <c r="U73" s="335"/>
      <c r="V73" s="296">
        <f t="shared" si="160"/>
        <v>1158.1347504431724</v>
      </c>
      <c r="W73" s="296">
        <f t="shared" si="161"/>
        <v>775.85536316098842</v>
      </c>
      <c r="X73" s="296">
        <f t="shared" si="162"/>
        <v>9240.1754937043715</v>
      </c>
    </row>
    <row r="74" spans="1:24">
      <c r="A74" s="25">
        <v>18</v>
      </c>
      <c r="B74" s="1">
        <v>3</v>
      </c>
      <c r="C74" s="203">
        <v>1</v>
      </c>
      <c r="D74" s="25" t="s">
        <v>782</v>
      </c>
      <c r="E74" s="25"/>
      <c r="F74" s="265">
        <f>'(3) Eur Russ 1904 HHs '!BX76</f>
        <v>613.37928857247073</v>
      </c>
      <c r="H74" s="315">
        <f>'(4) Agric &amp; 3 estates'!U75</f>
        <v>1550.5511413001886</v>
      </c>
      <c r="I74" s="296">
        <f>'(3) Eur Russ 1904 HHs '!CS76</f>
        <v>1148.977117593492</v>
      </c>
      <c r="J74" s="315">
        <f>'(6) Clergy'!S74</f>
        <v>8840.5185543727748</v>
      </c>
      <c r="L74" s="301">
        <f t="shared" si="157"/>
        <v>429.36550200072946</v>
      </c>
      <c r="M74" s="301">
        <v>0</v>
      </c>
      <c r="N74" s="301">
        <f t="shared" si="158"/>
        <v>184.01378657174121</v>
      </c>
      <c r="P74" s="369">
        <f t="shared" ref="P74:P137" si="163">L74/($L74+$M74+$N74)</f>
        <v>0.70000000000000007</v>
      </c>
      <c r="Q74" s="369">
        <f t="shared" ref="Q74:Q137" si="164">M74/($L74+$M74+$N74)</f>
        <v>0</v>
      </c>
      <c r="R74" s="369">
        <f t="shared" ref="R74:R137" si="165">N74/($L74+$M74+$N74)</f>
        <v>0.30000000000000004</v>
      </c>
      <c r="T74" s="333">
        <f t="shared" si="159"/>
        <v>1.1368683772161603E-13</v>
      </c>
      <c r="U74" s="335"/>
      <c r="V74" s="296">
        <f t="shared" si="160"/>
        <v>1121.1856392994591</v>
      </c>
      <c r="W74" s="296">
        <f t="shared" si="161"/>
        <v>1148.977117593492</v>
      </c>
      <c r="X74" s="296">
        <f t="shared" si="162"/>
        <v>8656.5047678010342</v>
      </c>
    </row>
    <row r="75" spans="1:24">
      <c r="A75" s="25">
        <v>24</v>
      </c>
      <c r="B75" s="1">
        <v>3</v>
      </c>
      <c r="C75" s="203">
        <v>1</v>
      </c>
      <c r="D75" s="221" t="s">
        <v>75</v>
      </c>
      <c r="E75" s="25"/>
      <c r="F75" s="265">
        <f>'(3) Eur Russ 1904 HHs '!BX77</f>
        <v>5176.650243053572</v>
      </c>
      <c r="H75" s="315">
        <f>'(4) Agric &amp; 3 estates'!U76</f>
        <v>8533.3403864750417</v>
      </c>
      <c r="I75" s="296">
        <f>'(3) Eur Russ 1904 HHs '!CS77</f>
        <v>5276.8862309547449</v>
      </c>
      <c r="J75" s="315">
        <f>'(6) Clergy'!S75</f>
        <v>31317.406507586937</v>
      </c>
      <c r="L75" s="301">
        <f t="shared" si="157"/>
        <v>3623.6551701375001</v>
      </c>
      <c r="M75" s="301">
        <v>0</v>
      </c>
      <c r="N75" s="301">
        <f t="shared" si="158"/>
        <v>1552.9950729160716</v>
      </c>
      <c r="P75" s="369">
        <f t="shared" si="163"/>
        <v>0.7</v>
      </c>
      <c r="Q75" s="369">
        <f t="shared" si="164"/>
        <v>0</v>
      </c>
      <c r="R75" s="369">
        <f t="shared" si="165"/>
        <v>0.3</v>
      </c>
      <c r="T75" s="333">
        <f t="shared" si="159"/>
        <v>0</v>
      </c>
      <c r="U75" s="335"/>
      <c r="V75" s="296">
        <f t="shared" si="160"/>
        <v>4909.6852163375415</v>
      </c>
      <c r="W75" s="296">
        <f t="shared" si="161"/>
        <v>5276.8862309547449</v>
      </c>
      <c r="X75" s="296">
        <f t="shared" si="162"/>
        <v>29764.411434670867</v>
      </c>
    </row>
    <row r="76" spans="1:24">
      <c r="A76" s="25">
        <v>25</v>
      </c>
      <c r="B76" s="1">
        <v>3</v>
      </c>
      <c r="C76" s="203">
        <v>1</v>
      </c>
      <c r="D76" s="221" t="s">
        <v>262</v>
      </c>
      <c r="E76" s="25"/>
      <c r="F76" s="265">
        <f>'(3) Eur Russ 1904 HHs '!BX78</f>
        <v>868.72024553501433</v>
      </c>
      <c r="H76" s="315">
        <f>'(4) Agric &amp; 3 estates'!U77</f>
        <v>1876.0199566522456</v>
      </c>
      <c r="I76" s="296">
        <f>'(3) Eur Russ 1904 HHs '!CS78</f>
        <v>1039.7105054769631</v>
      </c>
      <c r="J76" s="315">
        <f>'(6) Clergy'!S76</f>
        <v>9339.4195724008914</v>
      </c>
      <c r="L76" s="301">
        <f t="shared" si="157"/>
        <v>608.10417187451003</v>
      </c>
      <c r="M76" s="301">
        <v>0</v>
      </c>
      <c r="N76" s="301">
        <f t="shared" si="158"/>
        <v>260.6160736605043</v>
      </c>
      <c r="P76" s="369">
        <f t="shared" si="163"/>
        <v>0.7</v>
      </c>
      <c r="Q76" s="369">
        <f t="shared" si="164"/>
        <v>0</v>
      </c>
      <c r="R76" s="369">
        <f t="shared" si="165"/>
        <v>0.3</v>
      </c>
      <c r="T76" s="333">
        <f t="shared" si="159"/>
        <v>0</v>
      </c>
      <c r="U76" s="335"/>
      <c r="V76" s="296">
        <f t="shared" si="160"/>
        <v>1267.9157847777356</v>
      </c>
      <c r="W76" s="296">
        <f t="shared" si="161"/>
        <v>1039.7105054769631</v>
      </c>
      <c r="X76" s="296">
        <f t="shared" si="162"/>
        <v>9078.803498740388</v>
      </c>
    </row>
    <row r="77" spans="1:24">
      <c r="A77" s="25">
        <v>40</v>
      </c>
      <c r="B77" s="1">
        <v>3</v>
      </c>
      <c r="C77" s="203">
        <v>1</v>
      </c>
      <c r="D77" s="221" t="s">
        <v>507</v>
      </c>
      <c r="E77" s="25"/>
      <c r="F77" s="265">
        <f>'(3) Eur Russ 1904 HHs '!BX79</f>
        <v>600.67009159294503</v>
      </c>
      <c r="H77" s="315">
        <f>'(4) Agric &amp; 3 estates'!U78</f>
        <v>1923.0922608556689</v>
      </c>
      <c r="I77" s="296">
        <f>'(3) Eur Russ 1904 HHs '!CS79</f>
        <v>985.87830113234338</v>
      </c>
      <c r="J77" s="315">
        <f>'(6) Clergy'!S77</f>
        <v>9364.822930517912</v>
      </c>
      <c r="L77" s="301">
        <f t="shared" si="157"/>
        <v>420.46906411506149</v>
      </c>
      <c r="M77" s="301">
        <v>0</v>
      </c>
      <c r="N77" s="301">
        <f t="shared" si="158"/>
        <v>180.20102747788351</v>
      </c>
      <c r="P77" s="369">
        <f t="shared" si="163"/>
        <v>0.7</v>
      </c>
      <c r="Q77" s="369">
        <f t="shared" si="164"/>
        <v>0</v>
      </c>
      <c r="R77" s="369">
        <f t="shared" si="165"/>
        <v>0.3</v>
      </c>
      <c r="T77" s="333">
        <f t="shared" si="159"/>
        <v>0</v>
      </c>
      <c r="U77" s="335"/>
      <c r="V77" s="296">
        <f t="shared" si="160"/>
        <v>1502.6231967406075</v>
      </c>
      <c r="W77" s="296">
        <f t="shared" si="161"/>
        <v>985.87830113234338</v>
      </c>
      <c r="X77" s="296">
        <f t="shared" si="162"/>
        <v>9184.621903040028</v>
      </c>
    </row>
    <row r="78" spans="1:24">
      <c r="A78" s="25">
        <v>43</v>
      </c>
      <c r="B78" s="1">
        <v>3</v>
      </c>
      <c r="C78" s="203">
        <v>1</v>
      </c>
      <c r="D78" s="221" t="s">
        <v>719</v>
      </c>
      <c r="E78" s="25"/>
      <c r="F78" s="265">
        <f>'(3) Eur Russ 1904 HHs '!BX80</f>
        <v>656.56741234154697</v>
      </c>
      <c r="H78" s="315">
        <f>'(4) Agric &amp; 3 estates'!U79</f>
        <v>1605.4688289507499</v>
      </c>
      <c r="I78" s="296">
        <f>'(3) Eur Russ 1904 HHs '!CS80</f>
        <v>1233.3584568647846</v>
      </c>
      <c r="J78" s="315">
        <f>'(6) Clergy'!S78</f>
        <v>11697.065548878192</v>
      </c>
      <c r="L78" s="301">
        <f t="shared" si="157"/>
        <v>459.59718863908284</v>
      </c>
      <c r="M78" s="301">
        <v>0</v>
      </c>
      <c r="N78" s="301">
        <f t="shared" si="158"/>
        <v>196.9702237024641</v>
      </c>
      <c r="P78" s="369">
        <f t="shared" si="163"/>
        <v>0.7</v>
      </c>
      <c r="Q78" s="369">
        <f t="shared" si="164"/>
        <v>0</v>
      </c>
      <c r="R78" s="369">
        <f t="shared" si="165"/>
        <v>0.3</v>
      </c>
      <c r="T78" s="333">
        <f t="shared" si="159"/>
        <v>0</v>
      </c>
      <c r="U78" s="335"/>
      <c r="V78" s="296">
        <f t="shared" si="160"/>
        <v>1145.8716403116671</v>
      </c>
      <c r="W78" s="296">
        <f t="shared" si="161"/>
        <v>1233.3584568647846</v>
      </c>
      <c r="X78" s="296">
        <f t="shared" si="162"/>
        <v>11500.095325175727</v>
      </c>
    </row>
    <row r="79" spans="1:24">
      <c r="A79" s="25">
        <v>50</v>
      </c>
      <c r="B79" s="1">
        <v>3</v>
      </c>
      <c r="C79" s="203">
        <v>1</v>
      </c>
      <c r="D79" s="221" t="s">
        <v>799</v>
      </c>
      <c r="E79" s="25"/>
      <c r="F79" s="265">
        <f>'(3) Eur Russ 1904 HHs '!BX81</f>
        <v>759.47802645771765</v>
      </c>
      <c r="H79" s="315">
        <f>'(4) Agric &amp; 3 estates'!U80</f>
        <v>1795.2311075544974</v>
      </c>
      <c r="I79" s="296">
        <f>'(3) Eur Russ 1904 HHs '!CS81</f>
        <v>1577.4176043133916</v>
      </c>
      <c r="J79" s="315">
        <f>'(6) Clergy'!S79</f>
        <v>10631.741726426611</v>
      </c>
      <c r="L79" s="301">
        <f t="shared" si="157"/>
        <v>531.63461852040234</v>
      </c>
      <c r="M79" s="301">
        <v>0</v>
      </c>
      <c r="N79" s="301">
        <f t="shared" si="158"/>
        <v>227.84340793731528</v>
      </c>
      <c r="P79" s="369">
        <f t="shared" si="163"/>
        <v>0.7</v>
      </c>
      <c r="Q79" s="369">
        <f t="shared" si="164"/>
        <v>0</v>
      </c>
      <c r="R79" s="369">
        <f t="shared" si="165"/>
        <v>0.3</v>
      </c>
      <c r="T79" s="333">
        <f t="shared" si="159"/>
        <v>0</v>
      </c>
      <c r="U79" s="335"/>
      <c r="V79" s="296">
        <f t="shared" si="160"/>
        <v>1263.5964890340952</v>
      </c>
      <c r="W79" s="296">
        <f t="shared" si="161"/>
        <v>1577.4176043133916</v>
      </c>
      <c r="X79" s="296">
        <f t="shared" si="162"/>
        <v>10403.898318489297</v>
      </c>
    </row>
    <row r="80" spans="1:24">
      <c r="A80" s="25">
        <v>9</v>
      </c>
      <c r="B80" s="1">
        <v>4</v>
      </c>
      <c r="C80" s="203">
        <v>1</v>
      </c>
      <c r="D80" s="25" t="s">
        <v>800</v>
      </c>
      <c r="E80" s="25"/>
      <c r="F80" s="265">
        <f>'(3) Eur Russ 1904 HHs '!BX82</f>
        <v>910.93166391695854</v>
      </c>
      <c r="H80" s="315">
        <f>'(4) Agric &amp; 3 estates'!U81</f>
        <v>2136.783246272154</v>
      </c>
      <c r="I80" s="296">
        <f>'(3) Eur Russ 1904 HHs '!CS82</f>
        <v>997.64793041794974</v>
      </c>
      <c r="J80" s="315">
        <f>'(6) Clergy'!S80</f>
        <v>9651.0392749593648</v>
      </c>
      <c r="L80" s="301">
        <f t="shared" si="157"/>
        <v>637.65216474187093</v>
      </c>
      <c r="M80" s="301">
        <v>0</v>
      </c>
      <c r="N80" s="301">
        <f t="shared" si="158"/>
        <v>273.27949917508755</v>
      </c>
      <c r="P80" s="369">
        <f t="shared" si="163"/>
        <v>0.7</v>
      </c>
      <c r="Q80" s="369">
        <f t="shared" si="164"/>
        <v>0</v>
      </c>
      <c r="R80" s="369">
        <f t="shared" si="165"/>
        <v>0.3</v>
      </c>
      <c r="T80" s="333">
        <f t="shared" si="159"/>
        <v>0</v>
      </c>
      <c r="U80" s="335"/>
      <c r="V80" s="296">
        <f t="shared" si="160"/>
        <v>1499.1310815302832</v>
      </c>
      <c r="W80" s="296">
        <f t="shared" si="161"/>
        <v>997.64793041794974</v>
      </c>
      <c r="X80" s="296">
        <f t="shared" si="162"/>
        <v>9377.7597757842777</v>
      </c>
    </row>
    <row r="81" spans="1:24">
      <c r="A81" s="25">
        <v>20</v>
      </c>
      <c r="B81" s="1">
        <v>4</v>
      </c>
      <c r="C81" s="203">
        <v>1</v>
      </c>
      <c r="D81" s="222" t="s">
        <v>601</v>
      </c>
      <c r="E81" s="25"/>
      <c r="F81" s="265">
        <f>'(3) Eur Russ 1904 HHs '!BX83</f>
        <v>897.57190271433774</v>
      </c>
      <c r="H81" s="315">
        <f>'(4) Agric &amp; 3 estates'!U82</f>
        <v>2284.1062291436078</v>
      </c>
      <c r="I81" s="296">
        <f>'(3) Eur Russ 1904 HHs '!CS83</f>
        <v>1212.8236718134815</v>
      </c>
      <c r="J81" s="315">
        <f>'(6) Clergy'!S81</f>
        <v>12553.940528107654</v>
      </c>
      <c r="L81" s="301">
        <f t="shared" si="157"/>
        <v>628.30033190003633</v>
      </c>
      <c r="M81" s="301">
        <v>0</v>
      </c>
      <c r="N81" s="301">
        <f t="shared" si="158"/>
        <v>269.2715708143013</v>
      </c>
      <c r="P81" s="369">
        <f t="shared" si="163"/>
        <v>0.7</v>
      </c>
      <c r="Q81" s="369">
        <f t="shared" si="164"/>
        <v>0</v>
      </c>
      <c r="R81" s="369">
        <f t="shared" si="165"/>
        <v>0.3</v>
      </c>
      <c r="T81" s="333">
        <f t="shared" si="159"/>
        <v>1.1368683772161603E-13</v>
      </c>
      <c r="U81" s="335"/>
      <c r="V81" s="296">
        <f t="shared" si="160"/>
        <v>1655.8058972435715</v>
      </c>
      <c r="W81" s="296">
        <f t="shared" si="161"/>
        <v>1212.8236718134815</v>
      </c>
      <c r="X81" s="296">
        <f t="shared" si="162"/>
        <v>12284.668957293354</v>
      </c>
    </row>
    <row r="82" spans="1:24">
      <c r="A82" s="25">
        <v>29</v>
      </c>
      <c r="B82" s="1">
        <v>4</v>
      </c>
      <c r="C82" s="203">
        <v>1</v>
      </c>
      <c r="D82" s="221" t="s">
        <v>251</v>
      </c>
      <c r="E82" s="25"/>
      <c r="F82" s="265">
        <f>'(3) Eur Russ 1904 HHs '!BX84</f>
        <v>1090.9525578210976</v>
      </c>
      <c r="H82" s="315">
        <f>'(4) Agric &amp; 3 estates'!U83</f>
        <v>2470.2595613341377</v>
      </c>
      <c r="I82" s="296">
        <f>'(3) Eur Russ 1904 HHs '!CS84</f>
        <v>1993.162498050533</v>
      </c>
      <c r="J82" s="315">
        <f>'(6) Clergy'!S82</f>
        <v>20277.88325483165</v>
      </c>
      <c r="L82" s="301">
        <f t="shared" si="157"/>
        <v>763.66679047476828</v>
      </c>
      <c r="M82" s="301">
        <v>0</v>
      </c>
      <c r="N82" s="301">
        <f t="shared" si="158"/>
        <v>327.28576734632924</v>
      </c>
      <c r="P82" s="369">
        <f t="shared" si="163"/>
        <v>0.7</v>
      </c>
      <c r="Q82" s="369">
        <f t="shared" si="164"/>
        <v>0</v>
      </c>
      <c r="R82" s="369">
        <f t="shared" si="165"/>
        <v>0.3</v>
      </c>
      <c r="T82" s="333">
        <f t="shared" si="159"/>
        <v>0</v>
      </c>
      <c r="U82" s="335"/>
      <c r="V82" s="296">
        <f t="shared" si="160"/>
        <v>1706.5927708593695</v>
      </c>
      <c r="W82" s="296">
        <f t="shared" si="161"/>
        <v>1993.162498050533</v>
      </c>
      <c r="X82" s="296">
        <f t="shared" si="162"/>
        <v>19950.59748748532</v>
      </c>
    </row>
    <row r="83" spans="1:24">
      <c r="A83" s="25">
        <v>30</v>
      </c>
      <c r="B83" s="1">
        <v>4</v>
      </c>
      <c r="C83" s="203">
        <v>1</v>
      </c>
      <c r="D83" s="221" t="s">
        <v>801</v>
      </c>
      <c r="E83" s="25"/>
      <c r="F83" s="265">
        <f>'(3) Eur Russ 1904 HHs '!BX85</f>
        <v>630.69304974379452</v>
      </c>
      <c r="H83" s="315">
        <f>'(4) Agric &amp; 3 estates'!U84</f>
        <v>1414.8990923508993</v>
      </c>
      <c r="I83" s="296">
        <f>'(3) Eur Russ 1904 HHs '!CS85</f>
        <v>600.21408705779902</v>
      </c>
      <c r="J83" s="315">
        <f>'(6) Clergy'!S83</f>
        <v>7505.5306257322745</v>
      </c>
      <c r="L83" s="301">
        <f t="shared" si="157"/>
        <v>441.48513482065613</v>
      </c>
      <c r="M83" s="301">
        <v>0</v>
      </c>
      <c r="N83" s="301">
        <f t="shared" si="158"/>
        <v>189.20791492313836</v>
      </c>
      <c r="P83" s="369">
        <f t="shared" si="163"/>
        <v>0.7</v>
      </c>
      <c r="Q83" s="369">
        <f t="shared" si="164"/>
        <v>0</v>
      </c>
      <c r="R83" s="369">
        <f t="shared" si="165"/>
        <v>0.3</v>
      </c>
      <c r="T83" s="333">
        <f t="shared" si="159"/>
        <v>0</v>
      </c>
      <c r="U83" s="335"/>
      <c r="V83" s="296">
        <f t="shared" si="160"/>
        <v>973.41395753024312</v>
      </c>
      <c r="W83" s="296">
        <f t="shared" si="161"/>
        <v>600.21408705779902</v>
      </c>
      <c r="X83" s="296">
        <f t="shared" si="162"/>
        <v>7316.322710809136</v>
      </c>
    </row>
    <row r="84" spans="1:24">
      <c r="A84" s="25">
        <v>35</v>
      </c>
      <c r="B84" s="1">
        <v>4</v>
      </c>
      <c r="C84" s="203">
        <v>1</v>
      </c>
      <c r="D84" s="221" t="s">
        <v>485</v>
      </c>
      <c r="E84" s="25"/>
      <c r="F84" s="265">
        <f>'(3) Eur Russ 1904 HHs '!BX86</f>
        <v>605.48951522260882</v>
      </c>
      <c r="H84" s="315">
        <f>'(4) Agric &amp; 3 estates'!U85</f>
        <v>1678.4025772602245</v>
      </c>
      <c r="I84" s="296">
        <f>'(3) Eur Russ 1904 HHs '!CS86</f>
        <v>1001.5282247821236</v>
      </c>
      <c r="J84" s="315">
        <f>'(6) Clergy'!S84</f>
        <v>8409.5712352629398</v>
      </c>
      <c r="L84" s="301">
        <f t="shared" si="157"/>
        <v>423.84266065582614</v>
      </c>
      <c r="M84" s="301">
        <v>0</v>
      </c>
      <c r="N84" s="301">
        <f t="shared" si="158"/>
        <v>181.64685456678265</v>
      </c>
      <c r="P84" s="369">
        <f t="shared" si="163"/>
        <v>0.7</v>
      </c>
      <c r="Q84" s="369">
        <f t="shared" si="164"/>
        <v>0</v>
      </c>
      <c r="R84" s="369">
        <f t="shared" si="165"/>
        <v>0.3</v>
      </c>
      <c r="T84" s="333">
        <f t="shared" si="159"/>
        <v>0</v>
      </c>
      <c r="U84" s="335"/>
      <c r="V84" s="296">
        <f t="shared" si="160"/>
        <v>1254.5599166043983</v>
      </c>
      <c r="W84" s="296">
        <f t="shared" si="161"/>
        <v>1001.5282247821236</v>
      </c>
      <c r="X84" s="296">
        <f t="shared" si="162"/>
        <v>8227.9243806961567</v>
      </c>
    </row>
    <row r="85" spans="1:24">
      <c r="A85" s="25">
        <v>38</v>
      </c>
      <c r="B85" s="1">
        <v>4</v>
      </c>
      <c r="C85" s="203">
        <v>1</v>
      </c>
      <c r="D85" s="221" t="s">
        <v>487</v>
      </c>
      <c r="E85" s="25"/>
      <c r="F85" s="265">
        <f>'(3) Eur Russ 1904 HHs '!BX87</f>
        <v>1327.7233475531093</v>
      </c>
      <c r="H85" s="315">
        <f>'(4) Agric &amp; 3 estates'!U86</f>
        <v>2664.4884973685471</v>
      </c>
      <c r="I85" s="296">
        <f>'(3) Eur Russ 1904 HHs '!CS87</f>
        <v>1650.3792609894003</v>
      </c>
      <c r="J85" s="315">
        <f>'(6) Clergy'!S85</f>
        <v>31395.571834266295</v>
      </c>
      <c r="L85" s="301">
        <f t="shared" si="157"/>
        <v>929.40634328717647</v>
      </c>
      <c r="M85" s="301">
        <v>0</v>
      </c>
      <c r="N85" s="301">
        <f t="shared" si="158"/>
        <v>398.31700426593278</v>
      </c>
      <c r="P85" s="369">
        <f t="shared" si="163"/>
        <v>0.7</v>
      </c>
      <c r="Q85" s="369">
        <f t="shared" si="164"/>
        <v>0</v>
      </c>
      <c r="R85" s="369">
        <f t="shared" si="165"/>
        <v>0.3</v>
      </c>
      <c r="T85" s="333">
        <f t="shared" si="159"/>
        <v>0</v>
      </c>
      <c r="U85" s="335"/>
      <c r="V85" s="296">
        <f t="shared" si="160"/>
        <v>1735.0821540813706</v>
      </c>
      <c r="W85" s="296">
        <f t="shared" si="161"/>
        <v>1650.3792609894003</v>
      </c>
      <c r="X85" s="296">
        <f t="shared" si="162"/>
        <v>30997.254830000362</v>
      </c>
    </row>
    <row r="86" spans="1:24">
      <c r="A86" s="25">
        <v>39</v>
      </c>
      <c r="B86" s="1">
        <v>4</v>
      </c>
      <c r="C86" s="203">
        <v>1</v>
      </c>
      <c r="D86" s="221" t="s">
        <v>488</v>
      </c>
      <c r="E86" s="25"/>
      <c r="F86" s="265">
        <f>'(3) Eur Russ 1904 HHs '!BX88</f>
        <v>639.06114789299284</v>
      </c>
      <c r="H86" s="315">
        <f>'(4) Agric &amp; 3 estates'!U87</f>
        <v>1247.2570945264624</v>
      </c>
      <c r="I86" s="296">
        <f>'(3) Eur Russ 1904 HHs '!CS88</f>
        <v>490.50302172758325</v>
      </c>
      <c r="J86" s="315">
        <f>'(6) Clergy'!S86</f>
        <v>8202.9213115149396</v>
      </c>
      <c r="L86" s="301">
        <f t="shared" si="157"/>
        <v>447.34280352509495</v>
      </c>
      <c r="M86" s="301">
        <v>0</v>
      </c>
      <c r="N86" s="301">
        <f t="shared" si="158"/>
        <v>191.71834436789786</v>
      </c>
      <c r="P86" s="369">
        <f t="shared" si="163"/>
        <v>0.7</v>
      </c>
      <c r="Q86" s="369">
        <f t="shared" si="164"/>
        <v>0</v>
      </c>
      <c r="R86" s="369">
        <f t="shared" si="165"/>
        <v>0.3</v>
      </c>
      <c r="T86" s="333">
        <f t="shared" si="159"/>
        <v>0</v>
      </c>
      <c r="U86" s="335"/>
      <c r="V86" s="296">
        <f t="shared" si="160"/>
        <v>799.91429100136747</v>
      </c>
      <c r="W86" s="296">
        <f t="shared" si="161"/>
        <v>490.50302172758325</v>
      </c>
      <c r="X86" s="296">
        <f t="shared" si="162"/>
        <v>8011.2029671470418</v>
      </c>
    </row>
    <row r="87" spans="1:24">
      <c r="A87" s="25">
        <v>42</v>
      </c>
      <c r="B87" s="1">
        <v>4</v>
      </c>
      <c r="C87" s="203">
        <v>1</v>
      </c>
      <c r="D87" s="221" t="s">
        <v>576</v>
      </c>
      <c r="E87" s="25"/>
      <c r="F87" s="265">
        <f>'(3) Eur Russ 1904 HHs '!BX89</f>
        <v>992.14975881763235</v>
      </c>
      <c r="H87" s="315">
        <f>'(4) Agric &amp; 3 estates'!U88</f>
        <v>2216.6065266148753</v>
      </c>
      <c r="I87" s="296">
        <f>'(3) Eur Russ 1904 HHs '!CS89</f>
        <v>1483.1463975031818</v>
      </c>
      <c r="J87" s="315">
        <f>'(6) Clergy'!S87</f>
        <v>14877.244867999811</v>
      </c>
      <c r="L87" s="301">
        <f t="shared" si="157"/>
        <v>694.50483117234262</v>
      </c>
      <c r="M87" s="301">
        <v>0</v>
      </c>
      <c r="N87" s="301">
        <f t="shared" si="158"/>
        <v>297.64492764528967</v>
      </c>
      <c r="P87" s="369">
        <f t="shared" si="163"/>
        <v>0.7</v>
      </c>
      <c r="Q87" s="369">
        <f t="shared" si="164"/>
        <v>0</v>
      </c>
      <c r="R87" s="369">
        <f t="shared" si="165"/>
        <v>0.3</v>
      </c>
      <c r="T87" s="333">
        <f t="shared" si="159"/>
        <v>0</v>
      </c>
      <c r="U87" s="335"/>
      <c r="V87" s="296">
        <f t="shared" si="160"/>
        <v>1522.1016954425327</v>
      </c>
      <c r="W87" s="296">
        <f t="shared" si="161"/>
        <v>1483.1463975031818</v>
      </c>
      <c r="X87" s="296">
        <f t="shared" si="162"/>
        <v>14579.599940354521</v>
      </c>
    </row>
    <row r="88" spans="1:24">
      <c r="A88" s="25">
        <v>44</v>
      </c>
      <c r="B88" s="1">
        <v>4</v>
      </c>
      <c r="C88" s="203">
        <v>1</v>
      </c>
      <c r="D88" s="221" t="s">
        <v>433</v>
      </c>
      <c r="E88" s="25"/>
      <c r="F88" s="265">
        <f>'(3) Eur Russ 1904 HHs '!BX90</f>
        <v>636.92171081520428</v>
      </c>
      <c r="H88" s="315">
        <f>'(4) Agric &amp; 3 estates'!U89</f>
        <v>1572.8934522534853</v>
      </c>
      <c r="I88" s="296">
        <f>'(3) Eur Russ 1904 HHs '!CS90</f>
        <v>1235.0872119078119</v>
      </c>
      <c r="J88" s="315">
        <f>'(6) Clergy'!S88</f>
        <v>14236.9419793583</v>
      </c>
      <c r="L88" s="301">
        <f t="shared" si="157"/>
        <v>445.84519757064299</v>
      </c>
      <c r="M88" s="301">
        <v>0</v>
      </c>
      <c r="N88" s="301">
        <f t="shared" si="158"/>
        <v>191.07651324456128</v>
      </c>
      <c r="P88" s="369">
        <f t="shared" si="163"/>
        <v>0.7</v>
      </c>
      <c r="Q88" s="369">
        <f t="shared" si="164"/>
        <v>0</v>
      </c>
      <c r="R88" s="369">
        <f t="shared" si="165"/>
        <v>0.3</v>
      </c>
      <c r="T88" s="333">
        <f t="shared" si="159"/>
        <v>0</v>
      </c>
      <c r="U88" s="335"/>
      <c r="V88" s="296">
        <f t="shared" si="160"/>
        <v>1127.0482546828423</v>
      </c>
      <c r="W88" s="296">
        <f t="shared" si="161"/>
        <v>1235.0872119078119</v>
      </c>
      <c r="X88" s="296">
        <f t="shared" si="162"/>
        <v>14045.865466113739</v>
      </c>
    </row>
    <row r="89" spans="1:24">
      <c r="A89" s="25">
        <v>33</v>
      </c>
      <c r="B89" s="1">
        <v>5</v>
      </c>
      <c r="C89" s="203">
        <v>1</v>
      </c>
      <c r="D89" s="221" t="s">
        <v>608</v>
      </c>
      <c r="E89" s="25"/>
      <c r="F89" s="265">
        <f>'(3) Eur Russ 1904 HHs '!BX91</f>
        <v>1799.3820939081234</v>
      </c>
      <c r="H89" s="315">
        <f>'(4) Agric &amp; 3 estates'!U90</f>
        <v>3254.6878082247772</v>
      </c>
      <c r="I89" s="296">
        <f>'(3) Eur Russ 1904 HHs '!CS91</f>
        <v>1627.2456997853044</v>
      </c>
      <c r="J89" s="315">
        <f>'(6) Clergy'!S89</f>
        <v>28939.243922482357</v>
      </c>
      <c r="L89" s="301">
        <f t="shared" si="157"/>
        <v>1259.5674657356863</v>
      </c>
      <c r="M89" s="301">
        <v>0</v>
      </c>
      <c r="N89" s="301">
        <f t="shared" si="158"/>
        <v>539.81462817243698</v>
      </c>
      <c r="P89" s="369">
        <f t="shared" si="163"/>
        <v>0.7</v>
      </c>
      <c r="Q89" s="369">
        <f t="shared" si="164"/>
        <v>0</v>
      </c>
      <c r="R89" s="369">
        <f t="shared" si="165"/>
        <v>0.3</v>
      </c>
      <c r="T89" s="333">
        <f t="shared" si="159"/>
        <v>0</v>
      </c>
      <c r="U89" s="335"/>
      <c r="V89" s="296">
        <f t="shared" si="160"/>
        <v>1995.1203424890909</v>
      </c>
      <c r="W89" s="296">
        <f t="shared" si="161"/>
        <v>1627.2456997853044</v>
      </c>
      <c r="X89" s="296">
        <f t="shared" si="162"/>
        <v>28399.429294309921</v>
      </c>
    </row>
    <row r="90" spans="1:24">
      <c r="A90" s="25">
        <v>46</v>
      </c>
      <c r="B90" s="1">
        <v>5</v>
      </c>
      <c r="C90" s="203">
        <v>1</v>
      </c>
      <c r="D90" s="221" t="s">
        <v>201</v>
      </c>
      <c r="E90" s="25"/>
      <c r="F90" s="265">
        <f>'(3) Eur Russ 1904 HHs '!BX92</f>
        <v>2152.8059535110119</v>
      </c>
      <c r="H90" s="315">
        <f>'(4) Agric &amp; 3 estates'!U91</f>
        <v>4506.7854965089673</v>
      </c>
      <c r="I90" s="296">
        <f>'(3) Eur Russ 1904 HHs '!CS92</f>
        <v>2061.3849479925734</v>
      </c>
      <c r="J90" s="315">
        <f>'(6) Clergy'!S90</f>
        <v>21154.787118013002</v>
      </c>
      <c r="L90" s="301">
        <f t="shared" si="157"/>
        <v>1506.9641674577083</v>
      </c>
      <c r="M90" s="301">
        <v>0</v>
      </c>
      <c r="N90" s="301">
        <f t="shared" si="158"/>
        <v>645.84178605330351</v>
      </c>
      <c r="P90" s="369">
        <f t="shared" si="163"/>
        <v>0.7</v>
      </c>
      <c r="Q90" s="369">
        <f t="shared" si="164"/>
        <v>0</v>
      </c>
      <c r="R90" s="369">
        <f t="shared" si="165"/>
        <v>0.3</v>
      </c>
      <c r="T90" s="333">
        <f t="shared" si="159"/>
        <v>0</v>
      </c>
      <c r="U90" s="335"/>
      <c r="V90" s="296">
        <f t="shared" si="160"/>
        <v>2999.821329051259</v>
      </c>
      <c r="W90" s="296">
        <f t="shared" si="161"/>
        <v>2061.3849479925734</v>
      </c>
      <c r="X90" s="296">
        <f t="shared" si="162"/>
        <v>20508.945331959698</v>
      </c>
    </row>
    <row r="91" spans="1:24">
      <c r="A91" s="25">
        <v>48</v>
      </c>
      <c r="B91" s="1">
        <v>5</v>
      </c>
      <c r="C91" s="203">
        <v>1</v>
      </c>
      <c r="D91" s="221" t="s">
        <v>274</v>
      </c>
      <c r="E91" s="25"/>
      <c r="F91" s="265">
        <f>'(3) Eur Russ 1904 HHs '!BX93</f>
        <v>1235.9511415365223</v>
      </c>
      <c r="H91" s="315">
        <f>'(4) Agric &amp; 3 estates'!U92</f>
        <v>2490.0813619982391</v>
      </c>
      <c r="I91" s="296">
        <f>'(3) Eur Russ 1904 HHs '!CS93</f>
        <v>1179.1934258991973</v>
      </c>
      <c r="J91" s="315">
        <f>'(6) Clergy'!S91</f>
        <v>22800.93097737449</v>
      </c>
      <c r="L91" s="301">
        <f t="shared" si="157"/>
        <v>865.16579907556559</v>
      </c>
      <c r="M91" s="301">
        <v>0</v>
      </c>
      <c r="N91" s="301">
        <f t="shared" si="158"/>
        <v>370.78534246095666</v>
      </c>
      <c r="P91" s="369">
        <f t="shared" si="163"/>
        <v>0.7</v>
      </c>
      <c r="Q91" s="369">
        <f t="shared" si="164"/>
        <v>0</v>
      </c>
      <c r="R91" s="369">
        <f t="shared" si="165"/>
        <v>0.3</v>
      </c>
      <c r="T91" s="333">
        <f t="shared" si="159"/>
        <v>0</v>
      </c>
      <c r="U91" s="335"/>
      <c r="V91" s="296">
        <f t="shared" si="160"/>
        <v>1624.9155629226734</v>
      </c>
      <c r="W91" s="296">
        <f t="shared" si="161"/>
        <v>1179.1934258991973</v>
      </c>
      <c r="X91" s="296">
        <f t="shared" si="162"/>
        <v>22430.145634913533</v>
      </c>
    </row>
    <row r="92" spans="1:24">
      <c r="A92" s="25">
        <v>19</v>
      </c>
      <c r="B92" s="1">
        <v>6</v>
      </c>
      <c r="C92" s="203">
        <v>1</v>
      </c>
      <c r="D92" s="221" t="s">
        <v>615</v>
      </c>
      <c r="E92" s="25"/>
      <c r="F92" s="265">
        <f>'(3) Eur Russ 1904 HHs '!BX94</f>
        <v>938.01148862904688</v>
      </c>
      <c r="H92" s="315">
        <f>'(4) Agric &amp; 3 estates'!U93</f>
        <v>1631.9715429711041</v>
      </c>
      <c r="I92" s="296">
        <f>'(3) Eur Russ 1904 HHs '!CS94</f>
        <v>459.15783550296868</v>
      </c>
      <c r="J92" s="315">
        <f>'(6) Clergy'!S92</f>
        <v>14835.643470939638</v>
      </c>
      <c r="L92" s="301">
        <f t="shared" si="157"/>
        <v>656.60804204033275</v>
      </c>
      <c r="M92" s="301">
        <v>0</v>
      </c>
      <c r="N92" s="301">
        <f t="shared" si="158"/>
        <v>281.40344658871408</v>
      </c>
      <c r="P92" s="369">
        <f t="shared" si="163"/>
        <v>0.7</v>
      </c>
      <c r="Q92" s="369">
        <f t="shared" si="164"/>
        <v>0</v>
      </c>
      <c r="R92" s="369">
        <f t="shared" si="165"/>
        <v>0.3</v>
      </c>
      <c r="T92" s="333">
        <f t="shared" si="159"/>
        <v>0</v>
      </c>
      <c r="U92" s="335"/>
      <c r="V92" s="296">
        <f t="shared" si="160"/>
        <v>975.36350093077135</v>
      </c>
      <c r="W92" s="296">
        <f t="shared" si="161"/>
        <v>459.15783550296868</v>
      </c>
      <c r="X92" s="296">
        <f t="shared" si="162"/>
        <v>14554.240024350924</v>
      </c>
    </row>
    <row r="93" spans="1:24">
      <c r="A93" s="25">
        <v>21</v>
      </c>
      <c r="B93" s="1">
        <v>6</v>
      </c>
      <c r="C93" s="203">
        <v>1</v>
      </c>
      <c r="D93" s="221" t="s">
        <v>653</v>
      </c>
      <c r="E93" s="25"/>
      <c r="F93" s="265">
        <f>'(3) Eur Russ 1904 HHs '!BX95</f>
        <v>2526.6116816446329</v>
      </c>
      <c r="H93" s="315">
        <f>'(4) Agric &amp; 3 estates'!U94</f>
        <v>3792.4558989663901</v>
      </c>
      <c r="I93" s="296">
        <f>'(3) Eur Russ 1904 HHs '!CS95</f>
        <v>2140.3457219134111</v>
      </c>
      <c r="J93" s="315">
        <f>'(6) Clergy'!S93</f>
        <v>29137.440016760276</v>
      </c>
      <c r="L93" s="301">
        <f t="shared" si="157"/>
        <v>1768.6281771512429</v>
      </c>
      <c r="M93" s="301">
        <v>0</v>
      </c>
      <c r="N93" s="301">
        <f t="shared" si="158"/>
        <v>757.98350449338989</v>
      </c>
      <c r="P93" s="369">
        <f t="shared" si="163"/>
        <v>0.7</v>
      </c>
      <c r="Q93" s="369">
        <f t="shared" si="164"/>
        <v>0</v>
      </c>
      <c r="R93" s="369">
        <f t="shared" si="165"/>
        <v>0.3</v>
      </c>
      <c r="T93" s="333">
        <f t="shared" si="159"/>
        <v>0</v>
      </c>
      <c r="U93" s="335"/>
      <c r="V93" s="296">
        <f t="shared" si="160"/>
        <v>2023.8277218151472</v>
      </c>
      <c r="W93" s="296">
        <f t="shared" si="161"/>
        <v>2140.3457219134111</v>
      </c>
      <c r="X93" s="296">
        <f t="shared" si="162"/>
        <v>28379.456512266886</v>
      </c>
    </row>
    <row r="94" spans="1:24">
      <c r="A94" s="25">
        <v>49</v>
      </c>
      <c r="B94" s="1">
        <v>6</v>
      </c>
      <c r="C94" s="203">
        <v>1</v>
      </c>
      <c r="D94" s="221" t="s">
        <v>802</v>
      </c>
      <c r="E94" s="25"/>
      <c r="F94" s="265">
        <f>'(3) Eur Russ 1904 HHs '!BX96</f>
        <v>546.04438321459259</v>
      </c>
      <c r="H94" s="315">
        <f>'(4) Agric &amp; 3 estates'!U95</f>
        <v>1041.5443791446428</v>
      </c>
      <c r="I94" s="296">
        <f>'(3) Eur Russ 1904 HHs '!CS96</f>
        <v>344.15000395450284</v>
      </c>
      <c r="J94" s="315">
        <f>'(6) Clergy'!S94</f>
        <v>5332.6497831114266</v>
      </c>
      <c r="L94" s="301">
        <f t="shared" si="157"/>
        <v>382.23106825021478</v>
      </c>
      <c r="M94" s="301">
        <v>0</v>
      </c>
      <c r="N94" s="301">
        <f t="shared" si="158"/>
        <v>163.81331496437778</v>
      </c>
      <c r="P94" s="369">
        <f t="shared" si="163"/>
        <v>0.7</v>
      </c>
      <c r="Q94" s="369">
        <f t="shared" si="164"/>
        <v>0</v>
      </c>
      <c r="R94" s="369">
        <f t="shared" si="165"/>
        <v>0.3</v>
      </c>
      <c r="T94" s="333">
        <f t="shared" si="159"/>
        <v>0</v>
      </c>
      <c r="U94" s="335"/>
      <c r="V94" s="296">
        <f t="shared" si="160"/>
        <v>659.31331089442801</v>
      </c>
      <c r="W94" s="296">
        <f t="shared" si="161"/>
        <v>344.15000395450284</v>
      </c>
      <c r="X94" s="296">
        <f t="shared" si="162"/>
        <v>5168.8364681470484</v>
      </c>
    </row>
    <row r="95" spans="1:24">
      <c r="A95" s="25">
        <v>4</v>
      </c>
      <c r="B95" s="1">
        <v>7</v>
      </c>
      <c r="C95" s="203">
        <v>1</v>
      </c>
      <c r="D95" s="25" t="s">
        <v>778</v>
      </c>
      <c r="E95" s="25"/>
      <c r="F95" s="265">
        <f>'(3) Eur Russ 1904 HHs '!BX97</f>
        <v>1405.1219132896613</v>
      </c>
      <c r="H95" s="315">
        <f>'(4) Agric &amp; 3 estates'!U96</f>
        <v>4172.4198606674818</v>
      </c>
      <c r="I95" s="296">
        <f>'(3) Eur Russ 1904 HHs '!CS97</f>
        <v>608.38668395094669</v>
      </c>
      <c r="J95" s="315">
        <f>'(6) Clergy'!S95</f>
        <v>21533.7873903861</v>
      </c>
      <c r="L95" s="301">
        <f t="shared" si="157"/>
        <v>983.5853393027628</v>
      </c>
      <c r="M95" s="301">
        <v>0</v>
      </c>
      <c r="N95" s="301">
        <f t="shared" si="158"/>
        <v>421.53657398689836</v>
      </c>
      <c r="P95" s="369">
        <f t="shared" si="163"/>
        <v>0.7</v>
      </c>
      <c r="Q95" s="369">
        <f t="shared" si="164"/>
        <v>0</v>
      </c>
      <c r="R95" s="369">
        <f t="shared" si="165"/>
        <v>0.3</v>
      </c>
      <c r="T95" s="333">
        <f t="shared" si="159"/>
        <v>0</v>
      </c>
      <c r="U95" s="335"/>
      <c r="V95" s="296">
        <f t="shared" si="160"/>
        <v>3188.834521364719</v>
      </c>
      <c r="W95" s="296">
        <f t="shared" si="161"/>
        <v>608.38668395094669</v>
      </c>
      <c r="X95" s="296">
        <f t="shared" si="162"/>
        <v>21112.250816399202</v>
      </c>
    </row>
    <row r="96" spans="1:24">
      <c r="A96" s="25">
        <v>5</v>
      </c>
      <c r="B96" s="1">
        <v>7</v>
      </c>
      <c r="C96" s="203">
        <v>1</v>
      </c>
      <c r="D96" s="25" t="s">
        <v>779</v>
      </c>
      <c r="E96" s="25"/>
      <c r="F96" s="265">
        <f>'(3) Eur Russ 1904 HHs '!BX98</f>
        <v>1589.3286948091106</v>
      </c>
      <c r="H96" s="315">
        <f>'(4) Agric &amp; 3 estates'!U97</f>
        <v>2369.6220448648351</v>
      </c>
      <c r="I96" s="296">
        <f>'(3) Eur Russ 1904 HHs '!CS98</f>
        <v>1099.8417867444932</v>
      </c>
      <c r="J96" s="315">
        <f>'(6) Clergy'!S96</f>
        <v>28870.118594308478</v>
      </c>
      <c r="L96" s="301">
        <f t="shared" si="157"/>
        <v>1112.5300863663774</v>
      </c>
      <c r="M96" s="301">
        <v>0</v>
      </c>
      <c r="N96" s="301">
        <f t="shared" si="158"/>
        <v>476.79860844273315</v>
      </c>
      <c r="P96" s="369">
        <f t="shared" si="163"/>
        <v>0.7</v>
      </c>
      <c r="Q96" s="369">
        <f t="shared" si="164"/>
        <v>0</v>
      </c>
      <c r="R96" s="369">
        <f t="shared" si="165"/>
        <v>0.3</v>
      </c>
      <c r="T96" s="333">
        <f t="shared" si="159"/>
        <v>0</v>
      </c>
      <c r="U96" s="335"/>
      <c r="V96" s="296">
        <f t="shared" si="160"/>
        <v>1257.0919584984576</v>
      </c>
      <c r="W96" s="296">
        <f t="shared" si="161"/>
        <v>1099.8417867444932</v>
      </c>
      <c r="X96" s="296">
        <f t="shared" si="162"/>
        <v>28393.319985865746</v>
      </c>
    </row>
    <row r="97" spans="1:24">
      <c r="A97" s="25">
        <v>11</v>
      </c>
      <c r="B97" s="1">
        <v>7</v>
      </c>
      <c r="C97" s="203">
        <v>1</v>
      </c>
      <c r="D97" s="25" t="s">
        <v>445</v>
      </c>
      <c r="E97" s="25"/>
      <c r="F97" s="265">
        <f>'(3) Eur Russ 1904 HHs '!BX99</f>
        <v>1633.4973006771502</v>
      </c>
      <c r="H97" s="315">
        <f>'(4) Agric &amp; 3 estates'!U98</f>
        <v>1997.0535177356717</v>
      </c>
      <c r="I97" s="296">
        <f>'(3) Eur Russ 1904 HHs '!CS99</f>
        <v>685.30468082297784</v>
      </c>
      <c r="J97" s="315">
        <f>'(6) Clergy'!S97</f>
        <v>34096.878316678914</v>
      </c>
      <c r="L97" s="301">
        <f t="shared" si="157"/>
        <v>1143.448110474005</v>
      </c>
      <c r="M97" s="301">
        <v>0</v>
      </c>
      <c r="N97" s="301">
        <f t="shared" si="158"/>
        <v>490.04919020314503</v>
      </c>
      <c r="P97" s="369">
        <f t="shared" si="163"/>
        <v>0.7</v>
      </c>
      <c r="Q97" s="369">
        <f t="shared" si="164"/>
        <v>0</v>
      </c>
      <c r="R97" s="369">
        <f t="shared" si="165"/>
        <v>0.3</v>
      </c>
      <c r="T97" s="333">
        <f t="shared" si="159"/>
        <v>0</v>
      </c>
      <c r="U97" s="335"/>
      <c r="V97" s="296">
        <f t="shared" si="160"/>
        <v>853.60540726166664</v>
      </c>
      <c r="W97" s="296">
        <f t="shared" si="161"/>
        <v>685.30468082297784</v>
      </c>
      <c r="X97" s="296">
        <f t="shared" si="162"/>
        <v>33606.829126475772</v>
      </c>
    </row>
    <row r="98" spans="1:24">
      <c r="A98" s="25">
        <v>17</v>
      </c>
      <c r="B98" s="1">
        <v>7</v>
      </c>
      <c r="C98" s="203">
        <v>1</v>
      </c>
      <c r="D98" s="25" t="s">
        <v>474</v>
      </c>
      <c r="E98" s="25"/>
      <c r="F98" s="265">
        <f>'(3) Eur Russ 1904 HHs '!BX100</f>
        <v>928.7223994511819</v>
      </c>
      <c r="H98" s="315">
        <f>'(4) Agric &amp; 3 estates'!U99</f>
        <v>2809.316485234182</v>
      </c>
      <c r="I98" s="296">
        <f>'(3) Eur Russ 1904 HHs '!CS100</f>
        <v>445.11809941704729</v>
      </c>
      <c r="J98" s="315">
        <f>'(6) Clergy'!S98</f>
        <v>15960.157718408598</v>
      </c>
      <c r="L98" s="301">
        <f t="shared" si="157"/>
        <v>650.10567961582728</v>
      </c>
      <c r="M98" s="301">
        <v>0</v>
      </c>
      <c r="N98" s="301">
        <f t="shared" si="158"/>
        <v>278.61671983535456</v>
      </c>
      <c r="P98" s="369">
        <f t="shared" si="163"/>
        <v>0.7</v>
      </c>
      <c r="Q98" s="369">
        <f t="shared" si="164"/>
        <v>0</v>
      </c>
      <c r="R98" s="369">
        <f t="shared" si="165"/>
        <v>0.3</v>
      </c>
      <c r="T98" s="333">
        <f t="shared" si="159"/>
        <v>0</v>
      </c>
      <c r="U98" s="335"/>
      <c r="V98" s="296">
        <f t="shared" si="160"/>
        <v>2159.2108056183547</v>
      </c>
      <c r="W98" s="296">
        <f t="shared" si="161"/>
        <v>445.11809941704729</v>
      </c>
      <c r="X98" s="296">
        <f t="shared" si="162"/>
        <v>15681.540998573244</v>
      </c>
    </row>
    <row r="99" spans="1:24">
      <c r="A99" s="25">
        <v>22</v>
      </c>
      <c r="B99" s="1">
        <v>7</v>
      </c>
      <c r="C99" s="203">
        <v>1</v>
      </c>
      <c r="D99" s="221" t="s">
        <v>878</v>
      </c>
      <c r="E99" s="25"/>
      <c r="F99" s="265">
        <f>'(3) Eur Russ 1904 HHs '!BX101</f>
        <v>1926.3342776701202</v>
      </c>
      <c r="H99" s="315">
        <f>'(4) Agric &amp; 3 estates'!U100</f>
        <v>3149.579968665455</v>
      </c>
      <c r="I99" s="296">
        <f>'(3) Eur Russ 1904 HHs '!CS101</f>
        <v>845.53260804902106</v>
      </c>
      <c r="J99" s="315">
        <f>'(6) Clergy'!S99</f>
        <v>31531.187758646429</v>
      </c>
      <c r="L99" s="301">
        <f t="shared" si="157"/>
        <v>1348.4339943690841</v>
      </c>
      <c r="M99" s="301">
        <v>0</v>
      </c>
      <c r="N99" s="301">
        <f t="shared" si="158"/>
        <v>577.90028330103598</v>
      </c>
      <c r="P99" s="369">
        <f t="shared" si="163"/>
        <v>0.7</v>
      </c>
      <c r="Q99" s="369">
        <f t="shared" si="164"/>
        <v>0</v>
      </c>
      <c r="R99" s="369">
        <f t="shared" si="165"/>
        <v>0.3</v>
      </c>
      <c r="T99" s="333">
        <f t="shared" si="159"/>
        <v>0</v>
      </c>
      <c r="U99" s="335"/>
      <c r="V99" s="296">
        <f t="shared" si="160"/>
        <v>1801.1459742963709</v>
      </c>
      <c r="W99" s="296">
        <f t="shared" si="161"/>
        <v>845.53260804902106</v>
      </c>
      <c r="X99" s="296">
        <f t="shared" si="162"/>
        <v>30953.287475345394</v>
      </c>
    </row>
    <row r="100" spans="1:24">
      <c r="A100" s="25">
        <v>23</v>
      </c>
      <c r="B100" s="1">
        <v>7</v>
      </c>
      <c r="C100" s="203">
        <v>1</v>
      </c>
      <c r="D100" s="221" t="s">
        <v>564</v>
      </c>
      <c r="E100" s="25"/>
      <c r="F100" s="265">
        <f>'(3) Eur Russ 1904 HHs '!BX102</f>
        <v>1244.9502364653931</v>
      </c>
      <c r="H100" s="315">
        <f>'(4) Agric &amp; 3 estates'!U101</f>
        <v>1719.0172595966451</v>
      </c>
      <c r="I100" s="296">
        <f>'(3) Eur Russ 1904 HHs '!CS102</f>
        <v>692.65490341290501</v>
      </c>
      <c r="J100" s="315">
        <f>'(6) Clergy'!S100</f>
        <v>19260.43043662616</v>
      </c>
      <c r="L100" s="301">
        <f t="shared" si="157"/>
        <v>871.46516552577509</v>
      </c>
      <c r="M100" s="301">
        <v>0</v>
      </c>
      <c r="N100" s="301">
        <f t="shared" si="158"/>
        <v>373.48507093961791</v>
      </c>
      <c r="P100" s="369">
        <f t="shared" si="163"/>
        <v>0.7</v>
      </c>
      <c r="Q100" s="369">
        <f t="shared" si="164"/>
        <v>0</v>
      </c>
      <c r="R100" s="369">
        <f t="shared" si="165"/>
        <v>0.3</v>
      </c>
      <c r="T100" s="333">
        <f t="shared" si="159"/>
        <v>0</v>
      </c>
      <c r="U100" s="335"/>
      <c r="V100" s="296">
        <f t="shared" si="160"/>
        <v>847.55209407087</v>
      </c>
      <c r="W100" s="296">
        <f t="shared" si="161"/>
        <v>692.65490341290501</v>
      </c>
      <c r="X100" s="296">
        <f t="shared" si="162"/>
        <v>18886.945365686541</v>
      </c>
    </row>
    <row r="101" spans="1:24">
      <c r="A101" s="25">
        <v>8</v>
      </c>
      <c r="B101" s="1">
        <v>8</v>
      </c>
      <c r="C101" s="203">
        <v>1</v>
      </c>
      <c r="D101" s="25" t="s">
        <v>415</v>
      </c>
      <c r="E101" s="25"/>
      <c r="F101" s="265">
        <f>'(3) Eur Russ 1904 HHs '!BX103</f>
        <v>1549.5218252826735</v>
      </c>
      <c r="H101" s="315">
        <f>'(4) Agric &amp; 3 estates'!U102</f>
        <v>3059.0154236522435</v>
      </c>
      <c r="I101" s="296">
        <f>'(3) Eur Russ 1904 HHs '!CS103</f>
        <v>731.57785946341301</v>
      </c>
      <c r="J101" s="315">
        <f>'(6) Clergy'!S101</f>
        <v>27708.017603143009</v>
      </c>
      <c r="L101" s="301">
        <f t="shared" si="157"/>
        <v>1084.6652776978713</v>
      </c>
      <c r="M101" s="301">
        <v>0</v>
      </c>
      <c r="N101" s="301">
        <f t="shared" si="158"/>
        <v>464.856547584802</v>
      </c>
      <c r="P101" s="369">
        <f t="shared" si="163"/>
        <v>0.7</v>
      </c>
      <c r="Q101" s="369">
        <f t="shared" si="164"/>
        <v>0</v>
      </c>
      <c r="R101" s="369">
        <f t="shared" si="165"/>
        <v>0.3</v>
      </c>
      <c r="T101" s="333">
        <f t="shared" si="159"/>
        <v>2.2737367544323206E-13</v>
      </c>
      <c r="U101" s="335"/>
      <c r="V101" s="296">
        <f t="shared" si="160"/>
        <v>1974.3501459543722</v>
      </c>
      <c r="W101" s="296">
        <f t="shared" si="161"/>
        <v>731.57785946341301</v>
      </c>
      <c r="X101" s="296">
        <f t="shared" si="162"/>
        <v>27243.161055558208</v>
      </c>
    </row>
    <row r="102" spans="1:24">
      <c r="A102" s="25">
        <v>16</v>
      </c>
      <c r="B102" s="1">
        <v>8</v>
      </c>
      <c r="C102" s="203">
        <v>1</v>
      </c>
      <c r="D102" s="25" t="s">
        <v>891</v>
      </c>
      <c r="E102" s="25"/>
      <c r="F102" s="265">
        <f>'(3) Eur Russ 1904 HHs '!BX104</f>
        <v>3197.9620501888257</v>
      </c>
      <c r="H102" s="315">
        <f>'(4) Agric &amp; 3 estates'!U103</f>
        <v>6956.9001957715009</v>
      </c>
      <c r="I102" s="296">
        <f>'(3) Eur Russ 1904 HHs '!CS104</f>
        <v>2725.010286212379</v>
      </c>
      <c r="J102" s="315">
        <f>'(6) Clergy'!S102</f>
        <v>49409.310868588393</v>
      </c>
      <c r="L102" s="301">
        <f t="shared" si="157"/>
        <v>2238.573435132178</v>
      </c>
      <c r="M102" s="301">
        <v>0</v>
      </c>
      <c r="N102" s="301">
        <f t="shared" si="158"/>
        <v>959.38861505664772</v>
      </c>
      <c r="P102" s="369">
        <f t="shared" si="163"/>
        <v>0.7</v>
      </c>
      <c r="Q102" s="369">
        <f t="shared" si="164"/>
        <v>0</v>
      </c>
      <c r="R102" s="369">
        <f t="shared" si="165"/>
        <v>0.3</v>
      </c>
      <c r="T102" s="333">
        <f t="shared" si="159"/>
        <v>0</v>
      </c>
      <c r="U102" s="335"/>
      <c r="V102" s="296">
        <f t="shared" si="160"/>
        <v>4718.3267606393229</v>
      </c>
      <c r="W102" s="296">
        <f t="shared" si="161"/>
        <v>2725.010286212379</v>
      </c>
      <c r="X102" s="296">
        <f t="shared" si="162"/>
        <v>48449.922253531746</v>
      </c>
    </row>
    <row r="103" spans="1:24">
      <c r="A103" s="25">
        <v>32</v>
      </c>
      <c r="B103" s="1">
        <v>8</v>
      </c>
      <c r="C103" s="203">
        <v>1</v>
      </c>
      <c r="D103" s="221" t="s">
        <v>348</v>
      </c>
      <c r="E103" s="25"/>
      <c r="F103" s="265">
        <f>'(3) Eur Russ 1904 HHs '!BX105</f>
        <v>1258.9158791422105</v>
      </c>
      <c r="H103" s="315">
        <f>'(4) Agric &amp; 3 estates'!U104</f>
        <v>2148.5981861834275</v>
      </c>
      <c r="I103" s="296">
        <f>'(3) Eur Russ 1904 HHs '!CS105</f>
        <v>606.37374867113272</v>
      </c>
      <c r="J103" s="315">
        <f>'(6) Clergy'!S103</f>
        <v>28365.428597540882</v>
      </c>
      <c r="L103" s="301">
        <f t="shared" si="157"/>
        <v>881.24111539954731</v>
      </c>
      <c r="M103" s="301">
        <v>0</v>
      </c>
      <c r="N103" s="301">
        <f t="shared" si="158"/>
        <v>377.67476374266317</v>
      </c>
      <c r="P103" s="369">
        <f t="shared" si="163"/>
        <v>0.7</v>
      </c>
      <c r="Q103" s="369">
        <f t="shared" si="164"/>
        <v>0</v>
      </c>
      <c r="R103" s="369">
        <f t="shared" si="165"/>
        <v>0.3</v>
      </c>
      <c r="T103" s="333">
        <f t="shared" si="159"/>
        <v>0</v>
      </c>
      <c r="U103" s="335"/>
      <c r="V103" s="296">
        <f t="shared" si="160"/>
        <v>1267.3570707838803</v>
      </c>
      <c r="W103" s="296">
        <f t="shared" si="161"/>
        <v>606.37374867113272</v>
      </c>
      <c r="X103" s="296">
        <f t="shared" si="162"/>
        <v>27987.753833798219</v>
      </c>
    </row>
    <row r="104" spans="1:24">
      <c r="A104" s="25">
        <v>2</v>
      </c>
      <c r="B104" s="1">
        <v>9</v>
      </c>
      <c r="C104" s="203">
        <v>1</v>
      </c>
      <c r="D104" s="25" t="s">
        <v>701</v>
      </c>
      <c r="E104" s="25"/>
      <c r="F104" s="265">
        <f>'(3) Eur Russ 1904 HHs '!BX106</f>
        <v>609.34136540866336</v>
      </c>
      <c r="H104" s="315">
        <f>'(4) Agric &amp; 3 estates'!U105</f>
        <v>876.44468522062925</v>
      </c>
      <c r="I104" s="296">
        <f>'(3) Eur Russ 1904 HHs '!CS106</f>
        <v>824.85653961711785</v>
      </c>
      <c r="J104" s="315">
        <f>'(6) Clergy'!S104</f>
        <v>12750.690082266146</v>
      </c>
      <c r="L104" s="301">
        <f t="shared" si="157"/>
        <v>426.53895578606432</v>
      </c>
      <c r="M104" s="301">
        <v>0</v>
      </c>
      <c r="N104" s="301">
        <f t="shared" si="158"/>
        <v>182.80240962259901</v>
      </c>
      <c r="P104" s="369">
        <f t="shared" si="163"/>
        <v>0.7</v>
      </c>
      <c r="Q104" s="369">
        <f t="shared" si="164"/>
        <v>0</v>
      </c>
      <c r="R104" s="369">
        <f t="shared" si="165"/>
        <v>0.3</v>
      </c>
      <c r="T104" s="333">
        <f t="shared" si="159"/>
        <v>0</v>
      </c>
      <c r="U104" s="335"/>
      <c r="V104" s="296">
        <f t="shared" si="160"/>
        <v>449.90572943456493</v>
      </c>
      <c r="W104" s="296">
        <f t="shared" si="161"/>
        <v>824.85653961711785</v>
      </c>
      <c r="X104" s="296">
        <f t="shared" si="162"/>
        <v>12567.887672643548</v>
      </c>
    </row>
    <row r="105" spans="1:24">
      <c r="A105" s="25">
        <v>3</v>
      </c>
      <c r="B105" s="1">
        <v>9</v>
      </c>
      <c r="C105" s="203">
        <v>1</v>
      </c>
      <c r="D105" s="25" t="s">
        <v>777</v>
      </c>
      <c r="E105" s="25"/>
      <c r="F105" s="265">
        <f>'(3) Eur Russ 1904 HHs '!BX107</f>
        <v>1697.5443192014573</v>
      </c>
      <c r="G105" s="373"/>
      <c r="H105" s="193">
        <v>0</v>
      </c>
      <c r="I105" s="193">
        <f>'(3) Eur Russ 1904 HHs '!CS107</f>
        <v>1073.8542577740407</v>
      </c>
      <c r="J105" s="193">
        <f>'(6) Clergy'!S105</f>
        <v>39439.18106167567</v>
      </c>
      <c r="K105" s="373"/>
      <c r="L105" s="193">
        <v>0</v>
      </c>
      <c r="M105" s="193">
        <v>0</v>
      </c>
      <c r="N105" s="301">
        <f>MIN(F105,J105)</f>
        <v>1697.5443192014573</v>
      </c>
      <c r="P105" s="369">
        <f t="shared" si="163"/>
        <v>0</v>
      </c>
      <c r="Q105" s="369">
        <f t="shared" si="164"/>
        <v>0</v>
      </c>
      <c r="R105" s="369">
        <f t="shared" si="165"/>
        <v>1</v>
      </c>
      <c r="S105" s="373"/>
      <c r="T105" s="374">
        <f t="shared" si="159"/>
        <v>0</v>
      </c>
      <c r="U105" s="336"/>
      <c r="V105" s="193">
        <f t="shared" si="160"/>
        <v>0</v>
      </c>
      <c r="W105" s="193">
        <f t="shared" si="161"/>
        <v>1073.8542577740407</v>
      </c>
      <c r="X105" s="193">
        <f t="shared" si="162"/>
        <v>37741.636742474213</v>
      </c>
    </row>
    <row r="106" spans="1:24">
      <c r="A106" s="25">
        <v>12</v>
      </c>
      <c r="B106" s="1">
        <v>9</v>
      </c>
      <c r="C106" s="203">
        <v>1</v>
      </c>
      <c r="D106" s="25" t="s">
        <v>711</v>
      </c>
      <c r="E106" s="25"/>
      <c r="F106" s="265">
        <f>'(3) Eur Russ 1904 HHs '!BX108</f>
        <v>1522.9518488025878</v>
      </c>
      <c r="G106" s="272"/>
      <c r="H106" s="193">
        <f>'(4) Agric &amp; 3 estates'!U107</f>
        <v>3289.0684751289714</v>
      </c>
      <c r="I106" s="193">
        <f>'(3) Eur Russ 1904 HHs '!CS108</f>
        <v>1179.2356057869004</v>
      </c>
      <c r="J106" s="193">
        <f>'(6) Clergy'!S106</f>
        <v>20930.893046773333</v>
      </c>
      <c r="K106" s="272"/>
      <c r="L106" s="193">
        <f t="shared" si="157"/>
        <v>1066.0662941618114</v>
      </c>
      <c r="M106" s="193">
        <v>0</v>
      </c>
      <c r="N106" s="301">
        <f t="shared" si="158"/>
        <v>456.88555464077632</v>
      </c>
      <c r="P106" s="369">
        <f t="shared" si="163"/>
        <v>0.70000000000000007</v>
      </c>
      <c r="Q106" s="369">
        <f t="shared" si="164"/>
        <v>0</v>
      </c>
      <c r="R106" s="369">
        <f t="shared" si="165"/>
        <v>0.30000000000000004</v>
      </c>
      <c r="T106" s="333">
        <f t="shared" si="159"/>
        <v>2.2737367544323206E-13</v>
      </c>
      <c r="U106" s="335"/>
      <c r="V106" s="296">
        <f t="shared" si="160"/>
        <v>2223.0021809671598</v>
      </c>
      <c r="W106" s="296">
        <f t="shared" si="161"/>
        <v>1179.2356057869004</v>
      </c>
      <c r="X106" s="296">
        <f t="shared" si="162"/>
        <v>20474.007492132558</v>
      </c>
    </row>
    <row r="107" spans="1:24">
      <c r="A107" s="25">
        <v>13</v>
      </c>
      <c r="B107" s="1">
        <v>9</v>
      </c>
      <c r="C107" s="203">
        <v>1</v>
      </c>
      <c r="D107" s="25" t="s">
        <v>370</v>
      </c>
      <c r="E107" s="25"/>
      <c r="F107" s="265">
        <f>'(3) Eur Russ 1904 HHs '!BX109</f>
        <v>1226.0578130372842</v>
      </c>
      <c r="H107" s="315">
        <f>'(4) Agric &amp; 3 estates'!U108</f>
        <v>2378.4010653355367</v>
      </c>
      <c r="I107" s="296">
        <f>'(3) Eur Russ 1904 HHs '!CS109</f>
        <v>1454.1456205413881</v>
      </c>
      <c r="J107" s="315">
        <f>'(6) Clergy'!S107</f>
        <v>24801.668398713256</v>
      </c>
      <c r="L107" s="301">
        <f t="shared" si="157"/>
        <v>858.2404691260989</v>
      </c>
      <c r="M107" s="301">
        <v>0</v>
      </c>
      <c r="N107" s="301">
        <f t="shared" si="158"/>
        <v>367.81734391118522</v>
      </c>
      <c r="P107" s="369">
        <f t="shared" si="163"/>
        <v>0.7</v>
      </c>
      <c r="Q107" s="369">
        <f t="shared" si="164"/>
        <v>0</v>
      </c>
      <c r="R107" s="369">
        <f t="shared" si="165"/>
        <v>0.3</v>
      </c>
      <c r="T107" s="333">
        <f t="shared" si="159"/>
        <v>0</v>
      </c>
      <c r="U107" s="335"/>
      <c r="V107" s="296">
        <f t="shared" si="160"/>
        <v>1520.1605962094377</v>
      </c>
      <c r="W107" s="296">
        <f t="shared" si="161"/>
        <v>1454.1456205413881</v>
      </c>
      <c r="X107" s="296">
        <f t="shared" si="162"/>
        <v>24433.851054802071</v>
      </c>
    </row>
    <row r="108" spans="1:24">
      <c r="A108" s="25">
        <v>41</v>
      </c>
      <c r="B108" s="1">
        <v>9</v>
      </c>
      <c r="C108" s="203">
        <v>1</v>
      </c>
      <c r="D108" s="221" t="s">
        <v>10</v>
      </c>
      <c r="E108" s="25"/>
      <c r="F108" s="265">
        <f>'(3) Eur Russ 1904 HHs '!BX110</f>
        <v>1182.2557507636686</v>
      </c>
      <c r="H108" s="315">
        <f>'(4) Agric &amp; 3 estates'!U109</f>
        <v>2579.1177730825862</v>
      </c>
      <c r="I108" s="296">
        <f>'(3) Eur Russ 1904 HHs '!CS110</f>
        <v>1310.7736293478667</v>
      </c>
      <c r="J108" s="315">
        <f>'(6) Clergy'!S108</f>
        <v>23320.403884105996</v>
      </c>
      <c r="L108" s="301">
        <f t="shared" si="157"/>
        <v>827.57902553456802</v>
      </c>
      <c r="M108" s="301">
        <v>0</v>
      </c>
      <c r="N108" s="301">
        <f t="shared" si="158"/>
        <v>354.67672522910055</v>
      </c>
      <c r="P108" s="369">
        <f t="shared" si="163"/>
        <v>0.7</v>
      </c>
      <c r="Q108" s="369">
        <f t="shared" si="164"/>
        <v>0</v>
      </c>
      <c r="R108" s="369">
        <f t="shared" si="165"/>
        <v>0.3</v>
      </c>
      <c r="T108" s="333">
        <f t="shared" si="159"/>
        <v>0</v>
      </c>
      <c r="U108" s="335"/>
      <c r="V108" s="296">
        <f t="shared" si="160"/>
        <v>1751.5387475480181</v>
      </c>
      <c r="W108" s="296">
        <f t="shared" si="161"/>
        <v>1310.7736293478667</v>
      </c>
      <c r="X108" s="296">
        <f t="shared" si="162"/>
        <v>22965.727158876896</v>
      </c>
    </row>
    <row r="109" spans="1:24">
      <c r="A109" s="25">
        <v>47</v>
      </c>
      <c r="B109" s="1">
        <v>9</v>
      </c>
      <c r="C109" s="203">
        <v>1</v>
      </c>
      <c r="D109" s="221" t="s">
        <v>721</v>
      </c>
      <c r="E109" s="25"/>
      <c r="F109" s="265">
        <f>'(3) Eur Russ 1904 HHs '!BX111</f>
        <v>4656.998780693405</v>
      </c>
      <c r="H109" s="315">
        <f>'(4) Agric &amp; 3 estates'!U110</f>
        <v>7877.686495019193</v>
      </c>
      <c r="I109" s="296">
        <f>'(3) Eur Russ 1904 HHs '!CS111</f>
        <v>3471.6804687056615</v>
      </c>
      <c r="J109" s="315">
        <f>'(6) Clergy'!S109</f>
        <v>99883.08119204345</v>
      </c>
      <c r="L109" s="301">
        <f t="shared" si="157"/>
        <v>3259.8991464853834</v>
      </c>
      <c r="M109" s="301">
        <v>0</v>
      </c>
      <c r="N109" s="301">
        <f t="shared" si="158"/>
        <v>1397.0996342080214</v>
      </c>
      <c r="P109" s="369">
        <f t="shared" si="163"/>
        <v>0.7</v>
      </c>
      <c r="Q109" s="369">
        <f t="shared" si="164"/>
        <v>0</v>
      </c>
      <c r="R109" s="369">
        <f t="shared" si="165"/>
        <v>0.3</v>
      </c>
      <c r="T109" s="333">
        <f t="shared" si="159"/>
        <v>0</v>
      </c>
      <c r="U109" s="335"/>
      <c r="V109" s="296">
        <f t="shared" si="160"/>
        <v>4617.7873485338096</v>
      </c>
      <c r="W109" s="296">
        <f t="shared" si="161"/>
        <v>3471.6804687056615</v>
      </c>
      <c r="X109" s="296">
        <f t="shared" si="162"/>
        <v>98485.981557835432</v>
      </c>
    </row>
    <row r="110" spans="1:24">
      <c r="A110" s="52">
        <v>0</v>
      </c>
      <c r="B110" s="11">
        <v>10</v>
      </c>
      <c r="C110" s="204">
        <v>1</v>
      </c>
      <c r="D110" s="52" t="s">
        <v>12</v>
      </c>
      <c r="E110" s="25"/>
      <c r="F110" s="267">
        <f>SUM(F60:F109)</f>
        <v>67467.753993046688</v>
      </c>
      <c r="H110" s="291">
        <f>SUM(H60:H109)</f>
        <v>138252.57837073866</v>
      </c>
      <c r="I110" s="291">
        <f>SUM(I60:I109)</f>
        <v>63415.286248546989</v>
      </c>
      <c r="J110" s="291">
        <f>SUM(J60:J109)</f>
        <v>966623.81446504639</v>
      </c>
      <c r="L110" s="291">
        <f>SUM(L60:L109)</f>
        <v>46039.146771691689</v>
      </c>
      <c r="M110" s="291">
        <f>SUM(M60:M109)</f>
        <v>0</v>
      </c>
      <c r="N110" s="291">
        <f>SUM(N60:N109)</f>
        <v>21428.607221355032</v>
      </c>
      <c r="O110" s="356"/>
      <c r="P110" s="369">
        <f t="shared" si="163"/>
        <v>0.68238742283367726</v>
      </c>
      <c r="Q110" s="369">
        <f t="shared" si="164"/>
        <v>0</v>
      </c>
      <c r="R110" s="369">
        <f t="shared" si="165"/>
        <v>0.3176125771663228</v>
      </c>
      <c r="T110" s="334">
        <f>SUM(T60:T109)</f>
        <v>2.5863755581667647E-12</v>
      </c>
      <c r="U110" s="335"/>
      <c r="V110" s="291">
        <f>SUM(V60:V109)</f>
        <v>92213.431599047006</v>
      </c>
      <c r="W110" s="291">
        <f>SUM(W60:W109)</f>
        <v>63415.286248546989</v>
      </c>
      <c r="X110" s="291">
        <f>SUM(X60:X109)</f>
        <v>945195.20724369155</v>
      </c>
    </row>
    <row r="111" spans="1:24">
      <c r="A111" s="25">
        <v>1</v>
      </c>
      <c r="B111" s="1">
        <v>1</v>
      </c>
      <c r="C111" s="205">
        <v>2</v>
      </c>
      <c r="D111" s="25" t="s">
        <v>123</v>
      </c>
      <c r="E111" s="25"/>
      <c r="F111" s="265">
        <f>'(3) Eur Russ 1904 HHs '!BX113</f>
        <v>186.89729289657257</v>
      </c>
      <c r="H111" s="315">
        <f>'(4) Agric &amp; 3 estates'!U112</f>
        <v>27.392235608765191</v>
      </c>
      <c r="I111" s="296">
        <f>'(3) Eur Russ 1904 HHs '!CS113</f>
        <v>154.13605574672204</v>
      </c>
      <c r="J111" s="315">
        <f>'(6) Clergy'!S111</f>
        <v>1715.8496620277256</v>
      </c>
      <c r="L111" s="301">
        <f>MIN(H111,( 0.3*F111))</f>
        <v>27.392235608765191</v>
      </c>
      <c r="M111" s="301">
        <f>MIN($F111*0.25, I111)</f>
        <v>46.724323224143141</v>
      </c>
      <c r="N111" s="301">
        <f>F111-L111-M111</f>
        <v>112.78073406366423</v>
      </c>
      <c r="P111" s="369">
        <f t="shared" si="163"/>
        <v>0.14656304103839443</v>
      </c>
      <c r="Q111" s="369">
        <f t="shared" si="164"/>
        <v>0.25</v>
      </c>
      <c r="R111" s="369">
        <f t="shared" si="165"/>
        <v>0.60343695896160554</v>
      </c>
      <c r="T111" s="333">
        <f>MAX(0,F111-SUM(L111:N111))</f>
        <v>0</v>
      </c>
      <c r="U111" s="337"/>
      <c r="V111" s="296">
        <f>H111-L111</f>
        <v>0</v>
      </c>
      <c r="W111" s="315">
        <f t="shared" ref="W111:X111" si="166">I111-M111</f>
        <v>107.41173252257889</v>
      </c>
      <c r="X111" s="315">
        <f t="shared" si="166"/>
        <v>1603.0689279640615</v>
      </c>
    </row>
    <row r="112" spans="1:24">
      <c r="A112" s="25">
        <v>7</v>
      </c>
      <c r="B112" s="1">
        <v>1</v>
      </c>
      <c r="C112" s="205">
        <v>2</v>
      </c>
      <c r="D112" s="25" t="s">
        <v>796</v>
      </c>
      <c r="E112" s="25"/>
      <c r="F112" s="265">
        <f>'(3) Eur Russ 1904 HHs '!BX114</f>
        <v>569.48714639276886</v>
      </c>
      <c r="H112" s="315">
        <f>'(4) Agric &amp; 3 estates'!U113</f>
        <v>20.044667733767596</v>
      </c>
      <c r="I112" s="296">
        <f>'(3) Eur Russ 1904 HHs '!CS114</f>
        <v>387.08496499522278</v>
      </c>
      <c r="J112" s="315">
        <f>'(6) Clergy'!S112</f>
        <v>2483.8483666438733</v>
      </c>
      <c r="L112" s="301">
        <f t="shared" ref="L112:L160" si="167">MIN(H112,( 0.3*F112))</f>
        <v>20.044667733767596</v>
      </c>
      <c r="M112" s="301">
        <f t="shared" ref="M112:M160" si="168">MIN($F112*0.25, I112)</f>
        <v>142.37178659819222</v>
      </c>
      <c r="N112" s="301">
        <f t="shared" ref="N112:N160" si="169">F112-L112-M112</f>
        <v>407.07069206080905</v>
      </c>
      <c r="P112" s="369">
        <f t="shared" si="163"/>
        <v>3.5197752681046489E-2</v>
      </c>
      <c r="Q112" s="369">
        <f t="shared" si="164"/>
        <v>0.25</v>
      </c>
      <c r="R112" s="369">
        <f t="shared" si="165"/>
        <v>0.71480224731895348</v>
      </c>
      <c r="T112" s="333">
        <f t="shared" ref="T112:T160" si="170">MAX(0,F112-SUM(L112:N112))</f>
        <v>0</v>
      </c>
      <c r="U112" s="337"/>
      <c r="V112" s="315">
        <f t="shared" ref="V112:V160" si="171">H112-L112</f>
        <v>0</v>
      </c>
      <c r="W112" s="315">
        <f t="shared" ref="W112:W160" si="172">I112-M112</f>
        <v>244.71317839703056</v>
      </c>
      <c r="X112" s="315">
        <f t="shared" ref="X112:X160" si="173">J112-N112</f>
        <v>2076.7776745830643</v>
      </c>
    </row>
    <row r="113" spans="1:24">
      <c r="A113" s="25">
        <v>26</v>
      </c>
      <c r="B113" s="1">
        <v>1</v>
      </c>
      <c r="C113" s="205">
        <v>2</v>
      </c>
      <c r="D113" s="221" t="s">
        <v>263</v>
      </c>
      <c r="E113" s="25"/>
      <c r="F113" s="265">
        <f>'(3) Eur Russ 1904 HHs '!BX115</f>
        <v>840.06384461315622</v>
      </c>
      <c r="H113" s="315">
        <f>'(4) Agric &amp; 3 estates'!U114</f>
        <v>156.14119802264713</v>
      </c>
      <c r="I113" s="296">
        <f>'(3) Eur Russ 1904 HHs '!CS115</f>
        <v>640.1149961360336</v>
      </c>
      <c r="J113" s="315">
        <f>'(6) Clergy'!S113</f>
        <v>6935.9346222442773</v>
      </c>
      <c r="L113" s="301">
        <f t="shared" si="167"/>
        <v>156.14119802264713</v>
      </c>
      <c r="M113" s="301">
        <f t="shared" si="168"/>
        <v>210.01596115328906</v>
      </c>
      <c r="N113" s="301">
        <f t="shared" si="169"/>
        <v>473.90668543722006</v>
      </c>
      <c r="P113" s="369">
        <f t="shared" si="163"/>
        <v>0.18586825159050752</v>
      </c>
      <c r="Q113" s="369">
        <f t="shared" si="164"/>
        <v>0.25</v>
      </c>
      <c r="R113" s="369">
        <f t="shared" si="165"/>
        <v>0.56413174840949254</v>
      </c>
      <c r="T113" s="333">
        <f t="shared" si="170"/>
        <v>0</v>
      </c>
      <c r="U113" s="337"/>
      <c r="V113" s="315">
        <f t="shared" si="171"/>
        <v>0</v>
      </c>
      <c r="W113" s="315">
        <f t="shared" si="172"/>
        <v>430.09903498274457</v>
      </c>
      <c r="X113" s="315">
        <f t="shared" si="173"/>
        <v>6462.0279368070569</v>
      </c>
    </row>
    <row r="114" spans="1:24">
      <c r="A114" s="25">
        <v>27</v>
      </c>
      <c r="B114" s="1">
        <v>1</v>
      </c>
      <c r="C114" s="205">
        <v>2</v>
      </c>
      <c r="D114" s="221" t="s">
        <v>765</v>
      </c>
      <c r="E114" s="25"/>
      <c r="F114" s="265">
        <f>'(3) Eur Russ 1904 HHs '!BX116</f>
        <v>283.66032845839607</v>
      </c>
      <c r="H114" s="315">
        <f>'(4) Agric &amp; 3 estates'!U115</f>
        <v>31.556440711077187</v>
      </c>
      <c r="I114" s="296">
        <f>'(3) Eur Russ 1904 HHs '!CS116</f>
        <v>111.62243115036262</v>
      </c>
      <c r="J114" s="315">
        <f>'(6) Clergy'!S114</f>
        <v>595.21703673945831</v>
      </c>
      <c r="L114" s="301">
        <f t="shared" si="167"/>
        <v>31.556440711077187</v>
      </c>
      <c r="M114" s="301">
        <f t="shared" si="168"/>
        <v>70.915082114599016</v>
      </c>
      <c r="N114" s="301">
        <f t="shared" si="169"/>
        <v>181.18880563271986</v>
      </c>
      <c r="P114" s="369">
        <f t="shared" si="163"/>
        <v>0.11124728256001266</v>
      </c>
      <c r="Q114" s="369">
        <f t="shared" si="164"/>
        <v>0.25</v>
      </c>
      <c r="R114" s="369">
        <f t="shared" si="165"/>
        <v>0.63875271743998729</v>
      </c>
      <c r="T114" s="333">
        <f t="shared" si="170"/>
        <v>0</v>
      </c>
      <c r="U114" s="337"/>
      <c r="V114" s="315">
        <f t="shared" si="171"/>
        <v>0</v>
      </c>
      <c r="W114" s="315">
        <f t="shared" si="172"/>
        <v>40.707349035763599</v>
      </c>
      <c r="X114" s="315">
        <f t="shared" si="173"/>
        <v>414.02823110673842</v>
      </c>
    </row>
    <row r="115" spans="1:24">
      <c r="A115" s="25">
        <v>34</v>
      </c>
      <c r="B115" s="1">
        <v>1</v>
      </c>
      <c r="C115" s="205">
        <v>2</v>
      </c>
      <c r="D115" s="221" t="s">
        <v>716</v>
      </c>
      <c r="E115" s="25"/>
      <c r="F115" s="265">
        <f>'(3) Eur Russ 1904 HHs '!BX117</f>
        <v>238.14484167811997</v>
      </c>
      <c r="H115" s="315">
        <f>'(4) Agric &amp; 3 estates'!U116</f>
        <v>16.096031173181643</v>
      </c>
      <c r="I115" s="296">
        <f>'(3) Eur Russ 1904 HHs '!CS117</f>
        <v>293.26808804332165</v>
      </c>
      <c r="J115" s="315">
        <f>'(6) Clergy'!S115</f>
        <v>7050.9612380039698</v>
      </c>
      <c r="L115" s="301">
        <f t="shared" si="167"/>
        <v>16.096031173181643</v>
      </c>
      <c r="M115" s="301">
        <f t="shared" si="168"/>
        <v>59.536210419529993</v>
      </c>
      <c r="N115" s="301">
        <f t="shared" si="169"/>
        <v>162.51260008540834</v>
      </c>
      <c r="P115" s="369">
        <f t="shared" si="163"/>
        <v>6.7589249717771638E-2</v>
      </c>
      <c r="Q115" s="369">
        <f t="shared" si="164"/>
        <v>0.25</v>
      </c>
      <c r="R115" s="369">
        <f t="shared" si="165"/>
        <v>0.68241075028222831</v>
      </c>
      <c r="T115" s="333">
        <f t="shared" si="170"/>
        <v>0</v>
      </c>
      <c r="U115" s="337"/>
      <c r="V115" s="315">
        <f t="shared" si="171"/>
        <v>0</v>
      </c>
      <c r="W115" s="315">
        <f t="shared" si="172"/>
        <v>233.73187762379166</v>
      </c>
      <c r="X115" s="315">
        <f t="shared" si="173"/>
        <v>6888.4486379185619</v>
      </c>
    </row>
    <row r="116" spans="1:24">
      <c r="A116" s="25">
        <v>37</v>
      </c>
      <c r="B116" s="1">
        <v>1</v>
      </c>
      <c r="C116" s="205">
        <v>2</v>
      </c>
      <c r="D116" s="221" t="s">
        <v>486</v>
      </c>
      <c r="E116" s="25"/>
      <c r="F116" s="265">
        <f>'(3) Eur Russ 1904 HHs '!BX118</f>
        <v>1568.4701663885753</v>
      </c>
      <c r="H116" s="315">
        <f>'(4) Agric &amp; 3 estates'!U117</f>
        <v>1073.0479191061413</v>
      </c>
      <c r="I116" s="296">
        <f>'(3) Eur Russ 1904 HHs '!CS118</f>
        <v>1210.2636775449209</v>
      </c>
      <c r="J116" s="315">
        <f>'(6) Clergy'!S116</f>
        <v>12595.069566555845</v>
      </c>
      <c r="L116" s="301">
        <f t="shared" si="167"/>
        <v>470.54104991657255</v>
      </c>
      <c r="M116" s="301">
        <f t="shared" si="168"/>
        <v>392.11754159714383</v>
      </c>
      <c r="N116" s="301">
        <f t="shared" si="169"/>
        <v>705.81157487485893</v>
      </c>
      <c r="P116" s="369">
        <f t="shared" si="163"/>
        <v>0.3</v>
      </c>
      <c r="Q116" s="369">
        <f t="shared" si="164"/>
        <v>0.25</v>
      </c>
      <c r="R116" s="369">
        <f t="shared" si="165"/>
        <v>0.45</v>
      </c>
      <c r="T116" s="333">
        <f t="shared" si="170"/>
        <v>0</v>
      </c>
      <c r="U116" s="337"/>
      <c r="V116" s="315">
        <f t="shared" si="171"/>
        <v>602.50686918956876</v>
      </c>
      <c r="W116" s="315">
        <f t="shared" si="172"/>
        <v>818.14613594777711</v>
      </c>
      <c r="X116" s="315">
        <f t="shared" si="173"/>
        <v>11889.257991680986</v>
      </c>
    </row>
    <row r="117" spans="1:24">
      <c r="A117" s="25">
        <v>10</v>
      </c>
      <c r="B117" s="1">
        <v>2</v>
      </c>
      <c r="C117" s="205">
        <v>2</v>
      </c>
      <c r="D117" s="25" t="s">
        <v>920</v>
      </c>
      <c r="E117" s="25"/>
      <c r="F117" s="265">
        <f>'(3) Eur Russ 1904 HHs '!BX119</f>
        <v>1057.0117380014135</v>
      </c>
      <c r="H117" s="315">
        <f>'(4) Agric &amp; 3 estates'!U118</f>
        <v>53.49605008859487</v>
      </c>
      <c r="I117" s="296">
        <f>'(3) Eur Russ 1904 HHs '!CS119</f>
        <v>646.85543125770357</v>
      </c>
      <c r="J117" s="315">
        <f>'(6) Clergy'!S117</f>
        <v>4220.3314601995144</v>
      </c>
      <c r="L117" s="301">
        <f t="shared" si="167"/>
        <v>53.49605008859487</v>
      </c>
      <c r="M117" s="301">
        <f t="shared" si="168"/>
        <v>264.25293450035338</v>
      </c>
      <c r="N117" s="301">
        <f t="shared" si="169"/>
        <v>739.26275341246526</v>
      </c>
      <c r="P117" s="369">
        <f t="shared" si="163"/>
        <v>5.0610649026229956E-2</v>
      </c>
      <c r="Q117" s="369">
        <f t="shared" si="164"/>
        <v>0.25</v>
      </c>
      <c r="R117" s="369">
        <f t="shared" si="165"/>
        <v>0.69938935097377009</v>
      </c>
      <c r="T117" s="333">
        <f t="shared" si="170"/>
        <v>0</v>
      </c>
      <c r="U117" s="337"/>
      <c r="V117" s="315">
        <f t="shared" si="171"/>
        <v>0</v>
      </c>
      <c r="W117" s="315">
        <f t="shared" si="172"/>
        <v>382.6024967573502</v>
      </c>
      <c r="X117" s="315">
        <f t="shared" si="173"/>
        <v>3481.068706787049</v>
      </c>
    </row>
    <row r="118" spans="1:24">
      <c r="A118" s="25">
        <v>14</v>
      </c>
      <c r="B118" s="1">
        <v>2</v>
      </c>
      <c r="C118" s="205">
        <v>2</v>
      </c>
      <c r="D118" s="25" t="s">
        <v>649</v>
      </c>
      <c r="E118" s="25"/>
      <c r="F118" s="265">
        <f>'(3) Eur Russ 1904 HHs '!BX120</f>
        <v>945.26966355886589</v>
      </c>
      <c r="H118" s="315">
        <f>'(4) Agric &amp; 3 estates'!U119</f>
        <v>58.113713760496125</v>
      </c>
      <c r="I118" s="296">
        <f>'(3) Eur Russ 1904 HHs '!CS120</f>
        <v>525.80908315140766</v>
      </c>
      <c r="J118" s="315">
        <f>'(6) Clergy'!S118</f>
        <v>6633.3444963633028</v>
      </c>
      <c r="L118" s="301">
        <f t="shared" si="167"/>
        <v>58.113713760496125</v>
      </c>
      <c r="M118" s="301">
        <f t="shared" si="168"/>
        <v>236.31741588971647</v>
      </c>
      <c r="N118" s="301">
        <f t="shared" si="169"/>
        <v>650.83853390865329</v>
      </c>
      <c r="P118" s="369">
        <f t="shared" si="163"/>
        <v>6.1478450013621053E-2</v>
      </c>
      <c r="Q118" s="369">
        <f t="shared" si="164"/>
        <v>0.25</v>
      </c>
      <c r="R118" s="369">
        <f t="shared" si="165"/>
        <v>0.68852154998637893</v>
      </c>
      <c r="T118" s="333">
        <f t="shared" si="170"/>
        <v>0</v>
      </c>
      <c r="U118" s="337"/>
      <c r="V118" s="315">
        <f t="shared" si="171"/>
        <v>0</v>
      </c>
      <c r="W118" s="315">
        <f t="shared" si="172"/>
        <v>289.49166726169119</v>
      </c>
      <c r="X118" s="315">
        <f t="shared" si="173"/>
        <v>5982.5059624546493</v>
      </c>
    </row>
    <row r="119" spans="1:24">
      <c r="A119" s="25">
        <v>28</v>
      </c>
      <c r="B119" s="1">
        <v>2</v>
      </c>
      <c r="C119" s="205">
        <v>2</v>
      </c>
      <c r="D119" s="221" t="s">
        <v>250</v>
      </c>
      <c r="E119" s="25"/>
      <c r="F119" s="265">
        <f>'(3) Eur Russ 1904 HHs '!BX121</f>
        <v>170.50715788270168</v>
      </c>
      <c r="H119" s="315">
        <f>'(4) Agric &amp; 3 estates'!U120</f>
        <v>-1.7858513780178165E-2</v>
      </c>
      <c r="I119" s="296">
        <f>'(3) Eur Russ 1904 HHs '!CS121</f>
        <v>222.70915238200632</v>
      </c>
      <c r="J119" s="315">
        <f>'(6) Clergy'!S119</f>
        <v>4531.3983716140719</v>
      </c>
      <c r="L119" s="301">
        <f t="shared" si="167"/>
        <v>-1.7858513780178165E-2</v>
      </c>
      <c r="M119" s="301">
        <f t="shared" si="168"/>
        <v>42.626789470675419</v>
      </c>
      <c r="N119" s="301">
        <f t="shared" si="169"/>
        <v>127.89822692580643</v>
      </c>
      <c r="P119" s="369">
        <f t="shared" si="163"/>
        <v>-1.0473761924096883E-4</v>
      </c>
      <c r="Q119" s="369">
        <f t="shared" si="164"/>
        <v>0.25</v>
      </c>
      <c r="R119" s="369">
        <f t="shared" si="165"/>
        <v>0.7501047376192409</v>
      </c>
      <c r="T119" s="333">
        <f t="shared" si="170"/>
        <v>0</v>
      </c>
      <c r="U119" s="337"/>
      <c r="V119" s="315">
        <f t="shared" si="171"/>
        <v>0</v>
      </c>
      <c r="W119" s="315">
        <f t="shared" si="172"/>
        <v>180.0823629113309</v>
      </c>
      <c r="X119" s="315">
        <f t="shared" si="173"/>
        <v>4403.5001446882652</v>
      </c>
    </row>
    <row r="120" spans="1:24">
      <c r="A120" s="25">
        <v>31</v>
      </c>
      <c r="B120" s="1">
        <v>2</v>
      </c>
      <c r="C120" s="205">
        <v>2</v>
      </c>
      <c r="D120" s="221" t="s">
        <v>134</v>
      </c>
      <c r="E120" s="25"/>
      <c r="F120" s="265">
        <f>'(3) Eur Russ 1904 HHs '!BX122</f>
        <v>1921.0696360297206</v>
      </c>
      <c r="H120" s="315">
        <f>'(4) Agric &amp; 3 estates'!U121</f>
        <v>427.06829592357803</v>
      </c>
      <c r="I120" s="296">
        <f>'(3) Eur Russ 1904 HHs '!CS122</f>
        <v>1104.9281927475736</v>
      </c>
      <c r="J120" s="315">
        <f>'(6) Clergy'!S120</f>
        <v>10033.725682599379</v>
      </c>
      <c r="L120" s="301">
        <f t="shared" si="167"/>
        <v>427.06829592357803</v>
      </c>
      <c r="M120" s="301">
        <f t="shared" si="168"/>
        <v>480.26740900743016</v>
      </c>
      <c r="N120" s="301">
        <f t="shared" si="169"/>
        <v>1013.7339310987124</v>
      </c>
      <c r="P120" s="369">
        <f t="shared" si="163"/>
        <v>0.22230755612076672</v>
      </c>
      <c r="Q120" s="369">
        <f t="shared" si="164"/>
        <v>0.25</v>
      </c>
      <c r="R120" s="369">
        <f t="shared" si="165"/>
        <v>0.52769244387923331</v>
      </c>
      <c r="T120" s="333">
        <f t="shared" si="170"/>
        <v>0</v>
      </c>
      <c r="U120" s="337"/>
      <c r="V120" s="315">
        <f t="shared" si="171"/>
        <v>0</v>
      </c>
      <c r="W120" s="315">
        <f t="shared" si="172"/>
        <v>624.66078374014342</v>
      </c>
      <c r="X120" s="315">
        <f t="shared" si="173"/>
        <v>9019.9917515006673</v>
      </c>
    </row>
    <row r="121" spans="1:24">
      <c r="A121" s="25">
        <v>36</v>
      </c>
      <c r="B121" s="1">
        <v>2</v>
      </c>
      <c r="C121" s="205">
        <v>2</v>
      </c>
      <c r="D121" s="221" t="s">
        <v>613</v>
      </c>
      <c r="E121" s="25"/>
      <c r="F121" s="265">
        <f>'(3) Eur Russ 1904 HHs '!BX123</f>
        <v>1063.3575145969771</v>
      </c>
      <c r="H121" s="315">
        <f>'(4) Agric &amp; 3 estates'!U122</f>
        <v>67.559016201165718</v>
      </c>
      <c r="I121" s="296">
        <f>'(3) Eur Russ 1904 HHs '!CS123</f>
        <v>816.50580412018428</v>
      </c>
      <c r="J121" s="315">
        <f>'(6) Clergy'!S121</f>
        <v>15486.765950855674</v>
      </c>
      <c r="L121" s="301">
        <f t="shared" si="167"/>
        <v>67.559016201165718</v>
      </c>
      <c r="M121" s="301">
        <f t="shared" si="168"/>
        <v>265.83937864924428</v>
      </c>
      <c r="N121" s="301">
        <f t="shared" si="169"/>
        <v>729.95911974656713</v>
      </c>
      <c r="P121" s="369">
        <f t="shared" si="163"/>
        <v>6.3533680134635853E-2</v>
      </c>
      <c r="Q121" s="369">
        <f t="shared" si="164"/>
        <v>0.25</v>
      </c>
      <c r="R121" s="369">
        <f t="shared" si="165"/>
        <v>0.68646631986536411</v>
      </c>
      <c r="T121" s="333">
        <f t="shared" si="170"/>
        <v>0</v>
      </c>
      <c r="U121" s="337"/>
      <c r="V121" s="315">
        <f t="shared" si="171"/>
        <v>0</v>
      </c>
      <c r="W121" s="315">
        <f t="shared" si="172"/>
        <v>550.66642547094</v>
      </c>
      <c r="X121" s="315">
        <f t="shared" si="173"/>
        <v>14756.806831109106</v>
      </c>
    </row>
    <row r="122" spans="1:24">
      <c r="A122" s="25">
        <v>45</v>
      </c>
      <c r="B122" s="1">
        <v>2</v>
      </c>
      <c r="C122" s="205">
        <v>2</v>
      </c>
      <c r="D122" s="221" t="s">
        <v>406</v>
      </c>
      <c r="E122" s="25"/>
      <c r="F122" s="265">
        <f>'(3) Eur Russ 1904 HHs '!BX124</f>
        <v>562.43190793405176</v>
      </c>
      <c r="H122" s="315">
        <f>'(4) Agric &amp; 3 estates'!U123</f>
        <v>112.83901068990326</v>
      </c>
      <c r="I122" s="296">
        <f>'(3) Eur Russ 1904 HHs '!CS124</f>
        <v>310.02630917217709</v>
      </c>
      <c r="J122" s="315">
        <f>'(6) Clergy'!S122</f>
        <v>6937.8688025686533</v>
      </c>
      <c r="L122" s="301">
        <f t="shared" si="167"/>
        <v>112.83901068990326</v>
      </c>
      <c r="M122" s="301">
        <f t="shared" si="168"/>
        <v>140.60797698351294</v>
      </c>
      <c r="N122" s="301">
        <f t="shared" si="169"/>
        <v>308.98492026063559</v>
      </c>
      <c r="P122" s="369">
        <f t="shared" si="163"/>
        <v>0.20062697207985267</v>
      </c>
      <c r="Q122" s="369">
        <f t="shared" si="164"/>
        <v>0.25</v>
      </c>
      <c r="R122" s="369">
        <f t="shared" si="165"/>
        <v>0.54937302792014742</v>
      </c>
      <c r="T122" s="333">
        <f t="shared" si="170"/>
        <v>0</v>
      </c>
      <c r="U122" s="337"/>
      <c r="V122" s="315">
        <f t="shared" si="171"/>
        <v>0</v>
      </c>
      <c r="W122" s="315">
        <f t="shared" si="172"/>
        <v>169.41833218866415</v>
      </c>
      <c r="X122" s="315">
        <f t="shared" si="173"/>
        <v>6628.8838823080177</v>
      </c>
    </row>
    <row r="123" spans="1:24">
      <c r="A123" s="25">
        <v>6</v>
      </c>
      <c r="B123" s="1">
        <v>3</v>
      </c>
      <c r="C123" s="205">
        <v>2</v>
      </c>
      <c r="D123" s="25" t="s">
        <v>798</v>
      </c>
      <c r="E123" s="25"/>
      <c r="F123" s="265">
        <f>'(3) Eur Russ 1904 HHs '!BX125</f>
        <v>1078.5583437634223</v>
      </c>
      <c r="H123" s="315">
        <f>'(4) Agric &amp; 3 estates'!U124</f>
        <v>233.22999937511685</v>
      </c>
      <c r="I123" s="296">
        <f>'(3) Eur Russ 1904 HHs '!CS125</f>
        <v>1126.4011379426599</v>
      </c>
      <c r="J123" s="315">
        <f>'(6) Clergy'!S123</f>
        <v>11232.825348425367</v>
      </c>
      <c r="L123" s="301">
        <f t="shared" si="167"/>
        <v>233.22999937511685</v>
      </c>
      <c r="M123" s="301">
        <f t="shared" si="168"/>
        <v>269.63958594085557</v>
      </c>
      <c r="N123" s="301">
        <f t="shared" si="169"/>
        <v>575.6887584474498</v>
      </c>
      <c r="P123" s="369">
        <f t="shared" si="163"/>
        <v>0.21624235788794285</v>
      </c>
      <c r="Q123" s="369">
        <f t="shared" si="164"/>
        <v>0.25</v>
      </c>
      <c r="R123" s="369">
        <f t="shared" si="165"/>
        <v>0.53375764211205712</v>
      </c>
      <c r="T123" s="333">
        <f t="shared" si="170"/>
        <v>0</v>
      </c>
      <c r="U123" s="337"/>
      <c r="V123" s="315">
        <f t="shared" si="171"/>
        <v>0</v>
      </c>
      <c r="W123" s="315">
        <f t="shared" si="172"/>
        <v>856.76155200180438</v>
      </c>
      <c r="X123" s="315">
        <f t="shared" si="173"/>
        <v>10657.136589977918</v>
      </c>
    </row>
    <row r="124" spans="1:24">
      <c r="A124" s="25">
        <v>15</v>
      </c>
      <c r="B124" s="1">
        <v>3</v>
      </c>
      <c r="C124" s="205">
        <v>2</v>
      </c>
      <c r="D124" s="25" t="s">
        <v>650</v>
      </c>
      <c r="E124" s="25"/>
      <c r="F124" s="265">
        <f>'(3) Eur Russ 1904 HHs '!BX126</f>
        <v>466.3607724716145</v>
      </c>
      <c r="H124" s="315">
        <f>'(4) Agric &amp; 3 estates'!U125</f>
        <v>77.791080645090346</v>
      </c>
      <c r="I124" s="296">
        <f>'(3) Eur Russ 1904 HHs '!CS126</f>
        <v>555.91326405132008</v>
      </c>
      <c r="J124" s="315">
        <f>'(6) Clergy'!S124</f>
        <v>5459.1442437550004</v>
      </c>
      <c r="L124" s="301">
        <f t="shared" si="167"/>
        <v>77.791080645090346</v>
      </c>
      <c r="M124" s="301">
        <f t="shared" si="168"/>
        <v>116.59019311790362</v>
      </c>
      <c r="N124" s="301">
        <f t="shared" si="169"/>
        <v>271.97949870862055</v>
      </c>
      <c r="P124" s="369">
        <f t="shared" si="163"/>
        <v>0.16680451109301903</v>
      </c>
      <c r="Q124" s="369">
        <f t="shared" si="164"/>
        <v>0.25</v>
      </c>
      <c r="R124" s="369">
        <f t="shared" si="165"/>
        <v>0.58319548890698103</v>
      </c>
      <c r="T124" s="333">
        <f t="shared" si="170"/>
        <v>0</v>
      </c>
      <c r="U124" s="337"/>
      <c r="V124" s="315">
        <f t="shared" si="171"/>
        <v>0</v>
      </c>
      <c r="W124" s="315">
        <f t="shared" si="172"/>
        <v>439.32307093341649</v>
      </c>
      <c r="X124" s="315">
        <f t="shared" si="173"/>
        <v>5187.1647450463797</v>
      </c>
    </row>
    <row r="125" spans="1:24">
      <c r="A125" s="25">
        <v>18</v>
      </c>
      <c r="B125" s="1">
        <v>3</v>
      </c>
      <c r="C125" s="205">
        <v>2</v>
      </c>
      <c r="D125" s="25" t="s">
        <v>782</v>
      </c>
      <c r="E125" s="25"/>
      <c r="F125" s="265">
        <f>'(3) Eur Russ 1904 HHs '!BX127</f>
        <v>611.61520952422268</v>
      </c>
      <c r="H125" s="315">
        <f>'(4) Agric &amp; 3 estates'!U126</f>
        <v>105.24487265574589</v>
      </c>
      <c r="I125" s="296">
        <f>'(3) Eur Russ 1904 HHs '!CS127</f>
        <v>968.46523824752057</v>
      </c>
      <c r="J125" s="315">
        <f>'(6) Clergy'!S125</f>
        <v>8365.0492105031935</v>
      </c>
      <c r="L125" s="301">
        <f t="shared" si="167"/>
        <v>105.24487265574589</v>
      </c>
      <c r="M125" s="301">
        <f t="shared" si="168"/>
        <v>152.90380238105567</v>
      </c>
      <c r="N125" s="301">
        <f t="shared" si="169"/>
        <v>353.46653448742109</v>
      </c>
      <c r="P125" s="369">
        <f t="shared" si="163"/>
        <v>0.17207693827237586</v>
      </c>
      <c r="Q125" s="369">
        <f t="shared" si="164"/>
        <v>0.25</v>
      </c>
      <c r="R125" s="369">
        <f t="shared" si="165"/>
        <v>0.57792306172762409</v>
      </c>
      <c r="T125" s="333">
        <f t="shared" si="170"/>
        <v>0</v>
      </c>
      <c r="U125" s="337"/>
      <c r="V125" s="315">
        <f t="shared" si="171"/>
        <v>0</v>
      </c>
      <c r="W125" s="315">
        <f t="shared" si="172"/>
        <v>815.56143586646488</v>
      </c>
      <c r="X125" s="315">
        <f t="shared" si="173"/>
        <v>8011.5826760157724</v>
      </c>
    </row>
    <row r="126" spans="1:24">
      <c r="A126" s="25">
        <v>24</v>
      </c>
      <c r="B126" s="1">
        <v>3</v>
      </c>
      <c r="C126" s="205">
        <v>2</v>
      </c>
      <c r="D126" s="221" t="s">
        <v>75</v>
      </c>
      <c r="E126" s="25"/>
      <c r="F126" s="265">
        <f>'(3) Eur Russ 1904 HHs '!BX128</f>
        <v>3278.1644602949664</v>
      </c>
      <c r="H126" s="315">
        <f>'(4) Agric &amp; 3 estates'!U127</f>
        <v>2432.64423243288</v>
      </c>
      <c r="I126" s="296">
        <f>'(3) Eur Russ 1904 HHs '!CS128</f>
        <v>3142.8108954054433</v>
      </c>
      <c r="J126" s="315">
        <f>'(6) Clergy'!S126</f>
        <v>25638.394742519071</v>
      </c>
      <c r="L126" s="301">
        <f t="shared" si="167"/>
        <v>983.44933808848987</v>
      </c>
      <c r="M126" s="301">
        <f t="shared" si="168"/>
        <v>819.54111507374159</v>
      </c>
      <c r="N126" s="301">
        <f t="shared" si="169"/>
        <v>1475.1740071327351</v>
      </c>
      <c r="P126" s="369">
        <f t="shared" si="163"/>
        <v>0.3</v>
      </c>
      <c r="Q126" s="369">
        <f t="shared" si="164"/>
        <v>0.25</v>
      </c>
      <c r="R126" s="369">
        <f t="shared" si="165"/>
        <v>0.45000000000000007</v>
      </c>
      <c r="T126" s="333">
        <f t="shared" si="170"/>
        <v>0</v>
      </c>
      <c r="U126" s="337"/>
      <c r="V126" s="315">
        <f t="shared" si="171"/>
        <v>1449.1948943443901</v>
      </c>
      <c r="W126" s="315">
        <f t="shared" si="172"/>
        <v>2323.2697803317014</v>
      </c>
      <c r="X126" s="315">
        <f t="shared" si="173"/>
        <v>24163.220735386334</v>
      </c>
    </row>
    <row r="127" spans="1:24">
      <c r="A127" s="25">
        <v>25</v>
      </c>
      <c r="B127" s="1">
        <v>3</v>
      </c>
      <c r="C127" s="205">
        <v>2</v>
      </c>
      <c r="D127" s="221" t="s">
        <v>262</v>
      </c>
      <c r="E127" s="25"/>
      <c r="F127" s="265">
        <f>'(3) Eur Russ 1904 HHs '!BX129</f>
        <v>824.16821550887812</v>
      </c>
      <c r="H127" s="315">
        <f>'(4) Agric &amp; 3 estates'!U128</f>
        <v>207.43673426330702</v>
      </c>
      <c r="I127" s="296">
        <f>'(3) Eur Russ 1904 HHs '!CS129</f>
        <v>893.5510365778764</v>
      </c>
      <c r="J127" s="315">
        <f>'(6) Clergy'!S127</f>
        <v>5654.0429332251242</v>
      </c>
      <c r="L127" s="301">
        <f t="shared" si="167"/>
        <v>207.43673426330702</v>
      </c>
      <c r="M127" s="301">
        <f t="shared" si="168"/>
        <v>206.04205387721953</v>
      </c>
      <c r="N127" s="301">
        <f t="shared" si="169"/>
        <v>410.68942736835157</v>
      </c>
      <c r="P127" s="369">
        <f t="shared" si="163"/>
        <v>0.25169222782417827</v>
      </c>
      <c r="Q127" s="369">
        <f t="shared" si="164"/>
        <v>0.25</v>
      </c>
      <c r="R127" s="369">
        <f t="shared" si="165"/>
        <v>0.49830777217582173</v>
      </c>
      <c r="T127" s="333">
        <f t="shared" si="170"/>
        <v>0</v>
      </c>
      <c r="U127" s="337"/>
      <c r="V127" s="315">
        <f t="shared" si="171"/>
        <v>0</v>
      </c>
      <c r="W127" s="315">
        <f t="shared" si="172"/>
        <v>687.50898270065682</v>
      </c>
      <c r="X127" s="315">
        <f t="shared" si="173"/>
        <v>5243.3535058567722</v>
      </c>
    </row>
    <row r="128" spans="1:24">
      <c r="A128" s="25">
        <v>40</v>
      </c>
      <c r="B128" s="1">
        <v>3</v>
      </c>
      <c r="C128" s="205">
        <v>2</v>
      </c>
      <c r="D128" s="221" t="s">
        <v>507</v>
      </c>
      <c r="E128" s="25"/>
      <c r="F128" s="265">
        <f>'(3) Eur Russ 1904 HHs '!BX130</f>
        <v>570.32778448680097</v>
      </c>
      <c r="H128" s="315">
        <f>'(4) Agric &amp; 3 estates'!U129</f>
        <v>179.2489980083692</v>
      </c>
      <c r="I128" s="296">
        <f>'(3) Eur Russ 1904 HHs '!CS130</f>
        <v>664.00358768865078</v>
      </c>
      <c r="J128" s="315">
        <f>'(6) Clergy'!S128</f>
        <v>6578.6734252038659</v>
      </c>
      <c r="L128" s="301">
        <f t="shared" si="167"/>
        <v>171.09833534604027</v>
      </c>
      <c r="M128" s="301">
        <f t="shared" si="168"/>
        <v>142.58194612170024</v>
      </c>
      <c r="N128" s="301">
        <f t="shared" si="169"/>
        <v>256.64750301906048</v>
      </c>
      <c r="P128" s="369">
        <f t="shared" si="163"/>
        <v>0.3</v>
      </c>
      <c r="Q128" s="369">
        <f t="shared" si="164"/>
        <v>0.25</v>
      </c>
      <c r="R128" s="369">
        <f t="shared" si="165"/>
        <v>0.45000000000000007</v>
      </c>
      <c r="T128" s="333">
        <f t="shared" si="170"/>
        <v>0</v>
      </c>
      <c r="U128" s="337"/>
      <c r="V128" s="315">
        <f t="shared" si="171"/>
        <v>8.1506626623289264</v>
      </c>
      <c r="W128" s="315">
        <f t="shared" si="172"/>
        <v>521.42164156695048</v>
      </c>
      <c r="X128" s="315">
        <f t="shared" si="173"/>
        <v>6322.0259221848055</v>
      </c>
    </row>
    <row r="129" spans="1:24">
      <c r="A129" s="25">
        <v>43</v>
      </c>
      <c r="B129" s="1">
        <v>3</v>
      </c>
      <c r="C129" s="205">
        <v>2</v>
      </c>
      <c r="D129" s="221" t="s">
        <v>719</v>
      </c>
      <c r="E129" s="25"/>
      <c r="F129" s="265">
        <f>'(3) Eur Russ 1904 HHs '!BX131</f>
        <v>1002.2169642506578</v>
      </c>
      <c r="H129" s="315">
        <f>'(4) Agric &amp; 3 estates'!U130</f>
        <v>106.84625874896528</v>
      </c>
      <c r="I129" s="296">
        <f>'(3) Eur Russ 1904 HHs '!CS131</f>
        <v>673.8550800152359</v>
      </c>
      <c r="J129" s="315">
        <f>'(6) Clergy'!S129</f>
        <v>6331.2179566113764</v>
      </c>
      <c r="L129" s="301">
        <f t="shared" si="167"/>
        <v>106.84625874896528</v>
      </c>
      <c r="M129" s="301">
        <f t="shared" si="168"/>
        <v>250.55424106266446</v>
      </c>
      <c r="N129" s="301">
        <f t="shared" si="169"/>
        <v>644.8164644390281</v>
      </c>
      <c r="P129" s="369">
        <f t="shared" si="163"/>
        <v>0.10660990839329144</v>
      </c>
      <c r="Q129" s="369">
        <f t="shared" si="164"/>
        <v>0.25</v>
      </c>
      <c r="R129" s="369">
        <f t="shared" si="165"/>
        <v>0.64339009160670857</v>
      </c>
      <c r="T129" s="333">
        <f t="shared" si="170"/>
        <v>0</v>
      </c>
      <c r="U129" s="337"/>
      <c r="V129" s="315">
        <f t="shared" si="171"/>
        <v>0</v>
      </c>
      <c r="W129" s="315">
        <f t="shared" si="172"/>
        <v>423.30083895257144</v>
      </c>
      <c r="X129" s="315">
        <f t="shared" si="173"/>
        <v>5686.4014921723483</v>
      </c>
    </row>
    <row r="130" spans="1:24">
      <c r="A130" s="25">
        <v>50</v>
      </c>
      <c r="B130" s="1">
        <v>3</v>
      </c>
      <c r="C130" s="205">
        <v>2</v>
      </c>
      <c r="D130" s="221" t="s">
        <v>799</v>
      </c>
      <c r="E130" s="25"/>
      <c r="F130" s="265">
        <f>'(3) Eur Russ 1904 HHs '!BX132</f>
        <v>701.36825801165503</v>
      </c>
      <c r="H130" s="315">
        <f>'(4) Agric &amp; 3 estates'!U131</f>
        <v>100.08247338985916</v>
      </c>
      <c r="I130" s="296">
        <f>'(3) Eur Russ 1904 HHs '!CS132</f>
        <v>797.93300100294164</v>
      </c>
      <c r="J130" s="315">
        <f>'(6) Clergy'!S130</f>
        <v>9705.9556142853289</v>
      </c>
      <c r="L130" s="301">
        <f t="shared" si="167"/>
        <v>100.08247338985916</v>
      </c>
      <c r="M130" s="301">
        <f t="shared" si="168"/>
        <v>175.34206450291376</v>
      </c>
      <c r="N130" s="301">
        <f t="shared" si="169"/>
        <v>425.94372011888208</v>
      </c>
      <c r="P130" s="369">
        <f t="shared" si="163"/>
        <v>0.14269604055591012</v>
      </c>
      <c r="Q130" s="369">
        <f t="shared" si="164"/>
        <v>0.25</v>
      </c>
      <c r="R130" s="369">
        <f t="shared" si="165"/>
        <v>0.60730395944408988</v>
      </c>
      <c r="T130" s="333">
        <f t="shared" si="170"/>
        <v>0</v>
      </c>
      <c r="U130" s="337"/>
      <c r="V130" s="315">
        <f t="shared" si="171"/>
        <v>0</v>
      </c>
      <c r="W130" s="315">
        <f t="shared" si="172"/>
        <v>622.59093650002785</v>
      </c>
      <c r="X130" s="315">
        <f t="shared" si="173"/>
        <v>9280.0118941664477</v>
      </c>
    </row>
    <row r="131" spans="1:24">
      <c r="A131" s="25">
        <v>9</v>
      </c>
      <c r="B131" s="1">
        <v>4</v>
      </c>
      <c r="C131" s="205">
        <v>2</v>
      </c>
      <c r="D131" s="25" t="s">
        <v>800</v>
      </c>
      <c r="E131" s="25"/>
      <c r="F131" s="265">
        <f>'(3) Eur Russ 1904 HHs '!BX133</f>
        <v>833.11301178294389</v>
      </c>
      <c r="H131" s="315">
        <f>'(4) Agric &amp; 3 estates'!U132</f>
        <v>62.750810903794672</v>
      </c>
      <c r="I131" s="296">
        <f>'(3) Eur Russ 1904 HHs '!CS133</f>
        <v>871.04396982025423</v>
      </c>
      <c r="J131" s="315">
        <f>'(6) Clergy'!S131</f>
        <v>4490.1615776074868</v>
      </c>
      <c r="L131" s="301">
        <f t="shared" si="167"/>
        <v>62.750810903794672</v>
      </c>
      <c r="M131" s="301">
        <f t="shared" si="168"/>
        <v>208.27825294573597</v>
      </c>
      <c r="N131" s="301">
        <f t="shared" si="169"/>
        <v>562.08394793341324</v>
      </c>
      <c r="P131" s="369">
        <f t="shared" si="163"/>
        <v>7.5320886862037792E-2</v>
      </c>
      <c r="Q131" s="369">
        <f t="shared" si="164"/>
        <v>0.25</v>
      </c>
      <c r="R131" s="369">
        <f t="shared" si="165"/>
        <v>0.67467911313796225</v>
      </c>
      <c r="T131" s="333">
        <f t="shared" si="170"/>
        <v>0</v>
      </c>
      <c r="U131" s="337"/>
      <c r="V131" s="315">
        <f t="shared" si="171"/>
        <v>0</v>
      </c>
      <c r="W131" s="315">
        <f t="shared" si="172"/>
        <v>662.76571687451826</v>
      </c>
      <c r="X131" s="315">
        <f t="shared" si="173"/>
        <v>3928.0776296740737</v>
      </c>
    </row>
    <row r="132" spans="1:24">
      <c r="A132" s="25">
        <v>20</v>
      </c>
      <c r="B132" s="1">
        <v>4</v>
      </c>
      <c r="C132" s="205">
        <v>2</v>
      </c>
      <c r="D132" s="222" t="s">
        <v>601</v>
      </c>
      <c r="E132" s="25"/>
      <c r="F132" s="265">
        <f>'(3) Eur Russ 1904 HHs '!BX134</f>
        <v>691.49326504954001</v>
      </c>
      <c r="H132" s="315">
        <f>'(4) Agric &amp; 3 estates'!U133</f>
        <v>158.73455105377957</v>
      </c>
      <c r="I132" s="296">
        <f>'(3) Eur Russ 1904 HHs '!CS134</f>
        <v>1104.8526010834837</v>
      </c>
      <c r="J132" s="315">
        <f>'(6) Clergy'!S132</f>
        <v>4910.4446432612594</v>
      </c>
      <c r="L132" s="301">
        <f t="shared" si="167"/>
        <v>158.73455105377957</v>
      </c>
      <c r="M132" s="301">
        <f t="shared" si="168"/>
        <v>172.873316262385</v>
      </c>
      <c r="N132" s="301">
        <f t="shared" si="169"/>
        <v>359.88539773337544</v>
      </c>
      <c r="P132" s="369">
        <f t="shared" si="163"/>
        <v>0.2295532857321575</v>
      </c>
      <c r="Q132" s="369">
        <f t="shared" si="164"/>
        <v>0.25</v>
      </c>
      <c r="R132" s="369">
        <f t="shared" si="165"/>
        <v>0.5204467142678425</v>
      </c>
      <c r="T132" s="333">
        <f t="shared" si="170"/>
        <v>0</v>
      </c>
      <c r="U132" s="337"/>
      <c r="V132" s="315">
        <f t="shared" si="171"/>
        <v>0</v>
      </c>
      <c r="W132" s="315">
        <f t="shared" si="172"/>
        <v>931.97928482109864</v>
      </c>
      <c r="X132" s="315">
        <f t="shared" si="173"/>
        <v>4550.5592455278838</v>
      </c>
    </row>
    <row r="133" spans="1:24">
      <c r="A133" s="25">
        <v>29</v>
      </c>
      <c r="B133" s="1">
        <v>4</v>
      </c>
      <c r="C133" s="205">
        <v>2</v>
      </c>
      <c r="D133" s="221" t="s">
        <v>251</v>
      </c>
      <c r="E133" s="25"/>
      <c r="F133" s="265">
        <f>'(3) Eur Russ 1904 HHs '!BX135</f>
        <v>595.15472521636275</v>
      </c>
      <c r="H133" s="315">
        <f>'(4) Agric &amp; 3 estates'!U134</f>
        <v>63.298635809901157</v>
      </c>
      <c r="I133" s="296">
        <f>'(3) Eur Russ 1904 HHs '!CS135</f>
        <v>903.33172429875822</v>
      </c>
      <c r="J133" s="315">
        <f>'(6) Clergy'!S133</f>
        <v>6276.9001359604972</v>
      </c>
      <c r="L133" s="301">
        <f t="shared" si="167"/>
        <v>63.298635809901157</v>
      </c>
      <c r="M133" s="301">
        <f t="shared" si="168"/>
        <v>148.78868130409069</v>
      </c>
      <c r="N133" s="301">
        <f t="shared" si="169"/>
        <v>383.0674081023709</v>
      </c>
      <c r="P133" s="369">
        <f t="shared" si="163"/>
        <v>0.10635660464073364</v>
      </c>
      <c r="Q133" s="369">
        <f t="shared" si="164"/>
        <v>0.25</v>
      </c>
      <c r="R133" s="369">
        <f t="shared" si="165"/>
        <v>0.6436433953592664</v>
      </c>
      <c r="T133" s="333">
        <f t="shared" si="170"/>
        <v>0</v>
      </c>
      <c r="U133" s="337"/>
      <c r="V133" s="315">
        <f t="shared" si="171"/>
        <v>0</v>
      </c>
      <c r="W133" s="315">
        <f t="shared" si="172"/>
        <v>754.54304299466753</v>
      </c>
      <c r="X133" s="315">
        <f t="shared" si="173"/>
        <v>5893.8327278581264</v>
      </c>
    </row>
    <row r="134" spans="1:24">
      <c r="A134" s="25">
        <v>30</v>
      </c>
      <c r="B134" s="1">
        <v>4</v>
      </c>
      <c r="C134" s="205">
        <v>2</v>
      </c>
      <c r="D134" s="221" t="s">
        <v>801</v>
      </c>
      <c r="E134" s="25"/>
      <c r="F134" s="265">
        <f>'(3) Eur Russ 1904 HHs '!BX136</f>
        <v>498.22680126349837</v>
      </c>
      <c r="H134" s="315">
        <f>'(4) Agric &amp; 3 estates'!U135</f>
        <v>44.843123383726038</v>
      </c>
      <c r="I134" s="296">
        <f>'(3) Eur Russ 1904 HHs '!CS136</f>
        <v>356.94722571845034</v>
      </c>
      <c r="J134" s="315">
        <f>'(6) Clergy'!S134</f>
        <v>3378.3194565748458</v>
      </c>
      <c r="L134" s="301">
        <f t="shared" si="167"/>
        <v>44.843123383726038</v>
      </c>
      <c r="M134" s="301">
        <f t="shared" si="168"/>
        <v>124.55670031587459</v>
      </c>
      <c r="N134" s="301">
        <f t="shared" si="169"/>
        <v>328.82697756389774</v>
      </c>
      <c r="P134" s="369">
        <f t="shared" si="163"/>
        <v>9.0005441838946251E-2</v>
      </c>
      <c r="Q134" s="369">
        <f t="shared" si="164"/>
        <v>0.25</v>
      </c>
      <c r="R134" s="369">
        <f t="shared" si="165"/>
        <v>0.65999455816105379</v>
      </c>
      <c r="T134" s="333">
        <f t="shared" si="170"/>
        <v>0</v>
      </c>
      <c r="U134" s="337"/>
      <c r="V134" s="315">
        <f t="shared" si="171"/>
        <v>0</v>
      </c>
      <c r="W134" s="315">
        <f t="shared" si="172"/>
        <v>232.39052540257575</v>
      </c>
      <c r="X134" s="315">
        <f t="shared" si="173"/>
        <v>3049.492479010948</v>
      </c>
    </row>
    <row r="135" spans="1:24">
      <c r="A135" s="25">
        <v>35</v>
      </c>
      <c r="B135" s="1">
        <v>4</v>
      </c>
      <c r="C135" s="205">
        <v>2</v>
      </c>
      <c r="D135" s="221" t="s">
        <v>485</v>
      </c>
      <c r="E135" s="25"/>
      <c r="F135" s="265">
        <f>'(3) Eur Russ 1904 HHs '!BX137</f>
        <v>761.8163810981921</v>
      </c>
      <c r="H135" s="315">
        <f>'(4) Agric &amp; 3 estates'!U136</f>
        <v>205.76332604833055</v>
      </c>
      <c r="I135" s="296">
        <f>'(3) Eur Russ 1904 HHs '!CS137</f>
        <v>659.63893733380985</v>
      </c>
      <c r="J135" s="315">
        <f>'(6) Clergy'!S135</f>
        <v>5364.6660587584811</v>
      </c>
      <c r="L135" s="301">
        <f t="shared" si="167"/>
        <v>205.76332604833055</v>
      </c>
      <c r="M135" s="301">
        <f t="shared" si="168"/>
        <v>190.45409527454802</v>
      </c>
      <c r="N135" s="301">
        <f t="shared" si="169"/>
        <v>365.59895977531352</v>
      </c>
      <c r="P135" s="369">
        <f t="shared" si="163"/>
        <v>0.27009569648753629</v>
      </c>
      <c r="Q135" s="369">
        <f t="shared" si="164"/>
        <v>0.25</v>
      </c>
      <c r="R135" s="369">
        <f t="shared" si="165"/>
        <v>0.47990430351246371</v>
      </c>
      <c r="T135" s="333">
        <f t="shared" si="170"/>
        <v>0</v>
      </c>
      <c r="U135" s="337"/>
      <c r="V135" s="315">
        <f t="shared" si="171"/>
        <v>0</v>
      </c>
      <c r="W135" s="315">
        <f t="shared" si="172"/>
        <v>469.18484205926183</v>
      </c>
      <c r="X135" s="315">
        <f t="shared" si="173"/>
        <v>4999.0670989831679</v>
      </c>
    </row>
    <row r="136" spans="1:24">
      <c r="A136" s="25">
        <v>38</v>
      </c>
      <c r="B136" s="1">
        <v>4</v>
      </c>
      <c r="C136" s="205">
        <v>2</v>
      </c>
      <c r="D136" s="221" t="s">
        <v>487</v>
      </c>
      <c r="E136" s="25"/>
      <c r="F136" s="265">
        <f>'(3) Eur Russ 1904 HHs '!BX138</f>
        <v>844.84756958886237</v>
      </c>
      <c r="H136" s="315">
        <f>'(4) Agric &amp; 3 estates'!U137</f>
        <v>48.105272885564546</v>
      </c>
      <c r="I136" s="296">
        <f>'(3) Eur Russ 1904 HHs '!CS138</f>
        <v>703.62246704636664</v>
      </c>
      <c r="J136" s="315">
        <f>'(6) Clergy'!S136</f>
        <v>9181.844724921426</v>
      </c>
      <c r="L136" s="301">
        <f t="shared" si="167"/>
        <v>48.105272885564546</v>
      </c>
      <c r="M136" s="301">
        <f t="shared" si="168"/>
        <v>211.21189239721559</v>
      </c>
      <c r="N136" s="301">
        <f t="shared" si="169"/>
        <v>585.53040430608223</v>
      </c>
      <c r="P136" s="369">
        <f t="shared" si="163"/>
        <v>5.6939588414717877E-2</v>
      </c>
      <c r="Q136" s="369">
        <f t="shared" si="164"/>
        <v>0.25</v>
      </c>
      <c r="R136" s="369">
        <f t="shared" si="165"/>
        <v>0.69306041158528209</v>
      </c>
      <c r="T136" s="333">
        <f t="shared" si="170"/>
        <v>0</v>
      </c>
      <c r="U136" s="337"/>
      <c r="V136" s="315">
        <f t="shared" si="171"/>
        <v>0</v>
      </c>
      <c r="W136" s="315">
        <f t="shared" si="172"/>
        <v>492.41057464915104</v>
      </c>
      <c r="X136" s="315">
        <f t="shared" si="173"/>
        <v>8596.3143206153436</v>
      </c>
    </row>
    <row r="137" spans="1:24">
      <c r="A137" s="25">
        <v>39</v>
      </c>
      <c r="B137" s="1">
        <v>4</v>
      </c>
      <c r="C137" s="205">
        <v>2</v>
      </c>
      <c r="D137" s="221" t="s">
        <v>488</v>
      </c>
      <c r="E137" s="25"/>
      <c r="F137" s="265">
        <f>'(3) Eur Russ 1904 HHs '!BX139</f>
        <v>709.61858806493581</v>
      </c>
      <c r="H137" s="315">
        <f>'(4) Agric &amp; 3 estates'!U138</f>
        <v>48.402669997886392</v>
      </c>
      <c r="I137" s="296">
        <f>'(3) Eur Russ 1904 HHs '!CS139</f>
        <v>437.97014296569364</v>
      </c>
      <c r="J137" s="315">
        <f>'(6) Clergy'!S137</f>
        <v>4314.7675051202541</v>
      </c>
      <c r="L137" s="301">
        <f t="shared" si="167"/>
        <v>48.402669997886392</v>
      </c>
      <c r="M137" s="301">
        <f t="shared" si="168"/>
        <v>177.40464701623395</v>
      </c>
      <c r="N137" s="301">
        <f t="shared" si="169"/>
        <v>483.81127105081544</v>
      </c>
      <c r="P137" s="369">
        <f t="shared" si="163"/>
        <v>6.8209416737343348E-2</v>
      </c>
      <c r="Q137" s="369">
        <f t="shared" si="164"/>
        <v>0.25</v>
      </c>
      <c r="R137" s="369">
        <f t="shared" si="165"/>
        <v>0.68179058326265662</v>
      </c>
      <c r="T137" s="333">
        <f t="shared" si="170"/>
        <v>0</v>
      </c>
      <c r="U137" s="337"/>
      <c r="V137" s="315">
        <f t="shared" si="171"/>
        <v>0</v>
      </c>
      <c r="W137" s="315">
        <f t="shared" si="172"/>
        <v>260.56549594945966</v>
      </c>
      <c r="X137" s="315">
        <f t="shared" si="173"/>
        <v>3830.9562340694388</v>
      </c>
    </row>
    <row r="138" spans="1:24">
      <c r="A138" s="25">
        <v>42</v>
      </c>
      <c r="B138" s="1">
        <v>4</v>
      </c>
      <c r="C138" s="205">
        <v>2</v>
      </c>
      <c r="D138" s="221" t="s">
        <v>576</v>
      </c>
      <c r="E138" s="25"/>
      <c r="F138" s="265">
        <f>'(3) Eur Russ 1904 HHs '!BX140</f>
        <v>720.75230390193565</v>
      </c>
      <c r="H138" s="315">
        <f>'(4) Agric &amp; 3 estates'!U139</f>
        <v>65.429463707335572</v>
      </c>
      <c r="I138" s="296">
        <f>'(3) Eur Russ 1904 HHs '!CS140</f>
        <v>954.16528598049968</v>
      </c>
      <c r="J138" s="315">
        <f>'(6) Clergy'!S138</f>
        <v>5713.2880153662509</v>
      </c>
      <c r="L138" s="301">
        <f t="shared" si="167"/>
        <v>65.429463707335572</v>
      </c>
      <c r="M138" s="301">
        <f t="shared" si="168"/>
        <v>180.18807597548391</v>
      </c>
      <c r="N138" s="301">
        <f t="shared" si="169"/>
        <v>475.13476421911616</v>
      </c>
      <c r="P138" s="369">
        <f t="shared" ref="P138:P161" si="174">L138/($L138+$M138+$N138)</f>
        <v>9.0779402789446781E-2</v>
      </c>
      <c r="Q138" s="369">
        <f t="shared" ref="Q138:Q161" si="175">M138/($L138+$M138+$N138)</f>
        <v>0.25</v>
      </c>
      <c r="R138" s="369">
        <f t="shared" ref="R138:R161" si="176">N138/($L138+$M138+$N138)</f>
        <v>0.65922059721055326</v>
      </c>
      <c r="T138" s="333">
        <f t="shared" si="170"/>
        <v>0</v>
      </c>
      <c r="U138" s="337"/>
      <c r="V138" s="315">
        <f t="shared" si="171"/>
        <v>0</v>
      </c>
      <c r="W138" s="315">
        <f t="shared" si="172"/>
        <v>773.97721000501576</v>
      </c>
      <c r="X138" s="315">
        <f t="shared" si="173"/>
        <v>5238.1532511471351</v>
      </c>
    </row>
    <row r="139" spans="1:24">
      <c r="A139" s="25">
        <v>44</v>
      </c>
      <c r="B139" s="1">
        <v>4</v>
      </c>
      <c r="C139" s="205">
        <v>2</v>
      </c>
      <c r="D139" s="221" t="s">
        <v>433</v>
      </c>
      <c r="E139" s="25"/>
      <c r="F139" s="265">
        <f>'(3) Eur Russ 1904 HHs '!BX141</f>
        <v>721.64149886607197</v>
      </c>
      <c r="H139" s="315">
        <f>'(4) Agric &amp; 3 estates'!U140</f>
        <v>107.08426150910032</v>
      </c>
      <c r="I139" s="296">
        <f>'(3) Eur Russ 1904 HHs '!CS141</f>
        <v>923.45776253725012</v>
      </c>
      <c r="J139" s="315">
        <f>'(6) Clergy'!S139</f>
        <v>4870.296859829039</v>
      </c>
      <c r="L139" s="301">
        <f t="shared" si="167"/>
        <v>107.08426150910032</v>
      </c>
      <c r="M139" s="301">
        <f t="shared" si="168"/>
        <v>180.41037471651799</v>
      </c>
      <c r="N139" s="301">
        <f t="shared" si="169"/>
        <v>434.14686264045366</v>
      </c>
      <c r="P139" s="369">
        <f t="shared" si="174"/>
        <v>0.14838983300899922</v>
      </c>
      <c r="Q139" s="369">
        <f t="shared" si="175"/>
        <v>0.25</v>
      </c>
      <c r="R139" s="369">
        <f t="shared" si="176"/>
        <v>0.60161016699100078</v>
      </c>
      <c r="T139" s="333">
        <f t="shared" si="170"/>
        <v>0</v>
      </c>
      <c r="U139" s="337"/>
      <c r="V139" s="315">
        <f t="shared" si="171"/>
        <v>0</v>
      </c>
      <c r="W139" s="315">
        <f t="shared" si="172"/>
        <v>743.04738782073218</v>
      </c>
      <c r="X139" s="315">
        <f t="shared" si="173"/>
        <v>4436.1499971885851</v>
      </c>
    </row>
    <row r="140" spans="1:24">
      <c r="A140" s="25">
        <v>33</v>
      </c>
      <c r="B140" s="1">
        <v>5</v>
      </c>
      <c r="C140" s="205">
        <v>2</v>
      </c>
      <c r="D140" s="221" t="s">
        <v>608</v>
      </c>
      <c r="E140" s="25"/>
      <c r="F140" s="265">
        <f>'(3) Eur Russ 1904 HHs '!BX142</f>
        <v>1129.7310516181301</v>
      </c>
      <c r="H140" s="315">
        <f>'(4) Agric &amp; 3 estates'!U141</f>
        <v>335.87700913720892</v>
      </c>
      <c r="I140" s="296">
        <f>'(3) Eur Russ 1904 HHs '!CS142</f>
        <v>1191.0837410505194</v>
      </c>
      <c r="J140" s="315">
        <f>'(6) Clergy'!S140</f>
        <v>20194.781621999977</v>
      </c>
      <c r="L140" s="301">
        <f t="shared" si="167"/>
        <v>335.87700913720892</v>
      </c>
      <c r="M140" s="301">
        <f t="shared" si="168"/>
        <v>282.43276290453252</v>
      </c>
      <c r="N140" s="301">
        <f t="shared" si="169"/>
        <v>511.42127957638866</v>
      </c>
      <c r="P140" s="369">
        <f t="shared" si="174"/>
        <v>0.29730705255567458</v>
      </c>
      <c r="Q140" s="369">
        <f t="shared" si="175"/>
        <v>0.25</v>
      </c>
      <c r="R140" s="369">
        <f t="shared" si="176"/>
        <v>0.45269294744432542</v>
      </c>
      <c r="T140" s="333">
        <f t="shared" si="170"/>
        <v>0</v>
      </c>
      <c r="U140" s="337"/>
      <c r="V140" s="315">
        <f t="shared" si="171"/>
        <v>0</v>
      </c>
      <c r="W140" s="315">
        <f t="shared" si="172"/>
        <v>908.65097814598687</v>
      </c>
      <c r="X140" s="315">
        <f t="shared" si="173"/>
        <v>19683.360342423588</v>
      </c>
    </row>
    <row r="141" spans="1:24">
      <c r="A141" s="25">
        <v>46</v>
      </c>
      <c r="B141" s="1">
        <v>5</v>
      </c>
      <c r="C141" s="205">
        <v>2</v>
      </c>
      <c r="D141" s="221" t="s">
        <v>201</v>
      </c>
      <c r="E141" s="25"/>
      <c r="F141" s="265">
        <f>'(3) Eur Russ 1904 HHs '!BX143</f>
        <v>771.05502157594447</v>
      </c>
      <c r="H141" s="315">
        <f>'(4) Agric &amp; 3 estates'!U142</f>
        <v>118.79888269671096</v>
      </c>
      <c r="I141" s="296">
        <f>'(3) Eur Russ 1904 HHs '!CS143</f>
        <v>921.20973521416136</v>
      </c>
      <c r="J141" s="315">
        <f>'(6) Clergy'!S141</f>
        <v>7710.4372974708949</v>
      </c>
      <c r="L141" s="301">
        <f t="shared" si="167"/>
        <v>118.79888269671096</v>
      </c>
      <c r="M141" s="301">
        <f t="shared" si="168"/>
        <v>192.76375539398612</v>
      </c>
      <c r="N141" s="301">
        <f t="shared" si="169"/>
        <v>459.49238348524739</v>
      </c>
      <c r="P141" s="369">
        <f t="shared" si="174"/>
        <v>0.15407315868833876</v>
      </c>
      <c r="Q141" s="369">
        <f t="shared" si="175"/>
        <v>0.25</v>
      </c>
      <c r="R141" s="369">
        <f t="shared" si="176"/>
        <v>0.59592684131166118</v>
      </c>
      <c r="T141" s="333">
        <f t="shared" si="170"/>
        <v>0</v>
      </c>
      <c r="U141" s="337"/>
      <c r="V141" s="315">
        <f t="shared" si="171"/>
        <v>0</v>
      </c>
      <c r="W141" s="315">
        <f t="shared" si="172"/>
        <v>728.44597982017524</v>
      </c>
      <c r="X141" s="315">
        <f t="shared" si="173"/>
        <v>7250.9449139856479</v>
      </c>
    </row>
    <row r="142" spans="1:24">
      <c r="A142" s="25">
        <v>48</v>
      </c>
      <c r="B142" s="1">
        <v>5</v>
      </c>
      <c r="C142" s="205">
        <v>2</v>
      </c>
      <c r="D142" s="221" t="s">
        <v>274</v>
      </c>
      <c r="E142" s="25"/>
      <c r="F142" s="265">
        <f>'(3) Eur Russ 1904 HHs '!BX144</f>
        <v>1275.417625044041</v>
      </c>
      <c r="H142" s="315">
        <f>'(4) Agric &amp; 3 estates'!U143</f>
        <v>226.80033152402393</v>
      </c>
      <c r="I142" s="296">
        <f>'(3) Eur Russ 1904 HHs '!CS144</f>
        <v>1904.2554789432947</v>
      </c>
      <c r="J142" s="315">
        <f>'(6) Clergy'!S142</f>
        <v>30564.977963739173</v>
      </c>
      <c r="L142" s="301">
        <f t="shared" si="167"/>
        <v>226.80033152402393</v>
      </c>
      <c r="M142" s="301">
        <f t="shared" si="168"/>
        <v>318.85440626101024</v>
      </c>
      <c r="N142" s="301">
        <f t="shared" si="169"/>
        <v>729.76288725900679</v>
      </c>
      <c r="P142" s="369">
        <f t="shared" si="174"/>
        <v>0.17782436675688276</v>
      </c>
      <c r="Q142" s="369">
        <f t="shared" si="175"/>
        <v>0.25</v>
      </c>
      <c r="R142" s="369">
        <f t="shared" si="176"/>
        <v>0.57217563324311727</v>
      </c>
      <c r="T142" s="333">
        <f t="shared" si="170"/>
        <v>0</v>
      </c>
      <c r="U142" s="337"/>
      <c r="V142" s="315">
        <f t="shared" si="171"/>
        <v>0</v>
      </c>
      <c r="W142" s="315">
        <f t="shared" si="172"/>
        <v>1585.4010726822844</v>
      </c>
      <c r="X142" s="315">
        <f t="shared" si="173"/>
        <v>29835.215076480166</v>
      </c>
    </row>
    <row r="143" spans="1:24">
      <c r="A143" s="25">
        <v>19</v>
      </c>
      <c r="B143" s="1">
        <v>6</v>
      </c>
      <c r="C143" s="205">
        <v>2</v>
      </c>
      <c r="D143" s="221" t="s">
        <v>615</v>
      </c>
      <c r="E143" s="25"/>
      <c r="F143" s="265">
        <f>'(3) Eur Russ 1904 HHs '!BX145</f>
        <v>493.98739723477479</v>
      </c>
      <c r="H143" s="315">
        <f>'(4) Agric &amp; 3 estates'!U144</f>
        <v>96.404931083081408</v>
      </c>
      <c r="I143" s="296">
        <f>'(3) Eur Russ 1904 HHs '!CS145</f>
        <v>29.077152726309748</v>
      </c>
      <c r="J143" s="315">
        <f>'(6) Clergy'!S143</f>
        <v>6200.9608228640218</v>
      </c>
      <c r="L143" s="301">
        <f t="shared" si="167"/>
        <v>96.404931083081408</v>
      </c>
      <c r="M143" s="301">
        <f t="shared" si="168"/>
        <v>29.077152726309748</v>
      </c>
      <c r="N143" s="301">
        <f t="shared" si="169"/>
        <v>368.50531342538363</v>
      </c>
      <c r="P143" s="369">
        <f t="shared" si="174"/>
        <v>0.19515666112684965</v>
      </c>
      <c r="Q143" s="369">
        <f t="shared" si="175"/>
        <v>5.8862134720595718E-2</v>
      </c>
      <c r="R143" s="369">
        <f t="shared" si="176"/>
        <v>0.74598120415255464</v>
      </c>
      <c r="T143" s="333">
        <f t="shared" si="170"/>
        <v>0</v>
      </c>
      <c r="U143" s="337"/>
      <c r="V143" s="315">
        <f t="shared" si="171"/>
        <v>0</v>
      </c>
      <c r="W143" s="315">
        <f t="shared" si="172"/>
        <v>0</v>
      </c>
      <c r="X143" s="315">
        <f t="shared" si="173"/>
        <v>5832.4555094386378</v>
      </c>
    </row>
    <row r="144" spans="1:24">
      <c r="A144" s="25">
        <v>21</v>
      </c>
      <c r="B144" s="1">
        <v>6</v>
      </c>
      <c r="C144" s="205">
        <v>2</v>
      </c>
      <c r="D144" s="221" t="s">
        <v>653</v>
      </c>
      <c r="E144" s="25"/>
      <c r="F144" s="265">
        <f>'(3) Eur Russ 1904 HHs '!BX146</f>
        <v>1004.6409042848386</v>
      </c>
      <c r="H144" s="315">
        <f>'(4) Agric &amp; 3 estates'!U145</f>
        <v>63.580911407270378</v>
      </c>
      <c r="I144" s="296">
        <f>'(3) Eur Russ 1904 HHs '!CS146</f>
        <v>29.822789068363818</v>
      </c>
      <c r="J144" s="315">
        <f>'(6) Clergy'!S144</f>
        <v>2917.6679138390687</v>
      </c>
      <c r="L144" s="301">
        <f t="shared" si="167"/>
        <v>63.580911407270378</v>
      </c>
      <c r="M144" s="301">
        <f t="shared" si="168"/>
        <v>29.822789068363818</v>
      </c>
      <c r="N144" s="301">
        <f t="shared" si="169"/>
        <v>911.2372038092044</v>
      </c>
      <c r="P144" s="369">
        <f t="shared" si="174"/>
        <v>6.3287201562364157E-2</v>
      </c>
      <c r="Q144" s="369">
        <f t="shared" si="175"/>
        <v>2.9685023714611142E-2</v>
      </c>
      <c r="R144" s="369">
        <f t="shared" si="176"/>
        <v>0.90702777472302465</v>
      </c>
      <c r="T144" s="333">
        <f t="shared" si="170"/>
        <v>0</v>
      </c>
      <c r="U144" s="337"/>
      <c r="V144" s="315">
        <f t="shared" si="171"/>
        <v>0</v>
      </c>
      <c r="W144" s="315">
        <f t="shared" si="172"/>
        <v>0</v>
      </c>
      <c r="X144" s="315">
        <f t="shared" si="173"/>
        <v>2006.4307100298643</v>
      </c>
    </row>
    <row r="145" spans="1:24">
      <c r="A145" s="25">
        <v>49</v>
      </c>
      <c r="B145" s="1">
        <v>6</v>
      </c>
      <c r="C145" s="205">
        <v>2</v>
      </c>
      <c r="D145" s="221" t="s">
        <v>802</v>
      </c>
      <c r="E145" s="25"/>
      <c r="F145" s="265">
        <f>'(3) Eur Russ 1904 HHs '!BX147</f>
        <v>427.76846823148981</v>
      </c>
      <c r="H145" s="315">
        <f>'(4) Agric &amp; 3 estates'!U146</f>
        <v>66.380411192550469</v>
      </c>
      <c r="I145" s="296">
        <f>'(3) Eur Russ 1904 HHs '!CS147</f>
        <v>64.159815244940148</v>
      </c>
      <c r="J145" s="315">
        <f>'(6) Clergy'!S145</f>
        <v>1708.5333863258663</v>
      </c>
      <c r="L145" s="301">
        <f t="shared" si="167"/>
        <v>66.380411192550469</v>
      </c>
      <c r="M145" s="301">
        <f t="shared" si="168"/>
        <v>64.159815244940148</v>
      </c>
      <c r="N145" s="301">
        <f t="shared" si="169"/>
        <v>297.22824179399919</v>
      </c>
      <c r="P145" s="369">
        <f t="shared" si="174"/>
        <v>0.1551783642842704</v>
      </c>
      <c r="Q145" s="369">
        <f t="shared" si="175"/>
        <v>0.14998724779831044</v>
      </c>
      <c r="R145" s="369">
        <f t="shared" si="176"/>
        <v>0.69483438791741914</v>
      </c>
      <c r="T145" s="333">
        <f t="shared" si="170"/>
        <v>0</v>
      </c>
      <c r="U145" s="337"/>
      <c r="V145" s="315">
        <f t="shared" si="171"/>
        <v>0</v>
      </c>
      <c r="W145" s="315">
        <f t="shared" si="172"/>
        <v>0</v>
      </c>
      <c r="X145" s="315">
        <f t="shared" si="173"/>
        <v>1411.3051445318672</v>
      </c>
    </row>
    <row r="146" spans="1:24">
      <c r="A146" s="25">
        <v>4</v>
      </c>
      <c r="B146" s="1">
        <v>7</v>
      </c>
      <c r="C146" s="205">
        <v>2</v>
      </c>
      <c r="D146" s="25" t="s">
        <v>778</v>
      </c>
      <c r="E146" s="25"/>
      <c r="F146" s="265">
        <f>'(3) Eur Russ 1904 HHs '!BX148</f>
        <v>1275.4823890267489</v>
      </c>
      <c r="H146" s="315">
        <f>'(4) Agric &amp; 3 estates'!U147</f>
        <v>386.98704122018535</v>
      </c>
      <c r="I146" s="296">
        <f>'(3) Eur Russ 1904 HHs '!CS148</f>
        <v>267.24957667358183</v>
      </c>
      <c r="J146" s="315">
        <f>'(6) Clergy'!S146</f>
        <v>33122.701010920267</v>
      </c>
      <c r="L146" s="301">
        <f t="shared" si="167"/>
        <v>382.64471670802465</v>
      </c>
      <c r="M146" s="301">
        <f t="shared" si="168"/>
        <v>267.24957667358183</v>
      </c>
      <c r="N146" s="301">
        <f t="shared" si="169"/>
        <v>625.58809564514252</v>
      </c>
      <c r="P146" s="369">
        <f t="shared" si="174"/>
        <v>0.3</v>
      </c>
      <c r="Q146" s="369">
        <f t="shared" si="175"/>
        <v>0.20952823729499348</v>
      </c>
      <c r="R146" s="369">
        <f t="shared" si="176"/>
        <v>0.49047176270500659</v>
      </c>
      <c r="T146" s="333">
        <f t="shared" si="170"/>
        <v>0</v>
      </c>
      <c r="U146" s="337"/>
      <c r="V146" s="315">
        <f t="shared" si="171"/>
        <v>4.342324512160701</v>
      </c>
      <c r="W146" s="315">
        <f t="shared" si="172"/>
        <v>0</v>
      </c>
      <c r="X146" s="315">
        <f t="shared" si="173"/>
        <v>32497.112915275124</v>
      </c>
    </row>
    <row r="147" spans="1:24">
      <c r="A147" s="25">
        <v>5</v>
      </c>
      <c r="B147" s="1">
        <v>7</v>
      </c>
      <c r="C147" s="205">
        <v>2</v>
      </c>
      <c r="D147" s="25" t="s">
        <v>779</v>
      </c>
      <c r="E147" s="25"/>
      <c r="F147" s="265">
        <f>'(3) Eur Russ 1904 HHs '!BX149</f>
        <v>795.88096034249361</v>
      </c>
      <c r="H147" s="315">
        <f>'(4) Agric &amp; 3 estates'!U148</f>
        <v>128.22722909691811</v>
      </c>
      <c r="I147" s="296">
        <f>'(3) Eur Russ 1904 HHs '!CS149</f>
        <v>376.44428831496384</v>
      </c>
      <c r="J147" s="315">
        <f>'(6) Clergy'!S147</f>
        <v>22557.193507723703</v>
      </c>
      <c r="L147" s="301">
        <f t="shared" si="167"/>
        <v>128.22722909691811</v>
      </c>
      <c r="M147" s="301">
        <f t="shared" si="168"/>
        <v>198.9702400856234</v>
      </c>
      <c r="N147" s="301">
        <f t="shared" si="169"/>
        <v>468.6834911599521</v>
      </c>
      <c r="P147" s="369">
        <f t="shared" si="174"/>
        <v>0.16111357789202263</v>
      </c>
      <c r="Q147" s="369">
        <f t="shared" si="175"/>
        <v>0.25</v>
      </c>
      <c r="R147" s="369">
        <f t="shared" si="176"/>
        <v>0.58888642210797737</v>
      </c>
      <c r="T147" s="333">
        <f t="shared" si="170"/>
        <v>0</v>
      </c>
      <c r="U147" s="337"/>
      <c r="V147" s="315">
        <f t="shared" si="171"/>
        <v>0</v>
      </c>
      <c r="W147" s="315">
        <f t="shared" si="172"/>
        <v>177.47404822934044</v>
      </c>
      <c r="X147" s="315">
        <f t="shared" si="173"/>
        <v>22088.510016563752</v>
      </c>
    </row>
    <row r="148" spans="1:24">
      <c r="A148" s="25">
        <v>11</v>
      </c>
      <c r="B148" s="1">
        <v>7</v>
      </c>
      <c r="C148" s="205">
        <v>2</v>
      </c>
      <c r="D148" s="25" t="s">
        <v>445</v>
      </c>
      <c r="E148" s="25"/>
      <c r="F148" s="265">
        <f>'(3) Eur Russ 1904 HHs '!BX150</f>
        <v>1341.6047968636458</v>
      </c>
      <c r="H148" s="315">
        <f>'(4) Agric &amp; 3 estates'!U149</f>
        <v>111.34103542860203</v>
      </c>
      <c r="I148" s="296">
        <f>'(3) Eur Russ 1904 HHs '!CS150</f>
        <v>307.75114124352797</v>
      </c>
      <c r="J148" s="315">
        <f>'(6) Clergy'!S148</f>
        <v>38908.373086727137</v>
      </c>
      <c r="L148" s="301">
        <f t="shared" si="167"/>
        <v>111.34103542860203</v>
      </c>
      <c r="M148" s="301">
        <f t="shared" si="168"/>
        <v>307.75114124352797</v>
      </c>
      <c r="N148" s="301">
        <f t="shared" si="169"/>
        <v>922.51262019151579</v>
      </c>
      <c r="P148" s="369">
        <f t="shared" si="174"/>
        <v>8.2990934207220327E-2</v>
      </c>
      <c r="Q148" s="369">
        <f t="shared" si="175"/>
        <v>0.22939031074052302</v>
      </c>
      <c r="R148" s="369">
        <f t="shared" si="176"/>
        <v>0.68761875505225667</v>
      </c>
      <c r="T148" s="333">
        <f t="shared" si="170"/>
        <v>0</v>
      </c>
      <c r="U148" s="337"/>
      <c r="V148" s="315">
        <f t="shared" si="171"/>
        <v>0</v>
      </c>
      <c r="W148" s="315">
        <f t="shared" si="172"/>
        <v>0</v>
      </c>
      <c r="X148" s="315">
        <f t="shared" si="173"/>
        <v>37985.860466535618</v>
      </c>
    </row>
    <row r="149" spans="1:24">
      <c r="A149" s="25">
        <v>17</v>
      </c>
      <c r="B149" s="1">
        <v>7</v>
      </c>
      <c r="C149" s="205">
        <v>2</v>
      </c>
      <c r="D149" s="25" t="s">
        <v>474</v>
      </c>
      <c r="E149" s="25"/>
      <c r="F149" s="265">
        <f>'(3) Eur Russ 1904 HHs '!BX151</f>
        <v>1373.3890946294482</v>
      </c>
      <c r="H149" s="315">
        <f>'(4) Agric &amp; 3 estates'!U150</f>
        <v>1646.7331426646087</v>
      </c>
      <c r="I149" s="296">
        <f>'(3) Eur Russ 1904 HHs '!CS151</f>
        <v>314.40419215803541</v>
      </c>
      <c r="J149" s="315">
        <f>'(6) Clergy'!S149</f>
        <v>49332.963873779772</v>
      </c>
      <c r="L149" s="301">
        <f t="shared" si="167"/>
        <v>412.01672838883445</v>
      </c>
      <c r="M149" s="301">
        <f t="shared" si="168"/>
        <v>314.40419215803541</v>
      </c>
      <c r="N149" s="301">
        <f t="shared" si="169"/>
        <v>646.96817408257834</v>
      </c>
      <c r="P149" s="369">
        <f t="shared" si="174"/>
        <v>0.3</v>
      </c>
      <c r="Q149" s="369">
        <f t="shared" si="175"/>
        <v>0.22892579632930921</v>
      </c>
      <c r="R149" s="369">
        <f t="shared" si="176"/>
        <v>0.47107420367069081</v>
      </c>
      <c r="T149" s="333">
        <f t="shared" si="170"/>
        <v>0</v>
      </c>
      <c r="U149" s="337"/>
      <c r="V149" s="315">
        <f t="shared" si="171"/>
        <v>1234.7164142757742</v>
      </c>
      <c r="W149" s="315">
        <f t="shared" si="172"/>
        <v>0</v>
      </c>
      <c r="X149" s="315">
        <f t="shared" si="173"/>
        <v>48685.995699697196</v>
      </c>
    </row>
    <row r="150" spans="1:24">
      <c r="A150" s="25">
        <v>22</v>
      </c>
      <c r="B150" s="1">
        <v>7</v>
      </c>
      <c r="C150" s="205">
        <v>2</v>
      </c>
      <c r="D150" s="221" t="s">
        <v>878</v>
      </c>
      <c r="E150" s="25"/>
      <c r="F150" s="265">
        <f>'(3) Eur Russ 1904 HHs '!BX152</f>
        <v>2132.5705643518936</v>
      </c>
      <c r="H150" s="315">
        <f>'(4) Agric &amp; 3 estates'!U151</f>
        <v>0</v>
      </c>
      <c r="I150" s="296">
        <f>'(3) Eur Russ 1904 HHs '!CS152</f>
        <v>653.38988814917161</v>
      </c>
      <c r="J150" s="315">
        <f>'(6) Clergy'!S150</f>
        <v>48489.064781069166</v>
      </c>
      <c r="L150" s="301">
        <f t="shared" si="167"/>
        <v>0</v>
      </c>
      <c r="M150" s="301">
        <f t="shared" si="168"/>
        <v>533.1426410879734</v>
      </c>
      <c r="N150" s="301">
        <f t="shared" si="169"/>
        <v>1599.4279232639201</v>
      </c>
      <c r="P150" s="369">
        <f t="shared" si="174"/>
        <v>0</v>
      </c>
      <c r="Q150" s="369">
        <f t="shared" si="175"/>
        <v>0.25</v>
      </c>
      <c r="R150" s="369">
        <f t="shared" si="176"/>
        <v>0.75</v>
      </c>
      <c r="T150" s="333">
        <f t="shared" si="170"/>
        <v>0</v>
      </c>
      <c r="U150" s="337"/>
      <c r="V150" s="315">
        <f t="shared" si="171"/>
        <v>0</v>
      </c>
      <c r="W150" s="315">
        <f t="shared" si="172"/>
        <v>120.24724706119821</v>
      </c>
      <c r="X150" s="315">
        <f t="shared" si="173"/>
        <v>46889.63685780525</v>
      </c>
    </row>
    <row r="151" spans="1:24">
      <c r="A151" s="25">
        <v>23</v>
      </c>
      <c r="B151" s="1">
        <v>7</v>
      </c>
      <c r="C151" s="205">
        <v>2</v>
      </c>
      <c r="D151" s="221" t="s">
        <v>564</v>
      </c>
      <c r="E151" s="25"/>
      <c r="F151" s="265">
        <f>'(3) Eur Russ 1904 HHs '!BX153</f>
        <v>882.87191720980218</v>
      </c>
      <c r="H151" s="315">
        <f>'(4) Agric &amp; 3 estates'!U152</f>
        <v>14.043382423933508</v>
      </c>
      <c r="I151" s="296">
        <f>'(3) Eur Russ 1904 HHs '!CS153</f>
        <v>253.30806665185651</v>
      </c>
      <c r="J151" s="315">
        <f>'(6) Clergy'!S151</f>
        <v>21140.929886323629</v>
      </c>
      <c r="L151" s="301">
        <f t="shared" si="167"/>
        <v>14.043382423933508</v>
      </c>
      <c r="M151" s="301">
        <f t="shared" si="168"/>
        <v>220.71797930245054</v>
      </c>
      <c r="N151" s="301">
        <f t="shared" si="169"/>
        <v>648.11055548341812</v>
      </c>
      <c r="P151" s="369">
        <f t="shared" si="174"/>
        <v>1.5906477655689547E-2</v>
      </c>
      <c r="Q151" s="369">
        <f t="shared" si="175"/>
        <v>0.25</v>
      </c>
      <c r="R151" s="369">
        <f t="shared" si="176"/>
        <v>0.73409352234431047</v>
      </c>
      <c r="T151" s="333">
        <f t="shared" si="170"/>
        <v>0</v>
      </c>
      <c r="U151" s="337"/>
      <c r="V151" s="315">
        <f t="shared" si="171"/>
        <v>0</v>
      </c>
      <c r="W151" s="315">
        <f t="shared" si="172"/>
        <v>32.590087349405962</v>
      </c>
      <c r="X151" s="315">
        <f t="shared" si="173"/>
        <v>20492.819330840211</v>
      </c>
    </row>
    <row r="152" spans="1:24">
      <c r="A152" s="25">
        <v>8</v>
      </c>
      <c r="B152" s="1">
        <v>8</v>
      </c>
      <c r="C152" s="205">
        <v>2</v>
      </c>
      <c r="D152" s="25" t="s">
        <v>415</v>
      </c>
      <c r="E152" s="25"/>
      <c r="F152" s="265">
        <f>'(3) Eur Russ 1904 HHs '!BX154</f>
        <v>3237.5464578112033</v>
      </c>
      <c r="H152" s="315">
        <f>'(4) Agric &amp; 3 estates'!U153</f>
        <v>104.04551401088338</v>
      </c>
      <c r="I152" s="296">
        <f>'(3) Eur Russ 1904 HHs '!CS154</f>
        <v>1218.7693837065535</v>
      </c>
      <c r="J152" s="315">
        <f>'(6) Clergy'!S152</f>
        <v>86480.674649567271</v>
      </c>
      <c r="L152" s="301">
        <f t="shared" si="167"/>
        <v>104.04551401088338</v>
      </c>
      <c r="M152" s="301">
        <f t="shared" si="168"/>
        <v>809.38661445280081</v>
      </c>
      <c r="N152" s="301">
        <f t="shared" si="169"/>
        <v>2324.1143293475188</v>
      </c>
      <c r="P152" s="369">
        <f t="shared" si="174"/>
        <v>3.2137149340314045E-2</v>
      </c>
      <c r="Q152" s="369">
        <f t="shared" si="175"/>
        <v>0.25</v>
      </c>
      <c r="R152" s="369">
        <f t="shared" si="176"/>
        <v>0.71786285065968591</v>
      </c>
      <c r="T152" s="333">
        <f t="shared" si="170"/>
        <v>0</v>
      </c>
      <c r="U152" s="337"/>
      <c r="V152" s="315">
        <f t="shared" si="171"/>
        <v>0</v>
      </c>
      <c r="W152" s="315">
        <f t="shared" si="172"/>
        <v>409.38276925375271</v>
      </c>
      <c r="X152" s="315">
        <f t="shared" si="173"/>
        <v>84156.560320219753</v>
      </c>
    </row>
    <row r="153" spans="1:24">
      <c r="A153" s="25">
        <v>16</v>
      </c>
      <c r="B153" s="1">
        <v>8</v>
      </c>
      <c r="C153" s="205">
        <v>2</v>
      </c>
      <c r="D153" s="25" t="s">
        <v>891</v>
      </c>
      <c r="E153" s="25"/>
      <c r="F153" s="265">
        <f>'(3) Eur Russ 1904 HHs '!BX155</f>
        <v>3839.3844265957832</v>
      </c>
      <c r="H153" s="315">
        <f>'(4) Agric &amp; 3 estates'!U154</f>
        <v>460.58930507085097</v>
      </c>
      <c r="I153" s="296">
        <f>'(3) Eur Russ 1904 HHs '!CS155</f>
        <v>2156.1766087842275</v>
      </c>
      <c r="J153" s="315">
        <f>'(6) Clergy'!S153</f>
        <v>90393.241111131094</v>
      </c>
      <c r="L153" s="301">
        <f t="shared" si="167"/>
        <v>460.58930507085097</v>
      </c>
      <c r="M153" s="301">
        <f t="shared" si="168"/>
        <v>959.84610664894581</v>
      </c>
      <c r="N153" s="301">
        <f t="shared" si="169"/>
        <v>2418.9490148759864</v>
      </c>
      <c r="P153" s="369">
        <f t="shared" si="174"/>
        <v>0.1199643624848569</v>
      </c>
      <c r="Q153" s="369">
        <f t="shared" si="175"/>
        <v>0.25</v>
      </c>
      <c r="R153" s="369">
        <f t="shared" si="176"/>
        <v>0.63003563751514313</v>
      </c>
      <c r="T153" s="333">
        <f t="shared" si="170"/>
        <v>0</v>
      </c>
      <c r="U153" s="337"/>
      <c r="V153" s="315">
        <f t="shared" si="171"/>
        <v>0</v>
      </c>
      <c r="W153" s="315">
        <f t="shared" si="172"/>
        <v>1196.3305021352817</v>
      </c>
      <c r="X153" s="315">
        <f t="shared" si="173"/>
        <v>87974.292096255114</v>
      </c>
    </row>
    <row r="154" spans="1:24">
      <c r="A154" s="25">
        <v>32</v>
      </c>
      <c r="B154" s="1">
        <v>8</v>
      </c>
      <c r="C154" s="205">
        <v>2</v>
      </c>
      <c r="D154" s="221" t="s">
        <v>348</v>
      </c>
      <c r="E154" s="25"/>
      <c r="F154" s="265">
        <f>'(3) Eur Russ 1904 HHs '!BX156</f>
        <v>3376.0952768406742</v>
      </c>
      <c r="H154" s="315">
        <f>'(4) Agric &amp; 3 estates'!U155</f>
        <v>563.30346291208571</v>
      </c>
      <c r="I154" s="296">
        <f>'(3) Eur Russ 1904 HHs '!CS156</f>
        <v>2308.4843613127923</v>
      </c>
      <c r="J154" s="315">
        <f>'(6) Clergy'!S154</f>
        <v>75746.172613134608</v>
      </c>
      <c r="L154" s="301">
        <f t="shared" si="167"/>
        <v>563.30346291208571</v>
      </c>
      <c r="M154" s="301">
        <f t="shared" si="168"/>
        <v>844.02381921016854</v>
      </c>
      <c r="N154" s="301">
        <f t="shared" si="169"/>
        <v>1968.7679947184199</v>
      </c>
      <c r="P154" s="369">
        <f t="shared" si="174"/>
        <v>0.1668505823210123</v>
      </c>
      <c r="Q154" s="369">
        <f t="shared" si="175"/>
        <v>0.25</v>
      </c>
      <c r="R154" s="369">
        <f t="shared" si="176"/>
        <v>0.58314941767898765</v>
      </c>
      <c r="T154" s="333">
        <f t="shared" si="170"/>
        <v>0</v>
      </c>
      <c r="U154" s="337"/>
      <c r="V154" s="315">
        <f t="shared" si="171"/>
        <v>0</v>
      </c>
      <c r="W154" s="315">
        <f t="shared" si="172"/>
        <v>1464.4605421026238</v>
      </c>
      <c r="X154" s="315">
        <f t="shared" si="173"/>
        <v>73777.404618416185</v>
      </c>
    </row>
    <row r="155" spans="1:24">
      <c r="A155" s="25">
        <v>2</v>
      </c>
      <c r="B155" s="1">
        <v>9</v>
      </c>
      <c r="C155" s="205">
        <v>2</v>
      </c>
      <c r="D155" s="25" t="s">
        <v>701</v>
      </c>
      <c r="E155" s="25"/>
      <c r="F155" s="265">
        <f>'(3) Eur Russ 1904 HHs '!BX157</f>
        <v>0</v>
      </c>
      <c r="H155" s="315">
        <f>'(4) Agric &amp; 3 estates'!U156</f>
        <v>3.6276923174596742E-2</v>
      </c>
      <c r="I155" s="193">
        <f>'(3) Eur Russ 1904 HHs '!CS157</f>
        <v>81.128461615952688</v>
      </c>
      <c r="J155" s="315">
        <f>'(6) Clergy'!S155</f>
        <v>3.211869142978685E-2</v>
      </c>
      <c r="L155" s="301">
        <f t="shared" si="167"/>
        <v>0</v>
      </c>
      <c r="M155" s="301">
        <f t="shared" si="168"/>
        <v>0</v>
      </c>
      <c r="N155" s="301">
        <f t="shared" si="169"/>
        <v>0</v>
      </c>
      <c r="T155" s="333">
        <f t="shared" si="170"/>
        <v>0</v>
      </c>
      <c r="U155" s="337"/>
      <c r="V155" s="315">
        <f t="shared" si="171"/>
        <v>3.6276923174596742E-2</v>
      </c>
      <c r="W155" s="315">
        <f t="shared" si="172"/>
        <v>81.128461615952688</v>
      </c>
      <c r="X155" s="315">
        <f t="shared" si="173"/>
        <v>3.211869142978685E-2</v>
      </c>
    </row>
    <row r="156" spans="1:24">
      <c r="A156" s="25">
        <v>3</v>
      </c>
      <c r="B156" s="1">
        <v>9</v>
      </c>
      <c r="C156" s="205">
        <v>2</v>
      </c>
      <c r="D156" s="25" t="s">
        <v>777</v>
      </c>
      <c r="E156" s="25"/>
      <c r="F156" s="265">
        <f>'(3) Eur Russ 1904 HHs '!BX158</f>
        <v>1591.8010858428684</v>
      </c>
      <c r="H156" s="315">
        <f>'(4) Agric &amp; 3 estates'!U157</f>
        <v>0</v>
      </c>
      <c r="I156" s="296">
        <f>'(3) Eur Russ 1904 HHs '!CS158</f>
        <v>3704.8502868965315</v>
      </c>
      <c r="J156" s="315">
        <f>'(6) Clergy'!S156</f>
        <v>39726.209130384821</v>
      </c>
      <c r="L156" s="301">
        <f t="shared" si="167"/>
        <v>0</v>
      </c>
      <c r="M156" s="301">
        <f t="shared" si="168"/>
        <v>397.95027146071709</v>
      </c>
      <c r="N156" s="301">
        <f t="shared" si="169"/>
        <v>1193.8508143821514</v>
      </c>
      <c r="P156" s="369">
        <f t="shared" si="174"/>
        <v>0</v>
      </c>
      <c r="Q156" s="369">
        <f t="shared" si="175"/>
        <v>0.25</v>
      </c>
      <c r="R156" s="369">
        <f t="shared" si="176"/>
        <v>0.75000000000000011</v>
      </c>
      <c r="T156" s="333">
        <f t="shared" si="170"/>
        <v>0</v>
      </c>
      <c r="U156" s="337"/>
      <c r="V156" s="315">
        <f t="shared" si="171"/>
        <v>0</v>
      </c>
      <c r="W156" s="315">
        <f t="shared" si="172"/>
        <v>3306.9000154358146</v>
      </c>
      <c r="X156" s="315">
        <f t="shared" si="173"/>
        <v>38532.358316002668</v>
      </c>
    </row>
    <row r="157" spans="1:24">
      <c r="A157" s="25">
        <v>12</v>
      </c>
      <c r="B157" s="1">
        <v>9</v>
      </c>
      <c r="C157" s="205">
        <v>2</v>
      </c>
      <c r="D157" s="25" t="s">
        <v>711</v>
      </c>
      <c r="E157" s="25"/>
      <c r="F157" s="265">
        <f>'(3) Eur Russ 1904 HHs '!BX159</f>
        <v>1185.4742136616328</v>
      </c>
      <c r="H157" s="315">
        <f>'(4) Agric &amp; 3 estates'!U158</f>
        <v>294.89984597384546</v>
      </c>
      <c r="I157" s="296">
        <f>'(3) Eur Russ 1904 HHs '!CS159</f>
        <v>772.7976991189239</v>
      </c>
      <c r="J157" s="315">
        <f>'(6) Clergy'!S157</f>
        <v>27868.345265873377</v>
      </c>
      <c r="L157" s="301">
        <f t="shared" si="167"/>
        <v>294.89984597384546</v>
      </c>
      <c r="M157" s="301">
        <f t="shared" si="168"/>
        <v>296.3685534154082</v>
      </c>
      <c r="N157" s="301">
        <f t="shared" si="169"/>
        <v>594.20581427237914</v>
      </c>
      <c r="P157" s="369">
        <f t="shared" si="174"/>
        <v>0.24876108022879193</v>
      </c>
      <c r="Q157" s="369">
        <f t="shared" si="175"/>
        <v>0.25</v>
      </c>
      <c r="R157" s="369">
        <f t="shared" si="176"/>
        <v>0.50123891977120805</v>
      </c>
      <c r="T157" s="333">
        <f t="shared" si="170"/>
        <v>0</v>
      </c>
      <c r="U157" s="337"/>
      <c r="V157" s="315">
        <f t="shared" si="171"/>
        <v>0</v>
      </c>
      <c r="W157" s="315">
        <f t="shared" si="172"/>
        <v>476.4291457035157</v>
      </c>
      <c r="X157" s="315">
        <f t="shared" si="173"/>
        <v>27274.139451600997</v>
      </c>
    </row>
    <row r="158" spans="1:24">
      <c r="A158" s="25">
        <v>13</v>
      </c>
      <c r="B158" s="1">
        <v>9</v>
      </c>
      <c r="C158" s="205">
        <v>2</v>
      </c>
      <c r="D158" s="25" t="s">
        <v>370</v>
      </c>
      <c r="E158" s="25"/>
      <c r="F158" s="265">
        <f>'(3) Eur Russ 1904 HHs '!BX160</f>
        <v>1321.0376786139805</v>
      </c>
      <c r="H158" s="315">
        <f>'(4) Agric &amp; 3 estates'!U159</f>
        <v>228.73928109794383</v>
      </c>
      <c r="I158" s="296">
        <f>'(3) Eur Russ 1904 HHs '!CS160</f>
        <v>1503.1434509768858</v>
      </c>
      <c r="J158" s="315">
        <f>'(6) Clergy'!S158</f>
        <v>17805.638828457995</v>
      </c>
      <c r="L158" s="301">
        <f t="shared" si="167"/>
        <v>228.73928109794383</v>
      </c>
      <c r="M158" s="301">
        <f t="shared" si="168"/>
        <v>330.25941965349512</v>
      </c>
      <c r="N158" s="301">
        <f t="shared" si="169"/>
        <v>762.03897786254151</v>
      </c>
      <c r="P158" s="369">
        <f t="shared" si="174"/>
        <v>0.17315121650272292</v>
      </c>
      <c r="Q158" s="369">
        <f t="shared" si="175"/>
        <v>0.25</v>
      </c>
      <c r="R158" s="369">
        <f t="shared" si="176"/>
        <v>0.57684878349727708</v>
      </c>
      <c r="T158" s="333">
        <f t="shared" si="170"/>
        <v>0</v>
      </c>
      <c r="U158" s="337"/>
      <c r="V158" s="315">
        <f t="shared" si="171"/>
        <v>0</v>
      </c>
      <c r="W158" s="315">
        <f t="shared" si="172"/>
        <v>1172.8840313233907</v>
      </c>
      <c r="X158" s="315">
        <f t="shared" si="173"/>
        <v>17043.599850595452</v>
      </c>
    </row>
    <row r="159" spans="1:24">
      <c r="A159" s="25">
        <v>41</v>
      </c>
      <c r="B159" s="1">
        <v>9</v>
      </c>
      <c r="C159" s="205">
        <v>2</v>
      </c>
      <c r="D159" s="221" t="s">
        <v>10</v>
      </c>
      <c r="E159" s="25"/>
      <c r="F159" s="265">
        <f>'(3) Eur Russ 1904 HHs '!BX161</f>
        <v>1334.1199526894868</v>
      </c>
      <c r="H159" s="315">
        <f>'(4) Agric &amp; 3 estates'!U160</f>
        <v>166.4198770444732</v>
      </c>
      <c r="I159" s="296">
        <f>'(3) Eur Russ 1904 HHs '!CS161</f>
        <v>988.92425683138322</v>
      </c>
      <c r="J159" s="315">
        <f>'(6) Clergy'!S159</f>
        <v>20602.508492919333</v>
      </c>
      <c r="L159" s="301">
        <f t="shared" si="167"/>
        <v>166.4198770444732</v>
      </c>
      <c r="M159" s="301">
        <f t="shared" si="168"/>
        <v>333.5299881723717</v>
      </c>
      <c r="N159" s="301">
        <f t="shared" si="169"/>
        <v>834.17008747264185</v>
      </c>
      <c r="P159" s="369">
        <f t="shared" si="174"/>
        <v>0.12474131483378469</v>
      </c>
      <c r="Q159" s="369">
        <f t="shared" si="175"/>
        <v>0.25</v>
      </c>
      <c r="R159" s="369">
        <f t="shared" si="176"/>
        <v>0.6252586851662153</v>
      </c>
      <c r="T159" s="333">
        <f t="shared" si="170"/>
        <v>0</v>
      </c>
      <c r="U159" s="337"/>
      <c r="V159" s="315">
        <f t="shared" si="171"/>
        <v>0</v>
      </c>
      <c r="W159" s="315">
        <f t="shared" si="172"/>
        <v>655.39426865901146</v>
      </c>
      <c r="X159" s="315">
        <f t="shared" si="173"/>
        <v>19768.338405446691</v>
      </c>
    </row>
    <row r="160" spans="1:24">
      <c r="A160" s="25">
        <v>47</v>
      </c>
      <c r="B160" s="1">
        <v>9</v>
      </c>
      <c r="C160" s="205">
        <v>2</v>
      </c>
      <c r="D160" s="221" t="s">
        <v>721</v>
      </c>
      <c r="E160" s="25"/>
      <c r="F160" s="265">
        <f>'(3) Eur Russ 1904 HHs '!BX162</f>
        <v>1719.6593443692555</v>
      </c>
      <c r="H160" s="315">
        <f>'(4) Agric &amp; 3 estates'!U161</f>
        <v>0</v>
      </c>
      <c r="I160" s="296">
        <f>'(3) Eur Russ 1904 HHs '!CS162</f>
        <v>1329.8697187166158</v>
      </c>
      <c r="J160" s="315">
        <f>'(6) Clergy'!S160</f>
        <v>43092.281601171097</v>
      </c>
      <c r="L160" s="301">
        <f t="shared" si="167"/>
        <v>0</v>
      </c>
      <c r="M160" s="301">
        <f t="shared" si="168"/>
        <v>429.91483609231386</v>
      </c>
      <c r="N160" s="301">
        <f t="shared" si="169"/>
        <v>1289.7445082769416</v>
      </c>
      <c r="P160" s="369">
        <f t="shared" si="174"/>
        <v>0</v>
      </c>
      <c r="Q160" s="369">
        <f t="shared" si="175"/>
        <v>0.25</v>
      </c>
      <c r="R160" s="369">
        <f t="shared" si="176"/>
        <v>0.75</v>
      </c>
      <c r="T160" s="333">
        <f t="shared" si="170"/>
        <v>0</v>
      </c>
      <c r="U160" s="337"/>
      <c r="V160" s="315">
        <f t="shared" si="171"/>
        <v>0</v>
      </c>
      <c r="W160" s="315">
        <f t="shared" si="172"/>
        <v>899.95488262430194</v>
      </c>
      <c r="X160" s="315">
        <f t="shared" si="173"/>
        <v>41802.537092894156</v>
      </c>
    </row>
    <row r="161" spans="1:24">
      <c r="A161" s="52">
        <v>0</v>
      </c>
      <c r="B161" s="11">
        <v>10</v>
      </c>
      <c r="C161" s="206">
        <v>2</v>
      </c>
      <c r="D161" s="52" t="s">
        <v>296</v>
      </c>
      <c r="E161" s="25"/>
      <c r="F161" s="267">
        <f>SUM(F111:F160)</f>
        <v>54825.334018414011</v>
      </c>
      <c r="H161" s="291">
        <f>SUM(H111:H160)</f>
        <v>11303.48135623264</v>
      </c>
      <c r="I161" s="291">
        <f>SUM(I111:I160)</f>
        <v>42537.587637562443</v>
      </c>
      <c r="J161" s="291">
        <f>SUM(J111:J160)</f>
        <v>891249.99667245732</v>
      </c>
      <c r="L161" s="291">
        <f>SUM(L111:L160)</f>
        <v>8004.533914325244</v>
      </c>
      <c r="M161" s="291">
        <f t="shared" ref="M161:X161" si="177">SUM(M111:M160)</f>
        <v>13239.579909150525</v>
      </c>
      <c r="N161" s="291">
        <f t="shared" si="177"/>
        <v>33581.220194938251</v>
      </c>
      <c r="O161" s="356"/>
      <c r="P161" s="369">
        <f t="shared" si="174"/>
        <v>0.14600064108386071</v>
      </c>
      <c r="Q161" s="369">
        <f t="shared" si="175"/>
        <v>0.24148653439491655</v>
      </c>
      <c r="R161" s="369">
        <f t="shared" si="176"/>
        <v>0.6125128245212228</v>
      </c>
      <c r="T161" s="334">
        <f t="shared" si="177"/>
        <v>0</v>
      </c>
      <c r="U161" s="337"/>
      <c r="V161" s="291">
        <f t="shared" si="177"/>
        <v>3298.9474419073977</v>
      </c>
      <c r="W161" s="291">
        <f t="shared" si="177"/>
        <v>29298.007728411922</v>
      </c>
      <c r="X161" s="291">
        <f t="shared" si="177"/>
        <v>857668.77647751919</v>
      </c>
    </row>
    <row r="163" spans="1:24">
      <c r="L163" s="120" t="s">
        <v>1130</v>
      </c>
    </row>
    <row r="164" spans="1:24">
      <c r="L164" s="120" t="s">
        <v>1131</v>
      </c>
      <c r="M164" s="199">
        <f>SUM(L59:N59)-F59</f>
        <v>0</v>
      </c>
    </row>
    <row r="165" spans="1:24">
      <c r="L165" s="287" t="s">
        <v>1132</v>
      </c>
      <c r="M165" s="199">
        <f>SUM(L110:N110)-F110</f>
        <v>0</v>
      </c>
    </row>
    <row r="166" spans="1:24">
      <c r="L166" s="258" t="s">
        <v>1133</v>
      </c>
      <c r="M166" s="199">
        <f>SUM(L161:N161)-F161</f>
        <v>0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I167"/>
  <sheetViews>
    <sheetView topLeftCell="A2" workbookViewId="0">
      <pane xSplit="9520" ySplit="5280" topLeftCell="AC44" activePane="topRight"/>
      <selection activeCell="S13" sqref="S13"/>
      <selection pane="topRight" activeCell="AD5" sqref="AD5"/>
      <selection pane="bottomLeft" activeCell="F56" sqref="F56"/>
      <selection pane="bottomRight" activeCell="BH59" sqref="BH59"/>
    </sheetView>
  </sheetViews>
  <sheetFormatPr baseColWidth="10" defaultRowHeight="13"/>
  <cols>
    <col min="1" max="4" width="10.83203125" style="91"/>
    <col min="5" max="5" width="9.6640625" style="91" customWidth="1"/>
    <col min="6" max="6" width="15.1640625" style="91" customWidth="1"/>
    <col min="7" max="7" width="3.83203125" style="91" customWidth="1"/>
    <col min="8" max="10" width="10.83203125" style="91"/>
    <col min="11" max="11" width="11.33203125" style="91" customWidth="1"/>
    <col min="12" max="12" width="3.83203125" style="91" customWidth="1"/>
    <col min="13" max="13" width="9.1640625" style="343" customWidth="1"/>
    <col min="14" max="15" width="10.83203125" style="343"/>
    <col min="16" max="16" width="11.83203125" style="343" customWidth="1"/>
    <col min="17" max="17" width="3.83203125" style="343" customWidth="1"/>
    <col min="18" max="18" width="9.5" style="343" customWidth="1"/>
    <col min="19" max="19" width="11" style="343" customWidth="1"/>
    <col min="20" max="20" width="9.5" style="343" customWidth="1"/>
    <col min="21" max="21" width="11.5" style="343" customWidth="1"/>
    <col min="22" max="22" width="3.83203125" style="343" customWidth="1"/>
    <col min="23" max="23" width="20.6640625" style="343" customWidth="1"/>
    <col min="24" max="24" width="3.83203125" style="343" customWidth="1"/>
    <col min="25" max="29" width="10.83203125" style="343"/>
    <col min="30" max="35" width="7.83203125" style="91" customWidth="1"/>
    <col min="36" max="54" width="10.83203125" style="91"/>
    <col min="55" max="55" width="9.1640625" style="91" customWidth="1"/>
    <col min="56" max="56" width="4.1640625" style="91" customWidth="1"/>
    <col min="57" max="16384" width="10.83203125" style="91"/>
  </cols>
  <sheetData>
    <row r="1" spans="1:60" ht="18">
      <c r="A1" s="1"/>
      <c r="B1" s="282" t="s">
        <v>161</v>
      </c>
      <c r="C1" s="295" t="s">
        <v>162</v>
      </c>
      <c r="D1" s="1"/>
      <c r="E1" s="1"/>
      <c r="F1" s="1"/>
      <c r="G1" s="1"/>
      <c r="H1" s="1"/>
      <c r="I1" s="1"/>
      <c r="J1" s="1"/>
      <c r="K1" s="1"/>
      <c r="L1" s="1"/>
      <c r="M1" s="341"/>
      <c r="N1" s="341"/>
      <c r="O1" s="341"/>
      <c r="P1" s="341"/>
      <c r="Q1" s="341"/>
      <c r="R1" s="355"/>
      <c r="S1" s="355"/>
      <c r="T1" s="355"/>
      <c r="U1" s="355"/>
      <c r="V1" s="355"/>
      <c r="W1" s="342"/>
      <c r="X1" s="341"/>
      <c r="Y1" s="341"/>
      <c r="Z1" s="341"/>
    </row>
    <row r="2" spans="1:6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1"/>
      <c r="N2" s="341"/>
      <c r="O2" s="341"/>
      <c r="P2" s="355"/>
      <c r="Q2" s="341"/>
      <c r="R2" s="355"/>
      <c r="S2" s="355"/>
      <c r="T2" s="355"/>
      <c r="U2" s="355"/>
      <c r="V2" s="355"/>
      <c r="W2" s="342"/>
      <c r="X2" s="341"/>
      <c r="Y2" s="341"/>
      <c r="Z2" s="341"/>
    </row>
    <row r="3" spans="1:60" ht="17">
      <c r="A3" s="1"/>
      <c r="B3" s="1"/>
      <c r="C3" s="1"/>
      <c r="D3" s="1"/>
      <c r="E3" s="1"/>
      <c r="F3" s="328" t="s">
        <v>163</v>
      </c>
      <c r="G3" s="1"/>
      <c r="H3" s="10" t="s">
        <v>278</v>
      </c>
      <c r="I3" s="10"/>
      <c r="J3" s="10"/>
      <c r="K3" s="1"/>
      <c r="L3" s="1"/>
      <c r="M3" s="341"/>
      <c r="N3" s="341"/>
      <c r="O3" s="341"/>
      <c r="P3" s="355"/>
      <c r="Q3" s="341"/>
      <c r="R3" s="355"/>
      <c r="S3" s="355"/>
      <c r="T3" s="355"/>
      <c r="U3" s="355"/>
      <c r="V3" s="355"/>
      <c r="W3" s="344" t="s">
        <v>279</v>
      </c>
      <c r="X3" s="341"/>
      <c r="Y3" s="345" t="s">
        <v>97</v>
      </c>
      <c r="Z3" s="341"/>
      <c r="AD3" s="392" t="s">
        <v>70</v>
      </c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4" t="s">
        <v>5</v>
      </c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5"/>
    </row>
    <row r="4" spans="1:60" ht="17">
      <c r="A4" s="1"/>
      <c r="B4" s="1"/>
      <c r="C4" s="1"/>
      <c r="D4" s="1"/>
      <c r="E4" s="1"/>
      <c r="F4" s="328" t="s">
        <v>152</v>
      </c>
      <c r="G4" s="1"/>
      <c r="H4" s="1"/>
      <c r="I4" s="1"/>
      <c r="J4" s="1"/>
      <c r="K4" s="1"/>
      <c r="L4" s="1"/>
      <c r="M4" s="341"/>
      <c r="N4" s="341"/>
      <c r="O4" s="341"/>
      <c r="P4" s="341"/>
      <c r="Q4" s="341"/>
      <c r="R4" s="355"/>
      <c r="S4" s="355"/>
      <c r="T4" s="355"/>
      <c r="U4" s="355"/>
      <c r="V4" s="355"/>
      <c r="W4" s="344" t="s">
        <v>1025</v>
      </c>
      <c r="X4" s="341"/>
      <c r="Y4" s="345" t="s">
        <v>98</v>
      </c>
      <c r="Z4" s="341"/>
      <c r="AD4" s="1" t="s">
        <v>46</v>
      </c>
    </row>
    <row r="5" spans="1:60" ht="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41" t="s">
        <v>280</v>
      </c>
      <c r="N5" s="341"/>
      <c r="O5" s="341"/>
      <c r="P5" s="341"/>
      <c r="Q5" s="341"/>
      <c r="R5" s="355" t="s">
        <v>1128</v>
      </c>
      <c r="S5" s="355"/>
      <c r="T5" s="355"/>
      <c r="U5" s="355"/>
      <c r="V5" s="355"/>
      <c r="W5" s="344" t="s">
        <v>151</v>
      </c>
      <c r="X5" s="341"/>
      <c r="Y5" s="345" t="s">
        <v>281</v>
      </c>
      <c r="Z5" s="341"/>
      <c r="AJ5" s="376" t="s">
        <v>1092</v>
      </c>
    </row>
    <row r="6" spans="1:60" ht="17">
      <c r="A6" s="23" t="s">
        <v>282</v>
      </c>
      <c r="B6" s="23"/>
      <c r="C6" s="120" t="s">
        <v>1131</v>
      </c>
      <c r="D6" s="25"/>
      <c r="E6" s="25"/>
      <c r="F6" s="226" t="s">
        <v>283</v>
      </c>
      <c r="G6" s="1"/>
      <c r="H6" s="120"/>
      <c r="I6" s="120"/>
      <c r="J6" s="120"/>
      <c r="K6" s="23"/>
      <c r="L6" s="1"/>
      <c r="M6" s="341" t="s">
        <v>284</v>
      </c>
      <c r="N6" s="341"/>
      <c r="O6" s="346"/>
      <c r="P6" s="346"/>
      <c r="Q6" s="341"/>
      <c r="R6" s="355" t="s">
        <v>284</v>
      </c>
      <c r="S6" s="355"/>
      <c r="T6" s="356"/>
      <c r="U6" s="356"/>
      <c r="V6" s="355"/>
      <c r="W6" s="344" t="s">
        <v>182</v>
      </c>
      <c r="X6" s="341"/>
      <c r="Y6" s="341"/>
      <c r="Z6" s="341"/>
      <c r="AD6" s="91" t="s">
        <v>1005</v>
      </c>
      <c r="AJ6" s="376" t="s">
        <v>1093</v>
      </c>
      <c r="AK6" s="378" t="s">
        <v>959</v>
      </c>
      <c r="AL6" s="379"/>
      <c r="AM6" s="379"/>
      <c r="AN6" s="378" t="s">
        <v>959</v>
      </c>
      <c r="AO6" s="379"/>
      <c r="AP6" s="380"/>
      <c r="AQ6" s="378" t="s">
        <v>959</v>
      </c>
      <c r="AR6" s="379"/>
      <c r="AS6" s="379"/>
      <c r="AT6" s="380"/>
      <c r="AU6" s="378" t="s">
        <v>959</v>
      </c>
      <c r="AV6" s="379"/>
      <c r="AW6" s="379"/>
      <c r="AX6" s="380"/>
      <c r="AY6" s="378" t="s">
        <v>959</v>
      </c>
      <c r="AZ6" s="379"/>
      <c r="BA6" s="379"/>
      <c r="BB6" s="379"/>
      <c r="BC6" s="380"/>
      <c r="BE6" s="378" t="s">
        <v>959</v>
      </c>
      <c r="BF6" s="379"/>
      <c r="BG6" s="379"/>
      <c r="BH6" s="380"/>
    </row>
    <row r="7" spans="1:60" ht="15">
      <c r="A7" s="23" t="s">
        <v>189</v>
      </c>
      <c r="B7" s="23"/>
      <c r="C7" s="287" t="s">
        <v>1132</v>
      </c>
      <c r="D7" s="25"/>
      <c r="E7" s="25"/>
      <c r="F7" s="226" t="s">
        <v>183</v>
      </c>
      <c r="G7" s="1"/>
      <c r="H7" s="324" t="s">
        <v>857</v>
      </c>
      <c r="I7" s="324" t="s">
        <v>857</v>
      </c>
      <c r="J7" s="324" t="s">
        <v>857</v>
      </c>
      <c r="K7" s="324" t="s">
        <v>857</v>
      </c>
      <c r="L7" s="1"/>
      <c r="M7" s="341"/>
      <c r="N7" s="341"/>
      <c r="O7" s="341"/>
      <c r="P7" s="341"/>
      <c r="Q7" s="341"/>
      <c r="R7" s="355"/>
      <c r="S7" s="355"/>
      <c r="T7" s="355"/>
      <c r="U7" s="355"/>
      <c r="V7" s="355"/>
      <c r="W7" s="363" t="s">
        <v>57</v>
      </c>
      <c r="X7" s="341"/>
      <c r="Y7" s="341"/>
      <c r="Z7" s="341"/>
      <c r="AD7" s="109" t="s">
        <v>952</v>
      </c>
      <c r="AE7" s="109" t="s">
        <v>953</v>
      </c>
      <c r="AF7" s="109" t="s">
        <v>954</v>
      </c>
      <c r="AG7" s="109" t="s">
        <v>955</v>
      </c>
      <c r="AH7" s="109" t="s">
        <v>956</v>
      </c>
      <c r="AI7" s="109" t="s">
        <v>957</v>
      </c>
      <c r="AJ7" s="377" t="s">
        <v>952</v>
      </c>
      <c r="AK7" s="381" t="s">
        <v>953</v>
      </c>
      <c r="AL7" s="382"/>
      <c r="AM7" s="382"/>
      <c r="AN7" s="381" t="s">
        <v>954</v>
      </c>
      <c r="AO7" s="382"/>
      <c r="AP7" s="383"/>
      <c r="AQ7" s="381" t="s">
        <v>955</v>
      </c>
      <c r="AR7" s="382"/>
      <c r="AS7" s="382"/>
      <c r="AT7" s="383"/>
      <c r="AU7" s="381" t="s">
        <v>956</v>
      </c>
      <c r="AV7" s="382"/>
      <c r="AW7" s="382"/>
      <c r="AX7" s="383"/>
      <c r="AY7" s="381" t="s">
        <v>957</v>
      </c>
      <c r="AZ7" s="382"/>
      <c r="BA7" s="382"/>
      <c r="BB7" s="382"/>
      <c r="BC7" s="383"/>
      <c r="BE7" s="381" t="s">
        <v>958</v>
      </c>
      <c r="BF7" s="382"/>
      <c r="BG7" s="382"/>
      <c r="BH7" s="383"/>
    </row>
    <row r="8" spans="1:60" ht="15">
      <c r="A8" s="135" t="s">
        <v>1046</v>
      </c>
      <c r="B8" s="135" t="s">
        <v>1034</v>
      </c>
      <c r="C8" s="288" t="s">
        <v>1035</v>
      </c>
      <c r="D8" s="257"/>
      <c r="E8" s="257"/>
      <c r="F8" s="331" t="s">
        <v>6</v>
      </c>
      <c r="G8" s="89"/>
      <c r="H8" s="318" t="s">
        <v>950</v>
      </c>
      <c r="I8" s="318" t="s">
        <v>96</v>
      </c>
      <c r="J8" s="134" t="s">
        <v>1154</v>
      </c>
      <c r="K8" s="134" t="s">
        <v>949</v>
      </c>
      <c r="L8" s="89"/>
      <c r="M8" s="347" t="s">
        <v>950</v>
      </c>
      <c r="N8" s="347" t="s">
        <v>96</v>
      </c>
      <c r="O8" s="347" t="s">
        <v>117</v>
      </c>
      <c r="P8" s="347" t="s">
        <v>949</v>
      </c>
      <c r="Q8" s="348"/>
      <c r="R8" s="357" t="s">
        <v>950</v>
      </c>
      <c r="S8" s="357" t="s">
        <v>96</v>
      </c>
      <c r="T8" s="357" t="s">
        <v>117</v>
      </c>
      <c r="U8" s="357" t="s">
        <v>949</v>
      </c>
      <c r="V8" s="359"/>
      <c r="W8" s="363" t="s">
        <v>59</v>
      </c>
      <c r="X8" s="348"/>
      <c r="Y8" s="347" t="s">
        <v>950</v>
      </c>
      <c r="Z8" s="347" t="s">
        <v>96</v>
      </c>
      <c r="AA8" s="347" t="s">
        <v>1154</v>
      </c>
      <c r="AB8" s="347" t="s">
        <v>949</v>
      </c>
      <c r="AD8" s="109" t="s">
        <v>1006</v>
      </c>
      <c r="AE8" s="109" t="s">
        <v>1006</v>
      </c>
      <c r="AF8" s="109" t="s">
        <v>1006</v>
      </c>
      <c r="AG8" s="109" t="s">
        <v>1006</v>
      </c>
      <c r="AH8" s="109" t="s">
        <v>1006</v>
      </c>
      <c r="AI8" s="109" t="s">
        <v>1006</v>
      </c>
      <c r="AJ8" s="109" t="s">
        <v>1007</v>
      </c>
      <c r="AK8" s="109" t="s">
        <v>1094</v>
      </c>
      <c r="AL8" s="109" t="s">
        <v>1006</v>
      </c>
      <c r="AM8" s="91" t="s">
        <v>1095</v>
      </c>
      <c r="AN8" s="109" t="s">
        <v>1094</v>
      </c>
      <c r="AO8" s="109" t="s">
        <v>1006</v>
      </c>
      <c r="AP8" s="91" t="s">
        <v>1095</v>
      </c>
      <c r="AQ8" s="109" t="s">
        <v>1001</v>
      </c>
      <c r="AR8" s="109" t="s">
        <v>1002</v>
      </c>
      <c r="AS8" s="363" t="s">
        <v>1003</v>
      </c>
      <c r="AT8" s="363" t="s">
        <v>1004</v>
      </c>
      <c r="AU8" s="109" t="s">
        <v>1001</v>
      </c>
      <c r="AV8" s="109" t="s">
        <v>1002</v>
      </c>
      <c r="AW8" s="385" t="s">
        <v>999</v>
      </c>
      <c r="AX8" s="363" t="s">
        <v>1000</v>
      </c>
      <c r="AY8" s="109" t="s">
        <v>1001</v>
      </c>
      <c r="AZ8" s="109" t="s">
        <v>1002</v>
      </c>
      <c r="BA8" s="385" t="s">
        <v>999</v>
      </c>
      <c r="BB8" s="363" t="s">
        <v>1000</v>
      </c>
      <c r="BC8" s="91" t="s">
        <v>1079</v>
      </c>
      <c r="BE8" s="109" t="s">
        <v>1002</v>
      </c>
      <c r="BF8" s="385" t="s">
        <v>999</v>
      </c>
      <c r="BG8" s="363" t="s">
        <v>1000</v>
      </c>
      <c r="BH8" s="91" t="s">
        <v>1079</v>
      </c>
    </row>
    <row r="9" spans="1:60" ht="15">
      <c r="A9" s="25">
        <v>1</v>
      </c>
      <c r="B9" s="1">
        <v>1</v>
      </c>
      <c r="C9" s="122">
        <v>0</v>
      </c>
      <c r="D9" s="25" t="s">
        <v>123</v>
      </c>
      <c r="F9" s="315">
        <f>'(3) Eur Russ 1904 HHs '!BV11</f>
        <v>1045.5009565293526</v>
      </c>
      <c r="G9" s="1"/>
      <c r="H9" s="315">
        <f>'(7) Free professions'!V9</f>
        <v>572.1632514455531</v>
      </c>
      <c r="I9" s="315">
        <f>'(7) Free professions'!W9</f>
        <v>338.1593558084669</v>
      </c>
      <c r="J9" s="315">
        <f>'(5) Servants'!P9</f>
        <v>6307.1431653074433</v>
      </c>
      <c r="K9" s="315">
        <f>'(7) Free professions'!X9</f>
        <v>4046.9742869898773</v>
      </c>
      <c r="L9" s="1"/>
      <c r="M9" s="341">
        <f>M60+M111</f>
        <v>61.035182964190533</v>
      </c>
      <c r="N9" s="341">
        <f t="shared" ref="N9:P9" si="0">N60+N111</f>
        <v>104.55009565293527</v>
      </c>
      <c r="O9" s="341">
        <f t="shared" si="0"/>
        <v>418.20038261174108</v>
      </c>
      <c r="P9" s="341">
        <f t="shared" si="0"/>
        <v>461.71529530048576</v>
      </c>
      <c r="Q9" s="341"/>
      <c r="R9" s="370">
        <f>M9/SUM($M9:$P9)</f>
        <v>5.837888773129684E-2</v>
      </c>
      <c r="S9" s="370">
        <f t="shared" ref="S9:U9" si="1">N9/SUM($M9:$P9)</f>
        <v>0.1</v>
      </c>
      <c r="T9" s="370">
        <f t="shared" si="1"/>
        <v>0.4</v>
      </c>
      <c r="U9" s="370">
        <f t="shared" si="1"/>
        <v>0.44162111226870315</v>
      </c>
      <c r="V9" s="355"/>
      <c r="W9" s="341"/>
      <c r="X9" s="341"/>
      <c r="Y9" s="341">
        <f>Y60+Y111</f>
        <v>511.12806848136256</v>
      </c>
      <c r="Z9" s="341">
        <f t="shared" ref="Z9" si="2">Z60+Z111</f>
        <v>233.60926015553164</v>
      </c>
      <c r="AA9" s="341">
        <f>J9-O9</f>
        <v>5888.9427826957026</v>
      </c>
      <c r="AB9" s="341">
        <f>K9-P9</f>
        <v>3585.2589916893917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f>$AK9*$R9/($R9+$S9)</f>
        <v>0</v>
      </c>
      <c r="AM9" s="91">
        <f>AK9-AL9</f>
        <v>0</v>
      </c>
      <c r="AN9" s="384">
        <v>1.336585614814078</v>
      </c>
      <c r="AO9" s="391">
        <f>$AN9*$R9/($R9+$S9)</f>
        <v>0.49266908404407506</v>
      </c>
      <c r="AP9" s="384">
        <f>AN9-AO9</f>
        <v>0.84391653077000295</v>
      </c>
      <c r="AQ9" s="386">
        <v>13.635827778504989</v>
      </c>
      <c r="AR9" s="391">
        <f>$AQ9*$R9/($R9+$S9+$U9)</f>
        <v>1.3267407650077361</v>
      </c>
      <c r="AS9" s="391">
        <f>$AQ9*$S9/($R9+$S9+$U9)</f>
        <v>2.2726379630841649</v>
      </c>
      <c r="AT9" s="386">
        <f>AQ9-AR9-AS9</f>
        <v>10.036449050413088</v>
      </c>
      <c r="AU9" s="387">
        <v>171.94409477914724</v>
      </c>
      <c r="AV9" s="391">
        <f>$AU9*$R9/($R9+$S9+$U9)</f>
        <v>16.729841675285503</v>
      </c>
      <c r="AW9" s="391">
        <f>$AU9*$S9/($R9+$S9+$U9)</f>
        <v>28.657349129857877</v>
      </c>
      <c r="AX9" s="387">
        <f>AU9-AV9-AW9</f>
        <v>126.55690397400384</v>
      </c>
      <c r="AY9" s="388">
        <v>494.31948584111592</v>
      </c>
      <c r="AZ9" s="391">
        <f>$AY9*R9/($R9+$S9+$T9+$U9)</f>
        <v>28.857821767310885</v>
      </c>
      <c r="BA9" s="391">
        <f t="shared" ref="BA9" si="3">$AY9*S9/($R9+$S9+$T9+$U9)</f>
        <v>49.431948584111595</v>
      </c>
      <c r="BB9" s="391">
        <f>$AY9*U9/($R9+$S9+$T9+$U9)</f>
        <v>218.30192115324706</v>
      </c>
      <c r="BC9" s="389">
        <f>AY9-SUM(AZ9:BB9)</f>
        <v>197.72779433644638</v>
      </c>
      <c r="BE9" s="390">
        <f t="shared" ref="BE9:BE57" si="4">M9-SUM(AD9:AI9)-AL9-AO9-AR9-AV9-AZ9</f>
        <v>13.628109672542333</v>
      </c>
      <c r="BF9" s="390">
        <f>N9-AJ9-AM9-AP9-AS9-AW9-BA9</f>
        <v>23.34424344511163</v>
      </c>
      <c r="BG9" s="390">
        <f>P9-AT9-AX9-BB9</f>
        <v>106.8200211228218</v>
      </c>
      <c r="BH9" s="390">
        <f>O9-BC9</f>
        <v>220.4725882752947</v>
      </c>
    </row>
    <row r="10" spans="1:60" ht="15">
      <c r="A10" s="25">
        <v>7</v>
      </c>
      <c r="B10" s="1">
        <v>1</v>
      </c>
      <c r="C10" s="122">
        <v>0</v>
      </c>
      <c r="D10" s="25" t="s">
        <v>885</v>
      </c>
      <c r="F10" s="315">
        <f>'(3) Eur Russ 1904 HHs '!BV12</f>
        <v>1764.6336404627975</v>
      </c>
      <c r="G10" s="1"/>
      <c r="H10" s="315">
        <f>'(7) Free professions'!V10</f>
        <v>923.15137461154336</v>
      </c>
      <c r="I10" s="315">
        <f>'(7) Free professions'!W10</f>
        <v>776.37602491189125</v>
      </c>
      <c r="J10" s="315">
        <f>'(5) Servants'!P10</f>
        <v>12463.51063022239</v>
      </c>
      <c r="K10" s="315">
        <f>'(7) Free professions'!X10</f>
        <v>6432.1198525153541</v>
      </c>
      <c r="L10" s="1"/>
      <c r="M10" s="341">
        <f t="shared" ref="M10:P10" si="5">M61+M112</f>
        <v>101.19602693124011</v>
      </c>
      <c r="N10" s="341">
        <f t="shared" si="5"/>
        <v>176.46336404627976</v>
      </c>
      <c r="O10" s="341">
        <f t="shared" si="5"/>
        <v>705.85345618511906</v>
      </c>
      <c r="P10" s="341">
        <f t="shared" si="5"/>
        <v>781.12079330015854</v>
      </c>
      <c r="Q10" s="341"/>
      <c r="R10" s="370">
        <f t="shared" ref="R10:R73" si="6">M10/SUM($M10:$P10)</f>
        <v>5.7346762869543939E-2</v>
      </c>
      <c r="S10" s="370">
        <f t="shared" ref="S10:S73" si="7">N10/SUM($M10:$P10)</f>
        <v>0.1</v>
      </c>
      <c r="T10" s="370">
        <f t="shared" ref="T10:T73" si="8">O10/SUM($M10:$P10)</f>
        <v>0.4</v>
      </c>
      <c r="U10" s="370">
        <f t="shared" ref="U10:U73" si="9">P10/SUM($M10:$P10)</f>
        <v>0.44265323713045601</v>
      </c>
      <c r="V10" s="355"/>
      <c r="W10" s="341"/>
      <c r="X10" s="341"/>
      <c r="Y10" s="341">
        <f t="shared" ref="Y10:AA10" si="10">Y61+Y112</f>
        <v>821.95534768030325</v>
      </c>
      <c r="Z10" s="341">
        <f t="shared" si="10"/>
        <v>599.91266086561154</v>
      </c>
      <c r="AA10" s="341">
        <f t="shared" si="10"/>
        <v>11757.657174037273</v>
      </c>
      <c r="AB10" s="341">
        <f t="shared" ref="AB10:AB41" si="11">AB61+AB112</f>
        <v>5650.9990592151953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f t="shared" ref="AL10:AL58" si="12">$AK10*R10/(R10+S10)</f>
        <v>0</v>
      </c>
      <c r="AM10" s="91">
        <f t="shared" ref="AM10:AM58" si="13">AK10-AL10</f>
        <v>0</v>
      </c>
      <c r="AN10" s="384">
        <v>2.2559366632137126</v>
      </c>
      <c r="AO10" s="391">
        <f t="shared" ref="AO10:AO58" si="14">$AN10*$R10/($R10+$S10)</f>
        <v>0.82220099425425164</v>
      </c>
      <c r="AP10" s="384">
        <f t="shared" ref="AP10:AP58" si="15">AN10-AO10</f>
        <v>1.4337356689594609</v>
      </c>
      <c r="AQ10" s="386">
        <v>23.015034336634248</v>
      </c>
      <c r="AR10" s="391">
        <f t="shared" ref="AR10:AR58" si="16">$AQ10*$R10/($R10+$S10+$U10)</f>
        <v>2.199729527562293</v>
      </c>
      <c r="AS10" s="391">
        <f t="shared" ref="AS10:AS58" si="17">$AQ10*$S10/($R10+$S10+$U10)</f>
        <v>3.8358390561057085</v>
      </c>
      <c r="AT10" s="386">
        <f t="shared" ref="AT10:AT58" si="18">AQ10-AR10-AS10</f>
        <v>16.979465752966245</v>
      </c>
      <c r="AU10" s="387">
        <v>290.21334895133435</v>
      </c>
      <c r="AV10" s="391">
        <f t="shared" ref="AV10:AV58" si="19">$AU10*$R10/($R10+$S10+$U10)</f>
        <v>27.737993506480635</v>
      </c>
      <c r="AW10" s="391">
        <f t="shared" ref="AW10:AW58" si="20">$AU10*$S10/($R10+$S10+$U10)</f>
        <v>48.368891491889059</v>
      </c>
      <c r="AX10" s="387">
        <f t="shared" ref="AX10:AX58" si="21">AU10-AV10-AW10</f>
        <v>214.10646395296467</v>
      </c>
      <c r="AY10" s="388">
        <v>834.32998162638887</v>
      </c>
      <c r="AZ10" s="391">
        <f t="shared" ref="AZ10:AZ58" si="22">$AY10*R10/($R10+$S10+$T10+$U10)</f>
        <v>47.846123611279474</v>
      </c>
      <c r="BA10" s="391">
        <f t="shared" ref="BA10:BA58" si="23">$AY10*S10/($R10+$S10+$T10+$U10)</f>
        <v>83.432998162638896</v>
      </c>
      <c r="BB10" s="391">
        <f t="shared" ref="BB10:BB58" si="24">$AY10*U10/($R10+$S10+$T10+$U10)</f>
        <v>369.31886720191494</v>
      </c>
      <c r="BC10" s="389">
        <f t="shared" ref="BC10:BC58" si="25">AY10-SUM(AZ10:BB10)</f>
        <v>333.73199265055553</v>
      </c>
      <c r="BE10" s="390">
        <f t="shared" si="4"/>
        <v>22.589979291663461</v>
      </c>
      <c r="BF10" s="390">
        <f t="shared" ref="BF10:BF58" si="26">N10-AJ10-AM10-AP10-AS10-AW10-BA10</f>
        <v>39.391899666686655</v>
      </c>
      <c r="BG10" s="390">
        <f t="shared" ref="BG10:BG58" si="27">P10-AT10-AX10-BB10</f>
        <v>180.71599639231272</v>
      </c>
      <c r="BH10" s="390">
        <f t="shared" ref="BH10:BH58" si="28">O10-BC10</f>
        <v>372.12146353456353</v>
      </c>
    </row>
    <row r="11" spans="1:60" ht="15">
      <c r="A11" s="25">
        <v>26</v>
      </c>
      <c r="B11" s="1">
        <v>1</v>
      </c>
      <c r="C11" s="122">
        <v>0</v>
      </c>
      <c r="D11" s="221" t="s">
        <v>670</v>
      </c>
      <c r="F11" s="315">
        <f>'(3) Eur Russ 1904 HHs '!BV13</f>
        <v>1941.3113254316422</v>
      </c>
      <c r="G11" s="1"/>
      <c r="H11" s="315">
        <f>'(7) Free professions'!V11</f>
        <v>1186.7165239957985</v>
      </c>
      <c r="I11" s="315">
        <f>'(7) Free professions'!W11</f>
        <v>1203.1948399633764</v>
      </c>
      <c r="J11" s="315">
        <f>'(5) Servants'!P11</f>
        <v>24614.071988104912</v>
      </c>
      <c r="K11" s="315">
        <f>'(7) Free professions'!X11</f>
        <v>13363.789618724571</v>
      </c>
      <c r="L11" s="1"/>
      <c r="M11" s="341">
        <f t="shared" ref="M11:P11" si="29">M62+M113</f>
        <v>113.62719236567676</v>
      </c>
      <c r="N11" s="341">
        <f t="shared" si="29"/>
        <v>194.13113254316426</v>
      </c>
      <c r="O11" s="341">
        <f t="shared" si="29"/>
        <v>776.52453017265702</v>
      </c>
      <c r="P11" s="341">
        <f t="shared" si="29"/>
        <v>857.02847035014429</v>
      </c>
      <c r="Q11" s="341"/>
      <c r="R11" s="370">
        <f t="shared" si="6"/>
        <v>5.8531154110694865E-2</v>
      </c>
      <c r="S11" s="370">
        <f t="shared" si="7"/>
        <v>0.10000000000000002</v>
      </c>
      <c r="T11" s="370">
        <f t="shared" si="8"/>
        <v>0.40000000000000008</v>
      </c>
      <c r="U11" s="370">
        <f t="shared" si="9"/>
        <v>0.44146884588930513</v>
      </c>
      <c r="V11" s="355"/>
      <c r="W11" s="341"/>
      <c r="X11" s="341"/>
      <c r="Y11" s="341">
        <f t="shared" ref="Y11:AA11" si="30">Y62+Y113</f>
        <v>1073.0893316301217</v>
      </c>
      <c r="Z11" s="341">
        <f t="shared" si="30"/>
        <v>1009.063707420212</v>
      </c>
      <c r="AA11" s="341">
        <f t="shared" si="30"/>
        <v>23837.547457932254</v>
      </c>
      <c r="AB11" s="341">
        <f t="shared" si="11"/>
        <v>12506.761148374428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1</v>
      </c>
      <c r="AL11" s="91">
        <f t="shared" si="12"/>
        <v>0.36920915916517771</v>
      </c>
      <c r="AM11" s="91">
        <f t="shared" si="13"/>
        <v>0.63079084083482229</v>
      </c>
      <c r="AN11" s="384">
        <v>2.4818043209267371</v>
      </c>
      <c r="AO11" s="391">
        <f t="shared" si="14"/>
        <v>0.91630488654186548</v>
      </c>
      <c r="AP11" s="384">
        <f t="shared" si="15"/>
        <v>1.5654994343848716</v>
      </c>
      <c r="AQ11" s="386">
        <v>25.319333026649353</v>
      </c>
      <c r="AR11" s="391">
        <f t="shared" si="16"/>
        <v>2.4699496389380329</v>
      </c>
      <c r="AS11" s="391">
        <f t="shared" si="17"/>
        <v>4.2198888377748931</v>
      </c>
      <c r="AT11" s="386">
        <f t="shared" si="18"/>
        <v>18.629494549936428</v>
      </c>
      <c r="AU11" s="387">
        <v>319.2699312719173</v>
      </c>
      <c r="AV11" s="391">
        <f t="shared" si="19"/>
        <v>31.14539591697925</v>
      </c>
      <c r="AW11" s="391">
        <f t="shared" si="20"/>
        <v>53.211655211986226</v>
      </c>
      <c r="AX11" s="387">
        <f t="shared" si="21"/>
        <v>234.91288014295185</v>
      </c>
      <c r="AY11" s="388">
        <v>917.86431208106023</v>
      </c>
      <c r="AZ11" s="391">
        <f t="shared" si="22"/>
        <v>53.723657503123462</v>
      </c>
      <c r="BA11" s="391">
        <f t="shared" si="23"/>
        <v>91.786431208106038</v>
      </c>
      <c r="BB11" s="391">
        <f t="shared" si="24"/>
        <v>405.20849853740663</v>
      </c>
      <c r="BC11" s="389">
        <f t="shared" si="25"/>
        <v>367.14572483242409</v>
      </c>
      <c r="BE11" s="390">
        <f t="shared" si="4"/>
        <v>25.002675260928967</v>
      </c>
      <c r="BF11" s="390">
        <f t="shared" si="26"/>
        <v>42.716867010077394</v>
      </c>
      <c r="BG11" s="390">
        <f t="shared" si="27"/>
        <v>198.27759711984936</v>
      </c>
      <c r="BH11" s="390">
        <f t="shared" si="28"/>
        <v>409.37880534023293</v>
      </c>
    </row>
    <row r="12" spans="1:60" ht="15">
      <c r="A12" s="25">
        <v>27</v>
      </c>
      <c r="B12" s="1">
        <v>1</v>
      </c>
      <c r="C12" s="122">
        <v>0</v>
      </c>
      <c r="D12" s="221" t="s">
        <v>697</v>
      </c>
      <c r="F12" s="315">
        <f>'(3) Eur Russ 1904 HHs '!BV14</f>
        <v>932.20159283294697</v>
      </c>
      <c r="G12" s="1"/>
      <c r="H12" s="315">
        <f>'(7) Free professions'!V12</f>
        <v>526.64259639828822</v>
      </c>
      <c r="I12" s="315">
        <f>'(7) Free professions'!W12</f>
        <v>236.06768080164298</v>
      </c>
      <c r="J12" s="315">
        <f>'(5) Servants'!P12</f>
        <v>5121.256134603087</v>
      </c>
      <c r="K12" s="315">
        <f>'(7) Free professions'!X12</f>
        <v>2736.61306533887</v>
      </c>
      <c r="L12" s="1"/>
      <c r="M12" s="341">
        <f t="shared" ref="M12:P12" si="31">M63+M114</f>
        <v>61.997958482014042</v>
      </c>
      <c r="N12" s="341">
        <f t="shared" si="31"/>
        <v>93.220159283294691</v>
      </c>
      <c r="O12" s="341">
        <f t="shared" si="31"/>
        <v>372.88063713317877</v>
      </c>
      <c r="P12" s="341">
        <f t="shared" si="31"/>
        <v>404.10283793445944</v>
      </c>
      <c r="Q12" s="341"/>
      <c r="R12" s="370">
        <f t="shared" si="6"/>
        <v>6.6507029121891062E-2</v>
      </c>
      <c r="S12" s="370">
        <f t="shared" si="7"/>
        <v>9.9999999999999992E-2</v>
      </c>
      <c r="T12" s="370">
        <f t="shared" si="8"/>
        <v>0.39999999999999997</v>
      </c>
      <c r="U12" s="370">
        <f t="shared" si="9"/>
        <v>0.43349297087810895</v>
      </c>
      <c r="V12" s="355"/>
      <c r="W12" s="341"/>
      <c r="X12" s="341"/>
      <c r="Y12" s="341">
        <f t="shared" ref="Y12:AA12" si="32">Y63+Y114</f>
        <v>464.64463791627418</v>
      </c>
      <c r="Z12" s="341">
        <f t="shared" si="32"/>
        <v>142.84752151834829</v>
      </c>
      <c r="AA12" s="341">
        <f t="shared" si="32"/>
        <v>4748.3754974699077</v>
      </c>
      <c r="AB12" s="341">
        <f t="shared" si="11"/>
        <v>2332.5102274044102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f t="shared" si="12"/>
        <v>0</v>
      </c>
      <c r="AM12" s="91">
        <f t="shared" si="13"/>
        <v>0</v>
      </c>
      <c r="AN12" s="384">
        <v>1.1917418451948649</v>
      </c>
      <c r="AO12" s="391">
        <f t="shared" si="14"/>
        <v>0.4760111931738904</v>
      </c>
      <c r="AP12" s="384">
        <f t="shared" si="15"/>
        <v>0.71573065202097452</v>
      </c>
      <c r="AQ12" s="386">
        <v>12.158133663420731</v>
      </c>
      <c r="AR12" s="391">
        <f t="shared" si="16"/>
        <v>1.3476689160349444</v>
      </c>
      <c r="AS12" s="391">
        <f t="shared" si="17"/>
        <v>2.0263556105701217</v>
      </c>
      <c r="AT12" s="386">
        <f t="shared" si="18"/>
        <v>8.7841091368156654</v>
      </c>
      <c r="AU12" s="387">
        <v>153.31077224781112</v>
      </c>
      <c r="AV12" s="391">
        <f t="shared" si="19"/>
        <v>16.993739990974635</v>
      </c>
      <c r="AW12" s="391">
        <f t="shared" si="20"/>
        <v>25.551795374635184</v>
      </c>
      <c r="AX12" s="387">
        <f t="shared" si="21"/>
        <v>110.76523688220129</v>
      </c>
      <c r="AY12" s="388">
        <v>440.75082781286244</v>
      </c>
      <c r="AZ12" s="391">
        <f t="shared" si="22"/>
        <v>29.313028140847635</v>
      </c>
      <c r="BA12" s="391">
        <f t="shared" si="23"/>
        <v>44.075082781286241</v>
      </c>
      <c r="BB12" s="391">
        <f t="shared" si="24"/>
        <v>191.0623857655836</v>
      </c>
      <c r="BC12" s="389">
        <f t="shared" si="25"/>
        <v>176.30033112514496</v>
      </c>
      <c r="BE12" s="390">
        <f t="shared" si="4"/>
        <v>13.867510240982938</v>
      </c>
      <c r="BF12" s="390">
        <f t="shared" si="26"/>
        <v>20.851194864782158</v>
      </c>
      <c r="BG12" s="390">
        <f t="shared" si="27"/>
        <v>93.491106149858865</v>
      </c>
      <c r="BH12" s="390">
        <f t="shared" si="28"/>
        <v>196.5803060080338</v>
      </c>
    </row>
    <row r="13" spans="1:60" ht="15">
      <c r="A13" s="25">
        <v>34</v>
      </c>
      <c r="B13" s="1">
        <v>1</v>
      </c>
      <c r="C13" s="122">
        <v>0</v>
      </c>
      <c r="D13" s="221" t="s">
        <v>808</v>
      </c>
      <c r="F13" s="315">
        <f>'(3) Eur Russ 1904 HHs '!BV15</f>
        <v>1175.6096517349968</v>
      </c>
      <c r="G13" s="1"/>
      <c r="H13" s="315">
        <f>'(7) Free professions'!V13</f>
        <v>921.78187598958198</v>
      </c>
      <c r="I13" s="315">
        <f>'(7) Free professions'!W13</f>
        <v>876.58414015691824</v>
      </c>
      <c r="J13" s="315">
        <f>'(5) Servants'!P13</f>
        <v>6272.3206234353847</v>
      </c>
      <c r="K13" s="315">
        <f>'(7) Free professions'!X13</f>
        <v>12376.916227138097</v>
      </c>
      <c r="L13" s="1"/>
      <c r="M13" s="341">
        <f t="shared" ref="M13:P13" si="33">M64+M115</f>
        <v>85.366279901669884</v>
      </c>
      <c r="N13" s="341">
        <f t="shared" si="33"/>
        <v>117.56096517349968</v>
      </c>
      <c r="O13" s="341">
        <f t="shared" si="33"/>
        <v>470.24386069399873</v>
      </c>
      <c r="P13" s="341">
        <f t="shared" si="33"/>
        <v>502.4385459658285</v>
      </c>
      <c r="Q13" s="341"/>
      <c r="R13" s="370">
        <f t="shared" si="6"/>
        <v>7.2614476901992089E-2</v>
      </c>
      <c r="S13" s="370">
        <f t="shared" si="7"/>
        <v>0.1</v>
      </c>
      <c r="T13" s="370">
        <f t="shared" si="8"/>
        <v>0.4</v>
      </c>
      <c r="U13" s="370">
        <f t="shared" si="9"/>
        <v>0.42738552309800792</v>
      </c>
      <c r="V13" s="355"/>
      <c r="W13" s="341"/>
      <c r="X13" s="341"/>
      <c r="Y13" s="341">
        <f t="shared" ref="Y13:AA13" si="34">Y64+Y115</f>
        <v>836.41559608791204</v>
      </c>
      <c r="Z13" s="341">
        <f t="shared" si="34"/>
        <v>759.02317498341847</v>
      </c>
      <c r="AA13" s="341">
        <f t="shared" si="34"/>
        <v>5802.0767627413861</v>
      </c>
      <c r="AB13" s="341">
        <f t="shared" si="11"/>
        <v>11874.47768117227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1</v>
      </c>
      <c r="AL13" s="91">
        <f t="shared" si="12"/>
        <v>0.42067431541806016</v>
      </c>
      <c r="AM13" s="91">
        <f t="shared" si="13"/>
        <v>0.57932568458193989</v>
      </c>
      <c r="AN13" s="384">
        <v>1.5029187102436383</v>
      </c>
      <c r="AO13" s="391">
        <f t="shared" si="14"/>
        <v>0.63223929956073655</v>
      </c>
      <c r="AP13" s="384">
        <f t="shared" si="15"/>
        <v>0.87067941068290178</v>
      </c>
      <c r="AQ13" s="386">
        <v>15.332755695433539</v>
      </c>
      <c r="AR13" s="391">
        <f t="shared" si="16"/>
        <v>1.8556333904832438</v>
      </c>
      <c r="AS13" s="391">
        <f t="shared" si="17"/>
        <v>2.5554592825722562</v>
      </c>
      <c r="AT13" s="386">
        <f t="shared" si="18"/>
        <v>10.92166302237804</v>
      </c>
      <c r="AU13" s="387">
        <v>193.34189616834411</v>
      </c>
      <c r="AV13" s="391">
        <f t="shared" si="19"/>
        <v>23.399034422505956</v>
      </c>
      <c r="AW13" s="391">
        <f t="shared" si="20"/>
        <v>32.223649361390677</v>
      </c>
      <c r="AX13" s="387">
        <f t="shared" si="21"/>
        <v>137.71921238444747</v>
      </c>
      <c r="AY13" s="388">
        <v>555.83570246038482</v>
      </c>
      <c r="AZ13" s="391">
        <f t="shared" si="22"/>
        <v>40.361718777612161</v>
      </c>
      <c r="BA13" s="391">
        <f t="shared" si="23"/>
        <v>55.583570246038484</v>
      </c>
      <c r="BB13" s="391">
        <f t="shared" si="24"/>
        <v>237.55613245258027</v>
      </c>
      <c r="BC13" s="389">
        <f t="shared" si="25"/>
        <v>222.33428098415391</v>
      </c>
      <c r="BE13" s="390">
        <f t="shared" si="4"/>
        <v>18.696979696089727</v>
      </c>
      <c r="BF13" s="390">
        <f t="shared" si="26"/>
        <v>25.748281188233413</v>
      </c>
      <c r="BG13" s="390">
        <f t="shared" si="27"/>
        <v>116.24153810642272</v>
      </c>
      <c r="BH13" s="390">
        <f t="shared" si="28"/>
        <v>247.90957970984482</v>
      </c>
    </row>
    <row r="14" spans="1:60" ht="15">
      <c r="A14" s="25">
        <v>37</v>
      </c>
      <c r="B14" s="1">
        <v>1</v>
      </c>
      <c r="C14" s="122">
        <v>0</v>
      </c>
      <c r="D14" s="221" t="s">
        <v>912</v>
      </c>
      <c r="F14" s="315">
        <f>'(3) Eur Russ 1904 HHs '!BV16</f>
        <v>13461.708010916909</v>
      </c>
      <c r="G14" s="1"/>
      <c r="H14" s="315">
        <f>'(7) Free professions'!V14</f>
        <v>17531.204430661033</v>
      </c>
      <c r="I14" s="315">
        <f>'(7) Free professions'!W14</f>
        <v>7837.0890526213652</v>
      </c>
      <c r="J14" s="315">
        <f>'(5) Servants'!P14</f>
        <v>115236.60389913505</v>
      </c>
      <c r="K14" s="315">
        <f>'(7) Free professions'!X14</f>
        <v>57035.754338717074</v>
      </c>
      <c r="L14" s="1"/>
      <c r="M14" s="341">
        <f t="shared" ref="M14:P14" si="35">M65+M116</f>
        <v>4755.2500216394856</v>
      </c>
      <c r="N14" s="341">
        <f t="shared" si="35"/>
        <v>2482.5305412742891</v>
      </c>
      <c r="O14" s="341">
        <f t="shared" si="35"/>
        <v>839.24424363637081</v>
      </c>
      <c r="P14" s="341">
        <f t="shared" si="35"/>
        <v>5384.6832043667637</v>
      </c>
      <c r="Q14" s="341"/>
      <c r="R14" s="370">
        <f t="shared" si="6"/>
        <v>0.35324269533874653</v>
      </c>
      <c r="S14" s="370">
        <f t="shared" si="7"/>
        <v>0.18441423177958219</v>
      </c>
      <c r="T14" s="370">
        <f t="shared" si="8"/>
        <v>6.234307288167127E-2</v>
      </c>
      <c r="U14" s="370">
        <f t="shared" si="9"/>
        <v>0.4</v>
      </c>
      <c r="V14" s="355"/>
      <c r="W14" s="341"/>
      <c r="X14" s="341"/>
      <c r="Y14" s="341">
        <f t="shared" ref="Y14:AA14" si="36">Y65+Y116</f>
        <v>12775.954409021548</v>
      </c>
      <c r="Z14" s="341">
        <f t="shared" si="36"/>
        <v>5354.5585113470761</v>
      </c>
      <c r="AA14" s="341">
        <f t="shared" si="36"/>
        <v>114397.35965549867</v>
      </c>
      <c r="AB14" s="341">
        <f t="shared" si="11"/>
        <v>51651.071134350306</v>
      </c>
      <c r="AD14" s="91">
        <v>8</v>
      </c>
      <c r="AE14" s="91">
        <v>23</v>
      </c>
      <c r="AF14" s="91">
        <v>96</v>
      </c>
      <c r="AG14" s="91">
        <v>172</v>
      </c>
      <c r="AH14" s="91">
        <v>305</v>
      </c>
      <c r="AI14" s="91">
        <v>196</v>
      </c>
      <c r="AJ14" s="91">
        <v>0</v>
      </c>
      <c r="AK14" s="91">
        <v>7</v>
      </c>
      <c r="AL14" s="91">
        <f t="shared" si="12"/>
        <v>4.5990272656284938</v>
      </c>
      <c r="AM14" s="91">
        <f t="shared" si="13"/>
        <v>2.4009727343715062</v>
      </c>
      <c r="AN14" s="384">
        <v>31.737078661492976</v>
      </c>
      <c r="AO14" s="391">
        <f t="shared" si="14"/>
        <v>20.85138429937178</v>
      </c>
      <c r="AP14" s="384">
        <f t="shared" si="15"/>
        <v>10.885694362121196</v>
      </c>
      <c r="AQ14" s="386">
        <v>175.57280162682514</v>
      </c>
      <c r="AR14" s="391">
        <f t="shared" si="16"/>
        <v>66.143391981796896</v>
      </c>
      <c r="AS14" s="391">
        <f t="shared" si="17"/>
        <v>34.530884801231721</v>
      </c>
      <c r="AT14" s="386">
        <f t="shared" si="18"/>
        <v>74.898524843796523</v>
      </c>
      <c r="AU14" s="387">
        <v>2213.9254714812096</v>
      </c>
      <c r="AV14" s="391">
        <f t="shared" si="19"/>
        <v>834.0502567699109</v>
      </c>
      <c r="AW14" s="391">
        <f t="shared" si="20"/>
        <v>435.42510403587443</v>
      </c>
      <c r="AX14" s="387">
        <f t="shared" si="21"/>
        <v>944.45011067542418</v>
      </c>
      <c r="AY14" s="388">
        <v>6364.7809606885385</v>
      </c>
      <c r="AZ14" s="391">
        <f t="shared" si="22"/>
        <v>2248.312381794356</v>
      </c>
      <c r="BA14" s="391">
        <f t="shared" si="23"/>
        <v>1173.7561913106879</v>
      </c>
      <c r="BB14" s="391">
        <f t="shared" si="24"/>
        <v>2545.9123842754157</v>
      </c>
      <c r="BC14" s="389">
        <f t="shared" si="25"/>
        <v>396.80000330807889</v>
      </c>
      <c r="BE14" s="390">
        <f t="shared" si="4"/>
        <v>781.29357952842156</v>
      </c>
      <c r="BF14" s="390">
        <f t="shared" si="26"/>
        <v>825.5316940300022</v>
      </c>
      <c r="BG14" s="390">
        <f t="shared" si="27"/>
        <v>1819.4221845721272</v>
      </c>
      <c r="BH14" s="390">
        <f t="shared" si="28"/>
        <v>442.44424032829193</v>
      </c>
    </row>
    <row r="15" spans="1:60" ht="15">
      <c r="A15" s="25">
        <v>10</v>
      </c>
      <c r="B15" s="1">
        <v>2</v>
      </c>
      <c r="C15" s="122">
        <v>0</v>
      </c>
      <c r="D15" s="25" t="s">
        <v>1129</v>
      </c>
      <c r="F15" s="315">
        <f>'(3) Eur Russ 1904 HHs '!BV17</f>
        <v>3235.0270113026195</v>
      </c>
      <c r="G15" s="1"/>
      <c r="H15" s="315">
        <f>'(7) Free professions'!V15</f>
        <v>777.91063832775239</v>
      </c>
      <c r="I15" s="315">
        <f>'(7) Free professions'!W15</f>
        <v>995.62834562606758</v>
      </c>
      <c r="J15" s="315">
        <f>'(5) Servants'!P15</f>
        <v>39988.75181188398</v>
      </c>
      <c r="K15" s="315">
        <f>'(7) Free professions'!X15</f>
        <v>9149.3281958997577</v>
      </c>
      <c r="L15" s="1"/>
      <c r="M15" s="341">
        <f t="shared" ref="M15:P15" si="37">M66+M117</f>
        <v>123.02538798417216</v>
      </c>
      <c r="N15" s="341">
        <f t="shared" si="37"/>
        <v>323.50270113026198</v>
      </c>
      <c r="O15" s="341">
        <f t="shared" si="37"/>
        <v>1294.0108045210479</v>
      </c>
      <c r="P15" s="341">
        <f t="shared" si="37"/>
        <v>1494.4881176671374</v>
      </c>
      <c r="Q15" s="341"/>
      <c r="R15" s="370">
        <f t="shared" si="6"/>
        <v>3.8029168706889598E-2</v>
      </c>
      <c r="S15" s="370">
        <f t="shared" si="7"/>
        <v>0.1</v>
      </c>
      <c r="T15" s="370">
        <f t="shared" si="8"/>
        <v>0.4</v>
      </c>
      <c r="U15" s="370">
        <f t="shared" si="9"/>
        <v>0.46197083129311034</v>
      </c>
      <c r="V15" s="355"/>
      <c r="W15" s="341"/>
      <c r="X15" s="341"/>
      <c r="Y15" s="341">
        <f t="shared" ref="Y15:AA15" si="38">Y66+Y117</f>
        <v>654.8852503435802</v>
      </c>
      <c r="Z15" s="341">
        <f t="shared" si="38"/>
        <v>672.12564449580566</v>
      </c>
      <c r="AA15" s="341">
        <f t="shared" si="38"/>
        <v>38694.741007362929</v>
      </c>
      <c r="AB15" s="341">
        <f t="shared" si="11"/>
        <v>7654.8400782326207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f t="shared" si="12"/>
        <v>0</v>
      </c>
      <c r="AM15" s="91">
        <f t="shared" si="13"/>
        <v>0</v>
      </c>
      <c r="AN15" s="384">
        <v>4.135711727319368</v>
      </c>
      <c r="AO15" s="391">
        <f t="shared" si="14"/>
        <v>1.1394524829405832</v>
      </c>
      <c r="AP15" s="384">
        <f t="shared" si="15"/>
        <v>2.996259244378785</v>
      </c>
      <c r="AQ15" s="386">
        <v>42.192473291817386</v>
      </c>
      <c r="AR15" s="391">
        <f t="shared" si="16"/>
        <v>2.6742411416257612</v>
      </c>
      <c r="AS15" s="391">
        <f t="shared" si="17"/>
        <v>7.0320788819695652</v>
      </c>
      <c r="AT15" s="386">
        <f t="shared" si="18"/>
        <v>32.486153268222054</v>
      </c>
      <c r="AU15" s="387">
        <v>532.03565962390621</v>
      </c>
      <c r="AV15" s="391">
        <f t="shared" si="19"/>
        <v>33.721456429864702</v>
      </c>
      <c r="AW15" s="391">
        <f t="shared" si="20"/>
        <v>88.672609937317716</v>
      </c>
      <c r="AX15" s="387">
        <f t="shared" si="21"/>
        <v>409.64159325672381</v>
      </c>
      <c r="AY15" s="388">
        <v>1529.5412968513501</v>
      </c>
      <c r="AZ15" s="391">
        <f t="shared" si="22"/>
        <v>58.167184022114697</v>
      </c>
      <c r="BA15" s="391">
        <f t="shared" si="23"/>
        <v>152.95412968513503</v>
      </c>
      <c r="BB15" s="391">
        <f t="shared" si="24"/>
        <v>706.60346440356022</v>
      </c>
      <c r="BC15" s="389">
        <f t="shared" si="25"/>
        <v>611.81651874054023</v>
      </c>
      <c r="BE15" s="390">
        <f t="shared" si="4"/>
        <v>27.323053907626417</v>
      </c>
      <c r="BF15" s="390">
        <f t="shared" si="26"/>
        <v>71.84762338146092</v>
      </c>
      <c r="BG15" s="390">
        <f t="shared" si="27"/>
        <v>345.7569067386313</v>
      </c>
      <c r="BH15" s="390">
        <f t="shared" si="28"/>
        <v>682.1942857805077</v>
      </c>
    </row>
    <row r="16" spans="1:60" ht="15">
      <c r="A16" s="25">
        <v>14</v>
      </c>
      <c r="B16" s="1">
        <v>2</v>
      </c>
      <c r="C16" s="122">
        <v>0</v>
      </c>
      <c r="D16" s="25" t="s">
        <v>924</v>
      </c>
      <c r="F16" s="315">
        <f>'(3) Eur Russ 1904 HHs '!BV18</f>
        <v>3482.8711521512491</v>
      </c>
      <c r="G16" s="1"/>
      <c r="H16" s="315">
        <f>'(7) Free professions'!V16</f>
        <v>1445.8098867573058</v>
      </c>
      <c r="I16" s="315">
        <f>'(7) Free professions'!W16</f>
        <v>1229.1423943365544</v>
      </c>
      <c r="J16" s="315">
        <f>'(5) Servants'!P16</f>
        <v>27234.167006603406</v>
      </c>
      <c r="K16" s="315">
        <f>'(7) Free professions'!X16</f>
        <v>16019.424849197043</v>
      </c>
      <c r="L16" s="1"/>
      <c r="M16" s="341">
        <f t="shared" ref="M16:P16" si="39">M67+M118</f>
        <v>157.97672481131119</v>
      </c>
      <c r="N16" s="341">
        <f t="shared" si="39"/>
        <v>348.28711521512491</v>
      </c>
      <c r="O16" s="341">
        <f t="shared" si="39"/>
        <v>1393.1484608604997</v>
      </c>
      <c r="P16" s="341">
        <f t="shared" si="39"/>
        <v>1583.4588512643134</v>
      </c>
      <c r="Q16" s="341"/>
      <c r="R16" s="370">
        <f t="shared" si="6"/>
        <v>4.5358188089655402E-2</v>
      </c>
      <c r="S16" s="370">
        <f t="shared" si="7"/>
        <v>0.1</v>
      </c>
      <c r="T16" s="370">
        <f t="shared" si="8"/>
        <v>0.4</v>
      </c>
      <c r="U16" s="370">
        <f t="shared" si="9"/>
        <v>0.45464181191034458</v>
      </c>
      <c r="V16" s="355"/>
      <c r="W16" s="341"/>
      <c r="X16" s="341"/>
      <c r="Y16" s="341">
        <f t="shared" ref="Y16:AA16" si="40">Y67+Y118</f>
        <v>1287.8331619459946</v>
      </c>
      <c r="Z16" s="341">
        <f t="shared" si="40"/>
        <v>880.85527912142925</v>
      </c>
      <c r="AA16" s="341">
        <f t="shared" si="40"/>
        <v>25841.018545742907</v>
      </c>
      <c r="AB16" s="341">
        <f t="shared" si="11"/>
        <v>14435.965997932728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f t="shared" si="12"/>
        <v>0</v>
      </c>
      <c r="AM16" s="91">
        <f t="shared" si="13"/>
        <v>0</v>
      </c>
      <c r="AN16" s="384">
        <v>4.4525597524746008</v>
      </c>
      <c r="AO16" s="391">
        <f t="shared" si="14"/>
        <v>1.389395708541755</v>
      </c>
      <c r="AP16" s="384">
        <f t="shared" si="15"/>
        <v>3.0631640439328458</v>
      </c>
      <c r="AQ16" s="386">
        <v>45.424952420045287</v>
      </c>
      <c r="AR16" s="391">
        <f t="shared" si="16"/>
        <v>3.4339892263867688</v>
      </c>
      <c r="AS16" s="391">
        <f t="shared" si="17"/>
        <v>7.5708254033408817</v>
      </c>
      <c r="AT16" s="386">
        <f t="shared" si="18"/>
        <v>34.420137790317632</v>
      </c>
      <c r="AU16" s="387">
        <v>572.79634585608244</v>
      </c>
      <c r="AV16" s="391">
        <f t="shared" si="19"/>
        <v>43.301673987345829</v>
      </c>
      <c r="AW16" s="391">
        <f t="shared" si="20"/>
        <v>95.466057642680425</v>
      </c>
      <c r="AX16" s="387">
        <f t="shared" si="21"/>
        <v>434.02861422605622</v>
      </c>
      <c r="AY16" s="388">
        <v>1646.7235791896903</v>
      </c>
      <c r="AZ16" s="391">
        <f t="shared" si="22"/>
        <v>74.692397836556523</v>
      </c>
      <c r="BA16" s="391">
        <f t="shared" si="23"/>
        <v>164.67235791896906</v>
      </c>
      <c r="BB16" s="391">
        <f t="shared" si="24"/>
        <v>748.66939175828861</v>
      </c>
      <c r="BC16" s="389">
        <f t="shared" si="25"/>
        <v>658.68943167587611</v>
      </c>
      <c r="BE16" s="390">
        <f t="shared" si="4"/>
        <v>35.159268052480343</v>
      </c>
      <c r="BF16" s="390">
        <f t="shared" si="26"/>
        <v>77.514710206201698</v>
      </c>
      <c r="BG16" s="390">
        <f t="shared" si="27"/>
        <v>366.34070748965109</v>
      </c>
      <c r="BH16" s="390">
        <f t="shared" si="28"/>
        <v>734.45902918462355</v>
      </c>
    </row>
    <row r="17" spans="1:60" ht="15">
      <c r="A17" s="25">
        <v>28</v>
      </c>
      <c r="B17" s="1">
        <v>2</v>
      </c>
      <c r="C17" s="122">
        <v>0</v>
      </c>
      <c r="D17" s="221" t="s">
        <v>698</v>
      </c>
      <c r="F17" s="315">
        <f>'(3) Eur Russ 1904 HHs '!BV19</f>
        <v>1360.3729852536044</v>
      </c>
      <c r="G17" s="1"/>
      <c r="H17" s="315">
        <f>'(7) Free professions'!V17</f>
        <v>1093.0174141094644</v>
      </c>
      <c r="I17" s="315">
        <f>'(7) Free professions'!W17</f>
        <v>731.75450073204729</v>
      </c>
      <c r="J17" s="315">
        <f>'(5) Servants'!P17</f>
        <v>7573.3228346176038</v>
      </c>
      <c r="K17" s="315">
        <f>'(7) Free professions'!X17</f>
        <v>20368.36220982685</v>
      </c>
      <c r="L17" s="1"/>
      <c r="M17" s="341">
        <f t="shared" ref="M17:P17" si="41">M68+M119</f>
        <v>115.76600512524533</v>
      </c>
      <c r="N17" s="341">
        <f t="shared" si="41"/>
        <v>136.03729852536043</v>
      </c>
      <c r="O17" s="341">
        <f t="shared" si="41"/>
        <v>81.08517360046045</v>
      </c>
      <c r="P17" s="341">
        <f t="shared" si="41"/>
        <v>1027.4845080025382</v>
      </c>
      <c r="Q17" s="341"/>
      <c r="R17" s="370">
        <f t="shared" si="6"/>
        <v>8.5098723938320436E-2</v>
      </c>
      <c r="S17" s="370">
        <f t="shared" si="7"/>
        <v>9.9999999999999992E-2</v>
      </c>
      <c r="T17" s="370">
        <f t="shared" si="8"/>
        <v>5.9605104246718291E-2</v>
      </c>
      <c r="U17" s="370">
        <f t="shared" si="9"/>
        <v>0.75529617181496134</v>
      </c>
      <c r="V17" s="355"/>
      <c r="W17" s="341"/>
      <c r="X17" s="341"/>
      <c r="Y17" s="341">
        <f t="shared" ref="Y17:AA17" si="42">Y68+Y119</f>
        <v>977.2514089842191</v>
      </c>
      <c r="Z17" s="341">
        <f t="shared" si="42"/>
        <v>595.71720220668681</v>
      </c>
      <c r="AA17" s="341">
        <f t="shared" si="42"/>
        <v>7492.2376610171432</v>
      </c>
      <c r="AB17" s="341">
        <f t="shared" si="11"/>
        <v>19340.877701824313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f t="shared" si="12"/>
        <v>0</v>
      </c>
      <c r="AM17" s="91">
        <f t="shared" si="13"/>
        <v>0</v>
      </c>
      <c r="AN17" s="384">
        <v>1.7391231940212992</v>
      </c>
      <c r="AO17" s="391">
        <f t="shared" si="14"/>
        <v>0.79955799496524371</v>
      </c>
      <c r="AP17" s="384">
        <f t="shared" si="15"/>
        <v>0.93956519905605551</v>
      </c>
      <c r="AQ17" s="386">
        <v>17.742510540618589</v>
      </c>
      <c r="AR17" s="391">
        <f t="shared" si="16"/>
        <v>1.6055648677882275</v>
      </c>
      <c r="AS17" s="391">
        <f t="shared" si="17"/>
        <v>1.886708511577613</v>
      </c>
      <c r="AT17" s="386">
        <f t="shared" si="18"/>
        <v>14.250237161252748</v>
      </c>
      <c r="AU17" s="387">
        <v>223.72825204093459</v>
      </c>
      <c r="AV17" s="391">
        <f t="shared" si="19"/>
        <v>20.245738086853102</v>
      </c>
      <c r="AW17" s="391">
        <f t="shared" si="20"/>
        <v>23.790883282253695</v>
      </c>
      <c r="AX17" s="387">
        <f t="shared" si="21"/>
        <v>179.6916306718278</v>
      </c>
      <c r="AY17" s="388">
        <v>643.19297885197705</v>
      </c>
      <c r="AZ17" s="391">
        <f t="shared" si="22"/>
        <v>54.734901746390371</v>
      </c>
      <c r="BA17" s="391">
        <f t="shared" si="23"/>
        <v>64.319297885197699</v>
      </c>
      <c r="BB17" s="391">
        <f t="shared" si="24"/>
        <v>485.80119466515964</v>
      </c>
      <c r="BC17" s="389">
        <f t="shared" si="25"/>
        <v>38.337584555229341</v>
      </c>
      <c r="BE17" s="390">
        <f t="shared" si="4"/>
        <v>38.380242429248391</v>
      </c>
      <c r="BF17" s="390">
        <f t="shared" si="26"/>
        <v>45.100843647275354</v>
      </c>
      <c r="BG17" s="390">
        <f t="shared" si="27"/>
        <v>347.74144550429799</v>
      </c>
      <c r="BH17" s="390">
        <f t="shared" si="28"/>
        <v>42.747589045231109</v>
      </c>
    </row>
    <row r="18" spans="1:60" ht="15">
      <c r="A18" s="25">
        <v>31</v>
      </c>
      <c r="B18" s="1">
        <v>2</v>
      </c>
      <c r="C18" s="122">
        <v>0</v>
      </c>
      <c r="D18" s="221" t="s">
        <v>134</v>
      </c>
      <c r="F18" s="315">
        <f>'(3) Eur Russ 1904 HHs '!BV20</f>
        <v>4847.395405483755</v>
      </c>
      <c r="G18" s="1"/>
      <c r="H18" s="315">
        <f>'(7) Free professions'!V18</f>
        <v>1375.7761505362898</v>
      </c>
      <c r="I18" s="315">
        <f>'(7) Free professions'!W18</f>
        <v>1605.2351149339715</v>
      </c>
      <c r="J18" s="315">
        <f>'(5) Servants'!P18</f>
        <v>133029.40867730259</v>
      </c>
      <c r="K18" s="315">
        <f>'(7) Free professions'!X18</f>
        <v>19905.13096400928</v>
      </c>
      <c r="L18" s="1"/>
      <c r="M18" s="341">
        <f t="shared" ref="M18:P18" si="43">M69+M120</f>
        <v>178.19579522574065</v>
      </c>
      <c r="N18" s="341">
        <f t="shared" si="43"/>
        <v>484.73954054837549</v>
      </c>
      <c r="O18" s="341">
        <f t="shared" si="43"/>
        <v>1938.9581621935019</v>
      </c>
      <c r="P18" s="341">
        <f t="shared" si="43"/>
        <v>2245.5019075161367</v>
      </c>
      <c r="Q18" s="341"/>
      <c r="R18" s="370">
        <f t="shared" si="6"/>
        <v>3.6761142906590945E-2</v>
      </c>
      <c r="S18" s="370">
        <f t="shared" si="7"/>
        <v>0.10000000000000002</v>
      </c>
      <c r="T18" s="370">
        <f t="shared" si="8"/>
        <v>0.40000000000000008</v>
      </c>
      <c r="U18" s="370">
        <f t="shared" si="9"/>
        <v>0.46323885709340912</v>
      </c>
      <c r="V18" s="355"/>
      <c r="W18" s="341"/>
      <c r="X18" s="341"/>
      <c r="Y18" s="341">
        <f t="shared" ref="Y18:AA18" si="44">Y69+Y120</f>
        <v>1197.5803553105493</v>
      </c>
      <c r="Z18" s="341">
        <f t="shared" si="44"/>
        <v>1120.4955743855962</v>
      </c>
      <c r="AA18" s="341">
        <f t="shared" si="44"/>
        <v>131090.45051510909</v>
      </c>
      <c r="AB18" s="341">
        <f t="shared" si="11"/>
        <v>17659.629056493144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f t="shared" si="12"/>
        <v>0</v>
      </c>
      <c r="AM18" s="91">
        <f t="shared" si="13"/>
        <v>0</v>
      </c>
      <c r="AN18" s="384">
        <v>6.1969899958705046</v>
      </c>
      <c r="AO18" s="391">
        <f t="shared" si="14"/>
        <v>1.6657394782413097</v>
      </c>
      <c r="AP18" s="384">
        <f t="shared" si="15"/>
        <v>4.5312505176291946</v>
      </c>
      <c r="AQ18" s="386">
        <v>63.221605404276936</v>
      </c>
      <c r="AR18" s="391">
        <f t="shared" si="16"/>
        <v>3.8734974517512106</v>
      </c>
      <c r="AS18" s="391">
        <f t="shared" si="17"/>
        <v>10.536934234046157</v>
      </c>
      <c r="AT18" s="386">
        <f t="shared" si="18"/>
        <v>48.811173718479566</v>
      </c>
      <c r="AU18" s="387">
        <v>797.20731944552858</v>
      </c>
      <c r="AV18" s="391">
        <f t="shared" si="19"/>
        <v>48.843753660528947</v>
      </c>
      <c r="AW18" s="391">
        <f t="shared" si="20"/>
        <v>132.86788657425475</v>
      </c>
      <c r="AX18" s="387">
        <f t="shared" si="21"/>
        <v>615.49567921074492</v>
      </c>
      <c r="AY18" s="388">
        <v>2291.8793039287325</v>
      </c>
      <c r="AZ18" s="391">
        <f t="shared" si="22"/>
        <v>84.252102616382302</v>
      </c>
      <c r="BA18" s="391">
        <f t="shared" si="23"/>
        <v>229.18793039287323</v>
      </c>
      <c r="BB18" s="391">
        <f t="shared" si="24"/>
        <v>1061.6875493479838</v>
      </c>
      <c r="BC18" s="389">
        <f t="shared" si="25"/>
        <v>916.75172157149314</v>
      </c>
      <c r="BE18" s="390">
        <f t="shared" si="4"/>
        <v>39.560702018836892</v>
      </c>
      <c r="BF18" s="390">
        <f t="shared" si="26"/>
        <v>107.61553882957219</v>
      </c>
      <c r="BG18" s="390">
        <f t="shared" si="27"/>
        <v>519.50750523892839</v>
      </c>
      <c r="BH18" s="390">
        <f t="shared" si="28"/>
        <v>1022.2064406220088</v>
      </c>
    </row>
    <row r="19" spans="1:60" ht="15">
      <c r="A19" s="25">
        <v>36</v>
      </c>
      <c r="B19" s="1">
        <v>2</v>
      </c>
      <c r="C19" s="122">
        <v>0</v>
      </c>
      <c r="D19" s="221" t="s">
        <v>480</v>
      </c>
      <c r="F19" s="315">
        <f>'(3) Eur Russ 1904 HHs '!BV21</f>
        <v>3572.8563793645758</v>
      </c>
      <c r="G19" s="1"/>
      <c r="H19" s="315">
        <f>'(7) Free professions'!V19</f>
        <v>842.36287409328702</v>
      </c>
      <c r="I19" s="315">
        <f>'(7) Free professions'!W19</f>
        <v>1237.811113335913</v>
      </c>
      <c r="J19" s="315">
        <f>'(5) Servants'!P19</f>
        <v>24552.342008138348</v>
      </c>
      <c r="K19" s="315">
        <f>'(7) Free professions'!X19</f>
        <v>29049.199519530201</v>
      </c>
      <c r="L19" s="1"/>
      <c r="M19" s="341">
        <f t="shared" ref="M19:P19" si="45">M70+M121</f>
        <v>126.78310949329776</v>
      </c>
      <c r="N19" s="341">
        <f t="shared" si="45"/>
        <v>357.28563793645759</v>
      </c>
      <c r="O19" s="341">
        <f t="shared" si="45"/>
        <v>1429.1425517458304</v>
      </c>
      <c r="P19" s="341">
        <f t="shared" si="45"/>
        <v>1659.6450801889901</v>
      </c>
      <c r="Q19" s="341"/>
      <c r="R19" s="370">
        <f t="shared" si="6"/>
        <v>3.5485084210366676E-2</v>
      </c>
      <c r="S19" s="370">
        <f t="shared" si="7"/>
        <v>0.1</v>
      </c>
      <c r="T19" s="370">
        <f t="shared" si="8"/>
        <v>0.4</v>
      </c>
      <c r="U19" s="370">
        <f t="shared" si="9"/>
        <v>0.46451491578963328</v>
      </c>
      <c r="V19" s="355"/>
      <c r="W19" s="341"/>
      <c r="X19" s="341"/>
      <c r="Y19" s="341">
        <f t="shared" ref="Y19:AA19" si="46">Y70+Y121</f>
        <v>715.57976459998929</v>
      </c>
      <c r="Z19" s="341">
        <f t="shared" si="46"/>
        <v>880.52547539945544</v>
      </c>
      <c r="AA19" s="341">
        <f t="shared" si="46"/>
        <v>23123.199456392518</v>
      </c>
      <c r="AB19" s="341">
        <f t="shared" si="11"/>
        <v>27389.554439341209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f t="shared" si="12"/>
        <v>0</v>
      </c>
      <c r="AM19" s="91">
        <f t="shared" si="13"/>
        <v>0</v>
      </c>
      <c r="AN19" s="384">
        <v>4.5675983466413319</v>
      </c>
      <c r="AO19" s="391">
        <f t="shared" si="14"/>
        <v>1.1963059469929276</v>
      </c>
      <c r="AP19" s="384">
        <f t="shared" si="15"/>
        <v>3.3712923996484045</v>
      </c>
      <c r="AQ19" s="386">
        <v>46.598574551357146</v>
      </c>
      <c r="AR19" s="391">
        <f t="shared" si="16"/>
        <v>2.7559239033965968</v>
      </c>
      <c r="AS19" s="391">
        <f t="shared" si="17"/>
        <v>7.7664290918928582</v>
      </c>
      <c r="AT19" s="386">
        <f t="shared" si="18"/>
        <v>36.076221556067686</v>
      </c>
      <c r="AU19" s="387">
        <v>587.59540303538301</v>
      </c>
      <c r="AV19" s="391">
        <f t="shared" si="19"/>
        <v>34.751453930558192</v>
      </c>
      <c r="AW19" s="391">
        <f t="shared" si="20"/>
        <v>97.932567172563836</v>
      </c>
      <c r="AX19" s="387">
        <f t="shared" si="21"/>
        <v>454.91138193226095</v>
      </c>
      <c r="AY19" s="388">
        <v>1689.2691655629908</v>
      </c>
      <c r="AZ19" s="391">
        <f t="shared" si="22"/>
        <v>59.943858593978575</v>
      </c>
      <c r="BA19" s="391">
        <f t="shared" si="23"/>
        <v>168.92691655629909</v>
      </c>
      <c r="BB19" s="391">
        <f t="shared" si="24"/>
        <v>784.69072418751671</v>
      </c>
      <c r="BC19" s="389">
        <f t="shared" si="25"/>
        <v>675.70766622519636</v>
      </c>
      <c r="BE19" s="390">
        <f t="shared" si="4"/>
        <v>28.135567118371483</v>
      </c>
      <c r="BF19" s="390">
        <f t="shared" si="26"/>
        <v>79.288432716053421</v>
      </c>
      <c r="BG19" s="390">
        <f t="shared" si="27"/>
        <v>383.96675251314468</v>
      </c>
      <c r="BH19" s="390">
        <f t="shared" si="28"/>
        <v>753.434885520634</v>
      </c>
    </row>
    <row r="20" spans="1:60" ht="15">
      <c r="A20" s="25">
        <v>45</v>
      </c>
      <c r="B20" s="1">
        <v>2</v>
      </c>
      <c r="C20" s="122">
        <v>0</v>
      </c>
      <c r="D20" s="221" t="s">
        <v>797</v>
      </c>
      <c r="F20" s="315">
        <f>'(3) Eur Russ 1904 HHs '!BV22</f>
        <v>2318.4664087112974</v>
      </c>
      <c r="G20" s="1"/>
      <c r="H20" s="315">
        <f>'(7) Free professions'!V20</f>
        <v>1156.9075571487301</v>
      </c>
      <c r="I20" s="315">
        <f>'(7) Free professions'!W20</f>
        <v>636.49986242353191</v>
      </c>
      <c r="J20" s="315">
        <f>'(5) Servants'!P20</f>
        <v>26935.387278887458</v>
      </c>
      <c r="K20" s="315">
        <f>'(7) Free professions'!X20</f>
        <v>15999.54645632246</v>
      </c>
      <c r="L20" s="1"/>
      <c r="M20" s="341">
        <f t="shared" ref="M20:P20" si="47">M71+M122</f>
        <v>130.42367522761057</v>
      </c>
      <c r="N20" s="341">
        <f t="shared" si="47"/>
        <v>231.84664087112975</v>
      </c>
      <c r="O20" s="341">
        <f t="shared" si="47"/>
        <v>927.386563484519</v>
      </c>
      <c r="P20" s="341">
        <f t="shared" si="47"/>
        <v>1028.8095291280383</v>
      </c>
      <c r="Q20" s="341"/>
      <c r="R20" s="370">
        <f t="shared" si="6"/>
        <v>5.6254287203628538E-2</v>
      </c>
      <c r="S20" s="370">
        <f t="shared" si="7"/>
        <v>9.9999999999999992E-2</v>
      </c>
      <c r="T20" s="370">
        <f t="shared" si="8"/>
        <v>0.39999999999999997</v>
      </c>
      <c r="U20" s="370">
        <f t="shared" si="9"/>
        <v>0.44374571279637143</v>
      </c>
      <c r="V20" s="355"/>
      <c r="W20" s="341"/>
      <c r="X20" s="341"/>
      <c r="Y20" s="341">
        <f t="shared" ref="Y20:AA20" si="48">Y71+Y122</f>
        <v>1026.4838819211195</v>
      </c>
      <c r="Z20" s="341">
        <f t="shared" si="48"/>
        <v>404.6532215524021</v>
      </c>
      <c r="AA20" s="341">
        <f t="shared" si="48"/>
        <v>26008.000715402941</v>
      </c>
      <c r="AB20" s="341">
        <f t="shared" si="11"/>
        <v>14970.736927194423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f t="shared" si="12"/>
        <v>0</v>
      </c>
      <c r="AM20" s="91">
        <f t="shared" si="13"/>
        <v>0</v>
      </c>
      <c r="AN20" s="384">
        <v>2.9639655812463874</v>
      </c>
      <c r="AO20" s="391">
        <f t="shared" si="14"/>
        <v>1.0670796562005125</v>
      </c>
      <c r="AP20" s="384">
        <f t="shared" si="15"/>
        <v>1.8968859250458749</v>
      </c>
      <c r="AQ20" s="386">
        <v>30.238335471621962</v>
      </c>
      <c r="AR20" s="391">
        <f t="shared" si="16"/>
        <v>2.8350600136338171</v>
      </c>
      <c r="AS20" s="391">
        <f t="shared" si="17"/>
        <v>5.0397225786036595</v>
      </c>
      <c r="AT20" s="386">
        <f t="shared" si="18"/>
        <v>22.363552879384486</v>
      </c>
      <c r="AU20" s="387">
        <v>381.29721970324414</v>
      </c>
      <c r="AV20" s="391">
        <f t="shared" si="19"/>
        <v>35.749338845218908</v>
      </c>
      <c r="AW20" s="391">
        <f t="shared" si="20"/>
        <v>63.549536617207352</v>
      </c>
      <c r="AX20" s="387">
        <f t="shared" si="21"/>
        <v>281.99834424081786</v>
      </c>
      <c r="AY20" s="388">
        <v>1096.1856284651724</v>
      </c>
      <c r="AZ20" s="391">
        <f t="shared" si="22"/>
        <v>61.665141172169861</v>
      </c>
      <c r="BA20" s="391">
        <f t="shared" si="23"/>
        <v>109.61856284651725</v>
      </c>
      <c r="BB20" s="391">
        <f t="shared" si="24"/>
        <v>486.42767306041634</v>
      </c>
      <c r="BC20" s="389">
        <f t="shared" si="25"/>
        <v>438.474251386069</v>
      </c>
      <c r="BE20" s="390">
        <f t="shared" si="4"/>
        <v>29.107055540387471</v>
      </c>
      <c r="BF20" s="390">
        <f t="shared" si="26"/>
        <v>51.741932903755639</v>
      </c>
      <c r="BG20" s="390">
        <f t="shared" si="27"/>
        <v>238.01995894741952</v>
      </c>
      <c r="BH20" s="390">
        <f t="shared" si="28"/>
        <v>488.91231209845</v>
      </c>
    </row>
    <row r="21" spans="1:60" ht="15">
      <c r="A21" s="25">
        <v>6</v>
      </c>
      <c r="B21" s="1">
        <v>3</v>
      </c>
      <c r="C21" s="122">
        <v>0</v>
      </c>
      <c r="D21" s="25" t="s">
        <v>884</v>
      </c>
      <c r="F21" s="315">
        <f>'(3) Eur Russ 1904 HHs '!BV23</f>
        <v>3098.5030243967476</v>
      </c>
      <c r="G21" s="1"/>
      <c r="H21" s="315">
        <f>'(7) Free professions'!V21</f>
        <v>911.60004895730606</v>
      </c>
      <c r="I21" s="315">
        <f>'(7) Free professions'!W21</f>
        <v>2371.8364544250117</v>
      </c>
      <c r="J21" s="315">
        <f>'(5) Servants'!P21</f>
        <v>93896.818540328662</v>
      </c>
      <c r="K21" s="315">
        <f>'(7) Free professions'!X21</f>
        <v>21930.687815115693</v>
      </c>
      <c r="L21" s="1"/>
      <c r="M21" s="341">
        <f t="shared" ref="M21:P21" si="49">M72+M123</f>
        <v>142.08559624203781</v>
      </c>
      <c r="N21" s="341">
        <f t="shared" si="49"/>
        <v>309.85030243967481</v>
      </c>
      <c r="O21" s="341">
        <f t="shared" si="49"/>
        <v>1239.4012097586992</v>
      </c>
      <c r="P21" s="341">
        <f t="shared" si="49"/>
        <v>1407.165915956336</v>
      </c>
      <c r="Q21" s="341"/>
      <c r="R21" s="370">
        <f t="shared" si="6"/>
        <v>4.585620705330784E-2</v>
      </c>
      <c r="S21" s="370">
        <f t="shared" si="7"/>
        <v>0.10000000000000002</v>
      </c>
      <c r="T21" s="370">
        <f t="shared" si="8"/>
        <v>0.40000000000000008</v>
      </c>
      <c r="U21" s="370">
        <f t="shared" si="9"/>
        <v>0.45414379294669216</v>
      </c>
      <c r="V21" s="355"/>
      <c r="W21" s="341"/>
      <c r="X21" s="341"/>
      <c r="Y21" s="341">
        <f t="shared" ref="Y21:AA21" si="50">Y72+Y123</f>
        <v>769.51445271526825</v>
      </c>
      <c r="Z21" s="341">
        <f t="shared" si="50"/>
        <v>2061.9861519853366</v>
      </c>
      <c r="AA21" s="341">
        <f t="shared" si="50"/>
        <v>92657.417330569951</v>
      </c>
      <c r="AB21" s="341">
        <f t="shared" si="11"/>
        <v>20523.521899159357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1</v>
      </c>
      <c r="AL21" s="91">
        <f t="shared" si="12"/>
        <v>0.314393250583763</v>
      </c>
      <c r="AM21" s="91">
        <f t="shared" si="13"/>
        <v>0.685606749416237</v>
      </c>
      <c r="AN21" s="384">
        <v>3.9611772174885966</v>
      </c>
      <c r="AO21" s="391">
        <f t="shared" si="14"/>
        <v>1.2453673815445854</v>
      </c>
      <c r="AP21" s="384">
        <f t="shared" si="15"/>
        <v>2.715809835944011</v>
      </c>
      <c r="AQ21" s="386">
        <v>40.41187465969066</v>
      </c>
      <c r="AR21" s="391">
        <f t="shared" si="16"/>
        <v>3.0885588196784983</v>
      </c>
      <c r="AS21" s="391">
        <f t="shared" si="17"/>
        <v>6.735312443281777</v>
      </c>
      <c r="AT21" s="386">
        <f t="shared" si="18"/>
        <v>30.588003396730386</v>
      </c>
      <c r="AU21" s="387">
        <v>509.58279317976985</v>
      </c>
      <c r="AV21" s="391">
        <f t="shared" si="19"/>
        <v>38.945890124757447</v>
      </c>
      <c r="AW21" s="391">
        <f t="shared" si="20"/>
        <v>84.930465529961651</v>
      </c>
      <c r="AX21" s="387">
        <f t="shared" si="21"/>
        <v>385.70643752505077</v>
      </c>
      <c r="AY21" s="388">
        <v>1464.9918896118595</v>
      </c>
      <c r="AZ21" s="391">
        <f t="shared" si="22"/>
        <v>67.178971421458129</v>
      </c>
      <c r="BA21" s="391">
        <f t="shared" si="23"/>
        <v>146.49918896118598</v>
      </c>
      <c r="BB21" s="391">
        <f t="shared" si="24"/>
        <v>665.31697338447157</v>
      </c>
      <c r="BC21" s="389">
        <f t="shared" si="25"/>
        <v>585.9967558447438</v>
      </c>
      <c r="BE21" s="390">
        <f t="shared" si="4"/>
        <v>31.312415244015369</v>
      </c>
      <c r="BF21" s="390">
        <f t="shared" si="26"/>
        <v>68.283918919885139</v>
      </c>
      <c r="BG21" s="390">
        <f t="shared" si="27"/>
        <v>325.55450165008335</v>
      </c>
      <c r="BH21" s="390">
        <f t="shared" si="28"/>
        <v>653.40445391395542</v>
      </c>
    </row>
    <row r="22" spans="1:60" ht="15">
      <c r="A22" s="25">
        <v>15</v>
      </c>
      <c r="B22" s="1">
        <v>3</v>
      </c>
      <c r="C22" s="122">
        <v>0</v>
      </c>
      <c r="D22" s="25" t="s">
        <v>7</v>
      </c>
      <c r="F22" s="315">
        <f>'(3) Eur Russ 1904 HHs '!BV24</f>
        <v>1645.5985677978547</v>
      </c>
      <c r="G22" s="1"/>
      <c r="H22" s="315">
        <f>'(7) Free professions'!V22</f>
        <v>1158.1347504431724</v>
      </c>
      <c r="I22" s="315">
        <f>'(7) Free professions'!W22</f>
        <v>1215.178434094405</v>
      </c>
      <c r="J22" s="315">
        <f>'(5) Servants'!P22</f>
        <v>23777.144694354076</v>
      </c>
      <c r="K22" s="315">
        <f>'(7) Free professions'!X22</f>
        <v>14427.340238750752</v>
      </c>
      <c r="L22" s="1"/>
      <c r="M22" s="341">
        <f t="shared" ref="M22:P22" si="51">M73+M124</f>
        <v>95.423147946497807</v>
      </c>
      <c r="N22" s="341">
        <f t="shared" si="51"/>
        <v>164.55985677978549</v>
      </c>
      <c r="O22" s="341">
        <f t="shared" si="51"/>
        <v>658.23942711914196</v>
      </c>
      <c r="P22" s="341">
        <f t="shared" si="51"/>
        <v>727.37613595242942</v>
      </c>
      <c r="Q22" s="341"/>
      <c r="R22" s="370">
        <f t="shared" si="6"/>
        <v>5.7986892923827325E-2</v>
      </c>
      <c r="S22" s="370">
        <f t="shared" si="7"/>
        <v>0.10000000000000002</v>
      </c>
      <c r="T22" s="370">
        <f t="shared" si="8"/>
        <v>0.40000000000000008</v>
      </c>
      <c r="U22" s="370">
        <f t="shared" si="9"/>
        <v>0.44201310707617258</v>
      </c>
      <c r="V22" s="355"/>
      <c r="W22" s="341"/>
      <c r="X22" s="341"/>
      <c r="Y22" s="341">
        <f t="shared" ref="Y22:AA22" si="52">Y73+Y124</f>
        <v>1062.7116024966745</v>
      </c>
      <c r="Z22" s="341">
        <f t="shared" si="52"/>
        <v>1050.6185773146194</v>
      </c>
      <c r="AA22" s="341">
        <f t="shared" si="52"/>
        <v>23118.905267234935</v>
      </c>
      <c r="AB22" s="341">
        <f t="shared" si="11"/>
        <v>13699.964102798322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f t="shared" si="12"/>
        <v>0</v>
      </c>
      <c r="AM22" s="91">
        <f t="shared" si="13"/>
        <v>0</v>
      </c>
      <c r="AN22" s="384">
        <v>2.10376026893239</v>
      </c>
      <c r="AO22" s="391">
        <f t="shared" si="14"/>
        <v>0.77215596303170453</v>
      </c>
      <c r="AP22" s="384">
        <f t="shared" si="15"/>
        <v>1.3316043059006855</v>
      </c>
      <c r="AQ22" s="386">
        <v>21.462532887138526</v>
      </c>
      <c r="AR22" s="391">
        <f t="shared" si="16"/>
        <v>2.0742426606677076</v>
      </c>
      <c r="AS22" s="391">
        <f t="shared" si="17"/>
        <v>3.5770888145230892</v>
      </c>
      <c r="AT22" s="386">
        <f t="shared" si="18"/>
        <v>15.81120141194773</v>
      </c>
      <c r="AU22" s="387">
        <v>270.63672619597395</v>
      </c>
      <c r="AV22" s="391">
        <f t="shared" si="19"/>
        <v>26.155638105301865</v>
      </c>
      <c r="AW22" s="391">
        <f t="shared" si="20"/>
        <v>45.106121032662344</v>
      </c>
      <c r="AX22" s="387">
        <f t="shared" si="21"/>
        <v>199.37496705800973</v>
      </c>
      <c r="AY22" s="388">
        <v>778.0494440053385</v>
      </c>
      <c r="AZ22" s="391">
        <f t="shared" si="22"/>
        <v>45.116669798980951</v>
      </c>
      <c r="BA22" s="391">
        <f t="shared" si="23"/>
        <v>77.80494440053387</v>
      </c>
      <c r="BB22" s="391">
        <f t="shared" si="24"/>
        <v>343.90805220368821</v>
      </c>
      <c r="BC22" s="389">
        <f t="shared" si="25"/>
        <v>311.21977760213548</v>
      </c>
      <c r="BE22" s="390">
        <f t="shared" si="4"/>
        <v>21.30444141851558</v>
      </c>
      <c r="BF22" s="390">
        <f t="shared" si="26"/>
        <v>36.7400982261655</v>
      </c>
      <c r="BG22" s="390">
        <f t="shared" si="27"/>
        <v>168.28191527878374</v>
      </c>
      <c r="BH22" s="390">
        <f t="shared" si="28"/>
        <v>347.01964951700648</v>
      </c>
    </row>
    <row r="23" spans="1:60" ht="15">
      <c r="A23" s="25">
        <v>18</v>
      </c>
      <c r="B23" s="1">
        <v>3</v>
      </c>
      <c r="C23" s="122">
        <v>0</v>
      </c>
      <c r="D23" s="25" t="s">
        <v>824</v>
      </c>
      <c r="F23" s="315">
        <f>'(3) Eur Russ 1904 HHs '!BV25</f>
        <v>2449.9889961933868</v>
      </c>
      <c r="G23" s="1"/>
      <c r="H23" s="315">
        <f>'(7) Free professions'!V23</f>
        <v>1121.1856392994591</v>
      </c>
      <c r="I23" s="315">
        <f>'(7) Free professions'!W23</f>
        <v>1964.5385534599568</v>
      </c>
      <c r="J23" s="315">
        <f>'(5) Servants'!P23</f>
        <v>31444.615135399323</v>
      </c>
      <c r="K23" s="315">
        <f>'(7) Free professions'!X23</f>
        <v>16668.087443816807</v>
      </c>
      <c r="L23" s="1"/>
      <c r="M23" s="341">
        <f t="shared" ref="M23:P23" si="53">M74+M125</f>
        <v>125.25641782822943</v>
      </c>
      <c r="N23" s="341">
        <f t="shared" si="53"/>
        <v>244.99889961933869</v>
      </c>
      <c r="O23" s="341">
        <f t="shared" si="53"/>
        <v>979.99559847735475</v>
      </c>
      <c r="P23" s="341">
        <f t="shared" si="53"/>
        <v>1099.7380802684638</v>
      </c>
      <c r="Q23" s="341"/>
      <c r="R23" s="370">
        <f t="shared" si="6"/>
        <v>5.1125298122907351E-2</v>
      </c>
      <c r="S23" s="370">
        <f t="shared" si="7"/>
        <v>0.1</v>
      </c>
      <c r="T23" s="370">
        <f t="shared" si="8"/>
        <v>0.4</v>
      </c>
      <c r="U23" s="370">
        <f t="shared" si="9"/>
        <v>0.44887470187709261</v>
      </c>
      <c r="V23" s="355"/>
      <c r="W23" s="341"/>
      <c r="X23" s="341"/>
      <c r="Y23" s="341">
        <f t="shared" ref="Y23:AA23" si="54">Y74+Y125</f>
        <v>995.92922147122965</v>
      </c>
      <c r="Z23" s="341">
        <f t="shared" si="54"/>
        <v>1719.539653840618</v>
      </c>
      <c r="AA23" s="341">
        <f t="shared" si="54"/>
        <v>30464.619536921968</v>
      </c>
      <c r="AB23" s="341">
        <f t="shared" si="11"/>
        <v>15568.349363548343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f t="shared" si="12"/>
        <v>0</v>
      </c>
      <c r="AM23" s="91">
        <f t="shared" si="13"/>
        <v>0</v>
      </c>
      <c r="AN23" s="384">
        <v>3.1321062198118876</v>
      </c>
      <c r="AO23" s="391">
        <f t="shared" si="14"/>
        <v>1.0595834465137963</v>
      </c>
      <c r="AP23" s="384">
        <f t="shared" si="15"/>
        <v>2.0725227732980915</v>
      </c>
      <c r="AQ23" s="386">
        <v>31.953703918383184</v>
      </c>
      <c r="AR23" s="391">
        <f t="shared" si="16"/>
        <v>2.7227377315974217</v>
      </c>
      <c r="AS23" s="391">
        <f t="shared" si="17"/>
        <v>5.3256173197305312</v>
      </c>
      <c r="AT23" s="386">
        <f t="shared" si="18"/>
        <v>23.905348867055231</v>
      </c>
      <c r="AU23" s="387">
        <v>402.9275511786837</v>
      </c>
      <c r="AV23" s="391">
        <f t="shared" si="19"/>
        <v>34.332985293238693</v>
      </c>
      <c r="AW23" s="391">
        <f t="shared" si="20"/>
        <v>67.154591863113964</v>
      </c>
      <c r="AX23" s="387">
        <f t="shared" si="21"/>
        <v>301.43997402233106</v>
      </c>
      <c r="AY23" s="388">
        <v>1158.3703423237428</v>
      </c>
      <c r="AZ23" s="391">
        <f t="shared" si="22"/>
        <v>59.22202908803559</v>
      </c>
      <c r="BA23" s="391">
        <f t="shared" si="23"/>
        <v>115.83703423237428</v>
      </c>
      <c r="BB23" s="391">
        <f t="shared" si="24"/>
        <v>519.9631420738358</v>
      </c>
      <c r="BC23" s="389">
        <f t="shared" si="25"/>
        <v>463.34813692949706</v>
      </c>
      <c r="BE23" s="390">
        <f t="shared" si="4"/>
        <v>27.91908226884393</v>
      </c>
      <c r="BF23" s="390">
        <f t="shared" si="26"/>
        <v>54.609133430821814</v>
      </c>
      <c r="BG23" s="390">
        <f t="shared" si="27"/>
        <v>254.42961530524178</v>
      </c>
      <c r="BH23" s="390">
        <f t="shared" si="28"/>
        <v>516.64746154785769</v>
      </c>
    </row>
    <row r="24" spans="1:60" ht="15">
      <c r="A24" s="25">
        <v>24</v>
      </c>
      <c r="B24" s="1">
        <v>3</v>
      </c>
      <c r="C24" s="122">
        <v>0</v>
      </c>
      <c r="D24" s="221" t="s">
        <v>988</v>
      </c>
      <c r="F24" s="315">
        <f>'(3) Eur Russ 1904 HHs '!BV26</f>
        <v>5910.1617343795606</v>
      </c>
      <c r="G24" s="1"/>
      <c r="H24" s="315">
        <f>'(7) Free professions'!V24</f>
        <v>6358.8801106819319</v>
      </c>
      <c r="I24" s="315">
        <f>'(7) Free professions'!W24</f>
        <v>7600.1560112864463</v>
      </c>
      <c r="J24" s="315">
        <f>'(5) Servants'!P24</f>
        <v>167643.5720049376</v>
      </c>
      <c r="K24" s="315">
        <f>'(7) Free professions'!X24</f>
        <v>53927.632170057201</v>
      </c>
      <c r="L24" s="1"/>
      <c r="M24" s="341">
        <f t="shared" ref="M24:P24" si="55">M75+M126</f>
        <v>591.01617343795613</v>
      </c>
      <c r="N24" s="341">
        <f t="shared" si="55"/>
        <v>591.01617343795613</v>
      </c>
      <c r="O24" s="341">
        <f t="shared" si="55"/>
        <v>2364.0646937518245</v>
      </c>
      <c r="P24" s="341">
        <f t="shared" si="55"/>
        <v>2364.0646937518241</v>
      </c>
      <c r="Q24" s="341"/>
      <c r="R24" s="370">
        <f t="shared" si="6"/>
        <v>0.1</v>
      </c>
      <c r="S24" s="370">
        <f t="shared" si="7"/>
        <v>0.1</v>
      </c>
      <c r="T24" s="370">
        <f t="shared" si="8"/>
        <v>0.4</v>
      </c>
      <c r="U24" s="370">
        <f t="shared" si="9"/>
        <v>0.39999999999999997</v>
      </c>
      <c r="V24" s="355"/>
      <c r="W24" s="341"/>
      <c r="X24" s="341"/>
      <c r="Y24" s="341">
        <f t="shared" ref="Y24:AA24" si="56">Y75+Y126</f>
        <v>5767.8639372439757</v>
      </c>
      <c r="Z24" s="341">
        <f t="shared" si="56"/>
        <v>7009.1398378484901</v>
      </c>
      <c r="AA24" s="341">
        <f t="shared" si="56"/>
        <v>165279.50731118576</v>
      </c>
      <c r="AB24" s="341">
        <f t="shared" si="11"/>
        <v>51563.567476305383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1</v>
      </c>
      <c r="AK24" s="91">
        <v>4</v>
      </c>
      <c r="AL24" s="91">
        <f t="shared" si="12"/>
        <v>2</v>
      </c>
      <c r="AM24" s="91">
        <f t="shared" si="13"/>
        <v>2</v>
      </c>
      <c r="AN24" s="384">
        <v>7.5556479466258279</v>
      </c>
      <c r="AO24" s="391">
        <f t="shared" si="14"/>
        <v>3.777823973312914</v>
      </c>
      <c r="AP24" s="384">
        <f t="shared" si="15"/>
        <v>3.777823973312914</v>
      </c>
      <c r="AQ24" s="386">
        <v>77.08261484584061</v>
      </c>
      <c r="AR24" s="391">
        <f t="shared" si="16"/>
        <v>12.847102474306769</v>
      </c>
      <c r="AS24" s="391">
        <f t="shared" si="17"/>
        <v>12.847102474306769</v>
      </c>
      <c r="AT24" s="386">
        <f t="shared" si="18"/>
        <v>51.388409897227078</v>
      </c>
      <c r="AU24" s="387">
        <v>971.99089400136552</v>
      </c>
      <c r="AV24" s="391">
        <f t="shared" si="19"/>
        <v>161.99848233356093</v>
      </c>
      <c r="AW24" s="391">
        <f t="shared" si="20"/>
        <v>161.99848233356093</v>
      </c>
      <c r="AX24" s="387">
        <f t="shared" si="21"/>
        <v>647.99392933424372</v>
      </c>
      <c r="AY24" s="388">
        <v>2794.3619673716867</v>
      </c>
      <c r="AZ24" s="391">
        <f t="shared" si="22"/>
        <v>279.4361967371687</v>
      </c>
      <c r="BA24" s="391">
        <f t="shared" si="23"/>
        <v>279.4361967371687</v>
      </c>
      <c r="BB24" s="391">
        <f t="shared" si="24"/>
        <v>1117.7447869486746</v>
      </c>
      <c r="BC24" s="389">
        <f t="shared" si="25"/>
        <v>1117.7447869486746</v>
      </c>
      <c r="BE24" s="390">
        <f t="shared" si="4"/>
        <v>130.95656791960681</v>
      </c>
      <c r="BF24" s="390">
        <f t="shared" si="26"/>
        <v>129.95656791960681</v>
      </c>
      <c r="BG24" s="390">
        <f t="shared" si="27"/>
        <v>546.93756757167876</v>
      </c>
      <c r="BH24" s="390">
        <f t="shared" si="28"/>
        <v>1246.3199068031499</v>
      </c>
    </row>
    <row r="25" spans="1:60" ht="15">
      <c r="A25" s="25">
        <v>25</v>
      </c>
      <c r="B25" s="1">
        <v>3</v>
      </c>
      <c r="C25" s="122">
        <v>0</v>
      </c>
      <c r="D25" s="221" t="s">
        <v>930</v>
      </c>
      <c r="F25" s="315">
        <f>'(3) Eur Russ 1904 HHs '!BV27</f>
        <v>3454.8744102936589</v>
      </c>
      <c r="G25" s="1"/>
      <c r="H25" s="315">
        <f>'(7) Free professions'!V25</f>
        <v>1267.9157847777356</v>
      </c>
      <c r="I25" s="315">
        <f>'(7) Free professions'!W25</f>
        <v>1727.21948817762</v>
      </c>
      <c r="J25" s="315">
        <f>'(5) Servants'!P25</f>
        <v>70016.833267055452</v>
      </c>
      <c r="K25" s="315">
        <f>'(7) Free professions'!X25</f>
        <v>14322.15700459716</v>
      </c>
      <c r="L25" s="1"/>
      <c r="M25" s="341">
        <f t="shared" ref="M25:P25" si="57">M76+M127</f>
        <v>143.9748195092298</v>
      </c>
      <c r="N25" s="341">
        <f t="shared" si="57"/>
        <v>345.48744102936593</v>
      </c>
      <c r="O25" s="341">
        <f t="shared" si="57"/>
        <v>1381.9497641174637</v>
      </c>
      <c r="P25" s="341">
        <f t="shared" si="57"/>
        <v>1583.4623856375995</v>
      </c>
      <c r="Q25" s="341"/>
      <c r="R25" s="370">
        <f t="shared" si="6"/>
        <v>4.1672953170240466E-2</v>
      </c>
      <c r="S25" s="370">
        <f t="shared" si="7"/>
        <v>0.1</v>
      </c>
      <c r="T25" s="370">
        <f t="shared" si="8"/>
        <v>0.4</v>
      </c>
      <c r="U25" s="370">
        <f t="shared" si="9"/>
        <v>0.4583270468297595</v>
      </c>
      <c r="V25" s="355"/>
      <c r="W25" s="341"/>
      <c r="X25" s="341"/>
      <c r="Y25" s="341">
        <f t="shared" ref="Y25:AA25" si="58">Y76+Y127</f>
        <v>1123.9409652685058</v>
      </c>
      <c r="Z25" s="341">
        <f t="shared" si="58"/>
        <v>1381.732047148254</v>
      </c>
      <c r="AA25" s="341">
        <f t="shared" si="58"/>
        <v>68634.883502937984</v>
      </c>
      <c r="AB25" s="341">
        <f t="shared" si="11"/>
        <v>12738.694618959562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f t="shared" si="12"/>
        <v>0</v>
      </c>
      <c r="AM25" s="91">
        <f t="shared" si="13"/>
        <v>0</v>
      </c>
      <c r="AN25" s="384">
        <v>4.416768257311614</v>
      </c>
      <c r="AO25" s="391">
        <f t="shared" si="14"/>
        <v>1.2991878310715888</v>
      </c>
      <c r="AP25" s="384">
        <f t="shared" si="15"/>
        <v>3.1175804262400253</v>
      </c>
      <c r="AQ25" s="386">
        <v>45.059808086178151</v>
      </c>
      <c r="AR25" s="391">
        <f t="shared" si="16"/>
        <v>3.1296254537255415</v>
      </c>
      <c r="AS25" s="391">
        <f t="shared" si="17"/>
        <v>7.5099680143630261</v>
      </c>
      <c r="AT25" s="386">
        <f t="shared" si="18"/>
        <v>34.420214618089588</v>
      </c>
      <c r="AU25" s="387">
        <v>568.19197471189045</v>
      </c>
      <c r="AV25" s="391">
        <f t="shared" si="19"/>
        <v>39.46372925645845</v>
      </c>
      <c r="AW25" s="391">
        <f t="shared" si="20"/>
        <v>94.698662451981747</v>
      </c>
      <c r="AX25" s="387">
        <f t="shared" si="21"/>
        <v>434.02958300345023</v>
      </c>
      <c r="AY25" s="388">
        <v>1633.4865420030276</v>
      </c>
      <c r="AZ25" s="391">
        <f t="shared" si="22"/>
        <v>68.072208169110198</v>
      </c>
      <c r="BA25" s="391">
        <f t="shared" si="23"/>
        <v>163.34865420030278</v>
      </c>
      <c r="BB25" s="391">
        <f t="shared" si="24"/>
        <v>748.67106283240355</v>
      </c>
      <c r="BC25" s="389">
        <f t="shared" si="25"/>
        <v>653.39461680121099</v>
      </c>
      <c r="BE25" s="390">
        <f t="shared" si="4"/>
        <v>32.01006879886404</v>
      </c>
      <c r="BF25" s="390">
        <f t="shared" si="26"/>
        <v>76.812575936478339</v>
      </c>
      <c r="BG25" s="390">
        <f t="shared" si="27"/>
        <v>366.34152518365613</v>
      </c>
      <c r="BH25" s="390">
        <f t="shared" si="28"/>
        <v>728.55514731625271</v>
      </c>
    </row>
    <row r="26" spans="1:60" ht="15">
      <c r="A26" s="25">
        <v>40</v>
      </c>
      <c r="B26" s="1">
        <v>3</v>
      </c>
      <c r="C26" s="122">
        <v>0</v>
      </c>
      <c r="D26" s="221" t="s">
        <v>989</v>
      </c>
      <c r="F26" s="315">
        <f>'(3) Eur Russ 1904 HHs '!BV28</f>
        <v>1672.8541086853518</v>
      </c>
      <c r="G26" s="1"/>
      <c r="H26" s="315">
        <f>'(7) Free professions'!V26</f>
        <v>1510.7738594029363</v>
      </c>
      <c r="I26" s="315">
        <f>'(7) Free professions'!W26</f>
        <v>1507.2999426992938</v>
      </c>
      <c r="J26" s="315">
        <f>'(5) Servants'!P26</f>
        <v>15793.921299724032</v>
      </c>
      <c r="K26" s="315">
        <f>'(7) Free professions'!X26</f>
        <v>15506.647825224834</v>
      </c>
      <c r="L26" s="1"/>
      <c r="M26" s="341">
        <f t="shared" ref="M26:P26" si="59">M77+M128</f>
        <v>110.38800359441582</v>
      </c>
      <c r="N26" s="341">
        <f t="shared" si="59"/>
        <v>167.28541086853519</v>
      </c>
      <c r="O26" s="341">
        <f t="shared" si="59"/>
        <v>669.14164347414078</v>
      </c>
      <c r="P26" s="341">
        <f t="shared" si="59"/>
        <v>726.03905074826002</v>
      </c>
      <c r="Q26" s="341"/>
      <c r="R26" s="370">
        <f t="shared" si="6"/>
        <v>6.5987824653260765E-2</v>
      </c>
      <c r="S26" s="370">
        <f t="shared" si="7"/>
        <v>0.1</v>
      </c>
      <c r="T26" s="370">
        <f t="shared" si="8"/>
        <v>0.4</v>
      </c>
      <c r="U26" s="370">
        <f t="shared" si="9"/>
        <v>0.43401217534673919</v>
      </c>
      <c r="V26" s="355"/>
      <c r="W26" s="341"/>
      <c r="X26" s="341"/>
      <c r="Y26" s="341">
        <f t="shared" ref="Y26:AA26" si="60">Y77+Y128</f>
        <v>1400.3858558085205</v>
      </c>
      <c r="Z26" s="341">
        <f t="shared" si="60"/>
        <v>1340.0145318307586</v>
      </c>
      <c r="AA26" s="341">
        <f t="shared" si="60"/>
        <v>15124.779656249892</v>
      </c>
      <c r="AB26" s="341">
        <f t="shared" si="11"/>
        <v>14780.608774476575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f t="shared" si="12"/>
        <v>0</v>
      </c>
      <c r="AM26" s="91">
        <f t="shared" si="13"/>
        <v>0</v>
      </c>
      <c r="AN26" s="384">
        <v>2.1386042005870642</v>
      </c>
      <c r="AO26" s="391">
        <f t="shared" si="14"/>
        <v>0.8501939180530963</v>
      </c>
      <c r="AP26" s="384">
        <f t="shared" si="15"/>
        <v>1.2884102825339681</v>
      </c>
      <c r="AQ26" s="386">
        <v>21.818010191325452</v>
      </c>
      <c r="AR26" s="391">
        <f t="shared" si="16"/>
        <v>2.3995383846470673</v>
      </c>
      <c r="AS26" s="391">
        <f t="shared" si="17"/>
        <v>3.636335031887576</v>
      </c>
      <c r="AT26" s="386">
        <f t="shared" si="18"/>
        <v>15.782136774790811</v>
      </c>
      <c r="AU26" s="387">
        <v>275.11919871438636</v>
      </c>
      <c r="AV26" s="391">
        <f t="shared" si="19"/>
        <v>30.257529072517553</v>
      </c>
      <c r="AW26" s="391">
        <f t="shared" si="20"/>
        <v>45.853199785731064</v>
      </c>
      <c r="AX26" s="387">
        <f t="shared" si="21"/>
        <v>199.00846985613776</v>
      </c>
      <c r="AY26" s="388">
        <v>790.93603667049854</v>
      </c>
      <c r="AZ26" s="391">
        <f t="shared" si="22"/>
        <v>52.192148499757884</v>
      </c>
      <c r="BA26" s="391">
        <f t="shared" si="23"/>
        <v>79.093603667049862</v>
      </c>
      <c r="BB26" s="391">
        <f t="shared" si="24"/>
        <v>343.27586983549133</v>
      </c>
      <c r="BC26" s="389">
        <f t="shared" si="25"/>
        <v>316.37441466819945</v>
      </c>
      <c r="BE26" s="390">
        <f t="shared" si="4"/>
        <v>24.688593719440213</v>
      </c>
      <c r="BF26" s="390">
        <f t="shared" si="26"/>
        <v>37.413862101332739</v>
      </c>
      <c r="BG26" s="390">
        <f t="shared" si="27"/>
        <v>167.97257428184008</v>
      </c>
      <c r="BH26" s="390">
        <f t="shared" si="28"/>
        <v>352.76722880594133</v>
      </c>
    </row>
    <row r="27" spans="1:60" ht="15">
      <c r="A27" s="25">
        <v>43</v>
      </c>
      <c r="B27" s="1">
        <v>3</v>
      </c>
      <c r="C27" s="122">
        <v>0</v>
      </c>
      <c r="D27" s="221" t="s">
        <v>432</v>
      </c>
      <c r="F27" s="315">
        <f>'(3) Eur Russ 1904 HHs '!BV29</f>
        <v>2299.6783402755564</v>
      </c>
      <c r="G27" s="1"/>
      <c r="H27" s="315">
        <f>'(7) Free professions'!V27</f>
        <v>1145.8716403116671</v>
      </c>
      <c r="I27" s="315">
        <f>'(7) Free professions'!W27</f>
        <v>1656.659295817356</v>
      </c>
      <c r="J27" s="315">
        <f>'(5) Servants'!P27</f>
        <v>35253.093079765356</v>
      </c>
      <c r="K27" s="315">
        <f>'(7) Free professions'!X27</f>
        <v>17186.496817348074</v>
      </c>
      <c r="L27" s="1"/>
      <c r="M27" s="341">
        <f t="shared" ref="M27:P27" si="61">M78+M129</f>
        <v>126.50242815373772</v>
      </c>
      <c r="N27" s="341">
        <f t="shared" si="61"/>
        <v>229.96783402755565</v>
      </c>
      <c r="O27" s="341">
        <f t="shared" si="61"/>
        <v>919.87133611022261</v>
      </c>
      <c r="P27" s="341">
        <f t="shared" si="61"/>
        <v>1023.3367419840404</v>
      </c>
      <c r="Q27" s="341"/>
      <c r="R27" s="370">
        <f t="shared" si="6"/>
        <v>5.5008748805530652E-2</v>
      </c>
      <c r="S27" s="370">
        <f t="shared" si="7"/>
        <v>0.1</v>
      </c>
      <c r="T27" s="370">
        <f t="shared" si="8"/>
        <v>0.4</v>
      </c>
      <c r="U27" s="370">
        <f t="shared" si="9"/>
        <v>0.44499125119446931</v>
      </c>
      <c r="V27" s="355"/>
      <c r="W27" s="341"/>
      <c r="X27" s="341"/>
      <c r="Y27" s="341">
        <f t="shared" ref="Y27:AA27" si="62">Y78+Y129</f>
        <v>1019.3692121579294</v>
      </c>
      <c r="Z27" s="341">
        <f t="shared" si="62"/>
        <v>1426.6914617898003</v>
      </c>
      <c r="AA27" s="341">
        <f t="shared" si="62"/>
        <v>34333.221743655129</v>
      </c>
      <c r="AB27" s="341">
        <f t="shared" si="11"/>
        <v>16163.160075364036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f t="shared" si="12"/>
        <v>0</v>
      </c>
      <c r="AM27" s="91">
        <f t="shared" si="13"/>
        <v>0</v>
      </c>
      <c r="AN27" s="384">
        <v>2.9399466056112864</v>
      </c>
      <c r="AO27" s="391">
        <f t="shared" si="14"/>
        <v>1.0433139134142442</v>
      </c>
      <c r="AP27" s="384">
        <f t="shared" si="15"/>
        <v>1.8966326921970422</v>
      </c>
      <c r="AQ27" s="386">
        <v>29.993294217589074</v>
      </c>
      <c r="AR27" s="391">
        <f t="shared" si="16"/>
        <v>2.7498226457762205</v>
      </c>
      <c r="AS27" s="391">
        <f t="shared" si="17"/>
        <v>4.9988823695981797</v>
      </c>
      <c r="AT27" s="386">
        <f t="shared" si="18"/>
        <v>22.244589202214677</v>
      </c>
      <c r="AU27" s="387">
        <v>378.2073158636951</v>
      </c>
      <c r="AV27" s="391">
        <f t="shared" si="19"/>
        <v>34.674518724599992</v>
      </c>
      <c r="AW27" s="391">
        <f t="shared" si="20"/>
        <v>63.034552643949191</v>
      </c>
      <c r="AX27" s="387">
        <f t="shared" si="21"/>
        <v>280.49824449514591</v>
      </c>
      <c r="AY27" s="388">
        <v>1087.3025105004278</v>
      </c>
      <c r="AZ27" s="391">
        <f t="shared" si="22"/>
        <v>59.81115067574089</v>
      </c>
      <c r="BA27" s="391">
        <f t="shared" si="23"/>
        <v>108.7302510500428</v>
      </c>
      <c r="BB27" s="391">
        <f t="shared" si="24"/>
        <v>483.840104574473</v>
      </c>
      <c r="BC27" s="389">
        <f t="shared" si="25"/>
        <v>434.92100420017118</v>
      </c>
      <c r="BE27" s="390">
        <f t="shared" si="4"/>
        <v>28.223622194206385</v>
      </c>
      <c r="BF27" s="390">
        <f t="shared" si="26"/>
        <v>51.307515271768438</v>
      </c>
      <c r="BG27" s="390">
        <f t="shared" si="27"/>
        <v>236.75380371220683</v>
      </c>
      <c r="BH27" s="390">
        <f t="shared" si="28"/>
        <v>484.95033191005143</v>
      </c>
    </row>
    <row r="28" spans="1:60" ht="15">
      <c r="A28" s="25">
        <v>50</v>
      </c>
      <c r="B28" s="1">
        <v>3</v>
      </c>
      <c r="C28" s="122">
        <v>0</v>
      </c>
      <c r="D28" s="221" t="s">
        <v>799</v>
      </c>
      <c r="F28" s="315">
        <f>'(3) Eur Russ 1904 HHs '!BV30</f>
        <v>2154.1292669294144</v>
      </c>
      <c r="G28" s="1"/>
      <c r="H28" s="315">
        <f>'(7) Free professions'!V28</f>
        <v>1263.5964890340952</v>
      </c>
      <c r="I28" s="315">
        <f>'(7) Free professions'!W28</f>
        <v>2200.0085408134196</v>
      </c>
      <c r="J28" s="315">
        <f>'(5) Servants'!P28</f>
        <v>29487.263949581386</v>
      </c>
      <c r="K28" s="315">
        <f>'(7) Free professions'!X28</f>
        <v>19683.910212655745</v>
      </c>
      <c r="L28" s="1"/>
      <c r="M28" s="341">
        <f t="shared" ref="M28:P28" si="63">M79+M130</f>
        <v>131.04718887897874</v>
      </c>
      <c r="N28" s="341">
        <f t="shared" si="63"/>
        <v>215.41292669294143</v>
      </c>
      <c r="O28" s="341">
        <f t="shared" si="63"/>
        <v>861.6517067717657</v>
      </c>
      <c r="P28" s="341">
        <f t="shared" si="63"/>
        <v>946.01744458572853</v>
      </c>
      <c r="Q28" s="341"/>
      <c r="R28" s="370">
        <f t="shared" si="6"/>
        <v>6.0835341170485495E-2</v>
      </c>
      <c r="S28" s="370">
        <f t="shared" si="7"/>
        <v>9.9999999999999992E-2</v>
      </c>
      <c r="T28" s="370">
        <f t="shared" si="8"/>
        <v>0.39999999999999997</v>
      </c>
      <c r="U28" s="370">
        <f t="shared" si="9"/>
        <v>0.43916465882951455</v>
      </c>
      <c r="V28" s="355"/>
      <c r="W28" s="341"/>
      <c r="X28" s="341"/>
      <c r="Y28" s="341">
        <f t="shared" ref="Y28:AA28" si="64">Y79+Y130</f>
        <v>1132.5493001551165</v>
      </c>
      <c r="Z28" s="341">
        <f t="shared" si="64"/>
        <v>1984.5956141204781</v>
      </c>
      <c r="AA28" s="341">
        <f t="shared" si="64"/>
        <v>28625.612242809621</v>
      </c>
      <c r="AB28" s="341">
        <f t="shared" si="11"/>
        <v>18737.892768070014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f t="shared" si="12"/>
        <v>0</v>
      </c>
      <c r="AM28" s="91">
        <f t="shared" si="13"/>
        <v>0</v>
      </c>
      <c r="AN28" s="384">
        <v>2.7538742768687428</v>
      </c>
      <c r="AO28" s="391">
        <f t="shared" si="14"/>
        <v>1.0416422159129139</v>
      </c>
      <c r="AP28" s="384">
        <f t="shared" si="15"/>
        <v>1.7122320609558288</v>
      </c>
      <c r="AQ28" s="386">
        <v>28.094986918036394</v>
      </c>
      <c r="AR28" s="391">
        <f t="shared" si="16"/>
        <v>2.8486135238984511</v>
      </c>
      <c r="AS28" s="391">
        <f t="shared" si="17"/>
        <v>4.6824978196727312</v>
      </c>
      <c r="AT28" s="386">
        <f t="shared" si="18"/>
        <v>20.563875574465214</v>
      </c>
      <c r="AU28" s="387">
        <v>354.27017500681495</v>
      </c>
      <c r="AV28" s="391">
        <f t="shared" si="19"/>
        <v>35.920244938445315</v>
      </c>
      <c r="AW28" s="391">
        <f t="shared" si="20"/>
        <v>59.045029167802483</v>
      </c>
      <c r="AX28" s="387">
        <f t="shared" si="21"/>
        <v>259.30490090056719</v>
      </c>
      <c r="AY28" s="388">
        <v>1018.48598512875</v>
      </c>
      <c r="AZ28" s="391">
        <f t="shared" si="22"/>
        <v>61.959942382665524</v>
      </c>
      <c r="BA28" s="391">
        <f t="shared" si="23"/>
        <v>101.848598512875</v>
      </c>
      <c r="BB28" s="391">
        <f t="shared" si="24"/>
        <v>447.28305018170954</v>
      </c>
      <c r="BC28" s="389">
        <f t="shared" si="25"/>
        <v>407.39439405149994</v>
      </c>
      <c r="BE28" s="390">
        <f t="shared" si="4"/>
        <v>29.276745818056561</v>
      </c>
      <c r="BF28" s="390">
        <f t="shared" si="26"/>
        <v>48.124569131635369</v>
      </c>
      <c r="BG28" s="390">
        <f t="shared" si="27"/>
        <v>218.86561792898658</v>
      </c>
      <c r="BH28" s="390">
        <f t="shared" si="28"/>
        <v>454.25731272026576</v>
      </c>
    </row>
    <row r="29" spans="1:60" ht="15">
      <c r="A29" s="25">
        <v>9</v>
      </c>
      <c r="B29" s="1">
        <v>4</v>
      </c>
      <c r="C29" s="122">
        <v>0</v>
      </c>
      <c r="D29" s="25" t="s">
        <v>560</v>
      </c>
      <c r="F29" s="315">
        <f>'(3) Eur Russ 1904 HHs '!BV31</f>
        <v>2545.3624996701287</v>
      </c>
      <c r="G29" s="1"/>
      <c r="H29" s="315">
        <f>'(7) Free professions'!V29</f>
        <v>1499.1310815302832</v>
      </c>
      <c r="I29" s="315">
        <f>'(7) Free professions'!W29</f>
        <v>1660.4136472924679</v>
      </c>
      <c r="J29" s="315">
        <f>'(5) Servants'!P29</f>
        <v>36143.771746358507</v>
      </c>
      <c r="K29" s="315">
        <f>'(7) Free professions'!X29</f>
        <v>13305.837405458351</v>
      </c>
      <c r="L29" s="1"/>
      <c r="M29" s="341">
        <f t="shared" ref="M29:P29" si="65">M80+M131</f>
        <v>133.4094954601787</v>
      </c>
      <c r="N29" s="341">
        <f t="shared" si="65"/>
        <v>254.53624996701291</v>
      </c>
      <c r="O29" s="341">
        <f t="shared" si="65"/>
        <v>1018.1449998680516</v>
      </c>
      <c r="P29" s="341">
        <f t="shared" si="65"/>
        <v>1139.2717543748856</v>
      </c>
      <c r="Q29" s="341"/>
      <c r="R29" s="370">
        <f t="shared" si="6"/>
        <v>5.2412768506437946E-2</v>
      </c>
      <c r="S29" s="370">
        <f t="shared" si="7"/>
        <v>9.9999999999999992E-2</v>
      </c>
      <c r="T29" s="370">
        <f t="shared" si="8"/>
        <v>0.39999999999999997</v>
      </c>
      <c r="U29" s="370">
        <f t="shared" si="9"/>
        <v>0.44758723149356194</v>
      </c>
      <c r="V29" s="355"/>
      <c r="W29" s="341"/>
      <c r="X29" s="341"/>
      <c r="Y29" s="341">
        <f t="shared" ref="Y29:AA29" si="66">Y80+Y131</f>
        <v>1365.7215860701044</v>
      </c>
      <c r="Z29" s="341">
        <f t="shared" si="66"/>
        <v>1405.8773973254551</v>
      </c>
      <c r="AA29" s="341">
        <f t="shared" si="66"/>
        <v>35125.626746490452</v>
      </c>
      <c r="AB29" s="341">
        <f t="shared" si="11"/>
        <v>12166.565651083465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f t="shared" si="12"/>
        <v>0</v>
      </c>
      <c r="AM29" s="91">
        <f t="shared" si="13"/>
        <v>0</v>
      </c>
      <c r="AN29" s="384">
        <v>3.2540332749573944</v>
      </c>
      <c r="AO29" s="391">
        <f t="shared" si="14"/>
        <v>1.1190197148435361</v>
      </c>
      <c r="AP29" s="384">
        <f t="shared" si="15"/>
        <v>2.1350135601138582</v>
      </c>
      <c r="AQ29" s="386">
        <v>33.197602032411346</v>
      </c>
      <c r="AR29" s="391">
        <f t="shared" si="16"/>
        <v>2.8999637171560502</v>
      </c>
      <c r="AS29" s="391">
        <f t="shared" si="17"/>
        <v>5.532933672068558</v>
      </c>
      <c r="AT29" s="386">
        <f t="shared" si="18"/>
        <v>24.764704643186736</v>
      </c>
      <c r="AU29" s="387">
        <v>418.61276946453029</v>
      </c>
      <c r="AV29" s="391">
        <f t="shared" si="19"/>
        <v>36.56775696630551</v>
      </c>
      <c r="AW29" s="391">
        <f t="shared" si="20"/>
        <v>69.768794910755062</v>
      </c>
      <c r="AX29" s="387">
        <f t="shared" si="21"/>
        <v>312.27621758746972</v>
      </c>
      <c r="AY29" s="388">
        <v>1203.4635399024344</v>
      </c>
      <c r="AZ29" s="391">
        <f t="shared" si="22"/>
        <v>63.076855922844643</v>
      </c>
      <c r="BA29" s="391">
        <f t="shared" si="23"/>
        <v>120.34635399024344</v>
      </c>
      <c r="BB29" s="391">
        <f t="shared" si="24"/>
        <v>538.65491402837256</v>
      </c>
      <c r="BC29" s="389">
        <f t="shared" si="25"/>
        <v>481.38541596097366</v>
      </c>
      <c r="BE29" s="390">
        <f t="shared" si="4"/>
        <v>29.74589913902895</v>
      </c>
      <c r="BF29" s="390">
        <f t="shared" si="26"/>
        <v>56.753153833831988</v>
      </c>
      <c r="BG29" s="390">
        <f t="shared" si="27"/>
        <v>263.57591811585667</v>
      </c>
      <c r="BH29" s="390">
        <f t="shared" si="28"/>
        <v>536.75958390707797</v>
      </c>
    </row>
    <row r="30" spans="1:60" ht="15">
      <c r="A30" s="25">
        <v>20</v>
      </c>
      <c r="B30" s="1">
        <v>4</v>
      </c>
      <c r="C30" s="122">
        <v>0</v>
      </c>
      <c r="D30" s="222" t="s">
        <v>826</v>
      </c>
      <c r="F30" s="315">
        <f>'(3) Eur Russ 1904 HHs '!BV32</f>
        <v>2299.9627428161389</v>
      </c>
      <c r="G30" s="1"/>
      <c r="H30" s="315">
        <f>'(7) Free professions'!V30</f>
        <v>1655.8058972435715</v>
      </c>
      <c r="I30" s="315">
        <f>'(7) Free professions'!W30</f>
        <v>2144.8029566345804</v>
      </c>
      <c r="J30" s="315">
        <f>'(5) Servants'!P30</f>
        <v>34111.11460924508</v>
      </c>
      <c r="K30" s="315">
        <f>'(7) Free professions'!X30</f>
        <v>16835.228202821236</v>
      </c>
      <c r="L30" s="1"/>
      <c r="M30" s="341">
        <f t="shared" ref="M30:P30" si="67">M81+M132</f>
        <v>141.21797936038914</v>
      </c>
      <c r="N30" s="341">
        <f t="shared" si="67"/>
        <v>229.99627428161389</v>
      </c>
      <c r="O30" s="341">
        <f t="shared" si="67"/>
        <v>919.98509712645557</v>
      </c>
      <c r="P30" s="341">
        <f t="shared" si="67"/>
        <v>1008.7633920476802</v>
      </c>
      <c r="Q30" s="341"/>
      <c r="R30" s="370">
        <f t="shared" si="6"/>
        <v>6.1400116067740249E-2</v>
      </c>
      <c r="S30" s="370">
        <f t="shared" si="7"/>
        <v>0.1</v>
      </c>
      <c r="T30" s="370">
        <f t="shared" si="8"/>
        <v>0.4</v>
      </c>
      <c r="U30" s="370">
        <f t="shared" si="9"/>
        <v>0.43859988393225974</v>
      </c>
      <c r="V30" s="355"/>
      <c r="W30" s="341"/>
      <c r="X30" s="341"/>
      <c r="Y30" s="341">
        <f t="shared" ref="Y30:AA30" si="68">Y81+Y132</f>
        <v>1514.5879178831824</v>
      </c>
      <c r="Z30" s="341">
        <f t="shared" si="68"/>
        <v>1914.8066823529662</v>
      </c>
      <c r="AA30" s="341">
        <f t="shared" si="68"/>
        <v>33191.129512118627</v>
      </c>
      <c r="AB30" s="341">
        <f t="shared" si="11"/>
        <v>15826.464810773557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f t="shared" si="12"/>
        <v>0</v>
      </c>
      <c r="AM30" s="91">
        <f t="shared" si="13"/>
        <v>0</v>
      </c>
      <c r="AN30" s="384">
        <v>2.9403101904958189</v>
      </c>
      <c r="AO30" s="391">
        <f t="shared" si="14"/>
        <v>1.1185579748643508</v>
      </c>
      <c r="AP30" s="384">
        <f t="shared" si="15"/>
        <v>1.8217522156314681</v>
      </c>
      <c r="AQ30" s="386">
        <v>29.997003505504054</v>
      </c>
      <c r="AR30" s="391">
        <f t="shared" si="16"/>
        <v>3.0696991615372666</v>
      </c>
      <c r="AS30" s="391">
        <f t="shared" si="17"/>
        <v>4.9995005842506757</v>
      </c>
      <c r="AT30" s="386">
        <f t="shared" si="18"/>
        <v>21.927803759716113</v>
      </c>
      <c r="AU30" s="387">
        <v>378.25408897957601</v>
      </c>
      <c r="AV30" s="391">
        <f t="shared" si="19"/>
        <v>38.708074944072195</v>
      </c>
      <c r="AW30" s="391">
        <f t="shared" si="20"/>
        <v>63.042348163262673</v>
      </c>
      <c r="AX30" s="387">
        <f t="shared" si="21"/>
        <v>276.50366587224119</v>
      </c>
      <c r="AY30" s="388">
        <v>1087.4369778261196</v>
      </c>
      <c r="AZ30" s="391">
        <f t="shared" si="22"/>
        <v>66.768756654876427</v>
      </c>
      <c r="BA30" s="391">
        <f t="shared" si="23"/>
        <v>108.74369778261196</v>
      </c>
      <c r="BB30" s="391">
        <f t="shared" si="24"/>
        <v>476.94973225818336</v>
      </c>
      <c r="BC30" s="389">
        <f t="shared" si="25"/>
        <v>434.97479113044778</v>
      </c>
      <c r="BE30" s="390">
        <f t="shared" si="4"/>
        <v>31.552890625038884</v>
      </c>
      <c r="BF30" s="390">
        <f t="shared" si="26"/>
        <v>51.388975535857114</v>
      </c>
      <c r="BG30" s="390">
        <f t="shared" si="27"/>
        <v>233.38219015753958</v>
      </c>
      <c r="BH30" s="390">
        <f t="shared" si="28"/>
        <v>485.01030599600779</v>
      </c>
    </row>
    <row r="31" spans="1:60" ht="15">
      <c r="A31" s="25">
        <v>29</v>
      </c>
      <c r="B31" s="1">
        <v>4</v>
      </c>
      <c r="C31" s="122">
        <v>0</v>
      </c>
      <c r="D31" s="221" t="s">
        <v>552</v>
      </c>
      <c r="F31" s="315">
        <f>'(3) Eur Russ 1904 HHs '!BV33</f>
        <v>2360.5501962524445</v>
      </c>
      <c r="G31" s="1"/>
      <c r="H31" s="315">
        <f>'(7) Free professions'!V31</f>
        <v>1706.5927708593695</v>
      </c>
      <c r="I31" s="315">
        <f>'(7) Free professions'!W31</f>
        <v>2747.7055410452003</v>
      </c>
      <c r="J31" s="315">
        <f>'(5) Servants'!P31</f>
        <v>28825.758704664331</v>
      </c>
      <c r="K31" s="315">
        <f>'(7) Free professions'!X31</f>
        <v>25844.430215343447</v>
      </c>
      <c r="L31" s="1"/>
      <c r="M31" s="341">
        <f t="shared" ref="M31:P31" si="69">M82+M133</f>
        <v>152.54444856113184</v>
      </c>
      <c r="N31" s="341">
        <f t="shared" si="69"/>
        <v>236.05501962524446</v>
      </c>
      <c r="O31" s="341">
        <f t="shared" si="69"/>
        <v>944.22007850097782</v>
      </c>
      <c r="P31" s="341">
        <f t="shared" si="69"/>
        <v>1027.7306495650905</v>
      </c>
      <c r="Q31" s="341"/>
      <c r="R31" s="370">
        <f t="shared" si="6"/>
        <v>6.4622412522007761E-2</v>
      </c>
      <c r="S31" s="370">
        <f t="shared" si="7"/>
        <v>0.1</v>
      </c>
      <c r="T31" s="370">
        <f t="shared" si="8"/>
        <v>0.4</v>
      </c>
      <c r="U31" s="370">
        <f t="shared" si="9"/>
        <v>0.43537758747799227</v>
      </c>
      <c r="V31" s="355"/>
      <c r="W31" s="341"/>
      <c r="X31" s="341"/>
      <c r="Y31" s="341">
        <f t="shared" ref="Y31:AA31" si="70">Y82+Y133</f>
        <v>1554.0483222982375</v>
      </c>
      <c r="Z31" s="341">
        <f t="shared" si="70"/>
        <v>2511.650521419956</v>
      </c>
      <c r="AA31" s="341">
        <f t="shared" si="70"/>
        <v>27881.538626163354</v>
      </c>
      <c r="AB31" s="341">
        <f t="shared" si="11"/>
        <v>24816.699565778355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f t="shared" si="12"/>
        <v>0</v>
      </c>
      <c r="AM31" s="91">
        <f t="shared" si="13"/>
        <v>0</v>
      </c>
      <c r="AN31" s="384">
        <v>3.0177661872555031</v>
      </c>
      <c r="AO31" s="391">
        <f t="shared" si="14"/>
        <v>1.1846219992780189</v>
      </c>
      <c r="AP31" s="384">
        <f t="shared" si="15"/>
        <v>1.8331441879774841</v>
      </c>
      <c r="AQ31" s="386">
        <v>30.787208502865489</v>
      </c>
      <c r="AR31" s="391">
        <f t="shared" si="16"/>
        <v>3.3159061471220639</v>
      </c>
      <c r="AS31" s="391">
        <f t="shared" si="17"/>
        <v>5.1312014171442479</v>
      </c>
      <c r="AT31" s="386">
        <f t="shared" si="18"/>
        <v>22.340100938599178</v>
      </c>
      <c r="AU31" s="387">
        <v>388.21835995514908</v>
      </c>
      <c r="AV31" s="391">
        <f t="shared" si="19"/>
        <v>41.812678342731566</v>
      </c>
      <c r="AW31" s="391">
        <f t="shared" si="20"/>
        <v>64.703059992524842</v>
      </c>
      <c r="AX31" s="387">
        <f t="shared" si="21"/>
        <v>281.70262161989268</v>
      </c>
      <c r="AY31" s="388">
        <v>1116.0831102318496</v>
      </c>
      <c r="AZ31" s="391">
        <f t="shared" si="22"/>
        <v>72.123983158248038</v>
      </c>
      <c r="BA31" s="391">
        <f t="shared" si="23"/>
        <v>111.60831102318497</v>
      </c>
      <c r="BB31" s="391">
        <f t="shared" si="24"/>
        <v>485.91757195767678</v>
      </c>
      <c r="BC31" s="389">
        <f t="shared" si="25"/>
        <v>446.43324409273976</v>
      </c>
      <c r="BE31" s="390">
        <f t="shared" si="4"/>
        <v>34.107258913752148</v>
      </c>
      <c r="BF31" s="390">
        <f t="shared" si="26"/>
        <v>52.779303004412895</v>
      </c>
      <c r="BG31" s="390">
        <f t="shared" si="27"/>
        <v>237.77035504892177</v>
      </c>
      <c r="BH31" s="390">
        <f t="shared" si="28"/>
        <v>497.78683440823806</v>
      </c>
    </row>
    <row r="32" spans="1:60" ht="15">
      <c r="A32" s="25">
        <v>30</v>
      </c>
      <c r="B32" s="1">
        <v>4</v>
      </c>
      <c r="C32" s="122">
        <v>0</v>
      </c>
      <c r="D32" s="221" t="s">
        <v>801</v>
      </c>
      <c r="F32" s="315">
        <f>'(3) Eur Russ 1904 HHs '!BV34</f>
        <v>2201.3937094642215</v>
      </c>
      <c r="G32" s="1"/>
      <c r="H32" s="315">
        <f>'(7) Free professions'!V32</f>
        <v>973.41395753024312</v>
      </c>
      <c r="I32" s="315">
        <f>'(7) Free professions'!W32</f>
        <v>832.60461246037471</v>
      </c>
      <c r="J32" s="315">
        <f>'(5) Servants'!P32</f>
        <v>17020.817194850115</v>
      </c>
      <c r="K32" s="315">
        <f>'(7) Free professions'!X32</f>
        <v>10365.815189820085</v>
      </c>
      <c r="L32" s="1"/>
      <c r="M32" s="341">
        <f t="shared" ref="M32:P32" si="71">M83+M134</f>
        <v>131.46091416600609</v>
      </c>
      <c r="N32" s="341">
        <f t="shared" si="71"/>
        <v>220.13937094642216</v>
      </c>
      <c r="O32" s="341">
        <f t="shared" si="71"/>
        <v>880.55748378568865</v>
      </c>
      <c r="P32" s="341">
        <f t="shared" si="71"/>
        <v>969.23594056610455</v>
      </c>
      <c r="Q32" s="341"/>
      <c r="R32" s="370">
        <f t="shared" si="6"/>
        <v>5.9717129925841952E-2</v>
      </c>
      <c r="S32" s="370">
        <f t="shared" si="7"/>
        <v>0.1</v>
      </c>
      <c r="T32" s="370">
        <f t="shared" si="8"/>
        <v>0.4</v>
      </c>
      <c r="U32" s="370">
        <f t="shared" si="9"/>
        <v>0.44028287007415801</v>
      </c>
      <c r="V32" s="355"/>
      <c r="W32" s="341"/>
      <c r="X32" s="341"/>
      <c r="Y32" s="341">
        <f t="shared" ref="Y32:AA32" si="72">Y83+Y134</f>
        <v>841.95304336423703</v>
      </c>
      <c r="Z32" s="341">
        <f t="shared" si="72"/>
        <v>612.46524151395261</v>
      </c>
      <c r="AA32" s="341">
        <f t="shared" si="72"/>
        <v>16140.259711064426</v>
      </c>
      <c r="AB32" s="341">
        <f t="shared" si="11"/>
        <v>9396.5792492539786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f t="shared" si="12"/>
        <v>0</v>
      </c>
      <c r="AM32" s="91">
        <f t="shared" si="13"/>
        <v>0</v>
      </c>
      <c r="AN32" s="384">
        <v>2.814297917411301</v>
      </c>
      <c r="AO32" s="391">
        <f t="shared" si="14"/>
        <v>1.0522465214727412</v>
      </c>
      <c r="AP32" s="384">
        <f t="shared" si="15"/>
        <v>1.7620513959385598</v>
      </c>
      <c r="AQ32" s="386">
        <v>28.711428055107302</v>
      </c>
      <c r="AR32" s="391">
        <f t="shared" si="16"/>
        <v>2.8576067992055108</v>
      </c>
      <c r="AS32" s="391">
        <f t="shared" si="17"/>
        <v>4.7852380091845506</v>
      </c>
      <c r="AT32" s="386">
        <f t="shared" si="18"/>
        <v>21.068583246717242</v>
      </c>
      <c r="AU32" s="387">
        <v>362.04333077117337</v>
      </c>
      <c r="AV32" s="391">
        <f t="shared" si="19"/>
        <v>36.033647704077893</v>
      </c>
      <c r="AW32" s="391">
        <f t="shared" si="20"/>
        <v>60.340555128528905</v>
      </c>
      <c r="AX32" s="387">
        <f t="shared" si="21"/>
        <v>265.66912793856659</v>
      </c>
      <c r="AY32" s="388">
        <v>1040.832913447143</v>
      </c>
      <c r="AZ32" s="391">
        <f t="shared" si="22"/>
        <v>62.15555432341565</v>
      </c>
      <c r="BA32" s="391">
        <f t="shared" si="23"/>
        <v>104.08329134471431</v>
      </c>
      <c r="BB32" s="391">
        <f t="shared" si="24"/>
        <v>458.26090240015583</v>
      </c>
      <c r="BC32" s="389">
        <f t="shared" si="25"/>
        <v>416.3331653788573</v>
      </c>
      <c r="BE32" s="390">
        <f t="shared" si="4"/>
        <v>29.361858817834296</v>
      </c>
      <c r="BF32" s="390">
        <f t="shared" si="26"/>
        <v>49.168235068055836</v>
      </c>
      <c r="BG32" s="390">
        <f t="shared" si="27"/>
        <v>224.23732698066488</v>
      </c>
      <c r="BH32" s="390">
        <f t="shared" si="28"/>
        <v>464.22431840683134</v>
      </c>
    </row>
    <row r="33" spans="1:60" ht="15">
      <c r="A33" s="25">
        <v>35</v>
      </c>
      <c r="B33" s="1">
        <v>4</v>
      </c>
      <c r="C33" s="122">
        <v>0</v>
      </c>
      <c r="D33" s="221" t="s">
        <v>634</v>
      </c>
      <c r="F33" s="315">
        <f>'(3) Eur Russ 1904 HHs '!BV35</f>
        <v>1953.2941376011438</v>
      </c>
      <c r="G33" s="1"/>
      <c r="H33" s="315">
        <f>'(7) Free professions'!V33</f>
        <v>1254.5599166043983</v>
      </c>
      <c r="I33" s="315">
        <f>'(7) Free professions'!W33</f>
        <v>1470.7130668413854</v>
      </c>
      <c r="J33" s="315">
        <f>'(5) Servants'!P33</f>
        <v>39933.259943903176</v>
      </c>
      <c r="K33" s="315">
        <f>'(7) Free professions'!X33</f>
        <v>13226.991479679324</v>
      </c>
      <c r="L33" s="1"/>
      <c r="M33" s="341">
        <f t="shared" ref="M33:P33" si="73">M84+M135</f>
        <v>100.51722494089616</v>
      </c>
      <c r="N33" s="341">
        <f t="shared" si="73"/>
        <v>195.32941376011439</v>
      </c>
      <c r="O33" s="341">
        <f t="shared" si="73"/>
        <v>781.31765504045757</v>
      </c>
      <c r="P33" s="341">
        <f t="shared" si="73"/>
        <v>876.1298438596757</v>
      </c>
      <c r="Q33" s="341"/>
      <c r="R33" s="370">
        <f t="shared" si="6"/>
        <v>5.1460362781993584E-2</v>
      </c>
      <c r="S33" s="370">
        <f t="shared" si="7"/>
        <v>0.1</v>
      </c>
      <c r="T33" s="370">
        <f t="shared" si="8"/>
        <v>0.4</v>
      </c>
      <c r="U33" s="370">
        <f t="shared" si="9"/>
        <v>0.44853963721800638</v>
      </c>
      <c r="V33" s="355"/>
      <c r="W33" s="341"/>
      <c r="X33" s="341"/>
      <c r="Y33" s="341">
        <f t="shared" ref="Y33:AA33" si="74">Y84+Y135</f>
        <v>1154.0426916635022</v>
      </c>
      <c r="Z33" s="341">
        <f t="shared" si="74"/>
        <v>1275.3836530812709</v>
      </c>
      <c r="AA33" s="341">
        <f t="shared" si="74"/>
        <v>39151.942288862716</v>
      </c>
      <c r="AB33" s="341">
        <f t="shared" si="11"/>
        <v>12350.861635819649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f t="shared" si="12"/>
        <v>0</v>
      </c>
      <c r="AM33" s="91">
        <f t="shared" si="13"/>
        <v>0</v>
      </c>
      <c r="AN33" s="384">
        <v>2.4971233450469463</v>
      </c>
      <c r="AO33" s="391">
        <f t="shared" si="14"/>
        <v>0.84842575897209127</v>
      </c>
      <c r="AP33" s="384">
        <f t="shared" si="15"/>
        <v>1.6486975860748552</v>
      </c>
      <c r="AQ33" s="386">
        <v>25.475617496811775</v>
      </c>
      <c r="AR33" s="391">
        <f t="shared" si="16"/>
        <v>2.1849741974687289</v>
      </c>
      <c r="AS33" s="391">
        <f t="shared" si="17"/>
        <v>4.2459362494686292</v>
      </c>
      <c r="AT33" s="386">
        <f t="shared" si="18"/>
        <v>19.044707049874418</v>
      </c>
      <c r="AU33" s="387">
        <v>321.24063610822191</v>
      </c>
      <c r="AV33" s="391">
        <f t="shared" si="19"/>
        <v>27.551932790745813</v>
      </c>
      <c r="AW33" s="391">
        <f t="shared" si="20"/>
        <v>53.540106018036987</v>
      </c>
      <c r="AX33" s="387">
        <f t="shared" si="21"/>
        <v>240.1485972994391</v>
      </c>
      <c r="AY33" s="388">
        <v>923.52986170448844</v>
      </c>
      <c r="AZ33" s="391">
        <f t="shared" si="22"/>
        <v>47.525181723317338</v>
      </c>
      <c r="BA33" s="391">
        <f t="shared" si="23"/>
        <v>92.352986170448844</v>
      </c>
      <c r="BB33" s="391">
        <f t="shared" si="24"/>
        <v>414.23974912892686</v>
      </c>
      <c r="BC33" s="389">
        <f t="shared" si="25"/>
        <v>369.41194468179538</v>
      </c>
      <c r="BE33" s="390">
        <f t="shared" si="4"/>
        <v>22.406710470392177</v>
      </c>
      <c r="BF33" s="390">
        <f t="shared" si="26"/>
        <v>43.541687736085066</v>
      </c>
      <c r="BG33" s="390">
        <f t="shared" si="27"/>
        <v>202.69679038143533</v>
      </c>
      <c r="BH33" s="390">
        <f t="shared" si="28"/>
        <v>411.90571035866219</v>
      </c>
    </row>
    <row r="34" spans="1:60" ht="15">
      <c r="A34" s="25">
        <v>38</v>
      </c>
      <c r="B34" s="1">
        <v>4</v>
      </c>
      <c r="C34" s="122">
        <v>0</v>
      </c>
      <c r="D34" s="221" t="s">
        <v>637</v>
      </c>
      <c r="F34" s="315">
        <f>'(3) Eur Russ 1904 HHs '!BV36</f>
        <v>3872.8438088182957</v>
      </c>
      <c r="G34" s="1"/>
      <c r="H34" s="315">
        <f>'(7) Free professions'!V34</f>
        <v>1735.0821540813706</v>
      </c>
      <c r="I34" s="315">
        <f>'(7) Free professions'!W34</f>
        <v>2142.7898356385513</v>
      </c>
      <c r="J34" s="315">
        <f>'(5) Servants'!P34</f>
        <v>35643.950388969184</v>
      </c>
      <c r="K34" s="315">
        <f>'(7) Free professions'!X34</f>
        <v>39593.569150615702</v>
      </c>
      <c r="L34" s="1"/>
      <c r="M34" s="341">
        <f t="shared" ref="M34:P34" si="75">M85+M136</f>
        <v>228.18160043375048</v>
      </c>
      <c r="N34" s="341">
        <f t="shared" si="75"/>
        <v>387.28438088182958</v>
      </c>
      <c r="O34" s="341">
        <f t="shared" si="75"/>
        <v>1549.1375235273183</v>
      </c>
      <c r="P34" s="341">
        <f t="shared" si="75"/>
        <v>1708.2403039753972</v>
      </c>
      <c r="Q34" s="341"/>
      <c r="R34" s="370">
        <f t="shared" si="6"/>
        <v>5.891835862685476E-2</v>
      </c>
      <c r="S34" s="370">
        <f t="shared" si="7"/>
        <v>0.1</v>
      </c>
      <c r="T34" s="370">
        <f t="shared" si="8"/>
        <v>0.4</v>
      </c>
      <c r="U34" s="370">
        <f t="shared" si="9"/>
        <v>0.44108164137314521</v>
      </c>
      <c r="V34" s="355"/>
      <c r="W34" s="341"/>
      <c r="X34" s="341"/>
      <c r="Y34" s="341">
        <f t="shared" ref="Y34:AA34" si="76">Y85+Y136</f>
        <v>1506.9005536476202</v>
      </c>
      <c r="Z34" s="341">
        <f t="shared" si="76"/>
        <v>1755.505454756722</v>
      </c>
      <c r="AA34" s="341">
        <f t="shared" si="76"/>
        <v>34094.812865441862</v>
      </c>
      <c r="AB34" s="341">
        <f t="shared" si="11"/>
        <v>37885.32884664031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f t="shared" si="12"/>
        <v>0</v>
      </c>
      <c r="AM34" s="91">
        <f t="shared" si="13"/>
        <v>0</v>
      </c>
      <c r="AN34" s="384">
        <v>4.9511072093820401</v>
      </c>
      <c r="AO34" s="391">
        <f t="shared" si="14"/>
        <v>1.8356035934609911</v>
      </c>
      <c r="AP34" s="384">
        <f t="shared" si="15"/>
        <v>3.1155036159210487</v>
      </c>
      <c r="AQ34" s="386">
        <v>50.511126613792769</v>
      </c>
      <c r="AR34" s="391">
        <f t="shared" si="16"/>
        <v>4.9600544541298506</v>
      </c>
      <c r="AS34" s="391">
        <f t="shared" si="17"/>
        <v>8.4185211022987954</v>
      </c>
      <c r="AT34" s="386">
        <f t="shared" si="18"/>
        <v>37.132551057364118</v>
      </c>
      <c r="AU34" s="387">
        <v>636.93162475800273</v>
      </c>
      <c r="AV34" s="391">
        <f t="shared" si="19"/>
        <v>62.544943147128819</v>
      </c>
      <c r="AW34" s="391">
        <f t="shared" si="20"/>
        <v>106.15527079300047</v>
      </c>
      <c r="AX34" s="387">
        <f t="shared" si="21"/>
        <v>468.23141081787344</v>
      </c>
      <c r="AY34" s="388">
        <v>1831.1051255975215</v>
      </c>
      <c r="AZ34" s="391">
        <f t="shared" si="22"/>
        <v>107.8857084734267</v>
      </c>
      <c r="BA34" s="391">
        <f t="shared" si="23"/>
        <v>183.11051255975215</v>
      </c>
      <c r="BB34" s="391">
        <f t="shared" si="24"/>
        <v>807.66685432533393</v>
      </c>
      <c r="BC34" s="389">
        <f t="shared" si="25"/>
        <v>732.44205023900872</v>
      </c>
      <c r="BE34" s="390">
        <f t="shared" si="4"/>
        <v>50.95529076560409</v>
      </c>
      <c r="BF34" s="390">
        <f t="shared" si="26"/>
        <v>86.484572810857145</v>
      </c>
      <c r="BG34" s="390">
        <f t="shared" si="27"/>
        <v>395.20948777482579</v>
      </c>
      <c r="BH34" s="390">
        <f t="shared" si="28"/>
        <v>816.69547328830959</v>
      </c>
    </row>
    <row r="35" spans="1:60" ht="15">
      <c r="A35" s="25">
        <v>39</v>
      </c>
      <c r="B35" s="1">
        <v>4</v>
      </c>
      <c r="C35" s="122">
        <v>0</v>
      </c>
      <c r="D35" s="221" t="s">
        <v>638</v>
      </c>
      <c r="F35" s="315">
        <f>'(3) Eur Russ 1904 HHs '!BV37</f>
        <v>2666.7076597349951</v>
      </c>
      <c r="G35" s="1"/>
      <c r="H35" s="315">
        <f>'(7) Free professions'!V35</f>
        <v>799.91429100136747</v>
      </c>
      <c r="I35" s="315">
        <f>'(7) Free professions'!W35</f>
        <v>751.06851767704291</v>
      </c>
      <c r="J35" s="315">
        <f>'(5) Servants'!P35</f>
        <v>22627.396686025975</v>
      </c>
      <c r="K35" s="315">
        <f>'(7) Free professions'!X35</f>
        <v>11842.15920121648</v>
      </c>
      <c r="L35" s="1"/>
      <c r="M35" s="341">
        <f t="shared" ref="M35:P35" si="77">M86+M137</f>
        <v>130.5183517032269</v>
      </c>
      <c r="N35" s="341">
        <f t="shared" si="77"/>
        <v>266.67076597349956</v>
      </c>
      <c r="O35" s="341">
        <f t="shared" si="77"/>
        <v>1066.6830638939982</v>
      </c>
      <c r="P35" s="341">
        <f t="shared" si="77"/>
        <v>1202.8354781642706</v>
      </c>
      <c r="Q35" s="341"/>
      <c r="R35" s="370">
        <f t="shared" si="6"/>
        <v>4.8943629507629344E-2</v>
      </c>
      <c r="S35" s="370">
        <f t="shared" si="7"/>
        <v>0.10000000000000002</v>
      </c>
      <c r="T35" s="370">
        <f t="shared" si="8"/>
        <v>0.40000000000000008</v>
      </c>
      <c r="U35" s="370">
        <f t="shared" si="9"/>
        <v>0.45105637049237063</v>
      </c>
      <c r="V35" s="355"/>
      <c r="W35" s="341"/>
      <c r="X35" s="341"/>
      <c r="Y35" s="341">
        <f t="shared" ref="Y35:AA35" si="78">Y86+Y137</f>
        <v>669.39593929814055</v>
      </c>
      <c r="Z35" s="341">
        <f t="shared" si="78"/>
        <v>484.39775170354335</v>
      </c>
      <c r="AA35" s="341">
        <f t="shared" si="78"/>
        <v>21560.713622131978</v>
      </c>
      <c r="AB35" s="341">
        <f t="shared" si="11"/>
        <v>10639.32372305221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f t="shared" si="12"/>
        <v>0</v>
      </c>
      <c r="AM35" s="91">
        <f t="shared" si="13"/>
        <v>0</v>
      </c>
      <c r="AN35" s="384">
        <v>3.4091629229573464</v>
      </c>
      <c r="AO35" s="391">
        <f t="shared" si="14"/>
        <v>1.1202681684604991</v>
      </c>
      <c r="AP35" s="384">
        <f t="shared" si="15"/>
        <v>2.2888947544968472</v>
      </c>
      <c r="AQ35" s="386">
        <v>34.780232535105853</v>
      </c>
      <c r="AR35" s="391">
        <f t="shared" si="16"/>
        <v>2.8371180256456947</v>
      </c>
      <c r="AS35" s="391">
        <f t="shared" si="17"/>
        <v>5.7967054225176442</v>
      </c>
      <c r="AT35" s="386">
        <f t="shared" si="18"/>
        <v>26.146409086942516</v>
      </c>
      <c r="AU35" s="387">
        <v>438.56931141973445</v>
      </c>
      <c r="AV35" s="391">
        <f t="shared" si="19"/>
        <v>35.775289819239326</v>
      </c>
      <c r="AW35" s="391">
        <f t="shared" si="20"/>
        <v>73.094885236622432</v>
      </c>
      <c r="AX35" s="387">
        <f t="shared" si="21"/>
        <v>329.6991363638727</v>
      </c>
      <c r="AY35" s="388">
        <v>1260.8363015034311</v>
      </c>
      <c r="AZ35" s="391">
        <f t="shared" si="22"/>
        <v>61.709904810553574</v>
      </c>
      <c r="BA35" s="391">
        <f t="shared" si="23"/>
        <v>126.08363015034313</v>
      </c>
      <c r="BB35" s="391">
        <f t="shared" si="24"/>
        <v>568.70824594116186</v>
      </c>
      <c r="BC35" s="389">
        <f t="shared" si="25"/>
        <v>504.33452060137256</v>
      </c>
      <c r="BE35" s="390">
        <f t="shared" si="4"/>
        <v>29.075770879327798</v>
      </c>
      <c r="BF35" s="390">
        <f t="shared" si="26"/>
        <v>59.406650409519571</v>
      </c>
      <c r="BG35" s="390">
        <f t="shared" si="27"/>
        <v>278.28168677229371</v>
      </c>
      <c r="BH35" s="390">
        <f t="shared" si="28"/>
        <v>562.34854329262566</v>
      </c>
    </row>
    <row r="36" spans="1:60" ht="15">
      <c r="A36" s="25">
        <v>42</v>
      </c>
      <c r="B36" s="1">
        <v>4</v>
      </c>
      <c r="C36" s="122">
        <v>0</v>
      </c>
      <c r="D36" s="221" t="s">
        <v>687</v>
      </c>
      <c r="F36" s="315">
        <f>'(3) Eur Russ 1904 HHs '!BV38</f>
        <v>2936.4035360906887</v>
      </c>
      <c r="G36" s="1"/>
      <c r="H36" s="315">
        <f>'(7) Free professions'!V36</f>
        <v>1522.1016954425327</v>
      </c>
      <c r="I36" s="315">
        <f>'(7) Free professions'!W36</f>
        <v>2257.1236075081974</v>
      </c>
      <c r="J36" s="315">
        <f>'(5) Servants'!P36</f>
        <v>36038.200955756227</v>
      </c>
      <c r="K36" s="315">
        <f>'(7) Free professions'!X36</f>
        <v>19817.753191501655</v>
      </c>
      <c r="L36" s="1"/>
      <c r="M36" s="341">
        <f t="shared" ref="M36:P36" si="79">M87+M138</f>
        <v>159.09361771348821</v>
      </c>
      <c r="N36" s="341">
        <f t="shared" si="79"/>
        <v>293.64035360906888</v>
      </c>
      <c r="O36" s="341">
        <f t="shared" si="79"/>
        <v>1174.5614144362755</v>
      </c>
      <c r="P36" s="341">
        <f t="shared" si="79"/>
        <v>1309.108150331856</v>
      </c>
      <c r="Q36" s="341"/>
      <c r="R36" s="370">
        <f t="shared" si="6"/>
        <v>5.4179752802400498E-2</v>
      </c>
      <c r="S36" s="370">
        <f t="shared" si="7"/>
        <v>0.1</v>
      </c>
      <c r="T36" s="370">
        <f t="shared" si="8"/>
        <v>0.4</v>
      </c>
      <c r="U36" s="370">
        <f t="shared" si="9"/>
        <v>0.44582024719759944</v>
      </c>
      <c r="V36" s="355"/>
      <c r="W36" s="341"/>
      <c r="X36" s="341"/>
      <c r="Y36" s="341">
        <f t="shared" ref="Y36:AA36" si="80">Y87+Y138</f>
        <v>1363.0080777290445</v>
      </c>
      <c r="Z36" s="341">
        <f t="shared" si="80"/>
        <v>1963.4832538991286</v>
      </c>
      <c r="AA36" s="341">
        <f t="shared" si="80"/>
        <v>34863.63954131995</v>
      </c>
      <c r="AB36" s="341">
        <f t="shared" si="11"/>
        <v>18508.645041169802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f t="shared" si="12"/>
        <v>0</v>
      </c>
      <c r="AM36" s="91">
        <f t="shared" si="13"/>
        <v>0</v>
      </c>
      <c r="AN36" s="384">
        <v>3.7539465661099252</v>
      </c>
      <c r="AO36" s="391">
        <f t="shared" si="14"/>
        <v>1.3191608709213685</v>
      </c>
      <c r="AP36" s="384">
        <f t="shared" si="15"/>
        <v>2.4347856951885567</v>
      </c>
      <c r="AQ36" s="386">
        <v>38.297710448055014</v>
      </c>
      <c r="AR36" s="391">
        <f t="shared" si="16"/>
        <v>3.4582674749558859</v>
      </c>
      <c r="AS36" s="391">
        <f t="shared" si="17"/>
        <v>6.3829517413425032</v>
      </c>
      <c r="AT36" s="386">
        <f t="shared" si="18"/>
        <v>28.456491231756623</v>
      </c>
      <c r="AU36" s="387">
        <v>482.92375513022824</v>
      </c>
      <c r="AV36" s="391">
        <f t="shared" si="19"/>
        <v>43.607816125604593</v>
      </c>
      <c r="AW36" s="391">
        <f t="shared" si="20"/>
        <v>80.487292521704717</v>
      </c>
      <c r="AX36" s="387">
        <f t="shared" si="21"/>
        <v>358.82864648291894</v>
      </c>
      <c r="AY36" s="388">
        <v>1388.3502230364841</v>
      </c>
      <c r="AZ36" s="391">
        <f t="shared" si="22"/>
        <v>75.2204718872743</v>
      </c>
      <c r="BA36" s="391">
        <f t="shared" si="23"/>
        <v>138.8350223036484</v>
      </c>
      <c r="BB36" s="391">
        <f t="shared" si="24"/>
        <v>618.95463963096768</v>
      </c>
      <c r="BC36" s="389">
        <f t="shared" si="25"/>
        <v>555.34008921459372</v>
      </c>
      <c r="BE36" s="390">
        <f t="shared" si="4"/>
        <v>35.487901354732088</v>
      </c>
      <c r="BF36" s="390">
        <f t="shared" si="26"/>
        <v>65.500301347184717</v>
      </c>
      <c r="BG36" s="390">
        <f t="shared" si="27"/>
        <v>302.86837298621276</v>
      </c>
      <c r="BH36" s="390">
        <f t="shared" si="28"/>
        <v>619.22132522168181</v>
      </c>
    </row>
    <row r="37" spans="1:60" ht="15">
      <c r="A37" s="25">
        <v>44</v>
      </c>
      <c r="B37" s="1">
        <v>4</v>
      </c>
      <c r="C37" s="122">
        <v>0</v>
      </c>
      <c r="D37" s="221" t="s">
        <v>433</v>
      </c>
      <c r="F37" s="315">
        <f>'(3) Eur Russ 1904 HHs '!BV39</f>
        <v>1784.7791186008924</v>
      </c>
      <c r="G37" s="1"/>
      <c r="H37" s="315">
        <f>'(7) Free professions'!V37</f>
        <v>1127.0482546828423</v>
      </c>
      <c r="I37" s="315">
        <f>'(7) Free professions'!W37</f>
        <v>1978.1345997285441</v>
      </c>
      <c r="J37" s="315">
        <f>'(5) Servants'!P37</f>
        <v>22121.09241391152</v>
      </c>
      <c r="K37" s="315">
        <f>'(7) Free professions'!X37</f>
        <v>18482.015463302323</v>
      </c>
      <c r="L37" s="1"/>
      <c r="M37" s="341">
        <f t="shared" ref="M37:P37" si="81">M88+M139</f>
        <v>104.50463022113546</v>
      </c>
      <c r="N37" s="341">
        <f t="shared" si="81"/>
        <v>178.47791186008925</v>
      </c>
      <c r="O37" s="341">
        <f t="shared" si="81"/>
        <v>713.911647440357</v>
      </c>
      <c r="P37" s="341">
        <f t="shared" si="81"/>
        <v>787.88492907931072</v>
      </c>
      <c r="Q37" s="341"/>
      <c r="R37" s="370">
        <f t="shared" si="6"/>
        <v>5.8553256888761541E-2</v>
      </c>
      <c r="S37" s="370">
        <f t="shared" si="7"/>
        <v>0.1</v>
      </c>
      <c r="T37" s="370">
        <f t="shared" si="8"/>
        <v>0.4</v>
      </c>
      <c r="U37" s="370">
        <f t="shared" si="9"/>
        <v>0.44144674311123844</v>
      </c>
      <c r="V37" s="355"/>
      <c r="W37" s="341"/>
      <c r="X37" s="341"/>
      <c r="Y37" s="341">
        <f t="shared" ref="Y37:AA37" si="82">Y88+Y139</f>
        <v>1022.5436244617068</v>
      </c>
      <c r="Z37" s="341">
        <f t="shared" si="82"/>
        <v>1799.6566878684548</v>
      </c>
      <c r="AA37" s="341">
        <f t="shared" si="82"/>
        <v>21407.180766471163</v>
      </c>
      <c r="AB37" s="341">
        <f t="shared" si="11"/>
        <v>17694.130534223012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f t="shared" si="12"/>
        <v>0</v>
      </c>
      <c r="AM37" s="91">
        <f t="shared" si="13"/>
        <v>0</v>
      </c>
      <c r="AN37" s="384">
        <v>2.2816909737332489</v>
      </c>
      <c r="AO37" s="391">
        <f t="shared" si="14"/>
        <v>0.84262184421417041</v>
      </c>
      <c r="AP37" s="384">
        <f t="shared" si="15"/>
        <v>1.4390691295190785</v>
      </c>
      <c r="AQ37" s="386">
        <v>23.277779452926247</v>
      </c>
      <c r="AR37" s="391">
        <f t="shared" si="16"/>
        <v>2.2716496668452097</v>
      </c>
      <c r="AS37" s="391">
        <f t="shared" si="17"/>
        <v>3.8796299088210415</v>
      </c>
      <c r="AT37" s="386">
        <f t="shared" si="18"/>
        <v>17.126499877259995</v>
      </c>
      <c r="AU37" s="387">
        <v>293.52649369856306</v>
      </c>
      <c r="AV37" s="391">
        <f t="shared" si="19"/>
        <v>28.644886981982349</v>
      </c>
      <c r="AW37" s="391">
        <f t="shared" si="20"/>
        <v>48.921082283093853</v>
      </c>
      <c r="AX37" s="387">
        <f t="shared" si="21"/>
        <v>215.96052443348688</v>
      </c>
      <c r="AY37" s="388">
        <v>843.85489151102831</v>
      </c>
      <c r="AZ37" s="391">
        <f t="shared" si="22"/>
        <v>49.410452239483241</v>
      </c>
      <c r="BA37" s="391">
        <f t="shared" si="23"/>
        <v>84.385489151102831</v>
      </c>
      <c r="BB37" s="391">
        <f t="shared" si="24"/>
        <v>372.51699351603088</v>
      </c>
      <c r="BC37" s="389">
        <f t="shared" si="25"/>
        <v>337.54195660441133</v>
      </c>
      <c r="BE37" s="390">
        <f t="shared" si="4"/>
        <v>23.335019488610492</v>
      </c>
      <c r="BF37" s="390">
        <f t="shared" si="26"/>
        <v>39.852641387552438</v>
      </c>
      <c r="BG37" s="390">
        <f t="shared" si="27"/>
        <v>182.28091125253297</v>
      </c>
      <c r="BH37" s="390">
        <f t="shared" si="28"/>
        <v>376.36969083594568</v>
      </c>
    </row>
    <row r="38" spans="1:60" ht="15">
      <c r="A38" s="25">
        <v>33</v>
      </c>
      <c r="B38" s="1">
        <v>5</v>
      </c>
      <c r="C38" s="122">
        <v>0</v>
      </c>
      <c r="D38" s="221" t="s">
        <v>483</v>
      </c>
      <c r="F38" s="315">
        <f>'(3) Eur Russ 1904 HHs '!BV40</f>
        <v>2816.454947621397</v>
      </c>
      <c r="G38" s="1"/>
      <c r="H38" s="315">
        <f>'(7) Free professions'!V38</f>
        <v>1995.1203424890909</v>
      </c>
      <c r="I38" s="315">
        <f>'(7) Free professions'!W38</f>
        <v>2535.8966779312914</v>
      </c>
      <c r="J38" s="315">
        <f>'(5) Servants'!P38</f>
        <v>22244.816432682128</v>
      </c>
      <c r="K38" s="315">
        <f>'(7) Free professions'!X38</f>
        <v>48082.789636733505</v>
      </c>
      <c r="L38" s="1"/>
      <c r="M38" s="341">
        <f t="shared" ref="M38:P38" si="83">M89+M140</f>
        <v>180.47694654467711</v>
      </c>
      <c r="N38" s="341">
        <f t="shared" si="83"/>
        <v>281.64549476213972</v>
      </c>
      <c r="O38" s="341">
        <f t="shared" si="83"/>
        <v>1126.5819790485589</v>
      </c>
      <c r="P38" s="341">
        <f t="shared" si="83"/>
        <v>1227.7505272660212</v>
      </c>
      <c r="Q38" s="341"/>
      <c r="R38" s="370">
        <f t="shared" si="6"/>
        <v>6.4079472209238333E-2</v>
      </c>
      <c r="S38" s="370">
        <f t="shared" si="7"/>
        <v>0.1</v>
      </c>
      <c r="T38" s="370">
        <f t="shared" si="8"/>
        <v>0.4</v>
      </c>
      <c r="U38" s="370">
        <f t="shared" si="9"/>
        <v>0.43592052779076162</v>
      </c>
      <c r="V38" s="355"/>
      <c r="W38" s="341"/>
      <c r="X38" s="341"/>
      <c r="Y38" s="341">
        <f t="shared" ref="Y38:AA38" si="84">Y89+Y140</f>
        <v>1814.6433959444139</v>
      </c>
      <c r="Z38" s="341">
        <f t="shared" si="84"/>
        <v>2254.2511831691518</v>
      </c>
      <c r="AA38" s="341">
        <f t="shared" si="84"/>
        <v>21118.23445363357</v>
      </c>
      <c r="AB38" s="341">
        <f t="shared" si="11"/>
        <v>46855.039109467485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f t="shared" si="12"/>
        <v>0</v>
      </c>
      <c r="AM38" s="91">
        <f t="shared" si="13"/>
        <v>0</v>
      </c>
      <c r="AN38" s="384">
        <v>3.6006023182026703</v>
      </c>
      <c r="AO38" s="391">
        <f t="shared" si="14"/>
        <v>1.4061764892293236</v>
      </c>
      <c r="AP38" s="384">
        <f t="shared" si="15"/>
        <v>2.1944258289733467</v>
      </c>
      <c r="AQ38" s="386">
        <v>36.733294572175211</v>
      </c>
      <c r="AR38" s="391">
        <f t="shared" si="16"/>
        <v>3.9230835478191115</v>
      </c>
      <c r="AS38" s="391">
        <f t="shared" si="17"/>
        <v>6.122215762029203</v>
      </c>
      <c r="AT38" s="386">
        <f t="shared" si="18"/>
        <v>26.687995262326897</v>
      </c>
      <c r="AU38" s="387">
        <v>463.19689468540008</v>
      </c>
      <c r="AV38" s="391">
        <f t="shared" si="19"/>
        <v>49.469020900664319</v>
      </c>
      <c r="AW38" s="391">
        <f t="shared" si="20"/>
        <v>77.199482447566695</v>
      </c>
      <c r="AX38" s="387">
        <f t="shared" si="21"/>
        <v>336.52839133716907</v>
      </c>
      <c r="AY38" s="388">
        <v>1331.6377693469751</v>
      </c>
      <c r="AZ38" s="391">
        <f t="shared" si="22"/>
        <v>85.330645433641621</v>
      </c>
      <c r="BA38" s="391">
        <f t="shared" si="23"/>
        <v>133.16377693469752</v>
      </c>
      <c r="BB38" s="391">
        <f t="shared" si="24"/>
        <v>580.48823923984594</v>
      </c>
      <c r="BC38" s="389">
        <f t="shared" si="25"/>
        <v>532.65510773879009</v>
      </c>
      <c r="BE38" s="390">
        <f t="shared" si="4"/>
        <v>40.348020173322723</v>
      </c>
      <c r="BF38" s="390">
        <f t="shared" si="26"/>
        <v>62.965593788872923</v>
      </c>
      <c r="BG38" s="390">
        <f t="shared" si="27"/>
        <v>284.04590142667928</v>
      </c>
      <c r="BH38" s="390">
        <f t="shared" si="28"/>
        <v>593.92687130976879</v>
      </c>
    </row>
    <row r="39" spans="1:60" ht="15">
      <c r="A39" s="25">
        <v>46</v>
      </c>
      <c r="B39" s="1">
        <v>5</v>
      </c>
      <c r="C39" s="122">
        <v>0</v>
      </c>
      <c r="D39" s="221" t="s">
        <v>435</v>
      </c>
      <c r="F39" s="315">
        <f>'(3) Eur Russ 1904 HHs '!BV41</f>
        <v>3248.734416763285</v>
      </c>
      <c r="G39" s="1"/>
      <c r="H39" s="315">
        <f>'(7) Free professions'!V39</f>
        <v>2999.821329051259</v>
      </c>
      <c r="I39" s="315">
        <f>'(7) Free professions'!W39</f>
        <v>2789.8309278127485</v>
      </c>
      <c r="J39" s="315">
        <f>'(5) Servants'!P39</f>
        <v>38791.840247455119</v>
      </c>
      <c r="K39" s="315">
        <f>'(7) Free professions'!X39</f>
        <v>27759.890245945346</v>
      </c>
      <c r="L39" s="1"/>
      <c r="M39" s="341">
        <f t="shared" ref="M39:P39" si="85">M90+M141</f>
        <v>201.82555814165738</v>
      </c>
      <c r="N39" s="341">
        <f t="shared" si="85"/>
        <v>324.87344167632853</v>
      </c>
      <c r="O39" s="341">
        <f t="shared" si="85"/>
        <v>1299.4937667053141</v>
      </c>
      <c r="P39" s="341">
        <f t="shared" si="85"/>
        <v>1422.5416502399851</v>
      </c>
      <c r="Q39" s="341"/>
      <c r="R39" s="370">
        <f t="shared" si="6"/>
        <v>6.2124363598405882E-2</v>
      </c>
      <c r="S39" s="370">
        <f t="shared" si="7"/>
        <v>0.1</v>
      </c>
      <c r="T39" s="370">
        <f t="shared" si="8"/>
        <v>0.4</v>
      </c>
      <c r="U39" s="370">
        <f t="shared" si="9"/>
        <v>0.4378756364015941</v>
      </c>
      <c r="V39" s="355"/>
      <c r="W39" s="341"/>
      <c r="X39" s="341"/>
      <c r="Y39" s="341">
        <f t="shared" ref="Y39:AA39" si="86">Y90+Y141</f>
        <v>2797.9957709096016</v>
      </c>
      <c r="Z39" s="341">
        <f t="shared" si="86"/>
        <v>2464.9574861364199</v>
      </c>
      <c r="AA39" s="341">
        <f t="shared" si="86"/>
        <v>37492.346480749809</v>
      </c>
      <c r="AB39" s="341">
        <f t="shared" si="11"/>
        <v>26337.348595705364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f t="shared" si="12"/>
        <v>0</v>
      </c>
      <c r="AM39" s="91">
        <f t="shared" si="13"/>
        <v>0</v>
      </c>
      <c r="AN39" s="384">
        <v>4.1532354998618333</v>
      </c>
      <c r="AO39" s="391">
        <f t="shared" si="14"/>
        <v>1.5914764849430723</v>
      </c>
      <c r="AP39" s="384">
        <f t="shared" si="15"/>
        <v>2.5617590149187608</v>
      </c>
      <c r="AQ39" s="386">
        <v>42.371250574596964</v>
      </c>
      <c r="AR39" s="391">
        <f t="shared" si="16"/>
        <v>4.3871449613590432</v>
      </c>
      <c r="AS39" s="391">
        <f t="shared" si="17"/>
        <v>7.0618750957661609</v>
      </c>
      <c r="AT39" s="386">
        <f t="shared" si="18"/>
        <v>30.92223051747176</v>
      </c>
      <c r="AU39" s="387">
        <v>534.28999273473266</v>
      </c>
      <c r="AV39" s="391">
        <f t="shared" si="19"/>
        <v>55.32070962607029</v>
      </c>
      <c r="AW39" s="391">
        <f t="shared" si="20"/>
        <v>89.048332122455449</v>
      </c>
      <c r="AX39" s="387">
        <f t="shared" si="21"/>
        <v>389.92095098620689</v>
      </c>
      <c r="AY39" s="388">
        <v>1536.0222451252043</v>
      </c>
      <c r="AZ39" s="391">
        <f t="shared" si="22"/>
        <v>95.424404451397919</v>
      </c>
      <c r="BA39" s="391">
        <f t="shared" si="23"/>
        <v>153.60222451252045</v>
      </c>
      <c r="BB39" s="391">
        <f t="shared" si="24"/>
        <v>672.58671811120428</v>
      </c>
      <c r="BC39" s="389">
        <f t="shared" si="25"/>
        <v>614.40889805008169</v>
      </c>
      <c r="BE39" s="390">
        <f t="shared" si="4"/>
        <v>45.10182261788708</v>
      </c>
      <c r="BF39" s="390">
        <f t="shared" si="26"/>
        <v>72.599250930667694</v>
      </c>
      <c r="BG39" s="390">
        <f t="shared" si="27"/>
        <v>329.11175062510222</v>
      </c>
      <c r="BH39" s="390">
        <f t="shared" si="28"/>
        <v>685.08486865523241</v>
      </c>
    </row>
    <row r="40" spans="1:60" ht="15">
      <c r="A40" s="25">
        <v>48</v>
      </c>
      <c r="B40" s="1">
        <v>5</v>
      </c>
      <c r="C40" s="122">
        <v>0</v>
      </c>
      <c r="D40" s="221" t="s">
        <v>628</v>
      </c>
      <c r="F40" s="315">
        <f>'(3) Eur Russ 1904 HHs '!BV42</f>
        <v>2557.8755955913139</v>
      </c>
      <c r="G40" s="1"/>
      <c r="H40" s="315">
        <f>'(7) Free professions'!V40</f>
        <v>1624.9155629226734</v>
      </c>
      <c r="I40" s="315">
        <f>'(7) Free professions'!W40</f>
        <v>2764.5944985814817</v>
      </c>
      <c r="J40" s="315">
        <f>'(5) Servants'!P40</f>
        <v>21570.441405868529</v>
      </c>
      <c r="K40" s="315">
        <f>'(7) Free professions'!X40</f>
        <v>52265.360711393703</v>
      </c>
      <c r="L40" s="1"/>
      <c r="M40" s="341">
        <f t="shared" ref="M40:P40" si="87">M91+M142</f>
        <v>156.33554174402369</v>
      </c>
      <c r="N40" s="341">
        <f t="shared" si="87"/>
        <v>255.78755955913141</v>
      </c>
      <c r="O40" s="341">
        <f t="shared" si="87"/>
        <v>1023.1502382365256</v>
      </c>
      <c r="P40" s="341">
        <f t="shared" si="87"/>
        <v>1122.602256051633</v>
      </c>
      <c r="Q40" s="341"/>
      <c r="R40" s="370">
        <f t="shared" si="6"/>
        <v>6.1119290560291306E-2</v>
      </c>
      <c r="S40" s="370">
        <f t="shared" si="7"/>
        <v>0.1</v>
      </c>
      <c r="T40" s="370">
        <f t="shared" si="8"/>
        <v>0.4</v>
      </c>
      <c r="U40" s="370">
        <f t="shared" si="9"/>
        <v>0.43888070943970864</v>
      </c>
      <c r="V40" s="355"/>
      <c r="W40" s="341"/>
      <c r="X40" s="341"/>
      <c r="Y40" s="341">
        <f t="shared" ref="Y40:AA40" si="88">Y91+Y142</f>
        <v>1468.5800211786498</v>
      </c>
      <c r="Z40" s="341">
        <f t="shared" si="88"/>
        <v>2508.8069390223504</v>
      </c>
      <c r="AA40" s="341">
        <f t="shared" si="88"/>
        <v>20547.291167632004</v>
      </c>
      <c r="AB40" s="341">
        <f t="shared" si="11"/>
        <v>51142.758455342067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f t="shared" si="12"/>
        <v>0</v>
      </c>
      <c r="AM40" s="91">
        <f t="shared" si="13"/>
        <v>0</v>
      </c>
      <c r="AN40" s="384">
        <v>3.2700302225456244</v>
      </c>
      <c r="AO40" s="391">
        <f t="shared" si="14"/>
        <v>1.2404593305846958</v>
      </c>
      <c r="AP40" s="384">
        <f t="shared" si="15"/>
        <v>2.0295708919609288</v>
      </c>
      <c r="AQ40" s="386">
        <v>33.360802668328127</v>
      </c>
      <c r="AR40" s="391">
        <f t="shared" si="16"/>
        <v>3.3983143193501473</v>
      </c>
      <c r="AS40" s="391">
        <f t="shared" si="17"/>
        <v>5.5601337780546878</v>
      </c>
      <c r="AT40" s="386">
        <f t="shared" si="18"/>
        <v>24.40235457092329</v>
      </c>
      <c r="AU40" s="387">
        <v>420.67068527763007</v>
      </c>
      <c r="AV40" s="391">
        <f t="shared" si="19"/>
        <v>42.851823072800556</v>
      </c>
      <c r="AW40" s="391">
        <f t="shared" si="20"/>
        <v>70.111780879605021</v>
      </c>
      <c r="AX40" s="387">
        <f t="shared" si="21"/>
        <v>307.70708132522452</v>
      </c>
      <c r="AY40" s="388">
        <v>1209.3798110482533</v>
      </c>
      <c r="AZ40" s="391">
        <f t="shared" si="22"/>
        <v>73.916436069208387</v>
      </c>
      <c r="BA40" s="391">
        <f t="shared" si="23"/>
        <v>120.93798110482533</v>
      </c>
      <c r="BB40" s="391">
        <f t="shared" si="24"/>
        <v>530.7734694549182</v>
      </c>
      <c r="BC40" s="389">
        <f t="shared" si="25"/>
        <v>483.7519244193013</v>
      </c>
      <c r="BE40" s="390">
        <f t="shared" si="4"/>
        <v>34.928508952079923</v>
      </c>
      <c r="BF40" s="390">
        <f t="shared" si="26"/>
        <v>57.148092904685456</v>
      </c>
      <c r="BG40" s="390">
        <f t="shared" si="27"/>
        <v>259.71935070056702</v>
      </c>
      <c r="BH40" s="390">
        <f t="shared" si="28"/>
        <v>539.39831381722433</v>
      </c>
    </row>
    <row r="41" spans="1:60" ht="15">
      <c r="A41" s="25">
        <v>19</v>
      </c>
      <c r="B41" s="1">
        <v>6</v>
      </c>
      <c r="C41" s="122">
        <v>0</v>
      </c>
      <c r="D41" s="221" t="s">
        <v>825</v>
      </c>
      <c r="F41" s="315">
        <f>'(3) Eur Russ 1904 HHs '!BV43</f>
        <v>1745.6748322911349</v>
      </c>
      <c r="G41" s="1"/>
      <c r="H41" s="315">
        <f>'(7) Free professions'!V41</f>
        <v>975.36350093077135</v>
      </c>
      <c r="I41" s="315">
        <f>'(7) Free professions'!W41</f>
        <v>459.15783550296868</v>
      </c>
      <c r="J41" s="315">
        <f>'(5) Servants'!P41</f>
        <v>18719.637658934724</v>
      </c>
      <c r="K41" s="315">
        <f>'(7) Free professions'!X41</f>
        <v>20386.695533789563</v>
      </c>
      <c r="L41" s="1"/>
      <c r="M41" s="341">
        <f t="shared" ref="M41:P41" si="89">M92+M143</f>
        <v>118.23976235975343</v>
      </c>
      <c r="N41" s="341">
        <f t="shared" si="89"/>
        <v>118.23976235975343</v>
      </c>
      <c r="O41" s="341">
        <f t="shared" si="89"/>
        <v>698.26993291645397</v>
      </c>
      <c r="P41" s="341">
        <f t="shared" si="89"/>
        <v>810.92537465517398</v>
      </c>
      <c r="Q41" s="341"/>
      <c r="R41" s="370">
        <f t="shared" si="6"/>
        <v>6.7732982209847192E-2</v>
      </c>
      <c r="S41" s="370">
        <f t="shared" si="7"/>
        <v>6.7732982209847192E-2</v>
      </c>
      <c r="T41" s="370">
        <f t="shared" si="8"/>
        <v>0.4</v>
      </c>
      <c r="U41" s="370">
        <f t="shared" si="9"/>
        <v>0.46453403558030554</v>
      </c>
      <c r="V41" s="355"/>
      <c r="W41" s="341"/>
      <c r="X41" s="341"/>
      <c r="Y41" s="341">
        <f t="shared" ref="Y41:AA41" si="90">Y92+Y143</f>
        <v>857.12373857101795</v>
      </c>
      <c r="Z41" s="341">
        <f t="shared" si="90"/>
        <v>340.91807314321522</v>
      </c>
      <c r="AA41" s="341">
        <f t="shared" si="90"/>
        <v>18021.36772601827</v>
      </c>
      <c r="AB41" s="341">
        <f t="shared" si="11"/>
        <v>19575.770159134387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f t="shared" si="12"/>
        <v>0</v>
      </c>
      <c r="AM41" s="91">
        <f t="shared" si="13"/>
        <v>0</v>
      </c>
      <c r="AN41" s="384">
        <v>1.5115965650926169</v>
      </c>
      <c r="AO41" s="391">
        <f t="shared" si="14"/>
        <v>0.75579828254630843</v>
      </c>
      <c r="AP41" s="384">
        <f t="shared" si="15"/>
        <v>0.75579828254630843</v>
      </c>
      <c r="AQ41" s="386">
        <v>22.767766228939074</v>
      </c>
      <c r="AR41" s="391">
        <f t="shared" si="16"/>
        <v>2.5702145082378172</v>
      </c>
      <c r="AS41" s="391">
        <f t="shared" si="17"/>
        <v>2.5702145082378172</v>
      </c>
      <c r="AT41" s="386">
        <f t="shared" si="18"/>
        <v>17.627337212463438</v>
      </c>
      <c r="AU41" s="387">
        <v>287.09536509028703</v>
      </c>
      <c r="AV41" s="391">
        <f t="shared" si="19"/>
        <v>32.409708760316668</v>
      </c>
      <c r="AW41" s="391">
        <f t="shared" si="20"/>
        <v>32.409708760316668</v>
      </c>
      <c r="AX41" s="387">
        <f t="shared" si="21"/>
        <v>222.27594756965368</v>
      </c>
      <c r="AY41" s="388">
        <v>825.36613683117503</v>
      </c>
      <c r="AZ41" s="391">
        <f t="shared" si="22"/>
        <v>55.904509862596285</v>
      </c>
      <c r="BA41" s="391">
        <f t="shared" si="23"/>
        <v>55.904509862596285</v>
      </c>
      <c r="BB41" s="391">
        <f t="shared" si="24"/>
        <v>383.41066237351237</v>
      </c>
      <c r="BC41" s="389">
        <f t="shared" si="25"/>
        <v>330.14645473247009</v>
      </c>
      <c r="BE41" s="390">
        <f t="shared" si="4"/>
        <v>26.599530946056348</v>
      </c>
      <c r="BF41" s="390">
        <f t="shared" si="26"/>
        <v>26.599530946056348</v>
      </c>
      <c r="BG41" s="390">
        <f t="shared" si="27"/>
        <v>187.6114274995445</v>
      </c>
      <c r="BH41" s="390">
        <f t="shared" si="28"/>
        <v>368.12347818398388</v>
      </c>
    </row>
    <row r="42" spans="1:60" ht="15">
      <c r="A42" s="25">
        <v>21</v>
      </c>
      <c r="B42" s="1">
        <v>6</v>
      </c>
      <c r="C42" s="122">
        <v>0</v>
      </c>
      <c r="D42" s="221" t="s">
        <v>827</v>
      </c>
      <c r="F42" s="315">
        <f>'(3) Eur Russ 1904 HHs '!BV44</f>
        <v>2933.6559944644846</v>
      </c>
      <c r="G42" s="1"/>
      <c r="H42" s="315">
        <f>'(7) Free professions'!V42</f>
        <v>2023.8277218151472</v>
      </c>
      <c r="I42" s="315">
        <f>'(7) Free professions'!W42</f>
        <v>2140.3457219134111</v>
      </c>
      <c r="J42" s="315">
        <f>'(5) Servants'!P42</f>
        <v>55233.912212980831</v>
      </c>
      <c r="K42" s="315">
        <f>'(7) Free professions'!X42</f>
        <v>30385.887222296751</v>
      </c>
      <c r="L42" s="1"/>
      <c r="M42" s="341">
        <f t="shared" ref="M42:P42" si="91">M93+M144</f>
        <v>210.83550181291363</v>
      </c>
      <c r="N42" s="341">
        <f t="shared" si="91"/>
        <v>210.83550181291363</v>
      </c>
      <c r="O42" s="341">
        <f t="shared" si="91"/>
        <v>1173.4623977857939</v>
      </c>
      <c r="P42" s="341">
        <f t="shared" si="91"/>
        <v>1338.5225930528634</v>
      </c>
      <c r="Q42" s="341"/>
      <c r="R42" s="370">
        <f t="shared" si="6"/>
        <v>7.1867833928292588E-2</v>
      </c>
      <c r="S42" s="370">
        <f t="shared" si="7"/>
        <v>7.1867833928292588E-2</v>
      </c>
      <c r="T42" s="370">
        <f t="shared" si="8"/>
        <v>0.4</v>
      </c>
      <c r="U42" s="370">
        <f t="shared" si="9"/>
        <v>0.45626433214341477</v>
      </c>
      <c r="V42" s="355"/>
      <c r="W42" s="341"/>
      <c r="X42" s="341"/>
      <c r="Y42" s="341">
        <f t="shared" ref="Y42:AA42" si="92">Y93+Y144</f>
        <v>1812.9922200022336</v>
      </c>
      <c r="Z42" s="341">
        <f t="shared" si="92"/>
        <v>1929.5102201004975</v>
      </c>
      <c r="AA42" s="341">
        <f t="shared" si="92"/>
        <v>54060.449815195039</v>
      </c>
      <c r="AB42" s="341">
        <f t="shared" ref="AB42:AB58" si="93">AB93+AB144</f>
        <v>29047.36462924389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f t="shared" si="12"/>
        <v>0</v>
      </c>
      <c r="AM42" s="91">
        <f t="shared" si="13"/>
        <v>0</v>
      </c>
      <c r="AN42" s="384">
        <v>2.6953557245008239</v>
      </c>
      <c r="AO42" s="391">
        <f t="shared" si="14"/>
        <v>1.347677862250412</v>
      </c>
      <c r="AP42" s="384">
        <f t="shared" si="15"/>
        <v>1.347677862250412</v>
      </c>
      <c r="AQ42" s="386">
        <v>38.261875947670077</v>
      </c>
      <c r="AR42" s="391">
        <f t="shared" si="16"/>
        <v>4.5829969106534767</v>
      </c>
      <c r="AS42" s="391">
        <f t="shared" si="17"/>
        <v>4.5829969106534767</v>
      </c>
      <c r="AT42" s="386">
        <f t="shared" si="18"/>
        <v>29.095882126363122</v>
      </c>
      <c r="AU42" s="387">
        <v>482.47189178678951</v>
      </c>
      <c r="AV42" s="391">
        <f t="shared" si="19"/>
        <v>57.79034965667023</v>
      </c>
      <c r="AW42" s="391">
        <f t="shared" si="20"/>
        <v>57.79034965667023</v>
      </c>
      <c r="AX42" s="387">
        <f t="shared" si="21"/>
        <v>366.89119247344905</v>
      </c>
      <c r="AY42" s="388">
        <v>1387.0511679227509</v>
      </c>
      <c r="AZ42" s="391">
        <f t="shared" si="22"/>
        <v>99.684362986316529</v>
      </c>
      <c r="BA42" s="391">
        <f t="shared" si="23"/>
        <v>99.684362986316529</v>
      </c>
      <c r="BB42" s="391">
        <f t="shared" si="24"/>
        <v>632.86197478101735</v>
      </c>
      <c r="BC42" s="389">
        <f t="shared" si="25"/>
        <v>554.82046716910054</v>
      </c>
      <c r="BE42" s="390">
        <f t="shared" si="4"/>
        <v>47.430114397023004</v>
      </c>
      <c r="BF42" s="390">
        <f t="shared" si="26"/>
        <v>47.430114397023004</v>
      </c>
      <c r="BG42" s="390">
        <f t="shared" si="27"/>
        <v>309.6735436720337</v>
      </c>
      <c r="BH42" s="390">
        <f t="shared" si="28"/>
        <v>618.64193061669334</v>
      </c>
    </row>
    <row r="43" spans="1:60" ht="15">
      <c r="A43" s="25">
        <v>49</v>
      </c>
      <c r="B43" s="1">
        <v>6</v>
      </c>
      <c r="C43" s="122">
        <v>0</v>
      </c>
      <c r="D43" s="221" t="s">
        <v>580</v>
      </c>
      <c r="F43" s="315">
        <f>'(3) Eur Russ 1904 HHs '!BV45</f>
        <v>1094.3801568632164</v>
      </c>
      <c r="G43" s="1"/>
      <c r="H43" s="315">
        <f>'(7) Free professions'!V43</f>
        <v>659.31331089442801</v>
      </c>
      <c r="I43" s="315">
        <f>'(7) Free professions'!W43</f>
        <v>344.15000395450284</v>
      </c>
      <c r="J43" s="315">
        <f>'(5) Servants'!P43</f>
        <v>17624.030081642573</v>
      </c>
      <c r="K43" s="315">
        <f>'(7) Free professions'!X43</f>
        <v>6580.1416126789154</v>
      </c>
      <c r="L43" s="1"/>
      <c r="M43" s="341">
        <f t="shared" ref="M43:P43" si="94">M94+M145</f>
        <v>81.168759667034038</v>
      </c>
      <c r="N43" s="341">
        <f t="shared" si="94"/>
        <v>81.168759667034038</v>
      </c>
      <c r="O43" s="341">
        <f t="shared" si="94"/>
        <v>437.75206274528659</v>
      </c>
      <c r="P43" s="341">
        <f t="shared" si="94"/>
        <v>494.2905747838617</v>
      </c>
      <c r="Q43" s="341"/>
      <c r="R43" s="370">
        <f t="shared" si="6"/>
        <v>7.4168705598322629E-2</v>
      </c>
      <c r="S43" s="370">
        <f t="shared" si="7"/>
        <v>7.4168705598322629E-2</v>
      </c>
      <c r="T43" s="370">
        <f t="shared" si="8"/>
        <v>0.4</v>
      </c>
      <c r="U43" s="370">
        <f t="shared" si="9"/>
        <v>0.45166258880335469</v>
      </c>
      <c r="V43" s="355"/>
      <c r="W43" s="341"/>
      <c r="X43" s="341"/>
      <c r="Y43" s="341">
        <f t="shared" ref="Y43:AA43" si="95">Y94+Y145</f>
        <v>578.144551227394</v>
      </c>
      <c r="Z43" s="341">
        <f t="shared" si="95"/>
        <v>262.98124428746883</v>
      </c>
      <c r="AA43" s="341">
        <f t="shared" si="95"/>
        <v>17186.278018897283</v>
      </c>
      <c r="AB43" s="341">
        <f t="shared" si="93"/>
        <v>6085.8510378950541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f t="shared" si="12"/>
        <v>0</v>
      </c>
      <c r="AM43" s="91">
        <f t="shared" si="13"/>
        <v>0</v>
      </c>
      <c r="AN43" s="384">
        <v>1.0376747707950373</v>
      </c>
      <c r="AO43" s="391">
        <f t="shared" si="14"/>
        <v>0.51883738539751867</v>
      </c>
      <c r="AP43" s="384">
        <f t="shared" si="15"/>
        <v>0.51883738539751867</v>
      </c>
      <c r="AQ43" s="386">
        <v>14.273329211230747</v>
      </c>
      <c r="AR43" s="391">
        <f t="shared" si="16"/>
        <v>1.7643905869595198</v>
      </c>
      <c r="AS43" s="391">
        <f t="shared" si="17"/>
        <v>1.7643905869595198</v>
      </c>
      <c r="AT43" s="386">
        <f t="shared" si="18"/>
        <v>10.744548037311707</v>
      </c>
      <c r="AU43" s="387">
        <v>179.98281516715565</v>
      </c>
      <c r="AV43" s="391">
        <f t="shared" si="19"/>
        <v>22.248487384816805</v>
      </c>
      <c r="AW43" s="391">
        <f t="shared" si="20"/>
        <v>22.248487384816805</v>
      </c>
      <c r="AX43" s="387">
        <f t="shared" si="21"/>
        <v>135.48584039752205</v>
      </c>
      <c r="AY43" s="388">
        <v>517.42988189237212</v>
      </c>
      <c r="AZ43" s="391">
        <f t="shared" si="22"/>
        <v>38.377104577850197</v>
      </c>
      <c r="BA43" s="391">
        <f t="shared" si="23"/>
        <v>38.377104577850197</v>
      </c>
      <c r="BB43" s="391">
        <f t="shared" si="24"/>
        <v>233.70371997972285</v>
      </c>
      <c r="BC43" s="389">
        <f t="shared" si="25"/>
        <v>206.97195275694889</v>
      </c>
      <c r="BE43" s="390">
        <f t="shared" si="4"/>
        <v>18.259939732009997</v>
      </c>
      <c r="BF43" s="390">
        <f t="shared" si="26"/>
        <v>18.259939732009997</v>
      </c>
      <c r="BG43" s="390">
        <f t="shared" si="27"/>
        <v>114.35646636930511</v>
      </c>
      <c r="BH43" s="390">
        <f t="shared" si="28"/>
        <v>230.7801099883377</v>
      </c>
    </row>
    <row r="44" spans="1:60" ht="15">
      <c r="A44" s="25">
        <v>4</v>
      </c>
      <c r="B44" s="1">
        <v>7</v>
      </c>
      <c r="C44" s="122">
        <v>0</v>
      </c>
      <c r="D44" s="25" t="s">
        <v>82</v>
      </c>
      <c r="F44" s="315">
        <f>'(3) Eur Russ 1904 HHs '!BV46</f>
        <v>1995.5609806133277</v>
      </c>
      <c r="G44" s="1"/>
      <c r="H44" s="315">
        <f>'(7) Free professions'!V44</f>
        <v>3193.1768458768797</v>
      </c>
      <c r="I44" s="315">
        <f>'(7) Free professions'!W44</f>
        <v>608.38668395094669</v>
      </c>
      <c r="J44" s="315">
        <f>'(5) Servants'!P44</f>
        <v>1889.5901901134848</v>
      </c>
      <c r="K44" s="315">
        <f>'(7) Free professions'!X44</f>
        <v>53609.363731674326</v>
      </c>
      <c r="L44" s="1"/>
      <c r="M44" s="341">
        <f t="shared" ref="M44:P44" si="96">M95+M146</f>
        <v>125.34896743042206</v>
      </c>
      <c r="N44" s="341">
        <f t="shared" si="96"/>
        <v>121.00664291826136</v>
      </c>
      <c r="O44" s="341">
        <f t="shared" si="96"/>
        <v>484.02657167304545</v>
      </c>
      <c r="P44" s="341">
        <f t="shared" si="96"/>
        <v>1265.1787985915989</v>
      </c>
      <c r="Q44" s="341"/>
      <c r="R44" s="370">
        <f t="shared" si="6"/>
        <v>6.2813899774637083E-2</v>
      </c>
      <c r="S44" s="370">
        <f t="shared" si="7"/>
        <v>6.0637907883461642E-2</v>
      </c>
      <c r="T44" s="370">
        <f t="shared" si="8"/>
        <v>0.24255163153384657</v>
      </c>
      <c r="U44" s="370">
        <f t="shared" si="9"/>
        <v>0.63399656080805467</v>
      </c>
      <c r="V44" s="355"/>
      <c r="W44" s="341"/>
      <c r="X44" s="341"/>
      <c r="Y44" s="341">
        <f t="shared" ref="Y44:AA44" si="97">Y95+Y146</f>
        <v>3067.8278784464578</v>
      </c>
      <c r="Z44" s="341">
        <f t="shared" si="97"/>
        <v>487.38004103268531</v>
      </c>
      <c r="AA44" s="341">
        <f t="shared" si="97"/>
        <v>1405.5636184404393</v>
      </c>
      <c r="AB44" s="341">
        <f t="shared" si="93"/>
        <v>52344.184933082724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f t="shared" si="12"/>
        <v>0</v>
      </c>
      <c r="AM44" s="91">
        <f t="shared" si="13"/>
        <v>0</v>
      </c>
      <c r="AN44" s="384">
        <v>1.546968821132314</v>
      </c>
      <c r="AO44" s="391">
        <f t="shared" si="14"/>
        <v>0.78711803681490289</v>
      </c>
      <c r="AP44" s="384">
        <f t="shared" si="15"/>
        <v>0.75985078431741115</v>
      </c>
      <c r="AQ44" s="386">
        <v>26.026878008297562</v>
      </c>
      <c r="AR44" s="391">
        <f t="shared" si="16"/>
        <v>2.1583645496134731</v>
      </c>
      <c r="AS44" s="391">
        <f t="shared" si="17"/>
        <v>2.0835947331395746</v>
      </c>
      <c r="AT44" s="386">
        <f t="shared" si="18"/>
        <v>21.784918725544514</v>
      </c>
      <c r="AU44" s="387">
        <v>328.19188183929003</v>
      </c>
      <c r="AV44" s="391">
        <f t="shared" si="19"/>
        <v>27.216392338990012</v>
      </c>
      <c r="AW44" s="391">
        <f t="shared" si="20"/>
        <v>26.273565205996039</v>
      </c>
      <c r="AX44" s="387">
        <f t="shared" si="21"/>
        <v>274.70192429430398</v>
      </c>
      <c r="AY44" s="388">
        <v>943.51389325933997</v>
      </c>
      <c r="AZ44" s="391">
        <f t="shared" si="22"/>
        <v>59.265787127169808</v>
      </c>
      <c r="BA44" s="391">
        <f t="shared" si="23"/>
        <v>57.212708546226118</v>
      </c>
      <c r="BB44" s="391">
        <f t="shared" si="24"/>
        <v>598.18456340103955</v>
      </c>
      <c r="BC44" s="389">
        <f t="shared" si="25"/>
        <v>228.85083418490444</v>
      </c>
      <c r="BE44" s="390">
        <f t="shared" si="4"/>
        <v>35.921305377833868</v>
      </c>
      <c r="BF44" s="390">
        <f t="shared" si="26"/>
        <v>34.676923648582225</v>
      </c>
      <c r="BG44" s="390">
        <f t="shared" si="27"/>
        <v>370.50739217071089</v>
      </c>
      <c r="BH44" s="390">
        <f t="shared" si="28"/>
        <v>255.17573748814101</v>
      </c>
    </row>
    <row r="45" spans="1:60" ht="15">
      <c r="A45" s="25">
        <v>5</v>
      </c>
      <c r="B45" s="1">
        <v>7</v>
      </c>
      <c r="C45" s="122">
        <v>0</v>
      </c>
      <c r="D45" s="25" t="s">
        <v>835</v>
      </c>
      <c r="F45" s="315">
        <f>'(3) Eur Russ 1904 HHs '!BV47</f>
        <v>1969.1847152995804</v>
      </c>
      <c r="G45" s="1"/>
      <c r="H45" s="315">
        <f>'(7) Free professions'!V45</f>
        <v>1257.0919584984576</v>
      </c>
      <c r="I45" s="315">
        <f>'(7) Free professions'!W45</f>
        <v>1277.3158349738337</v>
      </c>
      <c r="J45" s="315">
        <f>'(5) Servants'!P45</f>
        <v>4281.8976868968712</v>
      </c>
      <c r="K45" s="315">
        <f>'(7) Free professions'!X45</f>
        <v>50481.830002429502</v>
      </c>
      <c r="L45" s="1"/>
      <c r="M45" s="341">
        <f t="shared" ref="M45:P45" si="98">M96+M147</f>
        <v>127.901121877778</v>
      </c>
      <c r="N45" s="341">
        <f t="shared" si="98"/>
        <v>196.91847152995803</v>
      </c>
      <c r="O45" s="341">
        <f t="shared" si="98"/>
        <v>787.6738861198321</v>
      </c>
      <c r="P45" s="341">
        <f t="shared" si="98"/>
        <v>856.69123577201219</v>
      </c>
      <c r="Q45" s="341"/>
      <c r="R45" s="370">
        <f t="shared" si="6"/>
        <v>6.4951307454323745E-2</v>
      </c>
      <c r="S45" s="370">
        <f t="shared" si="7"/>
        <v>0.1</v>
      </c>
      <c r="T45" s="370">
        <f t="shared" si="8"/>
        <v>0.4</v>
      </c>
      <c r="U45" s="370">
        <f t="shared" si="9"/>
        <v>0.4350486925456763</v>
      </c>
      <c r="V45" s="355"/>
      <c r="W45" s="341"/>
      <c r="X45" s="341"/>
      <c r="Y45" s="341">
        <f t="shared" ref="Y45:AA45" si="99">Y96+Y147</f>
        <v>1129.1908366206796</v>
      </c>
      <c r="Z45" s="341">
        <f t="shared" si="99"/>
        <v>1080.3973634438755</v>
      </c>
      <c r="AA45" s="341">
        <f t="shared" si="99"/>
        <v>3494.2238007770393</v>
      </c>
      <c r="AB45" s="341">
        <f t="shared" si="93"/>
        <v>49625.138766657488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f t="shared" si="12"/>
        <v>0</v>
      </c>
      <c r="AM45" s="91">
        <f t="shared" si="13"/>
        <v>0</v>
      </c>
      <c r="AN45" s="384">
        <v>2.5174381208777796</v>
      </c>
      <c r="AO45" s="391">
        <f t="shared" si="14"/>
        <v>0.99126766504500174</v>
      </c>
      <c r="AP45" s="384">
        <f t="shared" si="15"/>
        <v>1.5261704558327778</v>
      </c>
      <c r="AQ45" s="386">
        <v>25.682868556166259</v>
      </c>
      <c r="AR45" s="391">
        <f t="shared" si="16"/>
        <v>2.7802264865008972</v>
      </c>
      <c r="AS45" s="391">
        <f t="shared" si="17"/>
        <v>4.2804780926943762</v>
      </c>
      <c r="AT45" s="386">
        <f t="shared" si="18"/>
        <v>18.622163976970985</v>
      </c>
      <c r="AU45" s="387">
        <v>323.85401582902625</v>
      </c>
      <c r="AV45" s="391">
        <f t="shared" si="19"/>
        <v>35.057902920714184</v>
      </c>
      <c r="AW45" s="391">
        <f t="shared" si="20"/>
        <v>53.975669304837702</v>
      </c>
      <c r="AX45" s="387">
        <f t="shared" si="21"/>
        <v>234.82044360347436</v>
      </c>
      <c r="AY45" s="388">
        <v>931.0430276643599</v>
      </c>
      <c r="AZ45" s="391">
        <f t="shared" si="22"/>
        <v>60.472461943032286</v>
      </c>
      <c r="BA45" s="391">
        <f t="shared" si="23"/>
        <v>93.104302766435993</v>
      </c>
      <c r="BB45" s="391">
        <f t="shared" si="24"/>
        <v>405.04905188914768</v>
      </c>
      <c r="BC45" s="389">
        <f t="shared" si="25"/>
        <v>372.41721106574391</v>
      </c>
      <c r="BE45" s="390">
        <f t="shared" si="4"/>
        <v>28.599262862485631</v>
      </c>
      <c r="BF45" s="390">
        <f t="shared" si="26"/>
        <v>44.031850910157161</v>
      </c>
      <c r="BG45" s="390">
        <f t="shared" si="27"/>
        <v>198.19957630241913</v>
      </c>
      <c r="BH45" s="390">
        <f t="shared" si="28"/>
        <v>415.25667505408819</v>
      </c>
    </row>
    <row r="46" spans="1:60" ht="15">
      <c r="A46" s="25">
        <v>11</v>
      </c>
      <c r="B46" s="1">
        <v>7</v>
      </c>
      <c r="C46" s="122">
        <v>0</v>
      </c>
      <c r="D46" s="25" t="s">
        <v>921</v>
      </c>
      <c r="F46" s="315">
        <f>'(3) Eur Russ 1904 HHs '!BV48</f>
        <v>2082.5714682785569</v>
      </c>
      <c r="G46" s="1"/>
      <c r="H46" s="315">
        <f>'(7) Free professions'!V46</f>
        <v>853.60540726166664</v>
      </c>
      <c r="I46" s="315">
        <f>'(7) Free professions'!W46</f>
        <v>685.30468082297784</v>
      </c>
      <c r="J46" s="315">
        <f>'(5) Servants'!P46</f>
        <v>1682.4270677859436</v>
      </c>
      <c r="K46" s="315">
        <f>'(7) Free professions'!X46</f>
        <v>71592.689593011397</v>
      </c>
      <c r="L46" s="1"/>
      <c r="M46" s="341">
        <f t="shared" ref="M46:P46" si="100">M97+M148</f>
        <v>110.29597158418365</v>
      </c>
      <c r="N46" s="341">
        <f t="shared" si="100"/>
        <v>110.29597158418365</v>
      </c>
      <c r="O46" s="341">
        <f t="shared" si="100"/>
        <v>441.18388633673459</v>
      </c>
      <c r="P46" s="341">
        <f t="shared" si="100"/>
        <v>1420.795638773455</v>
      </c>
      <c r="Q46" s="341"/>
      <c r="R46" s="370">
        <f t="shared" si="6"/>
        <v>5.2961434104037614E-2</v>
      </c>
      <c r="S46" s="370">
        <f t="shared" si="7"/>
        <v>5.2961434104037614E-2</v>
      </c>
      <c r="T46" s="370">
        <f t="shared" si="8"/>
        <v>0.21184573641615045</v>
      </c>
      <c r="U46" s="370">
        <f t="shared" si="9"/>
        <v>0.68223139537577437</v>
      </c>
      <c r="V46" s="355"/>
      <c r="W46" s="341"/>
      <c r="X46" s="341"/>
      <c r="Y46" s="341">
        <f t="shared" ref="Y46:AA46" si="101">Y97+Y148</f>
        <v>743.30943567748295</v>
      </c>
      <c r="Z46" s="341">
        <f t="shared" si="101"/>
        <v>575.00870923879415</v>
      </c>
      <c r="AA46" s="341">
        <f t="shared" si="101"/>
        <v>1241.243181449209</v>
      </c>
      <c r="AB46" s="341">
        <f t="shared" si="93"/>
        <v>70171.893954237923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f t="shared" si="12"/>
        <v>0</v>
      </c>
      <c r="AM46" s="91">
        <f t="shared" si="13"/>
        <v>0</v>
      </c>
      <c r="AN46" s="384">
        <v>1.4100418375583124</v>
      </c>
      <c r="AO46" s="391">
        <f t="shared" si="14"/>
        <v>0.70502091877915618</v>
      </c>
      <c r="AP46" s="384">
        <f t="shared" si="15"/>
        <v>0.70502091877915618</v>
      </c>
      <c r="AQ46" s="386">
        <v>27.161702436067934</v>
      </c>
      <c r="AR46" s="391">
        <f t="shared" si="16"/>
        <v>1.8251791307708241</v>
      </c>
      <c r="AS46" s="391">
        <f t="shared" si="17"/>
        <v>1.8251791307708241</v>
      </c>
      <c r="AT46" s="386">
        <f t="shared" si="18"/>
        <v>23.511344174526286</v>
      </c>
      <c r="AU46" s="387">
        <v>342.50171048598429</v>
      </c>
      <c r="AV46" s="391">
        <f t="shared" si="19"/>
        <v>23.015014456613194</v>
      </c>
      <c r="AW46" s="391">
        <f t="shared" si="20"/>
        <v>23.015014456613194</v>
      </c>
      <c r="AX46" s="387">
        <f t="shared" si="21"/>
        <v>296.47168157275792</v>
      </c>
      <c r="AY46" s="388">
        <v>984.65300389988886</v>
      </c>
      <c r="AZ46" s="391">
        <f t="shared" si="22"/>
        <v>52.148635181386652</v>
      </c>
      <c r="BA46" s="391">
        <f t="shared" si="23"/>
        <v>52.148635181386652</v>
      </c>
      <c r="BB46" s="391">
        <f t="shared" si="24"/>
        <v>671.761192811569</v>
      </c>
      <c r="BC46" s="389">
        <f t="shared" si="25"/>
        <v>208.59454072554661</v>
      </c>
      <c r="BE46" s="390">
        <f t="shared" si="4"/>
        <v>32.602121896633832</v>
      </c>
      <c r="BF46" s="390">
        <f t="shared" si="26"/>
        <v>32.602121896633832</v>
      </c>
      <c r="BG46" s="390">
        <f t="shared" si="27"/>
        <v>429.05142021460176</v>
      </c>
      <c r="BH46" s="390">
        <f t="shared" si="28"/>
        <v>232.58934561118798</v>
      </c>
    </row>
    <row r="47" spans="1:60" ht="15">
      <c r="A47" s="25">
        <v>17</v>
      </c>
      <c r="B47" s="1">
        <v>7</v>
      </c>
      <c r="C47" s="122">
        <v>0</v>
      </c>
      <c r="D47" s="25" t="s">
        <v>823</v>
      </c>
      <c r="F47" s="315">
        <f>'(3) Eur Russ 1904 HHs '!BV49</f>
        <v>2112.8968507315376</v>
      </c>
      <c r="G47" s="1"/>
      <c r="H47" s="315">
        <f>'(7) Free professions'!V47</f>
        <v>3393.9272198941289</v>
      </c>
      <c r="I47" s="315">
        <f>'(7) Free professions'!W47</f>
        <v>445.11809941704729</v>
      </c>
      <c r="J47" s="315">
        <f>'(5) Servants'!P47</f>
        <v>4982.2950129521632</v>
      </c>
      <c r="K47" s="315">
        <f>'(7) Free professions'!X47</f>
        <v>64367.536698270444</v>
      </c>
      <c r="L47" s="1"/>
      <c r="M47" s="341">
        <f t="shared" ref="M47:P47" si="102">M98+M149</f>
        <v>211.28968507315375</v>
      </c>
      <c r="N47" s="341">
        <f t="shared" si="102"/>
        <v>97.656567457442478</v>
      </c>
      <c r="O47" s="341">
        <f t="shared" si="102"/>
        <v>845.15874029261499</v>
      </c>
      <c r="P47" s="341">
        <f t="shared" si="102"/>
        <v>958.79185790832628</v>
      </c>
      <c r="Q47" s="341"/>
      <c r="R47" s="370">
        <f t="shared" si="6"/>
        <v>9.9999999999999992E-2</v>
      </c>
      <c r="S47" s="370">
        <f t="shared" si="7"/>
        <v>4.6219278249968208E-2</v>
      </c>
      <c r="T47" s="370">
        <f t="shared" si="8"/>
        <v>0.39999999999999997</v>
      </c>
      <c r="U47" s="370">
        <f t="shared" si="9"/>
        <v>0.45378072175003176</v>
      </c>
      <c r="V47" s="355"/>
      <c r="W47" s="341"/>
      <c r="X47" s="341"/>
      <c r="Y47" s="341">
        <f t="shared" ref="Y47:AA47" si="103">Y98+Y149</f>
        <v>3182.6375348209749</v>
      </c>
      <c r="Z47" s="341">
        <f t="shared" si="103"/>
        <v>347.46153195960483</v>
      </c>
      <c r="AA47" s="341">
        <f t="shared" si="103"/>
        <v>4137.1362726595489</v>
      </c>
      <c r="AB47" s="341">
        <f t="shared" si="93"/>
        <v>63408.744840362117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f t="shared" si="12"/>
        <v>0</v>
      </c>
      <c r="AM47" s="91">
        <f t="shared" si="13"/>
        <v>0</v>
      </c>
      <c r="AN47" s="384">
        <v>1.2484576168063379</v>
      </c>
      <c r="AO47" s="391">
        <f t="shared" si="14"/>
        <v>0.85382559109069422</v>
      </c>
      <c r="AP47" s="384">
        <f t="shared" si="15"/>
        <v>0.39463202571564371</v>
      </c>
      <c r="AQ47" s="386">
        <v>27.557217801083794</v>
      </c>
      <c r="AR47" s="391">
        <f t="shared" si="16"/>
        <v>4.5928696335139652</v>
      </c>
      <c r="AS47" s="391">
        <f t="shared" si="17"/>
        <v>2.1227911955721153</v>
      </c>
      <c r="AT47" s="386">
        <f t="shared" si="18"/>
        <v>20.841556971997715</v>
      </c>
      <c r="AU47" s="387">
        <v>347.48905210642482</v>
      </c>
      <c r="AV47" s="391">
        <f t="shared" si="19"/>
        <v>57.914842017737463</v>
      </c>
      <c r="AW47" s="391">
        <f t="shared" si="20"/>
        <v>26.767821980207582</v>
      </c>
      <c r="AX47" s="387">
        <f t="shared" si="21"/>
        <v>262.80638810847978</v>
      </c>
      <c r="AY47" s="388">
        <v>998.9910371350328</v>
      </c>
      <c r="AZ47" s="391">
        <f t="shared" si="22"/>
        <v>99.899103713503266</v>
      </c>
      <c r="BA47" s="391">
        <f t="shared" si="23"/>
        <v>46.172644714568406</v>
      </c>
      <c r="BB47" s="391">
        <f t="shared" si="24"/>
        <v>453.32287385294796</v>
      </c>
      <c r="BC47" s="389">
        <f t="shared" si="25"/>
        <v>399.59641485401323</v>
      </c>
      <c r="BE47" s="390">
        <f t="shared" si="4"/>
        <v>48.029044117308345</v>
      </c>
      <c r="BF47" s="390">
        <f t="shared" si="26"/>
        <v>22.198677541378729</v>
      </c>
      <c r="BG47" s="390">
        <f t="shared" si="27"/>
        <v>221.82103897490072</v>
      </c>
      <c r="BH47" s="390">
        <f t="shared" si="28"/>
        <v>445.56232543860176</v>
      </c>
    </row>
    <row r="48" spans="1:60" ht="15">
      <c r="A48" s="25">
        <v>22</v>
      </c>
      <c r="B48" s="1">
        <v>7</v>
      </c>
      <c r="C48" s="122">
        <v>0</v>
      </c>
      <c r="D48" s="221" t="s">
        <v>927</v>
      </c>
      <c r="F48" s="315">
        <f>'(3) Eur Russ 1904 HHs '!BV50</f>
        <v>2191.8086146918877</v>
      </c>
      <c r="G48" s="1"/>
      <c r="H48" s="315">
        <f>'(7) Free professions'!V48</f>
        <v>1801.1459742963709</v>
      </c>
      <c r="I48" s="315">
        <f>'(7) Free professions'!W48</f>
        <v>965.77985511021927</v>
      </c>
      <c r="J48" s="315">
        <f>'(5) Servants'!P48</f>
        <v>0</v>
      </c>
      <c r="K48" s="315">
        <f>'(7) Free professions'!X48</f>
        <v>77842.924333150644</v>
      </c>
      <c r="L48" s="1"/>
      <c r="M48" s="341">
        <f t="shared" ref="M48:P48" si="104">M99+M150</f>
        <v>127.84250059481158</v>
      </c>
      <c r="N48" s="341">
        <f t="shared" si="104"/>
        <v>219.18086146918878</v>
      </c>
      <c r="O48" s="341">
        <f t="shared" si="104"/>
        <v>0</v>
      </c>
      <c r="P48" s="341">
        <f t="shared" si="104"/>
        <v>1844.7852526278873</v>
      </c>
      <c r="Q48" s="341"/>
      <c r="R48" s="370">
        <f t="shared" si="6"/>
        <v>5.8327401278502125E-2</v>
      </c>
      <c r="S48" s="370">
        <f t="shared" si="7"/>
        <v>0.1</v>
      </c>
      <c r="T48" s="370">
        <f t="shared" si="8"/>
        <v>0</v>
      </c>
      <c r="U48" s="370">
        <f t="shared" si="9"/>
        <v>0.84167259872149791</v>
      </c>
      <c r="V48" s="355"/>
      <c r="W48" s="341"/>
      <c r="X48" s="341"/>
      <c r="Y48" s="341">
        <f t="shared" ref="Y48:AA48" si="105">Y99+Y150</f>
        <v>1673.3034737015594</v>
      </c>
      <c r="Z48" s="341">
        <f t="shared" si="105"/>
        <v>746.59899364103057</v>
      </c>
      <c r="AA48" s="341">
        <f t="shared" si="105"/>
        <v>0</v>
      </c>
      <c r="AB48" s="341">
        <f t="shared" si="93"/>
        <v>75998.139080522757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1</v>
      </c>
      <c r="AL48" s="91">
        <f t="shared" si="12"/>
        <v>0.36839738925483062</v>
      </c>
      <c r="AM48" s="91">
        <f t="shared" si="13"/>
        <v>0.63160261074516932</v>
      </c>
      <c r="AN48" s="384">
        <v>2.8020441746391667</v>
      </c>
      <c r="AO48" s="391">
        <f t="shared" si="14"/>
        <v>1.0322657585137758</v>
      </c>
      <c r="AP48" s="384">
        <f t="shared" si="15"/>
        <v>1.7697784161253909</v>
      </c>
      <c r="AQ48" s="386">
        <v>28.586415542454926</v>
      </c>
      <c r="AR48" s="391">
        <f t="shared" si="16"/>
        <v>1.6673713304587785</v>
      </c>
      <c r="AS48" s="391">
        <f t="shared" si="17"/>
        <v>2.8586415542454926</v>
      </c>
      <c r="AT48" s="386">
        <f t="shared" si="18"/>
        <v>24.060402657750657</v>
      </c>
      <c r="AU48" s="387">
        <v>360.46695684850158</v>
      </c>
      <c r="AV48" s="391">
        <f t="shared" si="19"/>
        <v>21.025100839743061</v>
      </c>
      <c r="AW48" s="391">
        <f t="shared" si="20"/>
        <v>36.046695684850157</v>
      </c>
      <c r="AX48" s="387">
        <f t="shared" si="21"/>
        <v>303.39516032390839</v>
      </c>
      <c r="AY48" s="388">
        <v>1036.3010198223612</v>
      </c>
      <c r="AZ48" s="391">
        <f t="shared" si="22"/>
        <v>60.44474542849985</v>
      </c>
      <c r="BA48" s="391">
        <f t="shared" si="23"/>
        <v>103.63010198223613</v>
      </c>
      <c r="BB48" s="391">
        <f t="shared" si="24"/>
        <v>872.22617241162527</v>
      </c>
      <c r="BC48" s="389">
        <f t="shared" si="25"/>
        <v>0</v>
      </c>
      <c r="BE48" s="390">
        <f t="shared" si="4"/>
        <v>43.304619848341297</v>
      </c>
      <c r="BF48" s="390">
        <f t="shared" si="26"/>
        <v>74.244041220986432</v>
      </c>
      <c r="BG48" s="390">
        <f t="shared" si="27"/>
        <v>645.10351723460292</v>
      </c>
      <c r="BH48" s="390">
        <f t="shared" si="28"/>
        <v>0</v>
      </c>
    </row>
    <row r="49" spans="1:61" ht="15">
      <c r="A49" s="25">
        <v>23</v>
      </c>
      <c r="B49" s="1">
        <v>7</v>
      </c>
      <c r="C49" s="122">
        <v>0</v>
      </c>
      <c r="D49" s="221" t="s">
        <v>928</v>
      </c>
      <c r="F49" s="315">
        <f>'(3) Eur Russ 1904 HHs '!BV51</f>
        <v>1276.6932922051171</v>
      </c>
      <c r="G49" s="1"/>
      <c r="H49" s="315">
        <f>'(7) Free professions'!V49</f>
        <v>847.55209407087</v>
      </c>
      <c r="I49" s="315">
        <f>'(7) Free professions'!W49</f>
        <v>725.24499076231098</v>
      </c>
      <c r="J49" s="315">
        <f>'(5) Servants'!P49</f>
        <v>874.73567004077722</v>
      </c>
      <c r="K49" s="315">
        <f>'(7) Free professions'!X49</f>
        <v>39379.764696526749</v>
      </c>
      <c r="L49" s="1"/>
      <c r="M49" s="341">
        <f t="shared" ref="M49:P49" si="106">M100+M151</f>
        <v>105.49464418340006</v>
      </c>
      <c r="N49" s="341">
        <f t="shared" si="106"/>
        <v>127.66932922051171</v>
      </c>
      <c r="O49" s="341">
        <f t="shared" si="106"/>
        <v>421.97857673360022</v>
      </c>
      <c r="P49" s="341">
        <f t="shared" si="106"/>
        <v>621.55074206760514</v>
      </c>
      <c r="Q49" s="341"/>
      <c r="R49" s="370">
        <f t="shared" si="6"/>
        <v>8.2631157246223705E-2</v>
      </c>
      <c r="S49" s="370">
        <f t="shared" si="7"/>
        <v>0.1</v>
      </c>
      <c r="T49" s="370">
        <f t="shared" si="8"/>
        <v>0.33052462898489482</v>
      </c>
      <c r="U49" s="370">
        <f t="shared" si="9"/>
        <v>0.48684421376888148</v>
      </c>
      <c r="V49" s="355"/>
      <c r="W49" s="341"/>
      <c r="X49" s="355"/>
      <c r="Y49" s="341">
        <f t="shared" ref="Y49:AA49" si="107">Y100+Y151</f>
        <v>742.05744988746994</v>
      </c>
      <c r="Z49" s="341">
        <f t="shared" si="107"/>
        <v>597.57566154179926</v>
      </c>
      <c r="AA49" s="341">
        <f t="shared" si="107"/>
        <v>452.757093307177</v>
      </c>
      <c r="AB49" s="341">
        <f t="shared" si="93"/>
        <v>38758.213954459148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f t="shared" si="12"/>
        <v>0</v>
      </c>
      <c r="AM49" s="91">
        <f t="shared" si="13"/>
        <v>0</v>
      </c>
      <c r="AN49" s="384">
        <v>1.6321456984177114</v>
      </c>
      <c r="AO49" s="391">
        <f t="shared" si="14"/>
        <v>0.73846155217028386</v>
      </c>
      <c r="AP49" s="384">
        <f t="shared" si="15"/>
        <v>0.89368414624742754</v>
      </c>
      <c r="AQ49" s="386">
        <v>16.651127624284264</v>
      </c>
      <c r="AR49" s="391">
        <f t="shared" si="16"/>
        <v>2.0551942679578099</v>
      </c>
      <c r="AS49" s="391">
        <f t="shared" si="17"/>
        <v>2.487190469611551</v>
      </c>
      <c r="AT49" s="386">
        <f t="shared" si="18"/>
        <v>12.108742886714904</v>
      </c>
      <c r="AU49" s="387">
        <v>209.96620908653861</v>
      </c>
      <c r="AV49" s="391">
        <f t="shared" si="19"/>
        <v>25.915443032827866</v>
      </c>
      <c r="AW49" s="391">
        <f t="shared" si="20"/>
        <v>31.362798121785012</v>
      </c>
      <c r="AX49" s="387">
        <f t="shared" si="21"/>
        <v>152.68796793192573</v>
      </c>
      <c r="AY49" s="388">
        <v>603.62868903976653</v>
      </c>
      <c r="AZ49" s="391">
        <f t="shared" si="22"/>
        <v>49.878537122376819</v>
      </c>
      <c r="BA49" s="391">
        <f t="shared" si="23"/>
        <v>60.362868903976654</v>
      </c>
      <c r="BB49" s="391">
        <f t="shared" si="24"/>
        <v>293.87313452390578</v>
      </c>
      <c r="BC49" s="389">
        <f t="shared" si="25"/>
        <v>199.51414848950731</v>
      </c>
      <c r="BE49" s="390">
        <f t="shared" si="4"/>
        <v>26.907008208067275</v>
      </c>
      <c r="BF49" s="390">
        <f t="shared" si="26"/>
        <v>32.562787578891083</v>
      </c>
      <c r="BG49" s="390">
        <f t="shared" si="27"/>
        <v>162.88089672505868</v>
      </c>
      <c r="BH49" s="390">
        <f t="shared" si="28"/>
        <v>222.46442824409291</v>
      </c>
    </row>
    <row r="50" spans="1:61" ht="15">
      <c r="A50" s="25">
        <v>8</v>
      </c>
      <c r="B50" s="1">
        <v>8</v>
      </c>
      <c r="C50" s="122">
        <v>0</v>
      </c>
      <c r="D50" s="25" t="s">
        <v>886</v>
      </c>
      <c r="F50" s="315">
        <f>'(3) Eur Russ 1904 HHs '!BV52</f>
        <v>3090.3858536428825</v>
      </c>
      <c r="G50" s="1"/>
      <c r="H50" s="315">
        <f>'(7) Free professions'!V50</f>
        <v>1974.3501459543722</v>
      </c>
      <c r="I50" s="315">
        <f>'(7) Free professions'!W50</f>
        <v>1140.9606287171657</v>
      </c>
      <c r="J50" s="315">
        <f>'(5) Servants'!P50</f>
        <v>2480.0484048638427</v>
      </c>
      <c r="K50" s="315">
        <f>'(7) Free professions'!X50</f>
        <v>111399.72137577797</v>
      </c>
      <c r="L50" s="1"/>
      <c r="M50" s="341">
        <f t="shared" ref="M50:P50" si="108">M101+M152</f>
        <v>126.39730878322081</v>
      </c>
      <c r="N50" s="341">
        <f t="shared" si="108"/>
        <v>309.03858536428828</v>
      </c>
      <c r="O50" s="341">
        <f t="shared" si="108"/>
        <v>505.58923513288323</v>
      </c>
      <c r="P50" s="341">
        <f t="shared" si="108"/>
        <v>2149.3607243624901</v>
      </c>
      <c r="Q50" s="341"/>
      <c r="R50" s="370">
        <f t="shared" si="6"/>
        <v>4.0900170648343573E-2</v>
      </c>
      <c r="S50" s="370">
        <f t="shared" si="7"/>
        <v>0.1</v>
      </c>
      <c r="T50" s="370">
        <f t="shared" si="8"/>
        <v>0.16360068259337429</v>
      </c>
      <c r="U50" s="370">
        <f t="shared" si="9"/>
        <v>0.69549914675828217</v>
      </c>
      <c r="V50" s="355"/>
      <c r="W50" s="341"/>
      <c r="X50" s="355"/>
      <c r="Y50" s="341">
        <f t="shared" ref="Y50:AA50" si="109">Y101+Y152</f>
        <v>1847.9528371711515</v>
      </c>
      <c r="Z50" s="341">
        <f t="shared" si="109"/>
        <v>831.92204335287749</v>
      </c>
      <c r="AA50" s="341">
        <f t="shared" si="109"/>
        <v>1974.4591697309595</v>
      </c>
      <c r="AB50" s="341">
        <f t="shared" si="93"/>
        <v>109250.36065141547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f t="shared" si="12"/>
        <v>0</v>
      </c>
      <c r="AM50" s="91">
        <f t="shared" si="13"/>
        <v>0</v>
      </c>
      <c r="AN50" s="384">
        <v>3.950800092919891</v>
      </c>
      <c r="AO50" s="391">
        <f t="shared" si="14"/>
        <v>1.1468289729840353</v>
      </c>
      <c r="AP50" s="384">
        <f t="shared" si="15"/>
        <v>2.8039711199358557</v>
      </c>
      <c r="AQ50" s="386">
        <v>40.306007379744933</v>
      </c>
      <c r="AR50" s="391">
        <f t="shared" si="16"/>
        <v>1.9709755205162534</v>
      </c>
      <c r="AS50" s="391">
        <f t="shared" si="17"/>
        <v>4.8189909461809952</v>
      </c>
      <c r="AT50" s="386">
        <f t="shared" si="18"/>
        <v>33.516040913047682</v>
      </c>
      <c r="AU50" s="387">
        <v>508.24783545570017</v>
      </c>
      <c r="AV50" s="391">
        <f t="shared" si="19"/>
        <v>24.853467439743643</v>
      </c>
      <c r="AW50" s="391">
        <f t="shared" si="20"/>
        <v>60.766170521467473</v>
      </c>
      <c r="AX50" s="387">
        <f t="shared" si="21"/>
        <v>422.62819749448903</v>
      </c>
      <c r="AY50" s="388">
        <v>1461.154039776834</v>
      </c>
      <c r="AZ50" s="391">
        <f t="shared" si="22"/>
        <v>59.761449570389104</v>
      </c>
      <c r="BA50" s="391">
        <f t="shared" si="23"/>
        <v>146.1154039776834</v>
      </c>
      <c r="BB50" s="391">
        <f t="shared" si="24"/>
        <v>1016.2313879472051</v>
      </c>
      <c r="BC50" s="389">
        <f t="shared" si="25"/>
        <v>239.04579828155647</v>
      </c>
      <c r="BE50" s="390">
        <f t="shared" si="4"/>
        <v>38.664587279587778</v>
      </c>
      <c r="BF50" s="390">
        <f t="shared" si="26"/>
        <v>94.534048799020582</v>
      </c>
      <c r="BG50" s="390">
        <f t="shared" si="27"/>
        <v>676.98509800774832</v>
      </c>
      <c r="BH50" s="390">
        <f t="shared" si="28"/>
        <v>266.54343685132676</v>
      </c>
    </row>
    <row r="51" spans="1:61" ht="15">
      <c r="A51" s="25">
        <v>16</v>
      </c>
      <c r="B51" s="1">
        <v>8</v>
      </c>
      <c r="C51" s="122">
        <v>0</v>
      </c>
      <c r="D51" s="25" t="s">
        <v>926</v>
      </c>
      <c r="F51" s="315">
        <f>'(3) Eur Russ 1904 HHs '!BV53</f>
        <v>4192.4617308504057</v>
      </c>
      <c r="G51" s="1"/>
      <c r="H51" s="315">
        <f>'(7) Free professions'!V51</f>
        <v>4718.3267606393229</v>
      </c>
      <c r="I51" s="315">
        <f>'(7) Free professions'!W51</f>
        <v>3921.3407883476607</v>
      </c>
      <c r="J51" s="315">
        <f>'(5) Servants'!P51</f>
        <v>19530.543313794944</v>
      </c>
      <c r="K51" s="315">
        <f>'(7) Free professions'!X51</f>
        <v>136424.21434978687</v>
      </c>
      <c r="L51" s="1"/>
      <c r="M51" s="341">
        <f t="shared" ref="M51:P51" si="110">M102+M153</f>
        <v>212.34468013253806</v>
      </c>
      <c r="N51" s="341">
        <f t="shared" si="110"/>
        <v>419.2461730850406</v>
      </c>
      <c r="O51" s="341">
        <f t="shared" si="110"/>
        <v>1676.9846923401624</v>
      </c>
      <c r="P51" s="341">
        <f t="shared" si="110"/>
        <v>1883.8861852926648</v>
      </c>
      <c r="Q51" s="341"/>
      <c r="R51" s="370">
        <f t="shared" si="6"/>
        <v>5.0649163609530604E-2</v>
      </c>
      <c r="S51" s="370">
        <f t="shared" si="7"/>
        <v>0.1</v>
      </c>
      <c r="T51" s="370">
        <f t="shared" si="8"/>
        <v>0.4</v>
      </c>
      <c r="U51" s="370">
        <f t="shared" si="9"/>
        <v>0.44935083639046941</v>
      </c>
      <c r="V51" s="355"/>
      <c r="W51" s="341"/>
      <c r="X51" s="355"/>
      <c r="Y51" s="341">
        <f t="shared" ref="Y51:AA51" si="111">Y102+Y153</f>
        <v>4505.9820805067848</v>
      </c>
      <c r="Z51" s="341">
        <f t="shared" si="111"/>
        <v>3502.0946152626202</v>
      </c>
      <c r="AA51" s="341">
        <f t="shared" si="111"/>
        <v>17853.558621454784</v>
      </c>
      <c r="AB51" s="341">
        <f t="shared" si="93"/>
        <v>134540.32816449419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1</v>
      </c>
      <c r="AL51" s="91">
        <f t="shared" si="12"/>
        <v>0.33620607241344386</v>
      </c>
      <c r="AM51" s="91">
        <f t="shared" si="13"/>
        <v>0.66379392758655609</v>
      </c>
      <c r="AN51" s="384">
        <v>5.3597120166344494</v>
      </c>
      <c r="AO51" s="391">
        <f t="shared" si="14"/>
        <v>1.8019677263798071</v>
      </c>
      <c r="AP51" s="384">
        <f t="shared" si="15"/>
        <v>3.5577442902546421</v>
      </c>
      <c r="AQ51" s="386">
        <v>54.679707151701763</v>
      </c>
      <c r="AR51" s="391">
        <f t="shared" si="16"/>
        <v>4.6158023894129379</v>
      </c>
      <c r="AS51" s="391">
        <f t="shared" si="17"/>
        <v>9.1132845252836265</v>
      </c>
      <c r="AT51" s="386">
        <f t="shared" si="18"/>
        <v>40.950620237005204</v>
      </c>
      <c r="AU51" s="387">
        <v>689.49629620645044</v>
      </c>
      <c r="AV51" s="391">
        <f t="shared" si="19"/>
        <v>58.204017857876465</v>
      </c>
      <c r="AW51" s="391">
        <f t="shared" si="20"/>
        <v>114.91604936774172</v>
      </c>
      <c r="AX51" s="387">
        <f t="shared" si="21"/>
        <v>516.37622898083225</v>
      </c>
      <c r="AY51" s="388">
        <v>1982.2225070765339</v>
      </c>
      <c r="AZ51" s="391">
        <f t="shared" si="22"/>
        <v>100.3979120714133</v>
      </c>
      <c r="BA51" s="391">
        <f t="shared" si="23"/>
        <v>198.22225070765342</v>
      </c>
      <c r="BB51" s="391">
        <f t="shared" si="24"/>
        <v>890.71334146685365</v>
      </c>
      <c r="BC51" s="389">
        <f t="shared" si="25"/>
        <v>792.88900283061366</v>
      </c>
      <c r="BE51" s="390">
        <f t="shared" si="4"/>
        <v>46.988774015042097</v>
      </c>
      <c r="BF51" s="390">
        <f t="shared" si="26"/>
        <v>92.77305026652067</v>
      </c>
      <c r="BG51" s="390">
        <f t="shared" si="27"/>
        <v>435.84599460797347</v>
      </c>
      <c r="BH51" s="390">
        <f t="shared" si="28"/>
        <v>884.09568950954872</v>
      </c>
    </row>
    <row r="52" spans="1:61" ht="15">
      <c r="A52" s="25">
        <v>32</v>
      </c>
      <c r="B52" s="1">
        <v>8</v>
      </c>
      <c r="C52" s="122">
        <v>0</v>
      </c>
      <c r="D52" s="221" t="s">
        <v>348</v>
      </c>
      <c r="F52" s="315">
        <f>'(3) Eur Russ 1904 HHs '!BV54</f>
        <v>3244.5078091880196</v>
      </c>
      <c r="G52" s="1"/>
      <c r="H52" s="315">
        <f>'(7) Free professions'!V52</f>
        <v>1267.3570707838803</v>
      </c>
      <c r="I52" s="315">
        <f>'(7) Free professions'!W52</f>
        <v>2070.8342907737565</v>
      </c>
      <c r="J52" s="315">
        <f>'(5) Servants'!P52</f>
        <v>15340.725796697428</v>
      </c>
      <c r="K52" s="315">
        <f>'(7) Free professions'!X52</f>
        <v>101765.15845221441</v>
      </c>
      <c r="L52" s="1"/>
      <c r="M52" s="341">
        <f t="shared" ref="M52:P52" si="112">M103+M154</f>
        <v>123.3737561559366</v>
      </c>
      <c r="N52" s="341">
        <f t="shared" si="112"/>
        <v>324.45078091880197</v>
      </c>
      <c r="O52" s="341">
        <f t="shared" si="112"/>
        <v>804.30809905146145</v>
      </c>
      <c r="P52" s="341">
        <f t="shared" si="112"/>
        <v>1992.3751730618196</v>
      </c>
      <c r="Q52" s="341"/>
      <c r="R52" s="370">
        <f t="shared" si="6"/>
        <v>3.8025415074224307E-2</v>
      </c>
      <c r="S52" s="370">
        <f t="shared" si="7"/>
        <v>0.1</v>
      </c>
      <c r="T52" s="370">
        <f t="shared" si="8"/>
        <v>0.24789833970310279</v>
      </c>
      <c r="U52" s="370">
        <f t="shared" si="9"/>
        <v>0.6140762452226729</v>
      </c>
      <c r="V52" s="355"/>
      <c r="W52" s="341"/>
      <c r="X52" s="355"/>
      <c r="Y52" s="341">
        <f t="shared" ref="Y52:AA52" si="113">Y103+Y154</f>
        <v>1143.9833146279436</v>
      </c>
      <c r="Z52" s="341">
        <f t="shared" si="113"/>
        <v>1746.3835098549544</v>
      </c>
      <c r="AA52" s="341">
        <f t="shared" si="113"/>
        <v>14536.417697645968</v>
      </c>
      <c r="AB52" s="341">
        <f t="shared" si="93"/>
        <v>99772.783279152587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f t="shared" si="12"/>
        <v>0</v>
      </c>
      <c r="AM52" s="91">
        <f t="shared" si="13"/>
        <v>0</v>
      </c>
      <c r="AN52" s="384">
        <v>4.1478321352362109</v>
      </c>
      <c r="AO52" s="391">
        <f t="shared" si="14"/>
        <v>1.1427101198409448</v>
      </c>
      <c r="AP52" s="384">
        <f t="shared" si="15"/>
        <v>3.005122015395266</v>
      </c>
      <c r="AQ52" s="386">
        <v>42.316125524137931</v>
      </c>
      <c r="AR52" s="391">
        <f t="shared" si="16"/>
        <v>2.1394557708503448</v>
      </c>
      <c r="AS52" s="391">
        <f t="shared" si="17"/>
        <v>5.6263837401227592</v>
      </c>
      <c r="AT52" s="386">
        <f t="shared" si="18"/>
        <v>34.550286013164822</v>
      </c>
      <c r="AU52" s="387">
        <v>533.59488078004995</v>
      </c>
      <c r="AV52" s="391">
        <f t="shared" si="19"/>
        <v>26.97795776056784</v>
      </c>
      <c r="AW52" s="391">
        <f t="shared" si="20"/>
        <v>70.94717495629645</v>
      </c>
      <c r="AX52" s="387">
        <f t="shared" si="21"/>
        <v>435.66974806318564</v>
      </c>
      <c r="AY52" s="388">
        <v>1534.0238782462363</v>
      </c>
      <c r="AZ52" s="391">
        <f t="shared" si="22"/>
        <v>58.331894704084469</v>
      </c>
      <c r="BA52" s="391">
        <f t="shared" si="23"/>
        <v>153.40238782462364</v>
      </c>
      <c r="BB52" s="391">
        <f t="shared" si="24"/>
        <v>942.00762323537151</v>
      </c>
      <c r="BC52" s="389">
        <f t="shared" si="25"/>
        <v>380.28197248215679</v>
      </c>
      <c r="BE52" s="390">
        <f t="shared" si="4"/>
        <v>34.781737800593</v>
      </c>
      <c r="BF52" s="390">
        <f t="shared" si="26"/>
        <v>91.469712382363809</v>
      </c>
      <c r="BG52" s="390">
        <f t="shared" si="27"/>
        <v>580.14751575009768</v>
      </c>
      <c r="BH52" s="390">
        <f t="shared" si="28"/>
        <v>424.02612656930467</v>
      </c>
    </row>
    <row r="53" spans="1:61" ht="15">
      <c r="A53" s="25">
        <v>2</v>
      </c>
      <c r="B53" s="1">
        <v>9</v>
      </c>
      <c r="C53" s="122">
        <v>0</v>
      </c>
      <c r="D53" s="25" t="s">
        <v>832</v>
      </c>
      <c r="F53" s="315">
        <f>'(3) Eur Russ 1904 HHs '!BV55</f>
        <v>1261.194919101652</v>
      </c>
      <c r="G53" s="1"/>
      <c r="H53" s="315">
        <f>'(7) Free professions'!V53</f>
        <v>449.9420063577395</v>
      </c>
      <c r="I53" s="315">
        <f>'(7) Free professions'!W53</f>
        <v>905.98500123307053</v>
      </c>
      <c r="J53" s="315">
        <f>'(5) Servants'!P53</f>
        <v>4555.2983288696096</v>
      </c>
      <c r="K53" s="315">
        <f>'(7) Free professions'!X53</f>
        <v>12567.919791334978</v>
      </c>
      <c r="L53" s="1"/>
      <c r="M53" s="341">
        <f t="shared" ref="M53:P53" si="114">M104+M155</f>
        <v>126.11949191016521</v>
      </c>
      <c r="N53" s="341">
        <f t="shared" si="114"/>
        <v>126.11949191016521</v>
      </c>
      <c r="O53" s="341">
        <f t="shared" si="114"/>
        <v>504.47796764066084</v>
      </c>
      <c r="P53" s="341">
        <f t="shared" si="114"/>
        <v>504.47796764066072</v>
      </c>
      <c r="Q53" s="341"/>
      <c r="R53" s="370">
        <f t="shared" si="6"/>
        <v>0.1</v>
      </c>
      <c r="S53" s="370">
        <f t="shared" si="7"/>
        <v>0.1</v>
      </c>
      <c r="T53" s="370">
        <f t="shared" si="8"/>
        <v>0.4</v>
      </c>
      <c r="U53" s="370">
        <f t="shared" si="9"/>
        <v>0.39999999999999997</v>
      </c>
      <c r="V53" s="355"/>
      <c r="W53" s="341"/>
      <c r="X53" s="355"/>
      <c r="Y53" s="341">
        <f t="shared" ref="Y53:AA53" si="115">Y104+Y155</f>
        <v>323.82251444757429</v>
      </c>
      <c r="Z53" s="341">
        <f t="shared" si="115"/>
        <v>779.86550932290527</v>
      </c>
      <c r="AA53" s="341">
        <f t="shared" si="115"/>
        <v>4050.820361228949</v>
      </c>
      <c r="AB53" s="341">
        <f t="shared" si="93"/>
        <v>12063.441823694317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f t="shared" si="12"/>
        <v>0</v>
      </c>
      <c r="AM53" s="91">
        <f t="shared" si="13"/>
        <v>0</v>
      </c>
      <c r="AN53" s="384">
        <v>1.6123323233904154</v>
      </c>
      <c r="AO53" s="391">
        <f t="shared" si="14"/>
        <v>0.80616616169520772</v>
      </c>
      <c r="AP53" s="384">
        <f t="shared" si="15"/>
        <v>0.80616616169520772</v>
      </c>
      <c r="AQ53" s="386">
        <v>16.448991848925999</v>
      </c>
      <c r="AR53" s="391">
        <f t="shared" si="16"/>
        <v>2.741498641487667</v>
      </c>
      <c r="AS53" s="391">
        <f t="shared" si="17"/>
        <v>2.741498641487667</v>
      </c>
      <c r="AT53" s="386">
        <f t="shared" si="18"/>
        <v>10.965994565950666</v>
      </c>
      <c r="AU53" s="387">
        <v>207.41733171136042</v>
      </c>
      <c r="AV53" s="391">
        <f t="shared" si="19"/>
        <v>34.569555285226741</v>
      </c>
      <c r="AW53" s="391">
        <f t="shared" si="20"/>
        <v>34.569555285226741</v>
      </c>
      <c r="AX53" s="387">
        <f t="shared" si="21"/>
        <v>138.27822114090696</v>
      </c>
      <c r="AY53" s="388">
        <v>596.30095990089455</v>
      </c>
      <c r="AZ53" s="391">
        <f t="shared" si="22"/>
        <v>59.630095990089458</v>
      </c>
      <c r="BA53" s="391">
        <f t="shared" si="23"/>
        <v>59.630095990089458</v>
      </c>
      <c r="BB53" s="391">
        <f t="shared" si="24"/>
        <v>238.5203839603578</v>
      </c>
      <c r="BC53" s="389">
        <f t="shared" si="25"/>
        <v>238.52038396035783</v>
      </c>
      <c r="BE53" s="390">
        <f t="shared" si="4"/>
        <v>28.372175831666141</v>
      </c>
      <c r="BF53" s="390">
        <f t="shared" si="26"/>
        <v>28.372175831666141</v>
      </c>
      <c r="BG53" s="390">
        <f t="shared" si="27"/>
        <v>116.71336797344529</v>
      </c>
      <c r="BH53" s="390">
        <f t="shared" si="28"/>
        <v>265.957583680303</v>
      </c>
    </row>
    <row r="54" spans="1:61" ht="15">
      <c r="A54" s="25">
        <v>3</v>
      </c>
      <c r="B54" s="1">
        <v>9</v>
      </c>
      <c r="C54" s="122">
        <v>0</v>
      </c>
      <c r="D54" s="25" t="s">
        <v>833</v>
      </c>
      <c r="F54" s="315">
        <f>'(3) Eur Russ 1904 HHs '!BV56</f>
        <v>3289.3454050443256</v>
      </c>
      <c r="G54" s="1"/>
      <c r="H54" s="315">
        <f>'(7) Free professions'!V54</f>
        <v>0</v>
      </c>
      <c r="I54" s="315">
        <f>'(7) Free professions'!W54</f>
        <v>4380.7542732098555</v>
      </c>
      <c r="J54" s="315">
        <f>'(5) Servants'!P54</f>
        <v>0</v>
      </c>
      <c r="K54" s="315">
        <f>'(7) Free professions'!X54</f>
        <v>76273.995058476881</v>
      </c>
      <c r="L54" s="1"/>
      <c r="M54" s="341">
        <f t="shared" ref="M54:P54" si="116">M105+M156</f>
        <v>0</v>
      </c>
      <c r="N54" s="341">
        <f t="shared" si="116"/>
        <v>328.93454050443256</v>
      </c>
      <c r="O54" s="341">
        <f t="shared" si="116"/>
        <v>0</v>
      </c>
      <c r="P54" s="341">
        <f t="shared" si="116"/>
        <v>2960.4108645398928</v>
      </c>
      <c r="Q54" s="341"/>
      <c r="R54" s="370">
        <f t="shared" si="6"/>
        <v>0</v>
      </c>
      <c r="S54" s="370">
        <f t="shared" si="7"/>
        <v>0.10000000000000002</v>
      </c>
      <c r="T54" s="370">
        <f t="shared" si="8"/>
        <v>0</v>
      </c>
      <c r="U54" s="370">
        <f t="shared" si="9"/>
        <v>0.9</v>
      </c>
      <c r="V54" s="355"/>
      <c r="W54" s="341"/>
      <c r="X54" s="355"/>
      <c r="Y54" s="341">
        <f t="shared" ref="Y54:AA54" si="117">Y105+Y156</f>
        <v>0</v>
      </c>
      <c r="Z54" s="341">
        <f t="shared" si="117"/>
        <v>4051.8197327054227</v>
      </c>
      <c r="AA54" s="341">
        <f t="shared" si="117"/>
        <v>0</v>
      </c>
      <c r="AB54" s="341">
        <f t="shared" si="93"/>
        <v>73313.584193936986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f t="shared" si="12"/>
        <v>0</v>
      </c>
      <c r="AM54" s="91">
        <f t="shared" si="13"/>
        <v>0</v>
      </c>
      <c r="AN54" s="384">
        <v>4.2051532550784421</v>
      </c>
      <c r="AO54" s="391">
        <f t="shared" si="14"/>
        <v>0</v>
      </c>
      <c r="AP54" s="384">
        <f t="shared" si="15"/>
        <v>4.2051532550784421</v>
      </c>
      <c r="AQ54" s="386">
        <v>42.900914788347109</v>
      </c>
      <c r="AR54" s="391">
        <f t="shared" si="16"/>
        <v>0</v>
      </c>
      <c r="AS54" s="391">
        <f t="shared" si="17"/>
        <v>4.2900914788347118</v>
      </c>
      <c r="AT54" s="386">
        <f t="shared" si="18"/>
        <v>38.610823309512398</v>
      </c>
      <c r="AU54" s="387">
        <v>540.9689150010978</v>
      </c>
      <c r="AV54" s="391">
        <f t="shared" si="19"/>
        <v>0</v>
      </c>
      <c r="AW54" s="391">
        <f t="shared" si="20"/>
        <v>54.096891500109791</v>
      </c>
      <c r="AX54" s="387">
        <f t="shared" si="21"/>
        <v>486.87202350098801</v>
      </c>
      <c r="AY54" s="388">
        <v>1555.2233780569459</v>
      </c>
      <c r="AZ54" s="391">
        <f t="shared" si="22"/>
        <v>0</v>
      </c>
      <c r="BA54" s="391">
        <f t="shared" si="23"/>
        <v>155.5223378056946</v>
      </c>
      <c r="BB54" s="391">
        <f t="shared" si="24"/>
        <v>1399.7010402512512</v>
      </c>
      <c r="BC54" s="389">
        <f t="shared" si="25"/>
        <v>0</v>
      </c>
      <c r="BE54" s="390">
        <f t="shared" si="4"/>
        <v>0</v>
      </c>
      <c r="BF54" s="390">
        <f t="shared" si="26"/>
        <v>110.82006646471504</v>
      </c>
      <c r="BG54" s="390">
        <f t="shared" si="27"/>
        <v>1035.226977478141</v>
      </c>
      <c r="BH54" s="390">
        <f t="shared" si="28"/>
        <v>0</v>
      </c>
    </row>
    <row r="55" spans="1:61" ht="15">
      <c r="A55" s="25">
        <v>12</v>
      </c>
      <c r="B55" s="1">
        <v>9</v>
      </c>
      <c r="C55" s="122">
        <v>0</v>
      </c>
      <c r="D55" s="25" t="s">
        <v>922</v>
      </c>
      <c r="F55" s="315">
        <f>'(3) Eur Russ 1904 HHs '!BV57</f>
        <v>3474.961740520132</v>
      </c>
      <c r="G55" s="1"/>
      <c r="H55" s="315">
        <f>'(7) Free professions'!V55</f>
        <v>2223.0021809671598</v>
      </c>
      <c r="I55" s="315">
        <f>'(7) Free professions'!W55</f>
        <v>1655.6647514904162</v>
      </c>
      <c r="J55" s="315">
        <f>'(5) Servants'!P55</f>
        <v>18314.129348085116</v>
      </c>
      <c r="K55" s="315">
        <f>'(7) Free professions'!X55</f>
        <v>47748.146943733555</v>
      </c>
      <c r="L55" s="1"/>
      <c r="M55" s="341">
        <f t="shared" ref="M55:P55" si="118">M106+M157</f>
        <v>196.38063313507052</v>
      </c>
      <c r="N55" s="341">
        <f t="shared" si="118"/>
        <v>347.4961740520132</v>
      </c>
      <c r="O55" s="341">
        <f t="shared" si="118"/>
        <v>1389.9846962080528</v>
      </c>
      <c r="P55" s="341">
        <f t="shared" si="118"/>
        <v>1541.1002371249954</v>
      </c>
      <c r="Q55" s="341"/>
      <c r="R55" s="370">
        <f t="shared" si="6"/>
        <v>5.6513034617087989E-2</v>
      </c>
      <c r="S55" s="370">
        <f t="shared" si="7"/>
        <v>0.10000000000000002</v>
      </c>
      <c r="T55" s="370">
        <f t="shared" si="8"/>
        <v>0.40000000000000008</v>
      </c>
      <c r="U55" s="370">
        <f t="shared" si="9"/>
        <v>0.44348696538291205</v>
      </c>
      <c r="V55" s="355"/>
      <c r="W55" s="341"/>
      <c r="X55" s="355"/>
      <c r="Y55" s="341">
        <f t="shared" ref="Y55:AA55" si="119">Y106+Y157</f>
        <v>2026.6215478320892</v>
      </c>
      <c r="Z55" s="341">
        <f t="shared" si="119"/>
        <v>1308.1685774384027</v>
      </c>
      <c r="AA55" s="341">
        <f t="shared" si="119"/>
        <v>16924.144651877061</v>
      </c>
      <c r="AB55" s="341">
        <f t="shared" si="93"/>
        <v>46207.046706608555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f t="shared" si="12"/>
        <v>0</v>
      </c>
      <c r="AM55" s="91">
        <f t="shared" si="13"/>
        <v>0</v>
      </c>
      <c r="AN55" s="384">
        <v>4.4424482305847617</v>
      </c>
      <c r="AO55" s="391">
        <f t="shared" si="14"/>
        <v>1.6040595676511644</v>
      </c>
      <c r="AP55" s="384">
        <f t="shared" si="15"/>
        <v>2.838388662933597</v>
      </c>
      <c r="AQ55" s="386">
        <v>45.321794814920523</v>
      </c>
      <c r="AR55" s="391">
        <f t="shared" si="16"/>
        <v>4.2687869321402703</v>
      </c>
      <c r="AS55" s="391">
        <f t="shared" si="17"/>
        <v>7.5536324691534213</v>
      </c>
      <c r="AT55" s="386">
        <f t="shared" si="18"/>
        <v>33.499375413626829</v>
      </c>
      <c r="AU55" s="387">
        <v>571.49555639754124</v>
      </c>
      <c r="AV55" s="391">
        <f t="shared" si="19"/>
        <v>53.828246937010334</v>
      </c>
      <c r="AW55" s="391">
        <f t="shared" si="20"/>
        <v>95.249259399590215</v>
      </c>
      <c r="AX55" s="387">
        <f t="shared" si="21"/>
        <v>422.41805006094069</v>
      </c>
      <c r="AY55" s="388">
        <v>1642.9839591861098</v>
      </c>
      <c r="AZ55" s="391">
        <f t="shared" si="22"/>
        <v>92.85000936080489</v>
      </c>
      <c r="BA55" s="391">
        <f t="shared" si="23"/>
        <v>164.29839591861099</v>
      </c>
      <c r="BB55" s="391">
        <f t="shared" si="24"/>
        <v>728.64197023224995</v>
      </c>
      <c r="BC55" s="389">
        <f t="shared" si="25"/>
        <v>657.19358367444397</v>
      </c>
      <c r="BE55" s="390">
        <f t="shared" si="4"/>
        <v>43.829530337463851</v>
      </c>
      <c r="BF55" s="390">
        <f t="shared" si="26"/>
        <v>77.556497601724999</v>
      </c>
      <c r="BG55" s="390">
        <f t="shared" si="27"/>
        <v>356.54084141817782</v>
      </c>
      <c r="BH55" s="390">
        <f t="shared" si="28"/>
        <v>732.79111253360884</v>
      </c>
    </row>
    <row r="56" spans="1:61" ht="15">
      <c r="A56" s="25">
        <v>13</v>
      </c>
      <c r="B56" s="1">
        <v>9</v>
      </c>
      <c r="C56" s="122">
        <v>0</v>
      </c>
      <c r="D56" s="25" t="s">
        <v>923</v>
      </c>
      <c r="F56" s="315">
        <f>'(3) Eur Russ 1904 HHs '!BV58</f>
        <v>2331.2399415113268</v>
      </c>
      <c r="G56" s="1"/>
      <c r="H56" s="315">
        <f>'(7) Free professions'!V56</f>
        <v>1520.1605962094377</v>
      </c>
      <c r="I56" s="315">
        <f>'(7) Free professions'!W56</f>
        <v>2627.0296518647788</v>
      </c>
      <c r="J56" s="315">
        <f>'(5) Servants'!P56</f>
        <v>42063.55125478634</v>
      </c>
      <c r="K56" s="315">
        <f>'(7) Free professions'!X56</f>
        <v>41477.45090539752</v>
      </c>
      <c r="L56" s="1"/>
      <c r="M56" s="341">
        <f t="shared" ref="M56:P56" si="120">M107+M158</f>
        <v>124.56747380458806</v>
      </c>
      <c r="N56" s="341">
        <f t="shared" si="120"/>
        <v>233.12399415113271</v>
      </c>
      <c r="O56" s="341">
        <f t="shared" si="120"/>
        <v>932.49597660453082</v>
      </c>
      <c r="P56" s="341">
        <f t="shared" si="120"/>
        <v>1041.0524969510752</v>
      </c>
      <c r="Q56" s="341"/>
      <c r="R56" s="370">
        <f t="shared" si="6"/>
        <v>5.3433999472328797E-2</v>
      </c>
      <c r="S56" s="370">
        <f t="shared" si="7"/>
        <v>0.1</v>
      </c>
      <c r="T56" s="370">
        <f t="shared" si="8"/>
        <v>0.4</v>
      </c>
      <c r="U56" s="370">
        <f t="shared" si="9"/>
        <v>0.44656600052767115</v>
      </c>
      <c r="V56" s="355"/>
      <c r="W56" s="341"/>
      <c r="X56" s="355"/>
      <c r="Y56" s="341">
        <f t="shared" ref="Y56:AA56" si="121">Y107+Y158</f>
        <v>1395.5931224048497</v>
      </c>
      <c r="Z56" s="341">
        <f t="shared" si="121"/>
        <v>2393.9056577136462</v>
      </c>
      <c r="AA56" s="341">
        <f t="shared" si="121"/>
        <v>41131.055278181811</v>
      </c>
      <c r="AB56" s="341">
        <f t="shared" si="93"/>
        <v>40436.398408446446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f t="shared" si="12"/>
        <v>0</v>
      </c>
      <c r="AM56" s="91">
        <f t="shared" si="13"/>
        <v>0</v>
      </c>
      <c r="AN56" s="384">
        <v>2.980295475623099</v>
      </c>
      <c r="AO56" s="391">
        <f t="shared" si="14"/>
        <v>1.0378997316077165</v>
      </c>
      <c r="AP56" s="384">
        <f t="shared" si="15"/>
        <v>1.9423957440153825</v>
      </c>
      <c r="AQ56" s="386">
        <v>30.404932826025618</v>
      </c>
      <c r="AR56" s="391">
        <f t="shared" si="16"/>
        <v>2.7077619409700757</v>
      </c>
      <c r="AS56" s="391">
        <f t="shared" si="17"/>
        <v>5.0674888043376036</v>
      </c>
      <c r="AT56" s="386">
        <f t="shared" si="18"/>
        <v>22.629682080717938</v>
      </c>
      <c r="AU56" s="387">
        <v>383.39796721640153</v>
      </c>
      <c r="AV56" s="391">
        <f t="shared" si="19"/>
        <v>34.144144629888558</v>
      </c>
      <c r="AW56" s="391">
        <f t="shared" si="20"/>
        <v>63.899661202733597</v>
      </c>
      <c r="AX56" s="387">
        <f t="shared" si="21"/>
        <v>285.35416138377934</v>
      </c>
      <c r="AY56" s="388">
        <v>1102.2250358197534</v>
      </c>
      <c r="AZ56" s="391">
        <f t="shared" si="22"/>
        <v>58.896291982380291</v>
      </c>
      <c r="BA56" s="391">
        <f t="shared" si="23"/>
        <v>110.22250358197535</v>
      </c>
      <c r="BB56" s="391">
        <f t="shared" si="24"/>
        <v>492.21622592749634</v>
      </c>
      <c r="BC56" s="389">
        <f t="shared" si="25"/>
        <v>440.89001432790144</v>
      </c>
      <c r="BE56" s="390">
        <f t="shared" si="4"/>
        <v>27.781375519741417</v>
      </c>
      <c r="BF56" s="390">
        <f t="shared" si="26"/>
        <v>51.991944818070763</v>
      </c>
      <c r="BG56" s="390">
        <f t="shared" si="27"/>
        <v>240.85242755908166</v>
      </c>
      <c r="BH56" s="390">
        <f t="shared" si="28"/>
        <v>491.60596227662938</v>
      </c>
    </row>
    <row r="57" spans="1:61" ht="15">
      <c r="A57" s="25">
        <v>41</v>
      </c>
      <c r="B57" s="1">
        <v>9</v>
      </c>
      <c r="C57" s="122">
        <v>0</v>
      </c>
      <c r="D57" s="221" t="s">
        <v>213</v>
      </c>
      <c r="F57" s="315">
        <f>'(3) Eur Russ 1904 HHs '!BV59</f>
        <v>2463.9512096312146</v>
      </c>
      <c r="G57" s="1"/>
      <c r="H57" s="315">
        <f>'(7) Free professions'!V57</f>
        <v>1751.5387475480181</v>
      </c>
      <c r="I57" s="315">
        <f>'(7) Free professions'!W57</f>
        <v>1966.1678980068782</v>
      </c>
      <c r="J57" s="315">
        <f>'(5) Servants'!P57</f>
        <v>13342.267529673547</v>
      </c>
      <c r="K57" s="315">
        <f>'(7) Free professions'!X57</f>
        <v>42734.065564323588</v>
      </c>
      <c r="L57" s="1"/>
      <c r="M57" s="341">
        <f t="shared" ref="M57:P57" si="122">M108+M159</f>
        <v>125.92609146065129</v>
      </c>
      <c r="N57" s="341">
        <f t="shared" si="122"/>
        <v>246.39512096312149</v>
      </c>
      <c r="O57" s="341">
        <f t="shared" si="122"/>
        <v>985.58048385248594</v>
      </c>
      <c r="P57" s="341">
        <f t="shared" si="122"/>
        <v>1106.0495133549559</v>
      </c>
      <c r="Q57" s="341"/>
      <c r="R57" s="370">
        <f t="shared" si="6"/>
        <v>5.1107380279457298E-2</v>
      </c>
      <c r="S57" s="370">
        <f t="shared" si="7"/>
        <v>0.1</v>
      </c>
      <c r="T57" s="370">
        <f t="shared" si="8"/>
        <v>0.4</v>
      </c>
      <c r="U57" s="370">
        <f t="shared" si="9"/>
        <v>0.44889261972054267</v>
      </c>
      <c r="V57" s="355"/>
      <c r="W57" s="341"/>
      <c r="X57" s="355"/>
      <c r="Y57" s="341">
        <f t="shared" ref="Y57:AA57" si="123">Y108+Y159</f>
        <v>1625.6126560873668</v>
      </c>
      <c r="Z57" s="341">
        <f t="shared" si="123"/>
        <v>1719.7727770437566</v>
      </c>
      <c r="AA57" s="341">
        <f t="shared" si="123"/>
        <v>12356.687045821061</v>
      </c>
      <c r="AB57" s="341">
        <f t="shared" si="93"/>
        <v>41628.016050968632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f t="shared" si="12"/>
        <v>0</v>
      </c>
      <c r="AM57" s="91">
        <f t="shared" si="13"/>
        <v>0</v>
      </c>
      <c r="AN57" s="384">
        <v>3.149955743062363</v>
      </c>
      <c r="AO57" s="391">
        <f t="shared" si="14"/>
        <v>1.0653747403099831</v>
      </c>
      <c r="AP57" s="384">
        <f t="shared" si="15"/>
        <v>2.0845810027523797</v>
      </c>
      <c r="AQ57" s="386">
        <v>32.13580450533717</v>
      </c>
      <c r="AR57" s="391">
        <f t="shared" si="16"/>
        <v>2.7372946357342731</v>
      </c>
      <c r="AS57" s="391">
        <f t="shared" si="17"/>
        <v>5.3559674175561955</v>
      </c>
      <c r="AT57" s="386">
        <f t="shared" si="18"/>
        <v>24.042542452046703</v>
      </c>
      <c r="AU57" s="387">
        <v>405.22379025497304</v>
      </c>
      <c r="AV57" s="391">
        <f t="shared" si="19"/>
        <v>34.516543911406586</v>
      </c>
      <c r="AW57" s="391">
        <f t="shared" si="20"/>
        <v>67.537298375828854</v>
      </c>
      <c r="AX57" s="387">
        <f t="shared" si="21"/>
        <v>303.16994796773758</v>
      </c>
      <c r="AY57" s="388">
        <v>1164.9717654259293</v>
      </c>
      <c r="AZ57" s="391">
        <f t="shared" si="22"/>
        <v>59.538655030453697</v>
      </c>
      <c r="BA57" s="391">
        <f t="shared" si="23"/>
        <v>116.49717654259294</v>
      </c>
      <c r="BB57" s="391">
        <f t="shared" si="24"/>
        <v>522.94722768251097</v>
      </c>
      <c r="BC57" s="389">
        <f t="shared" si="25"/>
        <v>465.98870617037176</v>
      </c>
      <c r="BE57" s="390">
        <f t="shared" si="4"/>
        <v>28.06822314274676</v>
      </c>
      <c r="BF57" s="390">
        <f t="shared" si="26"/>
        <v>54.920097624391104</v>
      </c>
      <c r="BG57" s="390">
        <f t="shared" si="27"/>
        <v>255.88979525266063</v>
      </c>
      <c r="BH57" s="390">
        <f t="shared" si="28"/>
        <v>519.59177768211418</v>
      </c>
    </row>
    <row r="58" spans="1:61" ht="15">
      <c r="A58" s="25">
        <v>47</v>
      </c>
      <c r="B58" s="1">
        <v>9</v>
      </c>
      <c r="C58" s="122">
        <v>0</v>
      </c>
      <c r="D58" s="221" t="s">
        <v>436</v>
      </c>
      <c r="F58" s="315">
        <f>'(3) Eur Russ 1904 HHs '!BV60</f>
        <v>4883.0264921650987</v>
      </c>
      <c r="G58" s="1"/>
      <c r="H58" s="315">
        <f>'(7) Free professions'!V58</f>
        <v>4617.7873485338096</v>
      </c>
      <c r="I58" s="315">
        <f>'(7) Free professions'!W58</f>
        <v>4371.6353513299637</v>
      </c>
      <c r="J58" s="315">
        <f>'(5) Servants'!P58</f>
        <v>0</v>
      </c>
      <c r="K58" s="315">
        <f>'(7) Free professions'!X58</f>
        <v>140288.51865072959</v>
      </c>
      <c r="L58" s="1"/>
      <c r="M58" s="341">
        <f t="shared" ref="M58:P58" si="124">M109+M160</f>
        <v>357.24922153264487</v>
      </c>
      <c r="N58" s="341">
        <f t="shared" si="124"/>
        <v>488.30264921650991</v>
      </c>
      <c r="O58" s="341">
        <f t="shared" si="124"/>
        <v>0</v>
      </c>
      <c r="P58" s="341">
        <f t="shared" si="124"/>
        <v>4037.4746214159441</v>
      </c>
      <c r="Q58" s="341"/>
      <c r="R58" s="370">
        <f t="shared" si="6"/>
        <v>7.3161434226469479E-2</v>
      </c>
      <c r="S58" s="370">
        <f t="shared" si="7"/>
        <v>0.1</v>
      </c>
      <c r="T58" s="370">
        <f t="shared" si="8"/>
        <v>0</v>
      </c>
      <c r="U58" s="370">
        <f t="shared" si="9"/>
        <v>0.82683856577353054</v>
      </c>
      <c r="V58" s="355"/>
      <c r="W58" s="341"/>
      <c r="X58" s="355"/>
      <c r="Y58" s="341">
        <f t="shared" ref="Y58:AA58" si="125">Y109+Y160</f>
        <v>4260.5381270011649</v>
      </c>
      <c r="Z58" s="341">
        <f t="shared" si="125"/>
        <v>3883.3327021134537</v>
      </c>
      <c r="AA58" s="341">
        <f t="shared" si="125"/>
        <v>0</v>
      </c>
      <c r="AB58" s="341">
        <f t="shared" si="93"/>
        <v>136251.04402931363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1</v>
      </c>
      <c r="AK58" s="91">
        <v>1</v>
      </c>
      <c r="AL58" s="91">
        <f t="shared" si="12"/>
        <v>0.42250420570428615</v>
      </c>
      <c r="AM58" s="91">
        <f t="shared" si="13"/>
        <v>0.57749579429571385</v>
      </c>
      <c r="AN58" s="384">
        <v>6.2425413629936584</v>
      </c>
      <c r="AO58" s="391">
        <f t="shared" si="14"/>
        <v>2.6374999801477874</v>
      </c>
      <c r="AP58" s="384">
        <f t="shared" si="15"/>
        <v>3.6050413828458709</v>
      </c>
      <c r="AQ58" s="386">
        <v>63.686319815596718</v>
      </c>
      <c r="AR58" s="391">
        <f t="shared" si="16"/>
        <v>4.6593824983146792</v>
      </c>
      <c r="AS58" s="391">
        <f t="shared" si="17"/>
        <v>6.3686319815596724</v>
      </c>
      <c r="AT58" s="386">
        <f t="shared" si="18"/>
        <v>52.658305335722368</v>
      </c>
      <c r="AU58" s="387">
        <v>803.06724229606232</v>
      </c>
      <c r="AV58" s="391">
        <f t="shared" si="19"/>
        <v>58.75355122667559</v>
      </c>
      <c r="AW58" s="391">
        <f t="shared" si="20"/>
        <v>80.306724229606232</v>
      </c>
      <c r="AX58" s="387">
        <f t="shared" si="21"/>
        <v>664.00696683978049</v>
      </c>
      <c r="AY58" s="388">
        <v>2308.725907787185</v>
      </c>
      <c r="AZ58" s="391">
        <f t="shared" si="22"/>
        <v>168.90969864951816</v>
      </c>
      <c r="BA58" s="391">
        <f t="shared" si="23"/>
        <v>230.87259077871852</v>
      </c>
      <c r="BB58" s="391">
        <f t="shared" si="24"/>
        <v>1908.9436183589482</v>
      </c>
      <c r="BC58" s="389">
        <f t="shared" si="25"/>
        <v>0</v>
      </c>
      <c r="BE58" s="390">
        <f>M58-SUM(AD58:AI58)-AL58-AO58-AR58-AV58-AZ58</f>
        <v>121.86658497228436</v>
      </c>
      <c r="BF58" s="390">
        <f t="shared" si="26"/>
        <v>165.57216504948394</v>
      </c>
      <c r="BG58" s="390">
        <f t="shared" si="27"/>
        <v>1411.8657308814932</v>
      </c>
      <c r="BH58" s="390">
        <f t="shared" si="28"/>
        <v>0</v>
      </c>
    </row>
    <row r="59" spans="1:61" ht="15">
      <c r="A59" s="52">
        <v>0</v>
      </c>
      <c r="B59" s="11">
        <v>10</v>
      </c>
      <c r="C59" s="126">
        <v>0</v>
      </c>
      <c r="D59" s="52" t="s">
        <v>93</v>
      </c>
      <c r="F59" s="291">
        <f>'(3) Eur Russ 1904 HHs '!BV61</f>
        <v>138701.60734524613</v>
      </c>
      <c r="G59" s="1"/>
      <c r="H59" s="291">
        <f>'(7) Free professions'!V59</f>
        <v>95512.379040954402</v>
      </c>
      <c r="I59" s="291">
        <f>'(7) Free professions'!W59</f>
        <v>92713.293976958899</v>
      </c>
      <c r="J59" s="291">
        <f>'(5) Servants'!P59</f>
        <v>1472629.0983171954</v>
      </c>
      <c r="K59" s="291">
        <f>'(7) Free professions'!X59</f>
        <v>1802863.9837212106</v>
      </c>
      <c r="L59" s="1"/>
      <c r="M59" s="346">
        <f>SUM(M9:M58)</f>
        <v>11907.199016231563</v>
      </c>
      <c r="N59" s="346">
        <f t="shared" ref="N59" si="126">SUM(N9:N58)</f>
        <v>14549.249652182578</v>
      </c>
      <c r="O59" s="346">
        <f t="shared" ref="O59" si="127">SUM(O9:O58)</f>
        <v>44307.66635946311</v>
      </c>
      <c r="P59" s="346">
        <f t="shared" ref="P59" si="128">SUM(P9:P58)</f>
        <v>67937.492317368858</v>
      </c>
      <c r="Q59" s="341"/>
      <c r="R59" s="370">
        <f t="shared" si="6"/>
        <v>8.5847592137797038E-2</v>
      </c>
      <c r="S59" s="370">
        <f t="shared" si="7"/>
        <v>0.10489604216314254</v>
      </c>
      <c r="T59" s="370">
        <f t="shared" si="8"/>
        <v>0.31944594736509169</v>
      </c>
      <c r="U59" s="370">
        <f t="shared" si="9"/>
        <v>0.4898104183339686</v>
      </c>
      <c r="V59" s="355"/>
      <c r="W59" s="341"/>
      <c r="X59" s="355"/>
      <c r="Y59" s="346">
        <f>SUM(Y9:Y58)</f>
        <v>83605.180024722824</v>
      </c>
      <c r="Z59" s="346">
        <f t="shared" ref="Z59" si="129">SUM(Z9:Z58)</f>
        <v>78164.044324776332</v>
      </c>
      <c r="AA59" s="346">
        <f t="shared" ref="AA59" si="130">SUM(AA9:AA58)</f>
        <v>1428321.4319577322</v>
      </c>
      <c r="AB59" s="346">
        <f t="shared" ref="AB59" si="131">SUM(AB9:AB58)</f>
        <v>1734926.4914038414</v>
      </c>
      <c r="AD59" s="91">
        <f>SUM(AD9:AD58)</f>
        <v>8</v>
      </c>
      <c r="AE59" s="91">
        <f t="shared" ref="AE59:AK59" si="132">SUM(AE9:AE58)</f>
        <v>23</v>
      </c>
      <c r="AF59" s="91">
        <f t="shared" si="132"/>
        <v>96</v>
      </c>
      <c r="AG59" s="91">
        <f t="shared" si="132"/>
        <v>172</v>
      </c>
      <c r="AH59" s="91">
        <f t="shared" si="132"/>
        <v>305</v>
      </c>
      <c r="AI59" s="91">
        <f t="shared" si="132"/>
        <v>196</v>
      </c>
      <c r="AJ59" s="91">
        <f t="shared" si="132"/>
        <v>2</v>
      </c>
      <c r="AK59" s="91">
        <f t="shared" si="132"/>
        <v>17</v>
      </c>
      <c r="AL59" s="91">
        <f t="shared" ref="AL59" si="133">SUM(AL9:AL58)</f>
        <v>8.830411658168055</v>
      </c>
      <c r="AM59" s="91">
        <f t="shared" ref="AM59" si="134">SUM(AM9:AM58)</f>
        <v>8.169588341831945</v>
      </c>
      <c r="AN59" s="91">
        <f t="shared" ref="AN59" si="135">SUM(AN9:AN58)</f>
        <v>185.99999999999991</v>
      </c>
      <c r="AO59" s="91">
        <f t="shared" ref="AO59" si="136">SUM(AO9:AO58)</f>
        <v>76.189028472153339</v>
      </c>
      <c r="AP59" s="91">
        <f t="shared" ref="AP59" si="137">SUM(AP9:AP58)</f>
        <v>109.8109715278466</v>
      </c>
      <c r="AQ59" s="91">
        <f t="shared" ref="AQ59" si="138">SUM(AQ9:AQ58)</f>
        <v>1809.0000000000005</v>
      </c>
      <c r="AR59" s="91">
        <f t="shared" ref="AR59" si="139">SUM(AR9:AR58)</f>
        <v>213.78318072539085</v>
      </c>
      <c r="AS59" s="91">
        <f t="shared" ref="AS59" si="140">SUM(AS9:AS58)</f>
        <v>282.01485846948134</v>
      </c>
      <c r="AT59" s="91">
        <f t="shared" ref="AT59" si="141">SUM(AT9:AT58)</f>
        <v>1313.201960805128</v>
      </c>
      <c r="AU59" s="91">
        <f t="shared" ref="AU59" si="142">SUM(AU9:AU58)</f>
        <v>22810.999999999996</v>
      </c>
      <c r="AV59" s="91">
        <f t="shared" ref="AV59" si="143">SUM(AV9:AV58)</f>
        <v>2695.7480019496356</v>
      </c>
      <c r="AW59" s="91">
        <f t="shared" ref="AW59" si="144">SUM(AW9:AW58)</f>
        <v>3556.130976532525</v>
      </c>
      <c r="AX59" s="91">
        <f t="shared" ref="AX59" si="145">SUM(AX9:AX58)</f>
        <v>16559.12102151784</v>
      </c>
      <c r="AY59" s="91">
        <f t="shared" ref="AY59" si="146">SUM(AY9:AY58)</f>
        <v>65579</v>
      </c>
      <c r="AZ59" s="91">
        <f t="shared" ref="AZ59" si="147">SUM(AZ9:AZ58)</f>
        <v>5629.7992448045934</v>
      </c>
      <c r="BA59" s="91">
        <f t="shared" ref="BA59" si="148">SUM(BA9:BA58)</f>
        <v>6878.9775490167231</v>
      </c>
      <c r="BB59" s="91">
        <f t="shared" ref="BB59" si="149">SUM(BB9:BB58)</f>
        <v>32121.277423923329</v>
      </c>
      <c r="BC59" s="91">
        <f t="shared" ref="BC59" si="150">SUM(BC9:BC58)</f>
        <v>20948.945782255345</v>
      </c>
      <c r="BE59" s="91">
        <f t="shared" ref="BE59" si="151">SUM(BE9:BE58)</f>
        <v>2482.8491486216244</v>
      </c>
      <c r="BF59" s="91">
        <f t="shared" ref="BF59" si="152">SUM(BF9:BF58)</f>
        <v>3712.1457082941643</v>
      </c>
      <c r="BG59" s="91">
        <f t="shared" ref="BG59" si="153">SUM(BG9:BG58)</f>
        <v>17943.891911122577</v>
      </c>
      <c r="BH59" s="91">
        <f t="shared" ref="BH59" si="154">SUM(BH9:BH58)</f>
        <v>23358.720577207765</v>
      </c>
    </row>
    <row r="60" spans="1:61" ht="15">
      <c r="A60" s="25">
        <v>1</v>
      </c>
      <c r="B60" s="1">
        <v>1</v>
      </c>
      <c r="C60" s="203">
        <v>1</v>
      </c>
      <c r="D60" s="25" t="s">
        <v>123</v>
      </c>
      <c r="F60" s="315">
        <f>'(3) Eur Russ 1904 HHs '!BV62</f>
        <v>610.35182964190528</v>
      </c>
      <c r="G60" s="1"/>
      <c r="H60" s="315">
        <f>'(7) Free professions'!V60</f>
        <v>572.1632514455531</v>
      </c>
      <c r="I60" s="315">
        <f>'(7) Free professions'!W60</f>
        <v>230.74762328588804</v>
      </c>
      <c r="J60" s="315">
        <f>'(5) Servants'!P60</f>
        <v>473.27696195907311</v>
      </c>
      <c r="K60" s="315">
        <f>'(7) Free professions'!X60</f>
        <v>2443.9053590258159</v>
      </c>
      <c r="L60" s="1"/>
      <c r="M60" s="341">
        <f>MIN(H60, 0.1*$F60)</f>
        <v>61.035182964190533</v>
      </c>
      <c r="N60" s="341">
        <f>MIN(I60, 0.1*$F60)</f>
        <v>61.035182964190533</v>
      </c>
      <c r="O60" s="341">
        <f>MIN(J60, 0.4*$F60)</f>
        <v>244.14073185676213</v>
      </c>
      <c r="P60" s="341">
        <f>F60-SUM(M60:O60)</f>
        <v>244.1407318567621</v>
      </c>
      <c r="Q60" s="349"/>
      <c r="R60" s="370">
        <f t="shared" si="6"/>
        <v>0.1</v>
      </c>
      <c r="S60" s="370">
        <f t="shared" si="7"/>
        <v>0.1</v>
      </c>
      <c r="T60" s="370">
        <f t="shared" si="8"/>
        <v>0.4</v>
      </c>
      <c r="U60" s="370">
        <f t="shared" si="9"/>
        <v>0.39999999999999997</v>
      </c>
      <c r="V60" s="349"/>
      <c r="W60" s="341"/>
      <c r="X60" s="355"/>
      <c r="Y60" s="341">
        <f>H60-M60</f>
        <v>511.12806848136256</v>
      </c>
      <c r="Z60" s="341">
        <f t="shared" ref="Z60" si="155">I60-N60</f>
        <v>169.7124403216975</v>
      </c>
      <c r="AA60" s="341">
        <f>J60-O60</f>
        <v>229.13623010231098</v>
      </c>
      <c r="AB60" s="341">
        <f>K60-P60</f>
        <v>2199.7646271690537</v>
      </c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E60" s="343"/>
      <c r="BF60" s="343"/>
      <c r="BG60" s="343"/>
      <c r="BH60" s="343"/>
      <c r="BI60" s="343"/>
    </row>
    <row r="61" spans="1:61" ht="15">
      <c r="A61" s="25">
        <v>7</v>
      </c>
      <c r="B61" s="1">
        <v>1</v>
      </c>
      <c r="C61" s="203">
        <v>1</v>
      </c>
      <c r="D61" s="25" t="s">
        <v>885</v>
      </c>
      <c r="F61" s="315">
        <f>'(3) Eur Russ 1904 HHs '!BV63</f>
        <v>1011.960269312401</v>
      </c>
      <c r="G61" s="1"/>
      <c r="H61" s="315">
        <f>'(7) Free professions'!V61</f>
        <v>923.15137461154336</v>
      </c>
      <c r="I61" s="315">
        <f>'(7) Free professions'!W61</f>
        <v>531.66284651486069</v>
      </c>
      <c r="J61" s="315">
        <f>'(5) Servants'!P61</f>
        <v>1811.3965547317755</v>
      </c>
      <c r="K61" s="315">
        <f>'(7) Free professions'!X61</f>
        <v>4355.3421779322898</v>
      </c>
      <c r="L61" s="1"/>
      <c r="M61" s="341">
        <f t="shared" ref="M61:M124" si="156">MIN(H61, 0.1*F61)</f>
        <v>101.19602693124011</v>
      </c>
      <c r="N61" s="341">
        <f t="shared" ref="N61:N124" si="157">MIN(I61, 0.1*$F61)</f>
        <v>101.19602693124011</v>
      </c>
      <c r="O61" s="341">
        <f t="shared" ref="O61:O124" si="158">MIN(J61, 0.4*$F61)</f>
        <v>404.78410772496045</v>
      </c>
      <c r="P61" s="341">
        <f t="shared" ref="P61:P124" si="159">F61-SUM(M61:O61)</f>
        <v>404.78410772496034</v>
      </c>
      <c r="Q61" s="349"/>
      <c r="R61" s="370">
        <f t="shared" si="6"/>
        <v>0.1</v>
      </c>
      <c r="S61" s="370">
        <f t="shared" si="7"/>
        <v>0.1</v>
      </c>
      <c r="T61" s="370">
        <f t="shared" si="8"/>
        <v>0.4</v>
      </c>
      <c r="U61" s="370">
        <f t="shared" si="9"/>
        <v>0.39999999999999991</v>
      </c>
      <c r="V61" s="349"/>
      <c r="W61" s="341"/>
      <c r="X61" s="355"/>
      <c r="Y61" s="341">
        <f t="shared" ref="Y61:Y109" si="160">H61-M61</f>
        <v>821.95534768030325</v>
      </c>
      <c r="Z61" s="341">
        <f t="shared" ref="Z61:Z109" si="161">I61-N61</f>
        <v>430.46681958362058</v>
      </c>
      <c r="AA61" s="341">
        <f t="shared" ref="AA61:AA109" si="162">J61-O61</f>
        <v>1406.612447006815</v>
      </c>
      <c r="AB61" s="341">
        <f t="shared" ref="AB61:AB109" si="163">K61-P61</f>
        <v>3950.5580702073294</v>
      </c>
    </row>
    <row r="62" spans="1:61" ht="15">
      <c r="A62" s="25">
        <v>26</v>
      </c>
      <c r="B62" s="1">
        <v>1</v>
      </c>
      <c r="C62" s="203">
        <v>1</v>
      </c>
      <c r="D62" s="221" t="s">
        <v>670</v>
      </c>
      <c r="F62" s="315">
        <f>'(3) Eur Russ 1904 HHs '!BV64</f>
        <v>1136.2719236567675</v>
      </c>
      <c r="G62" s="1"/>
      <c r="H62" s="315">
        <f>'(7) Free professions'!V62</f>
        <v>1186.7165239957985</v>
      </c>
      <c r="I62" s="315">
        <f>'(7) Free professions'!W62</f>
        <v>773.09580498063178</v>
      </c>
      <c r="J62" s="315">
        <f>'(5) Servants'!P62</f>
        <v>3004.7481940434886</v>
      </c>
      <c r="K62" s="315">
        <f>'(7) Free professions'!X62</f>
        <v>6901.7616819175155</v>
      </c>
      <c r="L62" s="1"/>
      <c r="M62" s="341">
        <f t="shared" si="156"/>
        <v>113.62719236567676</v>
      </c>
      <c r="N62" s="341">
        <f t="shared" si="157"/>
        <v>113.62719236567676</v>
      </c>
      <c r="O62" s="341">
        <f t="shared" si="158"/>
        <v>454.50876946270705</v>
      </c>
      <c r="P62" s="341">
        <f t="shared" si="159"/>
        <v>454.50876946270694</v>
      </c>
      <c r="Q62" s="349"/>
      <c r="R62" s="370">
        <f t="shared" si="6"/>
        <v>0.1</v>
      </c>
      <c r="S62" s="370">
        <f t="shared" si="7"/>
        <v>0.1</v>
      </c>
      <c r="T62" s="370">
        <f t="shared" si="8"/>
        <v>0.4</v>
      </c>
      <c r="U62" s="370">
        <f t="shared" si="9"/>
        <v>0.39999999999999997</v>
      </c>
      <c r="V62" s="349"/>
      <c r="W62" s="341"/>
      <c r="X62" s="355"/>
      <c r="Y62" s="341">
        <f t="shared" si="160"/>
        <v>1073.0893316301217</v>
      </c>
      <c r="Z62" s="341">
        <f t="shared" si="161"/>
        <v>659.46861261495496</v>
      </c>
      <c r="AA62" s="341">
        <f t="shared" si="162"/>
        <v>2550.2394245807818</v>
      </c>
      <c r="AB62" s="341">
        <f t="shared" si="163"/>
        <v>6447.2529124548082</v>
      </c>
      <c r="BD62" s="109" t="s">
        <v>1082</v>
      </c>
      <c r="BE62" s="390">
        <f>MIN(BE9:BE59)</f>
        <v>0</v>
      </c>
      <c r="BF62" s="390">
        <f>MIN(BF9:BF59)</f>
        <v>18.259939732009997</v>
      </c>
      <c r="BG62" s="390">
        <f>MIN(BG9:BG59)</f>
        <v>93.491106149858865</v>
      </c>
      <c r="BH62" s="390">
        <f>MIN(BH9:BH59)</f>
        <v>0</v>
      </c>
    </row>
    <row r="63" spans="1:61" ht="15">
      <c r="A63" s="25">
        <v>27</v>
      </c>
      <c r="B63" s="1">
        <v>1</v>
      </c>
      <c r="C63" s="203">
        <v>1</v>
      </c>
      <c r="D63" s="221" t="s">
        <v>697</v>
      </c>
      <c r="F63" s="315">
        <f>'(3) Eur Russ 1904 HHs '!BV65</f>
        <v>619.97958482014042</v>
      </c>
      <c r="G63" s="1"/>
      <c r="H63" s="315">
        <f>'(7) Free professions'!V63</f>
        <v>526.64259639828822</v>
      </c>
      <c r="I63" s="315">
        <f>'(7) Free professions'!W63</f>
        <v>195.36033176587938</v>
      </c>
      <c r="J63" s="315">
        <f>'(5) Servants'!P63</f>
        <v>248.2529742187221</v>
      </c>
      <c r="K63" s="315">
        <f>'(7) Free professions'!X63</f>
        <v>2322.5848342321315</v>
      </c>
      <c r="L63" s="1"/>
      <c r="M63" s="341">
        <f t="shared" si="156"/>
        <v>61.997958482014042</v>
      </c>
      <c r="N63" s="341">
        <f t="shared" si="157"/>
        <v>61.997958482014042</v>
      </c>
      <c r="O63" s="341">
        <f t="shared" si="158"/>
        <v>247.99183392805617</v>
      </c>
      <c r="P63" s="341">
        <f t="shared" si="159"/>
        <v>247.99183392805617</v>
      </c>
      <c r="Q63" s="349"/>
      <c r="R63" s="370">
        <f t="shared" si="6"/>
        <v>0.1</v>
      </c>
      <c r="S63" s="370">
        <f t="shared" si="7"/>
        <v>0.1</v>
      </c>
      <c r="T63" s="370">
        <f t="shared" si="8"/>
        <v>0.4</v>
      </c>
      <c r="U63" s="370">
        <f t="shared" si="9"/>
        <v>0.4</v>
      </c>
      <c r="V63" s="349"/>
      <c r="W63" s="341"/>
      <c r="X63" s="355"/>
      <c r="Y63" s="341">
        <f t="shared" si="160"/>
        <v>464.64463791627418</v>
      </c>
      <c r="Z63" s="341">
        <f t="shared" si="161"/>
        <v>133.36237328386534</v>
      </c>
      <c r="AA63" s="341">
        <f t="shared" si="162"/>
        <v>0.26114029066593503</v>
      </c>
      <c r="AB63" s="341">
        <f t="shared" si="163"/>
        <v>2074.5930003040753</v>
      </c>
    </row>
    <row r="64" spans="1:61" ht="15">
      <c r="A64" s="25">
        <v>34</v>
      </c>
      <c r="B64" s="1">
        <v>1</v>
      </c>
      <c r="C64" s="203">
        <v>1</v>
      </c>
      <c r="D64" s="221" t="s">
        <v>808</v>
      </c>
      <c r="F64" s="315">
        <f>'(3) Eur Russ 1904 HHs '!BV66</f>
        <v>853.66279901669884</v>
      </c>
      <c r="G64" s="1"/>
      <c r="H64" s="315">
        <f>'(7) Free professions'!V64</f>
        <v>921.78187598958198</v>
      </c>
      <c r="I64" s="315">
        <f>'(7) Free professions'!W64</f>
        <v>642.85226253312658</v>
      </c>
      <c r="J64" s="315">
        <f>'(5) Servants'!P64</f>
        <v>3230.2161059869504</v>
      </c>
      <c r="K64" s="315">
        <f>'(7) Free professions'!X64</f>
        <v>5488.4675892195355</v>
      </c>
      <c r="L64" s="1"/>
      <c r="M64" s="341">
        <f t="shared" si="156"/>
        <v>85.366279901669884</v>
      </c>
      <c r="N64" s="341">
        <f t="shared" si="157"/>
        <v>85.366279901669884</v>
      </c>
      <c r="O64" s="341">
        <f t="shared" si="158"/>
        <v>341.46511960667954</v>
      </c>
      <c r="P64" s="341">
        <f t="shared" si="159"/>
        <v>341.46511960667954</v>
      </c>
      <c r="Q64" s="349"/>
      <c r="R64" s="370">
        <f t="shared" si="6"/>
        <v>0.1</v>
      </c>
      <c r="S64" s="370">
        <f t="shared" si="7"/>
        <v>0.1</v>
      </c>
      <c r="T64" s="370">
        <f t="shared" si="8"/>
        <v>0.4</v>
      </c>
      <c r="U64" s="370">
        <f t="shared" si="9"/>
        <v>0.4</v>
      </c>
      <c r="V64" s="349"/>
      <c r="W64" s="341"/>
      <c r="X64" s="355"/>
      <c r="Y64" s="341">
        <f t="shared" si="160"/>
        <v>836.41559608791204</v>
      </c>
      <c r="Z64" s="341">
        <f t="shared" si="161"/>
        <v>557.48598263145664</v>
      </c>
      <c r="AA64" s="341">
        <f t="shared" si="162"/>
        <v>2888.7509863802707</v>
      </c>
      <c r="AB64" s="341">
        <f t="shared" si="163"/>
        <v>5147.0024696128557</v>
      </c>
    </row>
    <row r="65" spans="1:28" ht="15">
      <c r="A65" s="25">
        <v>37</v>
      </c>
      <c r="B65" s="1">
        <v>1</v>
      </c>
      <c r="C65" s="203">
        <v>1</v>
      </c>
      <c r="D65" s="221" t="s">
        <v>912</v>
      </c>
      <c r="F65" s="315">
        <f>'(3) Eur Russ 1904 HHs '!BV67</f>
        <v>11363.597401825982</v>
      </c>
      <c r="G65" s="1"/>
      <c r="H65" s="315">
        <f>'(7) Free professions'!V65</f>
        <v>16928.697561471465</v>
      </c>
      <c r="I65" s="315">
        <f>'(7) Free professions'!W65</f>
        <v>7018.9429166735881</v>
      </c>
      <c r="J65" s="315">
        <f>'(5) Servants'!P65</f>
        <v>87640.176728795923</v>
      </c>
      <c r="K65" s="315">
        <f>'(7) Free professions'!X65</f>
        <v>45146.496347036089</v>
      </c>
      <c r="L65" s="1"/>
      <c r="M65" s="341">
        <f>MIN(H65, 0.4*$F65)</f>
        <v>4545.4389607303929</v>
      </c>
      <c r="N65" s="341">
        <f>MIN(I65, 0.2*$F65)</f>
        <v>2272.7194803651964</v>
      </c>
      <c r="O65" s="341">
        <v>0</v>
      </c>
      <c r="P65" s="341">
        <f t="shared" si="159"/>
        <v>4545.4389607303929</v>
      </c>
      <c r="Q65" s="349"/>
      <c r="R65" s="370">
        <f t="shared" si="6"/>
        <v>0.4</v>
      </c>
      <c r="S65" s="370">
        <f t="shared" si="7"/>
        <v>0.2</v>
      </c>
      <c r="T65" s="370">
        <f t="shared" si="8"/>
        <v>0</v>
      </c>
      <c r="U65" s="370">
        <f t="shared" si="9"/>
        <v>0.4</v>
      </c>
      <c r="V65" s="349"/>
      <c r="W65" s="341"/>
      <c r="X65" s="355"/>
      <c r="Y65" s="341">
        <f t="shared" si="160"/>
        <v>12383.258600741072</v>
      </c>
      <c r="Z65" s="341">
        <f t="shared" si="161"/>
        <v>4746.2234363083917</v>
      </c>
      <c r="AA65" s="341">
        <f t="shared" si="162"/>
        <v>87640.176728795923</v>
      </c>
      <c r="AB65" s="341">
        <f t="shared" si="163"/>
        <v>40601.057386305692</v>
      </c>
    </row>
    <row r="66" spans="1:28" ht="15">
      <c r="A66" s="25">
        <v>10</v>
      </c>
      <c r="B66" s="1">
        <v>2</v>
      </c>
      <c r="C66" s="203">
        <v>1</v>
      </c>
      <c r="D66" s="25" t="s">
        <v>561</v>
      </c>
      <c r="F66" s="315">
        <f>'(3) Eur Russ 1904 HHs '!BV68</f>
        <v>1230.2538798417215</v>
      </c>
      <c r="G66" s="1"/>
      <c r="H66" s="315">
        <f>'(7) Free professions'!V66</f>
        <v>777.91063832775239</v>
      </c>
      <c r="I66" s="315">
        <f>'(7) Free professions'!W66</f>
        <v>613.02584886871739</v>
      </c>
      <c r="J66" s="315">
        <f>'(5) Servants'!P66</f>
        <v>4801.212488596193</v>
      </c>
      <c r="K66" s="315">
        <f>'(7) Free professions'!X66</f>
        <v>5668.2594891127092</v>
      </c>
      <c r="L66" s="1"/>
      <c r="M66" s="341">
        <f t="shared" si="156"/>
        <v>123.02538798417216</v>
      </c>
      <c r="N66" s="341">
        <f t="shared" si="157"/>
        <v>123.02538798417216</v>
      </c>
      <c r="O66" s="341">
        <f t="shared" si="158"/>
        <v>492.10155193668862</v>
      </c>
      <c r="P66" s="341">
        <f t="shared" si="159"/>
        <v>492.10155193668857</v>
      </c>
      <c r="Q66" s="349"/>
      <c r="R66" s="370">
        <f t="shared" si="6"/>
        <v>0.1</v>
      </c>
      <c r="S66" s="370">
        <f t="shared" si="7"/>
        <v>0.1</v>
      </c>
      <c r="T66" s="370">
        <f t="shared" si="8"/>
        <v>0.4</v>
      </c>
      <c r="U66" s="370">
        <f t="shared" si="9"/>
        <v>0.39999999999999997</v>
      </c>
      <c r="V66" s="349"/>
      <c r="W66" s="341"/>
      <c r="X66" s="355"/>
      <c r="Y66" s="341">
        <f t="shared" si="160"/>
        <v>654.8852503435802</v>
      </c>
      <c r="Z66" s="341">
        <f t="shared" si="161"/>
        <v>490.00046088454525</v>
      </c>
      <c r="AA66" s="341">
        <f t="shared" si="162"/>
        <v>4309.1109366595047</v>
      </c>
      <c r="AB66" s="341">
        <f t="shared" si="163"/>
        <v>5176.1579371760208</v>
      </c>
    </row>
    <row r="67" spans="1:28" ht="15">
      <c r="A67" s="25">
        <v>14</v>
      </c>
      <c r="B67" s="1">
        <v>2</v>
      </c>
      <c r="C67" s="203">
        <v>1</v>
      </c>
      <c r="D67" s="25" t="s">
        <v>924</v>
      </c>
      <c r="F67" s="315">
        <f>'(3) Eur Russ 1904 HHs '!BV69</f>
        <v>1579.7672481131117</v>
      </c>
      <c r="G67" s="1"/>
      <c r="H67" s="315">
        <f>'(7) Free professions'!V67</f>
        <v>1445.8098867573058</v>
      </c>
      <c r="I67" s="315">
        <f>'(7) Free professions'!W67</f>
        <v>939.65072707486308</v>
      </c>
      <c r="J67" s="315">
        <f>'(5) Servants'!P67</f>
        <v>8884.008177695443</v>
      </c>
      <c r="K67" s="315">
        <f>'(7) Free professions'!X67</f>
        <v>10036.918886742393</v>
      </c>
      <c r="L67" s="1"/>
      <c r="M67" s="341">
        <f t="shared" si="156"/>
        <v>157.97672481131119</v>
      </c>
      <c r="N67" s="341">
        <f t="shared" si="157"/>
        <v>157.97672481131119</v>
      </c>
      <c r="O67" s="341">
        <f t="shared" si="158"/>
        <v>631.90689924524474</v>
      </c>
      <c r="P67" s="341">
        <f t="shared" si="159"/>
        <v>631.90689924524463</v>
      </c>
      <c r="Q67" s="349"/>
      <c r="R67" s="370">
        <f t="shared" si="6"/>
        <v>0.1</v>
      </c>
      <c r="S67" s="370">
        <f t="shared" si="7"/>
        <v>0.1</v>
      </c>
      <c r="T67" s="370">
        <f t="shared" si="8"/>
        <v>0.4</v>
      </c>
      <c r="U67" s="370">
        <f t="shared" si="9"/>
        <v>0.39999999999999997</v>
      </c>
      <c r="V67" s="349"/>
      <c r="W67" s="341"/>
      <c r="X67" s="355"/>
      <c r="Y67" s="341">
        <f t="shared" si="160"/>
        <v>1287.8331619459946</v>
      </c>
      <c r="Z67" s="341">
        <f t="shared" si="161"/>
        <v>781.67400226355187</v>
      </c>
      <c r="AA67" s="341">
        <f t="shared" si="162"/>
        <v>8252.1012784501982</v>
      </c>
      <c r="AB67" s="341">
        <f t="shared" si="163"/>
        <v>9405.0119874971479</v>
      </c>
    </row>
    <row r="68" spans="1:28" ht="15">
      <c r="A68" s="25">
        <v>28</v>
      </c>
      <c r="B68" s="1">
        <v>2</v>
      </c>
      <c r="C68" s="203">
        <v>1</v>
      </c>
      <c r="D68" s="221" t="s">
        <v>698</v>
      </c>
      <c r="F68" s="315">
        <f>'(3) Eur Russ 1904 HHs '!BV70</f>
        <v>1157.6600512524533</v>
      </c>
      <c r="G68" s="1"/>
      <c r="H68" s="315">
        <f>'(7) Free professions'!V68</f>
        <v>1093.0174141094644</v>
      </c>
      <c r="I68" s="315">
        <f>'(7) Free professions'!W68</f>
        <v>551.67213782071633</v>
      </c>
      <c r="J68" s="315">
        <f>'(5) Servants'!P68</f>
        <v>0</v>
      </c>
      <c r="K68" s="315">
        <f>'(7) Free professions'!X68</f>
        <v>15964.862065138585</v>
      </c>
      <c r="L68" s="1"/>
      <c r="M68" s="341">
        <f t="shared" si="156"/>
        <v>115.76600512524533</v>
      </c>
      <c r="N68" s="341">
        <f t="shared" si="157"/>
        <v>115.76600512524533</v>
      </c>
      <c r="O68" s="341">
        <f t="shared" si="158"/>
        <v>0</v>
      </c>
      <c r="P68" s="341">
        <f t="shared" si="159"/>
        <v>926.12804100196263</v>
      </c>
      <c r="Q68" s="349"/>
      <c r="R68" s="370">
        <f t="shared" si="6"/>
        <v>0.1</v>
      </c>
      <c r="S68" s="370">
        <f t="shared" si="7"/>
        <v>0.1</v>
      </c>
      <c r="T68" s="370">
        <f t="shared" si="8"/>
        <v>0</v>
      </c>
      <c r="U68" s="370">
        <f t="shared" si="9"/>
        <v>0.8</v>
      </c>
      <c r="V68" s="349"/>
      <c r="W68" s="341"/>
      <c r="X68" s="355"/>
      <c r="Y68" s="341">
        <f t="shared" si="160"/>
        <v>977.2514089842191</v>
      </c>
      <c r="Z68" s="341">
        <f t="shared" si="161"/>
        <v>435.906132695471</v>
      </c>
      <c r="AA68" s="341">
        <f t="shared" si="162"/>
        <v>0</v>
      </c>
      <c r="AB68" s="341">
        <f t="shared" si="163"/>
        <v>15038.734024136622</v>
      </c>
    </row>
    <row r="69" spans="1:28" ht="15">
      <c r="A69" s="25">
        <v>31</v>
      </c>
      <c r="B69" s="1">
        <v>2</v>
      </c>
      <c r="C69" s="203">
        <v>1</v>
      </c>
      <c r="D69" s="221" t="s">
        <v>134</v>
      </c>
      <c r="F69" s="315">
        <f>'(3) Eur Russ 1904 HHs '!BV71</f>
        <v>1781.9579522574065</v>
      </c>
      <c r="G69" s="1"/>
      <c r="H69" s="315">
        <f>'(7) Free professions'!V69</f>
        <v>1375.7761505362898</v>
      </c>
      <c r="I69" s="315">
        <f>'(7) Free professions'!W69</f>
        <v>980.57433119382824</v>
      </c>
      <c r="J69" s="315">
        <f>'(5) Servants'!P69</f>
        <v>8645.0153065975283</v>
      </c>
      <c r="K69" s="315">
        <f>'(7) Free professions'!X69</f>
        <v>10885.139212508615</v>
      </c>
      <c r="L69" s="1"/>
      <c r="M69" s="341">
        <f t="shared" si="156"/>
        <v>178.19579522574065</v>
      </c>
      <c r="N69" s="341">
        <f t="shared" si="157"/>
        <v>178.19579522574065</v>
      </c>
      <c r="O69" s="341">
        <f t="shared" si="158"/>
        <v>712.78318090296261</v>
      </c>
      <c r="P69" s="341">
        <f t="shared" si="159"/>
        <v>712.78318090296261</v>
      </c>
      <c r="Q69" s="349"/>
      <c r="R69" s="370">
        <f t="shared" si="6"/>
        <v>0.1</v>
      </c>
      <c r="S69" s="370">
        <f t="shared" si="7"/>
        <v>0.1</v>
      </c>
      <c r="T69" s="370">
        <f t="shared" si="8"/>
        <v>0.4</v>
      </c>
      <c r="U69" s="370">
        <f t="shared" si="9"/>
        <v>0.4</v>
      </c>
      <c r="V69" s="349"/>
      <c r="W69" s="341"/>
      <c r="X69" s="355"/>
      <c r="Y69" s="341">
        <f t="shared" si="160"/>
        <v>1197.5803553105493</v>
      </c>
      <c r="Z69" s="341">
        <f t="shared" si="161"/>
        <v>802.37853596808759</v>
      </c>
      <c r="AA69" s="341">
        <f t="shared" si="162"/>
        <v>7932.2321256945652</v>
      </c>
      <c r="AB69" s="341">
        <f t="shared" si="163"/>
        <v>10172.356031605652</v>
      </c>
    </row>
    <row r="70" spans="1:28" ht="15">
      <c r="A70" s="25">
        <v>36</v>
      </c>
      <c r="B70" s="1">
        <v>2</v>
      </c>
      <c r="C70" s="203">
        <v>1</v>
      </c>
      <c r="D70" s="221" t="s">
        <v>480</v>
      </c>
      <c r="F70" s="315">
        <f>'(3) Eur Russ 1904 HHs '!BV72</f>
        <v>1267.8310949329775</v>
      </c>
      <c r="G70" s="1"/>
      <c r="H70" s="315">
        <f>'(7) Free professions'!V70</f>
        <v>842.36287409328702</v>
      </c>
      <c r="I70" s="315">
        <f>'(7) Free professions'!W70</f>
        <v>687.14468786497298</v>
      </c>
      <c r="J70" s="315">
        <f>'(5) Servants'!P70</f>
        <v>2088.6317202751161</v>
      </c>
      <c r="K70" s="315">
        <f>'(7) Free professions'!X70</f>
        <v>14292.392688421092</v>
      </c>
      <c r="L70" s="1"/>
      <c r="M70" s="341">
        <f t="shared" si="156"/>
        <v>126.78310949329776</v>
      </c>
      <c r="N70" s="341">
        <f t="shared" si="157"/>
        <v>126.78310949329776</v>
      </c>
      <c r="O70" s="341">
        <f t="shared" si="158"/>
        <v>507.13243797319103</v>
      </c>
      <c r="P70" s="341">
        <f t="shared" si="159"/>
        <v>507.13243797319092</v>
      </c>
      <c r="Q70" s="349"/>
      <c r="R70" s="370">
        <f t="shared" si="6"/>
        <v>0.1</v>
      </c>
      <c r="S70" s="370">
        <f t="shared" si="7"/>
        <v>0.1</v>
      </c>
      <c r="T70" s="370">
        <f t="shared" si="8"/>
        <v>0.4</v>
      </c>
      <c r="U70" s="370">
        <f t="shared" si="9"/>
        <v>0.39999999999999991</v>
      </c>
      <c r="V70" s="349"/>
      <c r="W70" s="341"/>
      <c r="X70" s="355"/>
      <c r="Y70" s="341">
        <f t="shared" si="160"/>
        <v>715.57976459998929</v>
      </c>
      <c r="Z70" s="341">
        <f t="shared" si="161"/>
        <v>560.36157837167525</v>
      </c>
      <c r="AA70" s="341">
        <f t="shared" si="162"/>
        <v>1581.4992823019252</v>
      </c>
      <c r="AB70" s="341">
        <f t="shared" si="163"/>
        <v>13785.260250447902</v>
      </c>
    </row>
    <row r="71" spans="1:28" ht="15">
      <c r="A71" s="25">
        <v>45</v>
      </c>
      <c r="B71" s="1">
        <v>2</v>
      </c>
      <c r="C71" s="203">
        <v>1</v>
      </c>
      <c r="D71" s="221" t="s">
        <v>434</v>
      </c>
      <c r="F71" s="315">
        <f>'(3) Eur Russ 1904 HHs '!BV73</f>
        <v>1304.2367522761058</v>
      </c>
      <c r="G71" s="1"/>
      <c r="H71" s="315">
        <f>'(7) Free professions'!V71</f>
        <v>1156.9075571487301</v>
      </c>
      <c r="I71" s="315">
        <f>'(7) Free professions'!W71</f>
        <v>467.08153023486773</v>
      </c>
      <c r="J71" s="315">
        <f>'(5) Servants'!P71</f>
        <v>5537.9794192440913</v>
      </c>
      <c r="K71" s="315">
        <f>'(7) Free professions'!X71</f>
        <v>9370.6625740144427</v>
      </c>
      <c r="L71" s="1"/>
      <c r="M71" s="341">
        <f t="shared" si="156"/>
        <v>130.42367522761057</v>
      </c>
      <c r="N71" s="341">
        <f t="shared" si="157"/>
        <v>130.42367522761057</v>
      </c>
      <c r="O71" s="341">
        <f t="shared" si="158"/>
        <v>521.69470091044229</v>
      </c>
      <c r="P71" s="341">
        <f t="shared" si="159"/>
        <v>521.69470091044241</v>
      </c>
      <c r="Q71" s="349"/>
      <c r="R71" s="370">
        <f t="shared" si="6"/>
        <v>9.9999999999999992E-2</v>
      </c>
      <c r="S71" s="370">
        <f t="shared" si="7"/>
        <v>9.9999999999999992E-2</v>
      </c>
      <c r="T71" s="370">
        <f t="shared" si="8"/>
        <v>0.39999999999999997</v>
      </c>
      <c r="U71" s="370">
        <f t="shared" si="9"/>
        <v>0.40000000000000008</v>
      </c>
      <c r="V71" s="349"/>
      <c r="W71" s="341"/>
      <c r="X71" s="355"/>
      <c r="Y71" s="341">
        <f t="shared" si="160"/>
        <v>1026.4838819211195</v>
      </c>
      <c r="Z71" s="341">
        <f t="shared" si="161"/>
        <v>336.65785500725713</v>
      </c>
      <c r="AA71" s="341">
        <f t="shared" si="162"/>
        <v>5016.2847183336489</v>
      </c>
      <c r="AB71" s="341">
        <f t="shared" si="163"/>
        <v>8848.9678731040003</v>
      </c>
    </row>
    <row r="72" spans="1:28" ht="15">
      <c r="A72" s="25">
        <v>6</v>
      </c>
      <c r="B72" s="1">
        <v>3</v>
      </c>
      <c r="C72" s="203">
        <v>1</v>
      </c>
      <c r="D72" s="25" t="s">
        <v>884</v>
      </c>
      <c r="F72" s="315">
        <f>'(3) Eur Russ 1904 HHs '!BV74</f>
        <v>1420.8559624203781</v>
      </c>
      <c r="G72" s="1"/>
      <c r="H72" s="315">
        <f>'(7) Free professions'!V72</f>
        <v>911.60004895730606</v>
      </c>
      <c r="I72" s="315">
        <f>'(7) Free professions'!W72</f>
        <v>1515.074902423207</v>
      </c>
      <c r="J72" s="315">
        <f>'(5) Servants'!P72</f>
        <v>14906.472283412668</v>
      </c>
      <c r="K72" s="315">
        <f>'(7) Free professions'!X72</f>
        <v>11273.551225137775</v>
      </c>
      <c r="L72" s="1"/>
      <c r="M72" s="341">
        <f t="shared" si="156"/>
        <v>142.08559624203781</v>
      </c>
      <c r="N72" s="341">
        <f t="shared" si="157"/>
        <v>142.08559624203781</v>
      </c>
      <c r="O72" s="341">
        <f t="shared" si="158"/>
        <v>568.34238496815124</v>
      </c>
      <c r="P72" s="341">
        <f t="shared" si="159"/>
        <v>568.34238496815124</v>
      </c>
      <c r="Q72" s="349"/>
      <c r="R72" s="370">
        <f t="shared" si="6"/>
        <v>0.1</v>
      </c>
      <c r="S72" s="370">
        <f t="shared" si="7"/>
        <v>0.1</v>
      </c>
      <c r="T72" s="370">
        <f t="shared" si="8"/>
        <v>0.4</v>
      </c>
      <c r="U72" s="370">
        <f t="shared" si="9"/>
        <v>0.4</v>
      </c>
      <c r="V72" s="349"/>
      <c r="W72" s="341"/>
      <c r="X72" s="355"/>
      <c r="Y72" s="341">
        <f t="shared" si="160"/>
        <v>769.51445271526825</v>
      </c>
      <c r="Z72" s="341">
        <f t="shared" si="161"/>
        <v>1372.9893061811692</v>
      </c>
      <c r="AA72" s="341">
        <f t="shared" si="162"/>
        <v>14338.129898444517</v>
      </c>
      <c r="AB72" s="341">
        <f t="shared" si="163"/>
        <v>10705.208840169624</v>
      </c>
    </row>
    <row r="73" spans="1:28" ht="15">
      <c r="A73" s="25">
        <v>15</v>
      </c>
      <c r="B73" s="1">
        <v>3</v>
      </c>
      <c r="C73" s="203">
        <v>1</v>
      </c>
      <c r="D73" s="25" t="s">
        <v>925</v>
      </c>
      <c r="F73" s="315">
        <f>'(3) Eur Russ 1904 HHs '!BV75</f>
        <v>954.23147946497807</v>
      </c>
      <c r="G73" s="1"/>
      <c r="H73" s="315">
        <f>'(7) Free professions'!V73</f>
        <v>1158.1347504431724</v>
      </c>
      <c r="I73" s="315">
        <f>'(7) Free professions'!W73</f>
        <v>775.85536316098842</v>
      </c>
      <c r="J73" s="315">
        <f>'(5) Servants'!P73</f>
        <v>2584.0290683412054</v>
      </c>
      <c r="K73" s="315">
        <f>'(7) Free professions'!X73</f>
        <v>9240.1754937043715</v>
      </c>
      <c r="L73" s="1"/>
      <c r="M73" s="341">
        <f t="shared" si="156"/>
        <v>95.423147946497807</v>
      </c>
      <c r="N73" s="341">
        <f t="shared" si="157"/>
        <v>95.423147946497807</v>
      </c>
      <c r="O73" s="341">
        <f t="shared" si="158"/>
        <v>381.69259178599123</v>
      </c>
      <c r="P73" s="341">
        <f t="shared" si="159"/>
        <v>381.69259178599123</v>
      </c>
      <c r="Q73" s="349"/>
      <c r="R73" s="370">
        <f t="shared" si="6"/>
        <v>0.1</v>
      </c>
      <c r="S73" s="370">
        <f t="shared" si="7"/>
        <v>0.1</v>
      </c>
      <c r="T73" s="370">
        <f t="shared" si="8"/>
        <v>0.4</v>
      </c>
      <c r="U73" s="370">
        <f t="shared" si="9"/>
        <v>0.4</v>
      </c>
      <c r="V73" s="349"/>
      <c r="W73" s="341"/>
      <c r="X73" s="355"/>
      <c r="Y73" s="341">
        <f t="shared" si="160"/>
        <v>1062.7116024966745</v>
      </c>
      <c r="Z73" s="341">
        <f t="shared" si="161"/>
        <v>680.43221521449061</v>
      </c>
      <c r="AA73" s="341">
        <f t="shared" si="162"/>
        <v>2202.3364765552142</v>
      </c>
      <c r="AB73" s="341">
        <f t="shared" si="163"/>
        <v>8858.4829019183799</v>
      </c>
    </row>
    <row r="74" spans="1:28" ht="15">
      <c r="A74" s="25">
        <v>18</v>
      </c>
      <c r="B74" s="1">
        <v>3</v>
      </c>
      <c r="C74" s="203">
        <v>1</v>
      </c>
      <c r="D74" s="25" t="s">
        <v>824</v>
      </c>
      <c r="F74" s="315">
        <f>'(3) Eur Russ 1904 HHs '!BV76</f>
        <v>1252.5641782822943</v>
      </c>
      <c r="G74" s="1"/>
      <c r="H74" s="315">
        <f>'(7) Free professions'!V74</f>
        <v>1121.1856392994591</v>
      </c>
      <c r="I74" s="315">
        <f>'(7) Free professions'!W74</f>
        <v>1148.977117593492</v>
      </c>
      <c r="J74" s="315">
        <f>'(5) Servants'!P74</f>
        <v>3949.4652721775096</v>
      </c>
      <c r="K74" s="315">
        <f>'(7) Free professions'!X74</f>
        <v>8656.5047678010342</v>
      </c>
      <c r="L74" s="1"/>
      <c r="M74" s="341">
        <f t="shared" si="156"/>
        <v>125.25641782822943</v>
      </c>
      <c r="N74" s="341">
        <f t="shared" si="157"/>
        <v>125.25641782822943</v>
      </c>
      <c r="O74" s="341">
        <f t="shared" si="158"/>
        <v>501.02567131291772</v>
      </c>
      <c r="P74" s="341">
        <f t="shared" si="159"/>
        <v>501.02567131291767</v>
      </c>
      <c r="Q74" s="349"/>
      <c r="R74" s="370">
        <f t="shared" ref="R74:R137" si="164">M74/SUM($M74:$P74)</f>
        <v>0.1</v>
      </c>
      <c r="S74" s="370">
        <f t="shared" ref="S74:S137" si="165">N74/SUM($M74:$P74)</f>
        <v>0.1</v>
      </c>
      <c r="T74" s="370">
        <f t="shared" ref="T74:T137" si="166">O74/SUM($M74:$P74)</f>
        <v>0.4</v>
      </c>
      <c r="U74" s="370">
        <f t="shared" ref="U74:U137" si="167">P74/SUM($M74:$P74)</f>
        <v>0.39999999999999997</v>
      </c>
      <c r="V74" s="349"/>
      <c r="W74" s="341"/>
      <c r="X74" s="355"/>
      <c r="Y74" s="341">
        <f t="shared" si="160"/>
        <v>995.92922147122965</v>
      </c>
      <c r="Z74" s="341">
        <f t="shared" si="161"/>
        <v>1023.7206997652626</v>
      </c>
      <c r="AA74" s="341">
        <f t="shared" si="162"/>
        <v>3448.4396008645917</v>
      </c>
      <c r="AB74" s="341">
        <f t="shared" si="163"/>
        <v>8155.4790964881167</v>
      </c>
    </row>
    <row r="75" spans="1:28" ht="15">
      <c r="A75" s="25">
        <v>24</v>
      </c>
      <c r="B75" s="1">
        <v>3</v>
      </c>
      <c r="C75" s="203">
        <v>1</v>
      </c>
      <c r="D75" s="221" t="s">
        <v>988</v>
      </c>
      <c r="F75" s="315">
        <f>'(3) Eur Russ 1904 HHs '!BV77</f>
        <v>3446.6298250382588</v>
      </c>
      <c r="G75" s="1"/>
      <c r="H75" s="315">
        <f>'(7) Free professions'!V75</f>
        <v>4909.6852163375415</v>
      </c>
      <c r="I75" s="315">
        <f>'(7) Free professions'!W75</f>
        <v>5276.8862309547449</v>
      </c>
      <c r="J75" s="315">
        <f>'(5) Servants'!P75</f>
        <v>60029.642195415705</v>
      </c>
      <c r="K75" s="315">
        <f>'(7) Free professions'!X75</f>
        <v>29764.411434670867</v>
      </c>
      <c r="L75" s="1"/>
      <c r="M75" s="341">
        <f t="shared" si="156"/>
        <v>344.6629825038259</v>
      </c>
      <c r="N75" s="341">
        <f t="shared" si="157"/>
        <v>344.6629825038259</v>
      </c>
      <c r="O75" s="341">
        <f t="shared" si="158"/>
        <v>1378.6519300153036</v>
      </c>
      <c r="P75" s="341">
        <f t="shared" si="159"/>
        <v>1378.6519300153032</v>
      </c>
      <c r="Q75" s="349"/>
      <c r="R75" s="370">
        <f t="shared" si="164"/>
        <v>0.1</v>
      </c>
      <c r="S75" s="370">
        <f t="shared" si="165"/>
        <v>0.1</v>
      </c>
      <c r="T75" s="370">
        <f t="shared" si="166"/>
        <v>0.4</v>
      </c>
      <c r="U75" s="370">
        <f t="shared" si="167"/>
        <v>0.39999999999999991</v>
      </c>
      <c r="V75" s="349"/>
      <c r="W75" s="341"/>
      <c r="X75" s="355"/>
      <c r="Y75" s="341">
        <f t="shared" si="160"/>
        <v>4565.0222338337153</v>
      </c>
      <c r="Z75" s="341">
        <f t="shared" si="161"/>
        <v>4932.2232484509186</v>
      </c>
      <c r="AA75" s="341">
        <f t="shared" si="162"/>
        <v>58650.990265400404</v>
      </c>
      <c r="AB75" s="341">
        <f t="shared" si="163"/>
        <v>28385.759504655565</v>
      </c>
    </row>
    <row r="76" spans="1:28" ht="15">
      <c r="A76" s="25">
        <v>25</v>
      </c>
      <c r="B76" s="1">
        <v>3</v>
      </c>
      <c r="C76" s="203">
        <v>1</v>
      </c>
      <c r="D76" s="221" t="s">
        <v>930</v>
      </c>
      <c r="F76" s="315">
        <f>'(3) Eur Russ 1904 HHs '!BV78</f>
        <v>1439.7481950922979</v>
      </c>
      <c r="G76" s="1"/>
      <c r="H76" s="315">
        <f>'(7) Free professions'!V76</f>
        <v>1267.9157847777356</v>
      </c>
      <c r="I76" s="315">
        <f>'(7) Free professions'!W76</f>
        <v>1039.7105054769631</v>
      </c>
      <c r="J76" s="315">
        <f>'(5) Servants'!P76</f>
        <v>7224.7163307523733</v>
      </c>
      <c r="K76" s="315">
        <f>'(7) Free professions'!X76</f>
        <v>9078.803498740388</v>
      </c>
      <c r="L76" s="1"/>
      <c r="M76" s="341">
        <f t="shared" si="156"/>
        <v>143.9748195092298</v>
      </c>
      <c r="N76" s="341">
        <f t="shared" si="157"/>
        <v>143.9748195092298</v>
      </c>
      <c r="O76" s="341">
        <f t="shared" si="158"/>
        <v>575.89927803691921</v>
      </c>
      <c r="P76" s="341">
        <f t="shared" si="159"/>
        <v>575.8992780369191</v>
      </c>
      <c r="Q76" s="349"/>
      <c r="R76" s="370">
        <f t="shared" si="164"/>
        <v>0.1</v>
      </c>
      <c r="S76" s="370">
        <f t="shared" si="165"/>
        <v>0.1</v>
      </c>
      <c r="T76" s="370">
        <f t="shared" si="166"/>
        <v>0.4</v>
      </c>
      <c r="U76" s="370">
        <f t="shared" si="167"/>
        <v>0.39999999999999997</v>
      </c>
      <c r="V76" s="349"/>
      <c r="W76" s="341"/>
      <c r="X76" s="355"/>
      <c r="Y76" s="341">
        <f t="shared" si="160"/>
        <v>1123.9409652685058</v>
      </c>
      <c r="Z76" s="341">
        <f t="shared" si="161"/>
        <v>895.73568596773339</v>
      </c>
      <c r="AA76" s="341">
        <f t="shared" si="162"/>
        <v>6648.8170527154543</v>
      </c>
      <c r="AB76" s="341">
        <f t="shared" si="163"/>
        <v>8502.904220703469</v>
      </c>
    </row>
    <row r="77" spans="1:28" ht="15">
      <c r="A77" s="25">
        <v>40</v>
      </c>
      <c r="B77" s="1">
        <v>3</v>
      </c>
      <c r="C77" s="203">
        <v>1</v>
      </c>
      <c r="D77" s="221" t="s">
        <v>989</v>
      </c>
      <c r="F77" s="315">
        <f>'(3) Eur Russ 1904 HHs '!BV79</f>
        <v>1022.3734093208689</v>
      </c>
      <c r="G77" s="1"/>
      <c r="H77" s="315">
        <f>'(7) Free professions'!V77</f>
        <v>1502.6231967406075</v>
      </c>
      <c r="I77" s="315">
        <f>'(7) Free professions'!W77</f>
        <v>985.87830113234338</v>
      </c>
      <c r="J77" s="315">
        <f>'(5) Servants'!P77</f>
        <v>4174.6191409505591</v>
      </c>
      <c r="K77" s="315">
        <f>'(7) Free professions'!X77</f>
        <v>9184.621903040028</v>
      </c>
      <c r="L77" s="1"/>
      <c r="M77" s="341">
        <f t="shared" si="156"/>
        <v>102.23734093208689</v>
      </c>
      <c r="N77" s="341">
        <f t="shared" si="157"/>
        <v>102.23734093208689</v>
      </c>
      <c r="O77" s="341">
        <f t="shared" si="158"/>
        <v>408.94936372834758</v>
      </c>
      <c r="P77" s="341">
        <f t="shared" si="159"/>
        <v>408.94936372834752</v>
      </c>
      <c r="Q77" s="349"/>
      <c r="R77" s="370">
        <f t="shared" si="164"/>
        <v>0.1</v>
      </c>
      <c r="S77" s="370">
        <f t="shared" si="165"/>
        <v>0.1</v>
      </c>
      <c r="T77" s="370">
        <f t="shared" si="166"/>
        <v>0.4</v>
      </c>
      <c r="U77" s="370">
        <f t="shared" si="167"/>
        <v>0.39999999999999997</v>
      </c>
      <c r="V77" s="349"/>
      <c r="W77" s="341"/>
      <c r="X77" s="355"/>
      <c r="Y77" s="341">
        <f t="shared" si="160"/>
        <v>1400.3858558085205</v>
      </c>
      <c r="Z77" s="341">
        <f t="shared" si="161"/>
        <v>883.64096020025647</v>
      </c>
      <c r="AA77" s="341">
        <f t="shared" si="162"/>
        <v>3765.6697772222115</v>
      </c>
      <c r="AB77" s="341">
        <f t="shared" si="163"/>
        <v>8775.6725393116812</v>
      </c>
    </row>
    <row r="78" spans="1:28" ht="15">
      <c r="A78" s="25">
        <v>43</v>
      </c>
      <c r="B78" s="1">
        <v>3</v>
      </c>
      <c r="C78" s="203">
        <v>1</v>
      </c>
      <c r="D78" s="221" t="s">
        <v>432</v>
      </c>
      <c r="F78" s="315">
        <f>'(3) Eur Russ 1904 HHs '!BV80</f>
        <v>1265.0242815373772</v>
      </c>
      <c r="G78" s="1"/>
      <c r="H78" s="315">
        <f>'(7) Free professions'!V78</f>
        <v>1145.8716403116671</v>
      </c>
      <c r="I78" s="315">
        <f>'(7) Free professions'!W78</f>
        <v>1233.3584568647846</v>
      </c>
      <c r="J78" s="315">
        <f>'(5) Servants'!P78</f>
        <v>7657.3340660067606</v>
      </c>
      <c r="K78" s="315">
        <f>'(7) Free professions'!X78</f>
        <v>11500.095325175727</v>
      </c>
      <c r="L78" s="1"/>
      <c r="M78" s="341">
        <f t="shared" si="156"/>
        <v>126.50242815373772</v>
      </c>
      <c r="N78" s="341">
        <f t="shared" si="157"/>
        <v>126.50242815373772</v>
      </c>
      <c r="O78" s="341">
        <f t="shared" si="158"/>
        <v>506.0097126149509</v>
      </c>
      <c r="P78" s="341">
        <f t="shared" si="159"/>
        <v>506.00971261495079</v>
      </c>
      <c r="Q78" s="349"/>
      <c r="R78" s="370">
        <f t="shared" si="164"/>
        <v>0.1</v>
      </c>
      <c r="S78" s="370">
        <f t="shared" si="165"/>
        <v>0.1</v>
      </c>
      <c r="T78" s="370">
        <f t="shared" si="166"/>
        <v>0.4</v>
      </c>
      <c r="U78" s="370">
        <f t="shared" si="167"/>
        <v>0.39999999999999991</v>
      </c>
      <c r="V78" s="349"/>
      <c r="W78" s="341"/>
      <c r="X78" s="355"/>
      <c r="Y78" s="341">
        <f t="shared" si="160"/>
        <v>1019.3692121579294</v>
      </c>
      <c r="Z78" s="341">
        <f t="shared" si="161"/>
        <v>1106.8560287110467</v>
      </c>
      <c r="AA78" s="341">
        <f t="shared" si="162"/>
        <v>7151.3243533918094</v>
      </c>
      <c r="AB78" s="341">
        <f t="shared" si="163"/>
        <v>10994.085612560777</v>
      </c>
    </row>
    <row r="79" spans="1:28" ht="15">
      <c r="A79" s="25">
        <v>50</v>
      </c>
      <c r="B79" s="1">
        <v>3</v>
      </c>
      <c r="C79" s="203">
        <v>1</v>
      </c>
      <c r="D79" s="221" t="s">
        <v>799</v>
      </c>
      <c r="F79" s="315">
        <f>'(3) Eur Russ 1904 HHs '!BV81</f>
        <v>1310.4718887897875</v>
      </c>
      <c r="G79" s="1"/>
      <c r="H79" s="315">
        <f>'(7) Free professions'!V79</f>
        <v>1263.5964890340952</v>
      </c>
      <c r="I79" s="315">
        <f>'(7) Free professions'!W79</f>
        <v>1577.4176043133916</v>
      </c>
      <c r="J79" s="315">
        <f>'(5) Servants'!P79</f>
        <v>9591.6154794512058</v>
      </c>
      <c r="K79" s="315">
        <f>'(7) Free professions'!X79</f>
        <v>10403.898318489297</v>
      </c>
      <c r="L79" s="1"/>
      <c r="M79" s="341">
        <f t="shared" si="156"/>
        <v>131.04718887897874</v>
      </c>
      <c r="N79" s="341">
        <f t="shared" si="157"/>
        <v>131.04718887897874</v>
      </c>
      <c r="O79" s="341">
        <f t="shared" si="158"/>
        <v>524.18875551591498</v>
      </c>
      <c r="P79" s="341">
        <f t="shared" si="159"/>
        <v>524.18875551591509</v>
      </c>
      <c r="Q79" s="349"/>
      <c r="R79" s="370">
        <f t="shared" si="164"/>
        <v>9.9999999999999992E-2</v>
      </c>
      <c r="S79" s="370">
        <f t="shared" si="165"/>
        <v>9.9999999999999992E-2</v>
      </c>
      <c r="T79" s="370">
        <f t="shared" si="166"/>
        <v>0.39999999999999997</v>
      </c>
      <c r="U79" s="370">
        <f t="shared" si="167"/>
        <v>0.40000000000000008</v>
      </c>
      <c r="V79" s="349"/>
      <c r="W79" s="341"/>
      <c r="X79" s="355"/>
      <c r="Y79" s="341">
        <f t="shared" si="160"/>
        <v>1132.5493001551165</v>
      </c>
      <c r="Z79" s="341">
        <f t="shared" si="161"/>
        <v>1446.370415434413</v>
      </c>
      <c r="AA79" s="341">
        <f t="shared" si="162"/>
        <v>9067.4267239352903</v>
      </c>
      <c r="AB79" s="341">
        <f t="shared" si="163"/>
        <v>9879.7095629733813</v>
      </c>
    </row>
    <row r="80" spans="1:28" ht="15">
      <c r="A80" s="25">
        <v>9</v>
      </c>
      <c r="B80" s="1">
        <v>4</v>
      </c>
      <c r="C80" s="203">
        <v>1</v>
      </c>
      <c r="D80" s="25" t="s">
        <v>560</v>
      </c>
      <c r="F80" s="315">
        <f>'(3) Eur Russ 1904 HHs '!BV82</f>
        <v>1334.0949546017869</v>
      </c>
      <c r="G80" s="1"/>
      <c r="H80" s="315">
        <f>'(7) Free professions'!V80</f>
        <v>1499.1310815302832</v>
      </c>
      <c r="I80" s="315">
        <f>'(7) Free professions'!W80</f>
        <v>997.64793041794974</v>
      </c>
      <c r="J80" s="315">
        <f>'(5) Servants'!P80</f>
        <v>8984.3820971809346</v>
      </c>
      <c r="K80" s="315">
        <f>'(7) Free professions'!X80</f>
        <v>9377.7597757842777</v>
      </c>
      <c r="L80" s="1"/>
      <c r="M80" s="341">
        <f t="shared" si="156"/>
        <v>133.4094954601787</v>
      </c>
      <c r="N80" s="341">
        <f t="shared" si="157"/>
        <v>133.4094954601787</v>
      </c>
      <c r="O80" s="341">
        <f t="shared" si="158"/>
        <v>533.63798184071482</v>
      </c>
      <c r="P80" s="341">
        <f t="shared" si="159"/>
        <v>533.6379818407147</v>
      </c>
      <c r="Q80" s="349"/>
      <c r="R80" s="370">
        <f t="shared" si="164"/>
        <v>0.10000000000000002</v>
      </c>
      <c r="S80" s="370">
        <f t="shared" si="165"/>
        <v>0.10000000000000002</v>
      </c>
      <c r="T80" s="370">
        <f t="shared" si="166"/>
        <v>0.40000000000000008</v>
      </c>
      <c r="U80" s="370">
        <f t="shared" si="167"/>
        <v>0.39999999999999997</v>
      </c>
      <c r="V80" s="349"/>
      <c r="W80" s="341"/>
      <c r="X80" s="355"/>
      <c r="Y80" s="341">
        <f t="shared" si="160"/>
        <v>1365.7215860701044</v>
      </c>
      <c r="Z80" s="341">
        <f t="shared" si="161"/>
        <v>864.23843495777101</v>
      </c>
      <c r="AA80" s="341">
        <f t="shared" si="162"/>
        <v>8450.7441153402197</v>
      </c>
      <c r="AB80" s="341">
        <f t="shared" si="163"/>
        <v>8844.1217939435628</v>
      </c>
    </row>
    <row r="81" spans="1:28" ht="15">
      <c r="A81" s="25">
        <v>20</v>
      </c>
      <c r="B81" s="1">
        <v>4</v>
      </c>
      <c r="C81" s="203">
        <v>1</v>
      </c>
      <c r="D81" s="222" t="s">
        <v>826</v>
      </c>
      <c r="F81" s="315">
        <f>'(3) Eur Russ 1904 HHs '!BV83</f>
        <v>1412.1797936038913</v>
      </c>
      <c r="G81" s="1"/>
      <c r="H81" s="315">
        <f>'(7) Free professions'!V81</f>
        <v>1655.8058972435715</v>
      </c>
      <c r="I81" s="315">
        <f>'(7) Free professions'!W81</f>
        <v>1212.8236718134815</v>
      </c>
      <c r="J81" s="315">
        <f>'(5) Servants'!P81</f>
        <v>10726.897227146135</v>
      </c>
      <c r="K81" s="315">
        <f>'(7) Free professions'!X81</f>
        <v>12284.668957293354</v>
      </c>
      <c r="L81" s="1"/>
      <c r="M81" s="341">
        <f t="shared" si="156"/>
        <v>141.21797936038914</v>
      </c>
      <c r="N81" s="341">
        <f t="shared" si="157"/>
        <v>141.21797936038914</v>
      </c>
      <c r="O81" s="341">
        <f t="shared" si="158"/>
        <v>564.87191744155655</v>
      </c>
      <c r="P81" s="341">
        <f t="shared" si="159"/>
        <v>564.87191744155643</v>
      </c>
      <c r="Q81" s="349"/>
      <c r="R81" s="370">
        <f t="shared" si="164"/>
        <v>0.1</v>
      </c>
      <c r="S81" s="370">
        <f t="shared" si="165"/>
        <v>0.1</v>
      </c>
      <c r="T81" s="370">
        <f t="shared" si="166"/>
        <v>0.4</v>
      </c>
      <c r="U81" s="370">
        <f t="shared" si="167"/>
        <v>0.39999999999999991</v>
      </c>
      <c r="V81" s="349"/>
      <c r="W81" s="341"/>
      <c r="X81" s="355"/>
      <c r="Y81" s="341">
        <f t="shared" si="160"/>
        <v>1514.5879178831824</v>
      </c>
      <c r="Z81" s="341">
        <f t="shared" si="161"/>
        <v>1071.6056924530924</v>
      </c>
      <c r="AA81" s="341">
        <f t="shared" si="162"/>
        <v>10162.025309704579</v>
      </c>
      <c r="AB81" s="341">
        <f t="shared" si="163"/>
        <v>11719.797039851797</v>
      </c>
    </row>
    <row r="82" spans="1:28" ht="15">
      <c r="A82" s="25">
        <v>29</v>
      </c>
      <c r="B82" s="1">
        <v>4</v>
      </c>
      <c r="C82" s="203">
        <v>1</v>
      </c>
      <c r="D82" s="221" t="s">
        <v>552</v>
      </c>
      <c r="F82" s="315">
        <f>'(3) Eur Russ 1904 HHs '!BV84</f>
        <v>1525.4444856113184</v>
      </c>
      <c r="G82" s="1"/>
      <c r="H82" s="315">
        <f>'(7) Free professions'!V82</f>
        <v>1706.5927708593695</v>
      </c>
      <c r="I82" s="315">
        <f>'(7) Free professions'!W82</f>
        <v>1993.162498050533</v>
      </c>
      <c r="J82" s="315">
        <f>'(5) Servants'!P82</f>
        <v>11070.483301547432</v>
      </c>
      <c r="K82" s="315">
        <f>'(7) Free professions'!X82</f>
        <v>19950.59748748532</v>
      </c>
      <c r="L82" s="1"/>
      <c r="M82" s="341">
        <f t="shared" si="156"/>
        <v>152.54444856113184</v>
      </c>
      <c r="N82" s="341">
        <f t="shared" si="157"/>
        <v>152.54444856113184</v>
      </c>
      <c r="O82" s="341">
        <f t="shared" si="158"/>
        <v>610.17779424452738</v>
      </c>
      <c r="P82" s="341">
        <f t="shared" si="159"/>
        <v>610.17779424452738</v>
      </c>
      <c r="Q82" s="349"/>
      <c r="R82" s="370">
        <f t="shared" si="164"/>
        <v>0.1</v>
      </c>
      <c r="S82" s="370">
        <f t="shared" si="165"/>
        <v>0.1</v>
      </c>
      <c r="T82" s="370">
        <f t="shared" si="166"/>
        <v>0.4</v>
      </c>
      <c r="U82" s="370">
        <f t="shared" si="167"/>
        <v>0.4</v>
      </c>
      <c r="V82" s="349"/>
      <c r="W82" s="341"/>
      <c r="X82" s="355"/>
      <c r="Y82" s="341">
        <f t="shared" si="160"/>
        <v>1554.0483222982375</v>
      </c>
      <c r="Z82" s="341">
        <f t="shared" si="161"/>
        <v>1840.6180494894011</v>
      </c>
      <c r="AA82" s="341">
        <f t="shared" si="162"/>
        <v>10460.305507302905</v>
      </c>
      <c r="AB82" s="341">
        <f t="shared" si="163"/>
        <v>19340.419693240794</v>
      </c>
    </row>
    <row r="83" spans="1:28" ht="15">
      <c r="A83" s="25">
        <v>30</v>
      </c>
      <c r="B83" s="1">
        <v>4</v>
      </c>
      <c r="C83" s="203">
        <v>1</v>
      </c>
      <c r="D83" s="221" t="s">
        <v>801</v>
      </c>
      <c r="F83" s="315">
        <f>'(3) Eur Russ 1904 HHs '!BV85</f>
        <v>1314.6091416600609</v>
      </c>
      <c r="G83" s="1"/>
      <c r="H83" s="315">
        <f>'(7) Free professions'!V83</f>
        <v>973.41395753024312</v>
      </c>
      <c r="I83" s="315">
        <f>'(7) Free professions'!W83</f>
        <v>600.21408705779902</v>
      </c>
      <c r="J83" s="315">
        <f>'(5) Servants'!P83</f>
        <v>5164.4853638831391</v>
      </c>
      <c r="K83" s="315">
        <f>'(7) Free professions'!X83</f>
        <v>7316.322710809136</v>
      </c>
      <c r="L83" s="1"/>
      <c r="M83" s="341">
        <f t="shared" si="156"/>
        <v>131.46091416600609</v>
      </c>
      <c r="N83" s="341">
        <f t="shared" si="157"/>
        <v>131.46091416600609</v>
      </c>
      <c r="O83" s="341">
        <f t="shared" si="158"/>
        <v>525.84365666402437</v>
      </c>
      <c r="P83" s="341">
        <f t="shared" si="159"/>
        <v>525.84365666402437</v>
      </c>
      <c r="Q83" s="349"/>
      <c r="R83" s="370">
        <f t="shared" si="164"/>
        <v>0.1</v>
      </c>
      <c r="S83" s="370">
        <f t="shared" si="165"/>
        <v>0.1</v>
      </c>
      <c r="T83" s="370">
        <f t="shared" si="166"/>
        <v>0.4</v>
      </c>
      <c r="U83" s="370">
        <f t="shared" si="167"/>
        <v>0.4</v>
      </c>
      <c r="V83" s="349"/>
      <c r="W83" s="341"/>
      <c r="X83" s="355"/>
      <c r="Y83" s="341">
        <f t="shared" si="160"/>
        <v>841.95304336423703</v>
      </c>
      <c r="Z83" s="341">
        <f t="shared" si="161"/>
        <v>468.75317289179293</v>
      </c>
      <c r="AA83" s="341">
        <f t="shared" si="162"/>
        <v>4638.6417072191143</v>
      </c>
      <c r="AB83" s="341">
        <f t="shared" si="163"/>
        <v>6790.4790541451111</v>
      </c>
    </row>
    <row r="84" spans="1:28" ht="15">
      <c r="A84" s="25">
        <v>35</v>
      </c>
      <c r="B84" s="1">
        <v>4</v>
      </c>
      <c r="C84" s="203">
        <v>1</v>
      </c>
      <c r="D84" s="221" t="s">
        <v>634</v>
      </c>
      <c r="F84" s="315">
        <f>'(3) Eur Russ 1904 HHs '!BV86</f>
        <v>1005.1722494089615</v>
      </c>
      <c r="G84" s="1"/>
      <c r="H84" s="315">
        <f>'(7) Free professions'!V84</f>
        <v>1254.5599166043983</v>
      </c>
      <c r="I84" s="315">
        <f>'(7) Free professions'!W84</f>
        <v>1001.5282247821236</v>
      </c>
      <c r="J84" s="315">
        <f>'(5) Servants'!P84</f>
        <v>8146.2292563485971</v>
      </c>
      <c r="K84" s="315">
        <f>'(7) Free professions'!X84</f>
        <v>8227.9243806961567</v>
      </c>
      <c r="L84" s="1"/>
      <c r="M84" s="341">
        <f t="shared" si="156"/>
        <v>100.51722494089616</v>
      </c>
      <c r="N84" s="341">
        <f t="shared" si="157"/>
        <v>100.51722494089616</v>
      </c>
      <c r="O84" s="341">
        <f t="shared" si="158"/>
        <v>402.06889976358462</v>
      </c>
      <c r="P84" s="341">
        <f t="shared" si="159"/>
        <v>402.06889976358457</v>
      </c>
      <c r="Q84" s="349"/>
      <c r="R84" s="370">
        <f t="shared" si="164"/>
        <v>0.1</v>
      </c>
      <c r="S84" s="370">
        <f t="shared" si="165"/>
        <v>0.1</v>
      </c>
      <c r="T84" s="370">
        <f t="shared" si="166"/>
        <v>0.4</v>
      </c>
      <c r="U84" s="370">
        <f t="shared" si="167"/>
        <v>0.39999999999999997</v>
      </c>
      <c r="V84" s="349"/>
      <c r="W84" s="341"/>
      <c r="X84" s="355"/>
      <c r="Y84" s="341">
        <f t="shared" si="160"/>
        <v>1154.0426916635022</v>
      </c>
      <c r="Z84" s="341">
        <f t="shared" si="161"/>
        <v>901.01099984122743</v>
      </c>
      <c r="AA84" s="341">
        <f t="shared" si="162"/>
        <v>7744.1603565850128</v>
      </c>
      <c r="AB84" s="341">
        <f t="shared" si="163"/>
        <v>7825.8554809325724</v>
      </c>
    </row>
    <row r="85" spans="1:28" ht="15">
      <c r="A85" s="25">
        <v>38</v>
      </c>
      <c r="B85" s="1">
        <v>4</v>
      </c>
      <c r="C85" s="203">
        <v>1</v>
      </c>
      <c r="D85" s="221" t="s">
        <v>637</v>
      </c>
      <c r="F85" s="315">
        <f>'(3) Eur Russ 1904 HHs '!BV87</f>
        <v>2281.8160043375046</v>
      </c>
      <c r="G85" s="1"/>
      <c r="H85" s="315">
        <f>'(7) Free professions'!V85</f>
        <v>1735.0821540813706</v>
      </c>
      <c r="I85" s="315">
        <f>'(7) Free professions'!W85</f>
        <v>1650.3792609894003</v>
      </c>
      <c r="J85" s="315">
        <f>'(5) Servants'!P85</f>
        <v>11006.26175832543</v>
      </c>
      <c r="K85" s="315">
        <f>'(7) Free professions'!X85</f>
        <v>30997.254830000362</v>
      </c>
      <c r="L85" s="1"/>
      <c r="M85" s="341">
        <f t="shared" si="156"/>
        <v>228.18160043375048</v>
      </c>
      <c r="N85" s="341">
        <f t="shared" si="157"/>
        <v>228.18160043375048</v>
      </c>
      <c r="O85" s="341">
        <f t="shared" si="158"/>
        <v>912.7264017350019</v>
      </c>
      <c r="P85" s="341">
        <f t="shared" si="159"/>
        <v>912.72640173500167</v>
      </c>
      <c r="Q85" s="349"/>
      <c r="R85" s="370">
        <f t="shared" si="164"/>
        <v>0.1</v>
      </c>
      <c r="S85" s="370">
        <f t="shared" si="165"/>
        <v>0.1</v>
      </c>
      <c r="T85" s="370">
        <f t="shared" si="166"/>
        <v>0.4</v>
      </c>
      <c r="U85" s="370">
        <f t="shared" si="167"/>
        <v>0.39999999999999991</v>
      </c>
      <c r="V85" s="349"/>
      <c r="W85" s="341"/>
      <c r="X85" s="355"/>
      <c r="Y85" s="341">
        <f t="shared" si="160"/>
        <v>1506.9005536476202</v>
      </c>
      <c r="Z85" s="341">
        <f t="shared" si="161"/>
        <v>1422.1976605556499</v>
      </c>
      <c r="AA85" s="341">
        <f t="shared" si="162"/>
        <v>10093.535356590428</v>
      </c>
      <c r="AB85" s="341">
        <f t="shared" si="163"/>
        <v>30084.528428265359</v>
      </c>
    </row>
    <row r="86" spans="1:28" ht="15">
      <c r="A86" s="25">
        <v>39</v>
      </c>
      <c r="B86" s="1">
        <v>4</v>
      </c>
      <c r="C86" s="203">
        <v>1</v>
      </c>
      <c r="D86" s="221" t="s">
        <v>638</v>
      </c>
      <c r="F86" s="315">
        <f>'(3) Eur Russ 1904 HHs '!BV88</f>
        <v>1305.1835170322688</v>
      </c>
      <c r="G86" s="1"/>
      <c r="H86" s="315">
        <f>'(7) Free professions'!V86</f>
        <v>799.91429100136747</v>
      </c>
      <c r="I86" s="315">
        <f>'(7) Free professions'!W86</f>
        <v>490.50302172758325</v>
      </c>
      <c r="J86" s="315">
        <f>'(5) Servants'!P86</f>
        <v>4316.3968643306771</v>
      </c>
      <c r="K86" s="315">
        <f>'(7) Free professions'!X86</f>
        <v>8011.2029671470418</v>
      </c>
      <c r="L86" s="1"/>
      <c r="M86" s="341">
        <f t="shared" si="156"/>
        <v>130.5183517032269</v>
      </c>
      <c r="N86" s="341">
        <f t="shared" si="157"/>
        <v>130.5183517032269</v>
      </c>
      <c r="O86" s="341">
        <f t="shared" si="158"/>
        <v>522.07340681290759</v>
      </c>
      <c r="P86" s="341">
        <f t="shared" si="159"/>
        <v>522.07340681290748</v>
      </c>
      <c r="Q86" s="349"/>
      <c r="R86" s="370">
        <f t="shared" si="164"/>
        <v>0.10000000000000002</v>
      </c>
      <c r="S86" s="370">
        <f t="shared" si="165"/>
        <v>0.10000000000000002</v>
      </c>
      <c r="T86" s="370">
        <f t="shared" si="166"/>
        <v>0.40000000000000008</v>
      </c>
      <c r="U86" s="370">
        <f t="shared" si="167"/>
        <v>0.39999999999999997</v>
      </c>
      <c r="V86" s="349"/>
      <c r="W86" s="341"/>
      <c r="X86" s="355"/>
      <c r="Y86" s="341">
        <f t="shared" si="160"/>
        <v>669.39593929814055</v>
      </c>
      <c r="Z86" s="341">
        <f t="shared" si="161"/>
        <v>359.98467002435632</v>
      </c>
      <c r="AA86" s="341">
        <f t="shared" si="162"/>
        <v>3794.3234575177694</v>
      </c>
      <c r="AB86" s="341">
        <f t="shared" si="163"/>
        <v>7489.1295603341341</v>
      </c>
    </row>
    <row r="87" spans="1:28" ht="15">
      <c r="A87" s="25">
        <v>42</v>
      </c>
      <c r="B87" s="1">
        <v>4</v>
      </c>
      <c r="C87" s="203">
        <v>1</v>
      </c>
      <c r="D87" s="221" t="s">
        <v>687</v>
      </c>
      <c r="F87" s="315">
        <f>'(3) Eur Russ 1904 HHs '!BV89</f>
        <v>1590.936177134882</v>
      </c>
      <c r="G87" s="1"/>
      <c r="H87" s="315">
        <f>'(7) Free professions'!V87</f>
        <v>1522.1016954425327</v>
      </c>
      <c r="I87" s="315">
        <f>'(7) Free professions'!W87</f>
        <v>1483.1463975031818</v>
      </c>
      <c r="J87" s="315">
        <f>'(5) Servants'!P87</f>
        <v>12559.918522439431</v>
      </c>
      <c r="K87" s="315">
        <f>'(7) Free professions'!X87</f>
        <v>14579.599940354521</v>
      </c>
      <c r="L87" s="1"/>
      <c r="M87" s="341">
        <f t="shared" si="156"/>
        <v>159.09361771348821</v>
      </c>
      <c r="N87" s="341">
        <f t="shared" si="157"/>
        <v>159.09361771348821</v>
      </c>
      <c r="O87" s="341">
        <f t="shared" si="158"/>
        <v>636.37447085395286</v>
      </c>
      <c r="P87" s="341">
        <f t="shared" si="159"/>
        <v>636.37447085395274</v>
      </c>
      <c r="Q87" s="349"/>
      <c r="R87" s="370">
        <f t="shared" si="164"/>
        <v>0.1</v>
      </c>
      <c r="S87" s="370">
        <f t="shared" si="165"/>
        <v>0.1</v>
      </c>
      <c r="T87" s="370">
        <f t="shared" si="166"/>
        <v>0.4</v>
      </c>
      <c r="U87" s="370">
        <f t="shared" si="167"/>
        <v>0.39999999999999997</v>
      </c>
      <c r="V87" s="349"/>
      <c r="W87" s="341"/>
      <c r="X87" s="355"/>
      <c r="Y87" s="341">
        <f t="shared" si="160"/>
        <v>1363.0080777290445</v>
      </c>
      <c r="Z87" s="341">
        <f t="shared" si="161"/>
        <v>1324.0527797896937</v>
      </c>
      <c r="AA87" s="341">
        <f t="shared" si="162"/>
        <v>11923.544051585479</v>
      </c>
      <c r="AB87" s="341">
        <f t="shared" si="163"/>
        <v>13943.225469500569</v>
      </c>
    </row>
    <row r="88" spans="1:28" ht="15">
      <c r="A88" s="25">
        <v>44</v>
      </c>
      <c r="B88" s="1">
        <v>4</v>
      </c>
      <c r="C88" s="203">
        <v>1</v>
      </c>
      <c r="D88" s="221" t="s">
        <v>433</v>
      </c>
      <c r="F88" s="315">
        <f>'(3) Eur Russ 1904 HHs '!BV90</f>
        <v>1045.0463022113545</v>
      </c>
      <c r="G88" s="1"/>
      <c r="H88" s="315">
        <f>'(7) Free professions'!V88</f>
        <v>1127.0482546828423</v>
      </c>
      <c r="I88" s="315">
        <f>'(7) Free professions'!W88</f>
        <v>1235.0872119078119</v>
      </c>
      <c r="J88" s="315">
        <f>'(5) Servants'!P88</f>
        <v>7507.70144343008</v>
      </c>
      <c r="K88" s="315">
        <f>'(7) Free professions'!X88</f>
        <v>14045.865466113739</v>
      </c>
      <c r="L88" s="1"/>
      <c r="M88" s="341">
        <f t="shared" si="156"/>
        <v>104.50463022113546</v>
      </c>
      <c r="N88" s="341">
        <f t="shared" si="157"/>
        <v>104.50463022113546</v>
      </c>
      <c r="O88" s="341">
        <f t="shared" si="158"/>
        <v>418.01852088454183</v>
      </c>
      <c r="P88" s="341">
        <f t="shared" si="159"/>
        <v>418.01852088454177</v>
      </c>
      <c r="Q88" s="349"/>
      <c r="R88" s="370">
        <f t="shared" si="164"/>
        <v>0.1</v>
      </c>
      <c r="S88" s="370">
        <f t="shared" si="165"/>
        <v>0.1</v>
      </c>
      <c r="T88" s="370">
        <f t="shared" si="166"/>
        <v>0.4</v>
      </c>
      <c r="U88" s="370">
        <f t="shared" si="167"/>
        <v>0.39999999999999997</v>
      </c>
      <c r="V88" s="349"/>
      <c r="W88" s="341"/>
      <c r="X88" s="355"/>
      <c r="Y88" s="341">
        <f t="shared" si="160"/>
        <v>1022.5436244617068</v>
      </c>
      <c r="Z88" s="341">
        <f t="shared" si="161"/>
        <v>1130.5825816866766</v>
      </c>
      <c r="AA88" s="341">
        <f t="shared" si="162"/>
        <v>7089.6829225455385</v>
      </c>
      <c r="AB88" s="341">
        <f t="shared" si="163"/>
        <v>13627.846945229197</v>
      </c>
    </row>
    <row r="89" spans="1:28" ht="15">
      <c r="A89" s="25">
        <v>33</v>
      </c>
      <c r="B89" s="1">
        <v>5</v>
      </c>
      <c r="C89" s="203">
        <v>1</v>
      </c>
      <c r="D89" s="221" t="s">
        <v>483</v>
      </c>
      <c r="F89" s="315">
        <f>'(3) Eur Russ 1904 HHs '!BV91</f>
        <v>1804.7694654467709</v>
      </c>
      <c r="G89" s="1"/>
      <c r="H89" s="315">
        <f>'(7) Free professions'!V89</f>
        <v>1995.1203424890909</v>
      </c>
      <c r="I89" s="315">
        <f>'(7) Free professions'!W89</f>
        <v>1627.2456997853044</v>
      </c>
      <c r="J89" s="315">
        <f>'(5) Servants'!P89</f>
        <v>4980.8381890733226</v>
      </c>
      <c r="K89" s="315">
        <f>'(7) Free professions'!X89</f>
        <v>28399.429294309921</v>
      </c>
      <c r="L89" s="1"/>
      <c r="M89" s="341">
        <f t="shared" si="156"/>
        <v>180.47694654467711</v>
      </c>
      <c r="N89" s="341">
        <f t="shared" si="157"/>
        <v>180.47694654467711</v>
      </c>
      <c r="O89" s="341">
        <f t="shared" si="158"/>
        <v>721.90778617870842</v>
      </c>
      <c r="P89" s="341">
        <f t="shared" si="159"/>
        <v>721.90778617870819</v>
      </c>
      <c r="Q89" s="349"/>
      <c r="R89" s="370">
        <f t="shared" si="164"/>
        <v>0.1</v>
      </c>
      <c r="S89" s="370">
        <f t="shared" si="165"/>
        <v>0.1</v>
      </c>
      <c r="T89" s="370">
        <f t="shared" si="166"/>
        <v>0.4</v>
      </c>
      <c r="U89" s="370">
        <f t="shared" si="167"/>
        <v>0.39999999999999991</v>
      </c>
      <c r="V89" s="349"/>
      <c r="W89" s="341"/>
      <c r="X89" s="355"/>
      <c r="Y89" s="341">
        <f t="shared" si="160"/>
        <v>1814.6433959444139</v>
      </c>
      <c r="Z89" s="341">
        <f t="shared" si="161"/>
        <v>1446.7687532406273</v>
      </c>
      <c r="AA89" s="341">
        <f t="shared" si="162"/>
        <v>4258.9304028946144</v>
      </c>
      <c r="AB89" s="341">
        <f t="shared" si="163"/>
        <v>27677.521508131213</v>
      </c>
    </row>
    <row r="90" spans="1:28" ht="15">
      <c r="A90" s="25">
        <v>46</v>
      </c>
      <c r="B90" s="1">
        <v>5</v>
      </c>
      <c r="C90" s="203">
        <v>1</v>
      </c>
      <c r="D90" s="221" t="s">
        <v>435</v>
      </c>
      <c r="F90" s="315">
        <f>'(3) Eur Russ 1904 HHs '!BV92</f>
        <v>2018.2555814165737</v>
      </c>
      <c r="G90" s="1"/>
      <c r="H90" s="315">
        <f>'(7) Free professions'!V90</f>
        <v>2999.821329051259</v>
      </c>
      <c r="I90" s="315">
        <f>'(7) Free professions'!W90</f>
        <v>2061.3849479925734</v>
      </c>
      <c r="J90" s="315">
        <f>'(5) Servants'!P90</f>
        <v>18879.830775671391</v>
      </c>
      <c r="K90" s="315">
        <f>'(7) Free professions'!X90</f>
        <v>20508.945331959698</v>
      </c>
      <c r="L90" s="1"/>
      <c r="M90" s="341">
        <f t="shared" si="156"/>
        <v>201.82555814165738</v>
      </c>
      <c r="N90" s="341">
        <f t="shared" si="157"/>
        <v>201.82555814165738</v>
      </c>
      <c r="O90" s="341">
        <f t="shared" si="158"/>
        <v>807.30223256662953</v>
      </c>
      <c r="P90" s="341">
        <f t="shared" si="159"/>
        <v>807.30223256662953</v>
      </c>
      <c r="Q90" s="349"/>
      <c r="R90" s="370">
        <f t="shared" si="164"/>
        <v>0.1</v>
      </c>
      <c r="S90" s="370">
        <f t="shared" si="165"/>
        <v>0.1</v>
      </c>
      <c r="T90" s="370">
        <f t="shared" si="166"/>
        <v>0.4</v>
      </c>
      <c r="U90" s="370">
        <f t="shared" si="167"/>
        <v>0.4</v>
      </c>
      <c r="V90" s="349"/>
      <c r="W90" s="341"/>
      <c r="X90" s="355"/>
      <c r="Y90" s="341">
        <f t="shared" si="160"/>
        <v>2797.9957709096016</v>
      </c>
      <c r="Z90" s="341">
        <f t="shared" si="161"/>
        <v>1859.559389850916</v>
      </c>
      <c r="AA90" s="341">
        <f t="shared" si="162"/>
        <v>18072.528543104763</v>
      </c>
      <c r="AB90" s="341">
        <f t="shared" si="163"/>
        <v>19701.64309939307</v>
      </c>
    </row>
    <row r="91" spans="1:28" ht="15">
      <c r="A91" s="25">
        <v>48</v>
      </c>
      <c r="B91" s="1">
        <v>5</v>
      </c>
      <c r="C91" s="203">
        <v>1</v>
      </c>
      <c r="D91" s="221" t="s">
        <v>628</v>
      </c>
      <c r="F91" s="315">
        <f>'(3) Eur Russ 1904 HHs '!BV93</f>
        <v>1563.3554174402368</v>
      </c>
      <c r="G91" s="1"/>
      <c r="H91" s="315">
        <f>'(7) Free professions'!V91</f>
        <v>1624.9155629226734</v>
      </c>
      <c r="I91" s="315">
        <f>'(7) Free professions'!W91</f>
        <v>1179.1934258991973</v>
      </c>
      <c r="J91" s="315">
        <f>'(5) Servants'!P91</f>
        <v>4209.142071116742</v>
      </c>
      <c r="K91" s="315">
        <f>'(7) Free professions'!X91</f>
        <v>22430.145634913533</v>
      </c>
      <c r="L91" s="1"/>
      <c r="M91" s="341">
        <f t="shared" si="156"/>
        <v>156.33554174402369</v>
      </c>
      <c r="N91" s="341">
        <f t="shared" si="157"/>
        <v>156.33554174402369</v>
      </c>
      <c r="O91" s="341">
        <f t="shared" si="158"/>
        <v>625.34216697609475</v>
      </c>
      <c r="P91" s="341">
        <f t="shared" si="159"/>
        <v>625.34216697609463</v>
      </c>
      <c r="Q91" s="349"/>
      <c r="R91" s="370">
        <f t="shared" si="164"/>
        <v>0.1</v>
      </c>
      <c r="S91" s="370">
        <f t="shared" si="165"/>
        <v>0.1</v>
      </c>
      <c r="T91" s="370">
        <f t="shared" si="166"/>
        <v>0.4</v>
      </c>
      <c r="U91" s="370">
        <f t="shared" si="167"/>
        <v>0.39999999999999997</v>
      </c>
      <c r="V91" s="349"/>
      <c r="W91" s="341"/>
      <c r="X91" s="355"/>
      <c r="Y91" s="341">
        <f t="shared" si="160"/>
        <v>1468.5800211786498</v>
      </c>
      <c r="Z91" s="341">
        <f t="shared" si="161"/>
        <v>1022.8578841551737</v>
      </c>
      <c r="AA91" s="341">
        <f t="shared" si="162"/>
        <v>3583.7999041406474</v>
      </c>
      <c r="AB91" s="341">
        <f t="shared" si="163"/>
        <v>21804.80346793744</v>
      </c>
    </row>
    <row r="92" spans="1:28" ht="15">
      <c r="A92" s="25">
        <v>19</v>
      </c>
      <c r="B92" s="1">
        <v>6</v>
      </c>
      <c r="C92" s="203">
        <v>1</v>
      </c>
      <c r="D92" s="221" t="s">
        <v>825</v>
      </c>
      <c r="F92" s="315">
        <f>'(3) Eur Russ 1904 HHs '!BV94</f>
        <v>1182.3976235975342</v>
      </c>
      <c r="G92" s="1"/>
      <c r="H92" s="315">
        <f>'(7) Free professions'!V92</f>
        <v>975.36350093077135</v>
      </c>
      <c r="I92" s="315">
        <f>'(7) Free professions'!W92</f>
        <v>459.15783550296868</v>
      </c>
      <c r="J92" s="315">
        <f>'(5) Servants'!P92</f>
        <v>8440.0017007307542</v>
      </c>
      <c r="K92" s="315">
        <f>'(7) Free professions'!X92</f>
        <v>14554.240024350924</v>
      </c>
      <c r="L92" s="1"/>
      <c r="M92" s="341">
        <f t="shared" si="156"/>
        <v>118.23976235975343</v>
      </c>
      <c r="N92" s="341">
        <f t="shared" si="157"/>
        <v>118.23976235975343</v>
      </c>
      <c r="O92" s="341">
        <f t="shared" si="158"/>
        <v>472.95904943901371</v>
      </c>
      <c r="P92" s="341">
        <f t="shared" si="159"/>
        <v>472.9590494390136</v>
      </c>
      <c r="Q92" s="349"/>
      <c r="R92" s="370">
        <f t="shared" si="164"/>
        <v>0.1</v>
      </c>
      <c r="S92" s="370">
        <f t="shared" si="165"/>
        <v>0.1</v>
      </c>
      <c r="T92" s="370">
        <f t="shared" si="166"/>
        <v>0.4</v>
      </c>
      <c r="U92" s="370">
        <f t="shared" si="167"/>
        <v>0.39999999999999991</v>
      </c>
      <c r="V92" s="349"/>
      <c r="W92" s="341"/>
      <c r="X92" s="355"/>
      <c r="Y92" s="341">
        <f t="shared" si="160"/>
        <v>857.12373857101795</v>
      </c>
      <c r="Z92" s="341">
        <f t="shared" si="161"/>
        <v>340.91807314321522</v>
      </c>
      <c r="AA92" s="341">
        <f t="shared" si="162"/>
        <v>7967.0426512917402</v>
      </c>
      <c r="AB92" s="341">
        <f t="shared" si="163"/>
        <v>14081.28097491191</v>
      </c>
    </row>
    <row r="93" spans="1:28" ht="15">
      <c r="A93" s="25">
        <v>21</v>
      </c>
      <c r="B93" s="1">
        <v>6</v>
      </c>
      <c r="C93" s="203">
        <v>1</v>
      </c>
      <c r="D93" s="221" t="s">
        <v>827</v>
      </c>
      <c r="F93" s="315">
        <f>'(3) Eur Russ 1904 HHs '!BV95</f>
        <v>2108.3550181291362</v>
      </c>
      <c r="G93" s="1"/>
      <c r="H93" s="315">
        <f>'(7) Free professions'!V93</f>
        <v>2023.8277218151472</v>
      </c>
      <c r="I93" s="315">
        <f>'(7) Free professions'!W93</f>
        <v>2140.3457219134111</v>
      </c>
      <c r="J93" s="315">
        <f>'(5) Servants'!P93</f>
        <v>26738.345484005389</v>
      </c>
      <c r="K93" s="315">
        <f>'(7) Free professions'!X93</f>
        <v>28379.456512266886</v>
      </c>
      <c r="L93" s="1"/>
      <c r="M93" s="341">
        <f t="shared" si="156"/>
        <v>210.83550181291363</v>
      </c>
      <c r="N93" s="341">
        <f t="shared" si="157"/>
        <v>210.83550181291363</v>
      </c>
      <c r="O93" s="341">
        <f t="shared" si="158"/>
        <v>843.34200725165454</v>
      </c>
      <c r="P93" s="341">
        <f t="shared" si="159"/>
        <v>843.34200725165442</v>
      </c>
      <c r="Q93" s="349"/>
      <c r="R93" s="370">
        <f t="shared" si="164"/>
        <v>0.1</v>
      </c>
      <c r="S93" s="370">
        <f t="shared" si="165"/>
        <v>0.1</v>
      </c>
      <c r="T93" s="370">
        <f t="shared" si="166"/>
        <v>0.4</v>
      </c>
      <c r="U93" s="370">
        <f t="shared" si="167"/>
        <v>0.39999999999999997</v>
      </c>
      <c r="V93" s="349"/>
      <c r="W93" s="341"/>
      <c r="X93" s="355"/>
      <c r="Y93" s="341">
        <f t="shared" si="160"/>
        <v>1812.9922200022336</v>
      </c>
      <c r="Z93" s="341">
        <f t="shared" si="161"/>
        <v>1929.5102201004975</v>
      </c>
      <c r="AA93" s="341">
        <f t="shared" si="162"/>
        <v>25895.003476753736</v>
      </c>
      <c r="AB93" s="341">
        <f t="shared" si="163"/>
        <v>27536.114505015234</v>
      </c>
    </row>
    <row r="94" spans="1:28" ht="15">
      <c r="A94" s="25">
        <v>49</v>
      </c>
      <c r="B94" s="1">
        <v>6</v>
      </c>
      <c r="C94" s="203">
        <v>1</v>
      </c>
      <c r="D94" s="221" t="s">
        <v>580</v>
      </c>
      <c r="F94" s="315">
        <f>'(3) Eur Russ 1904 HHs '!BV96</f>
        <v>811.68759667034033</v>
      </c>
      <c r="G94" s="1"/>
      <c r="H94" s="315">
        <f>'(7) Free professions'!V94</f>
        <v>659.31331089442801</v>
      </c>
      <c r="I94" s="315">
        <f>'(7) Free professions'!W94</f>
        <v>344.15000395450284</v>
      </c>
      <c r="J94" s="315">
        <f>'(5) Servants'!P94</f>
        <v>6387.7407727698646</v>
      </c>
      <c r="K94" s="315">
        <f>'(7) Free professions'!X94</f>
        <v>5168.8364681470484</v>
      </c>
      <c r="L94" s="1"/>
      <c r="M94" s="341">
        <f t="shared" si="156"/>
        <v>81.168759667034038</v>
      </c>
      <c r="N94" s="341">
        <f t="shared" si="157"/>
        <v>81.168759667034038</v>
      </c>
      <c r="O94" s="341">
        <f t="shared" si="158"/>
        <v>324.67503866813615</v>
      </c>
      <c r="P94" s="341">
        <f t="shared" si="159"/>
        <v>324.6750386681361</v>
      </c>
      <c r="Q94" s="349"/>
      <c r="R94" s="370">
        <f t="shared" si="164"/>
        <v>0.1</v>
      </c>
      <c r="S94" s="370">
        <f t="shared" si="165"/>
        <v>0.1</v>
      </c>
      <c r="T94" s="370">
        <f t="shared" si="166"/>
        <v>0.4</v>
      </c>
      <c r="U94" s="370">
        <f t="shared" si="167"/>
        <v>0.39999999999999997</v>
      </c>
      <c r="V94" s="349"/>
      <c r="W94" s="341"/>
      <c r="X94" s="355"/>
      <c r="Y94" s="341">
        <f t="shared" si="160"/>
        <v>578.144551227394</v>
      </c>
      <c r="Z94" s="341">
        <f t="shared" si="161"/>
        <v>262.98124428746883</v>
      </c>
      <c r="AA94" s="341">
        <f t="shared" si="162"/>
        <v>6063.0657341017286</v>
      </c>
      <c r="AB94" s="341">
        <f t="shared" si="163"/>
        <v>4844.1614294789124</v>
      </c>
    </row>
    <row r="95" spans="1:28" ht="15">
      <c r="A95" s="25">
        <v>4</v>
      </c>
      <c r="B95" s="1">
        <v>7</v>
      </c>
      <c r="C95" s="203">
        <v>1</v>
      </c>
      <c r="D95" s="25" t="s">
        <v>82</v>
      </c>
      <c r="F95" s="315">
        <f>'(3) Eur Russ 1904 HHs '!BV97</f>
        <v>1210.0664291826135</v>
      </c>
      <c r="G95" s="1"/>
      <c r="H95" s="315">
        <f>'(7) Free professions'!V95</f>
        <v>3188.834521364719</v>
      </c>
      <c r="I95" s="315">
        <f>'(7) Free professions'!W95</f>
        <v>608.38668395094669</v>
      </c>
      <c r="J95" s="315">
        <f>'(5) Servants'!P95</f>
        <v>1889.5901901134848</v>
      </c>
      <c r="K95" s="315">
        <f>'(7) Free professions'!X95</f>
        <v>21112.250816399202</v>
      </c>
      <c r="L95" s="1"/>
      <c r="M95" s="341">
        <f t="shared" si="156"/>
        <v>121.00664291826136</v>
      </c>
      <c r="N95" s="341">
        <f t="shared" si="157"/>
        <v>121.00664291826136</v>
      </c>
      <c r="O95" s="341">
        <f t="shared" si="158"/>
        <v>484.02657167304545</v>
      </c>
      <c r="P95" s="341">
        <f t="shared" si="159"/>
        <v>484.0265716730454</v>
      </c>
      <c r="Q95" s="349"/>
      <c r="R95" s="370">
        <f t="shared" si="164"/>
        <v>0.1</v>
      </c>
      <c r="S95" s="370">
        <f t="shared" si="165"/>
        <v>0.1</v>
      </c>
      <c r="T95" s="370">
        <f t="shared" si="166"/>
        <v>0.4</v>
      </c>
      <c r="U95" s="370">
        <f t="shared" si="167"/>
        <v>0.39999999999999997</v>
      </c>
      <c r="V95" s="349"/>
      <c r="W95" s="341"/>
      <c r="X95" s="355"/>
      <c r="Y95" s="341">
        <f t="shared" si="160"/>
        <v>3067.8278784464578</v>
      </c>
      <c r="Z95" s="341">
        <f t="shared" si="161"/>
        <v>487.38004103268531</v>
      </c>
      <c r="AA95" s="341">
        <f t="shared" si="162"/>
        <v>1405.5636184404393</v>
      </c>
      <c r="AB95" s="341">
        <f t="shared" si="163"/>
        <v>20628.224244726156</v>
      </c>
    </row>
    <row r="96" spans="1:28" ht="15">
      <c r="A96" s="25">
        <v>5</v>
      </c>
      <c r="B96" s="1">
        <v>7</v>
      </c>
      <c r="C96" s="203">
        <v>1</v>
      </c>
      <c r="D96" s="25" t="s">
        <v>835</v>
      </c>
      <c r="F96" s="315">
        <f>'(3) Eur Russ 1904 HHs '!BV98</f>
        <v>1279.01121877778</v>
      </c>
      <c r="G96" s="1"/>
      <c r="H96" s="315">
        <f>'(7) Free professions'!V96</f>
        <v>1257.0919584984576</v>
      </c>
      <c r="I96" s="315">
        <f>'(7) Free professions'!W96</f>
        <v>1099.8417867444932</v>
      </c>
      <c r="J96" s="315">
        <f>'(5) Servants'!P96</f>
        <v>2477.8400481508907</v>
      </c>
      <c r="K96" s="315">
        <f>'(7) Free professions'!X96</f>
        <v>28393.319985865746</v>
      </c>
      <c r="L96" s="1"/>
      <c r="M96" s="341">
        <f t="shared" si="156"/>
        <v>127.901121877778</v>
      </c>
      <c r="N96" s="341">
        <f t="shared" si="157"/>
        <v>127.901121877778</v>
      </c>
      <c r="O96" s="341">
        <f t="shared" si="158"/>
        <v>511.60448751111198</v>
      </c>
      <c r="P96" s="341">
        <f t="shared" si="159"/>
        <v>511.60448751111198</v>
      </c>
      <c r="Q96" s="349"/>
      <c r="R96" s="370">
        <f t="shared" si="164"/>
        <v>0.1</v>
      </c>
      <c r="S96" s="370">
        <f t="shared" si="165"/>
        <v>0.1</v>
      </c>
      <c r="T96" s="370">
        <f t="shared" si="166"/>
        <v>0.4</v>
      </c>
      <c r="U96" s="370">
        <f t="shared" si="167"/>
        <v>0.4</v>
      </c>
      <c r="V96" s="349"/>
      <c r="W96" s="341"/>
      <c r="X96" s="355"/>
      <c r="Y96" s="341">
        <f t="shared" si="160"/>
        <v>1129.1908366206796</v>
      </c>
      <c r="Z96" s="341">
        <f t="shared" si="161"/>
        <v>971.94066486671522</v>
      </c>
      <c r="AA96" s="341">
        <f t="shared" si="162"/>
        <v>1966.2355606397787</v>
      </c>
      <c r="AB96" s="341">
        <f t="shared" si="163"/>
        <v>27881.715498354635</v>
      </c>
    </row>
    <row r="97" spans="1:28" ht="15">
      <c r="A97" s="25">
        <v>11</v>
      </c>
      <c r="B97" s="1">
        <v>7</v>
      </c>
      <c r="C97" s="203">
        <v>1</v>
      </c>
      <c r="D97" s="25" t="s">
        <v>921</v>
      </c>
      <c r="F97" s="315">
        <f>'(3) Eur Russ 1904 HHs '!BV99</f>
        <v>1102.9597158418364</v>
      </c>
      <c r="G97" s="1"/>
      <c r="H97" s="315">
        <f>'(7) Free professions'!V97</f>
        <v>853.60540726166664</v>
      </c>
      <c r="I97" s="315">
        <f>'(7) Free professions'!W97</f>
        <v>685.30468082297784</v>
      </c>
      <c r="J97" s="315">
        <f>'(5) Servants'!P97</f>
        <v>1682.4270677859436</v>
      </c>
      <c r="K97" s="315">
        <f>'(7) Free professions'!X97</f>
        <v>33606.829126475772</v>
      </c>
      <c r="L97" s="1"/>
      <c r="M97" s="341">
        <f t="shared" si="156"/>
        <v>110.29597158418365</v>
      </c>
      <c r="N97" s="341">
        <f t="shared" si="157"/>
        <v>110.29597158418365</v>
      </c>
      <c r="O97" s="341">
        <f t="shared" si="158"/>
        <v>441.18388633673459</v>
      </c>
      <c r="P97" s="341">
        <f t="shared" si="159"/>
        <v>441.18388633673453</v>
      </c>
      <c r="Q97" s="349"/>
      <c r="R97" s="370">
        <f t="shared" si="164"/>
        <v>0.1</v>
      </c>
      <c r="S97" s="370">
        <f t="shared" si="165"/>
        <v>0.1</v>
      </c>
      <c r="T97" s="370">
        <f t="shared" si="166"/>
        <v>0.4</v>
      </c>
      <c r="U97" s="370">
        <f t="shared" si="167"/>
        <v>0.39999999999999997</v>
      </c>
      <c r="V97" s="349"/>
      <c r="W97" s="341"/>
      <c r="X97" s="355"/>
      <c r="Y97" s="341">
        <f t="shared" si="160"/>
        <v>743.30943567748295</v>
      </c>
      <c r="Z97" s="341">
        <f t="shared" si="161"/>
        <v>575.00870923879415</v>
      </c>
      <c r="AA97" s="341">
        <f t="shared" si="162"/>
        <v>1241.243181449209</v>
      </c>
      <c r="AB97" s="341">
        <f t="shared" si="163"/>
        <v>33165.645240139034</v>
      </c>
    </row>
    <row r="98" spans="1:28" ht="15">
      <c r="A98" s="25">
        <v>17</v>
      </c>
      <c r="B98" s="1">
        <v>7</v>
      </c>
      <c r="C98" s="203">
        <v>1</v>
      </c>
      <c r="D98" s="25" t="s">
        <v>823</v>
      </c>
      <c r="F98" s="315">
        <f>'(3) Eur Russ 1904 HHs '!BV100</f>
        <v>976.56567457442475</v>
      </c>
      <c r="G98" s="1"/>
      <c r="H98" s="315">
        <f>'(7) Free professions'!V98</f>
        <v>2159.2108056183547</v>
      </c>
      <c r="I98" s="315">
        <f>'(7) Free professions'!W98</f>
        <v>445.11809941704729</v>
      </c>
      <c r="J98" s="315">
        <f>'(5) Servants'!P98</f>
        <v>3227.1933569669059</v>
      </c>
      <c r="K98" s="315">
        <f>'(7) Free professions'!X98</f>
        <v>15681.540998573244</v>
      </c>
      <c r="L98" s="1"/>
      <c r="M98" s="341">
        <f t="shared" si="156"/>
        <v>97.656567457442478</v>
      </c>
      <c r="N98" s="341">
        <f t="shared" si="157"/>
        <v>97.656567457442478</v>
      </c>
      <c r="O98" s="341">
        <f t="shared" si="158"/>
        <v>390.62626982976991</v>
      </c>
      <c r="P98" s="341">
        <f t="shared" si="159"/>
        <v>390.62626982976985</v>
      </c>
      <c r="Q98" s="349"/>
      <c r="R98" s="370">
        <f t="shared" si="164"/>
        <v>0.1</v>
      </c>
      <c r="S98" s="370">
        <f t="shared" si="165"/>
        <v>0.1</v>
      </c>
      <c r="T98" s="370">
        <f t="shared" si="166"/>
        <v>0.4</v>
      </c>
      <c r="U98" s="370">
        <f t="shared" si="167"/>
        <v>0.39999999999999997</v>
      </c>
      <c r="V98" s="349"/>
      <c r="W98" s="341"/>
      <c r="X98" s="355"/>
      <c r="Y98" s="341">
        <f t="shared" si="160"/>
        <v>2061.5542381609121</v>
      </c>
      <c r="Z98" s="341">
        <f t="shared" si="161"/>
        <v>347.46153195960483</v>
      </c>
      <c r="AA98" s="341">
        <f t="shared" si="162"/>
        <v>2836.5670871371358</v>
      </c>
      <c r="AB98" s="341">
        <f t="shared" si="163"/>
        <v>15290.914728743473</v>
      </c>
    </row>
    <row r="99" spans="1:28" ht="15">
      <c r="A99" s="25">
        <v>22</v>
      </c>
      <c r="B99" s="1">
        <v>7</v>
      </c>
      <c r="C99" s="203">
        <v>1</v>
      </c>
      <c r="D99" s="221" t="s">
        <v>927</v>
      </c>
      <c r="F99" s="315">
        <f>'(3) Eur Russ 1904 HHs '!BV101</f>
        <v>1278.4250059481158</v>
      </c>
      <c r="G99" s="1"/>
      <c r="H99" s="315">
        <f>'(7) Free professions'!V99</f>
        <v>1801.1459742963709</v>
      </c>
      <c r="I99" s="315">
        <f>'(7) Free professions'!W99</f>
        <v>845.53260804902106</v>
      </c>
      <c r="J99" s="315">
        <f>'(5) Servants'!P99</f>
        <v>0</v>
      </c>
      <c r="K99" s="315">
        <f>'(7) Free professions'!X99</f>
        <v>30953.287475345394</v>
      </c>
      <c r="L99" s="1"/>
      <c r="M99" s="341">
        <f t="shared" si="156"/>
        <v>127.84250059481158</v>
      </c>
      <c r="N99" s="341">
        <f t="shared" si="157"/>
        <v>127.84250059481158</v>
      </c>
      <c r="O99" s="341">
        <f t="shared" si="158"/>
        <v>0</v>
      </c>
      <c r="P99" s="341">
        <f t="shared" si="159"/>
        <v>1022.7400047584927</v>
      </c>
      <c r="Q99" s="349"/>
      <c r="R99" s="370">
        <f t="shared" si="164"/>
        <v>0.1</v>
      </c>
      <c r="S99" s="370">
        <f t="shared" si="165"/>
        <v>0.1</v>
      </c>
      <c r="T99" s="370">
        <f t="shared" si="166"/>
        <v>0</v>
      </c>
      <c r="U99" s="370">
        <f t="shared" si="167"/>
        <v>0.8</v>
      </c>
      <c r="V99" s="349"/>
      <c r="W99" s="341"/>
      <c r="X99" s="355"/>
      <c r="Y99" s="341">
        <f t="shared" si="160"/>
        <v>1673.3034737015594</v>
      </c>
      <c r="Z99" s="341">
        <f t="shared" si="161"/>
        <v>717.69010745420951</v>
      </c>
      <c r="AA99" s="341">
        <f t="shared" si="162"/>
        <v>0</v>
      </c>
      <c r="AB99" s="341">
        <f t="shared" si="163"/>
        <v>29930.547470586902</v>
      </c>
    </row>
    <row r="100" spans="1:28" ht="15">
      <c r="A100" s="25">
        <v>23</v>
      </c>
      <c r="B100" s="1">
        <v>7</v>
      </c>
      <c r="C100" s="203">
        <v>1</v>
      </c>
      <c r="D100" s="221" t="s">
        <v>928</v>
      </c>
      <c r="F100" s="315">
        <f>'(3) Eur Russ 1904 HHs '!BV102</f>
        <v>1054.9464418340006</v>
      </c>
      <c r="G100" s="1"/>
      <c r="H100" s="315">
        <f>'(7) Free professions'!V100</f>
        <v>847.55209407087</v>
      </c>
      <c r="I100" s="315">
        <f>'(7) Free professions'!W100</f>
        <v>692.65490341290501</v>
      </c>
      <c r="J100" s="315">
        <f>'(5) Servants'!P100</f>
        <v>874.73567004077722</v>
      </c>
      <c r="K100" s="315">
        <f>'(7) Free professions'!X100</f>
        <v>18886.945365686541</v>
      </c>
      <c r="L100" s="1"/>
      <c r="M100" s="341">
        <f t="shared" si="156"/>
        <v>105.49464418340006</v>
      </c>
      <c r="N100" s="341">
        <f t="shared" si="157"/>
        <v>105.49464418340006</v>
      </c>
      <c r="O100" s="341">
        <f t="shared" si="158"/>
        <v>421.97857673360022</v>
      </c>
      <c r="P100" s="341">
        <f t="shared" si="159"/>
        <v>421.97857673360022</v>
      </c>
      <c r="Q100" s="349"/>
      <c r="R100" s="370">
        <f t="shared" si="164"/>
        <v>0.1</v>
      </c>
      <c r="S100" s="370">
        <f t="shared" si="165"/>
        <v>0.1</v>
      </c>
      <c r="T100" s="370">
        <f t="shared" si="166"/>
        <v>0.4</v>
      </c>
      <c r="U100" s="370">
        <f t="shared" si="167"/>
        <v>0.4</v>
      </c>
      <c r="V100" s="349"/>
      <c r="W100" s="341"/>
      <c r="X100" s="355"/>
      <c r="Y100" s="341">
        <f t="shared" si="160"/>
        <v>742.05744988746994</v>
      </c>
      <c r="Z100" s="341">
        <f t="shared" si="161"/>
        <v>587.16025922950496</v>
      </c>
      <c r="AA100" s="341">
        <f t="shared" si="162"/>
        <v>452.757093307177</v>
      </c>
      <c r="AB100" s="341">
        <f t="shared" si="163"/>
        <v>18464.966788952941</v>
      </c>
    </row>
    <row r="101" spans="1:28" ht="15">
      <c r="A101" s="25">
        <v>8</v>
      </c>
      <c r="B101" s="1">
        <v>8</v>
      </c>
      <c r="C101" s="203">
        <v>1</v>
      </c>
      <c r="D101" s="25" t="s">
        <v>886</v>
      </c>
      <c r="F101" s="315">
        <f>'(3) Eur Russ 1904 HHs '!BV103</f>
        <v>1263.973087832208</v>
      </c>
      <c r="G101" s="1"/>
      <c r="H101" s="315">
        <f>'(7) Free professions'!V101</f>
        <v>1974.3501459543722</v>
      </c>
      <c r="I101" s="315">
        <f>'(7) Free professions'!W101</f>
        <v>731.57785946341301</v>
      </c>
      <c r="J101" s="315">
        <f>'(5) Servants'!P101</f>
        <v>2480.0484048638427</v>
      </c>
      <c r="K101" s="315">
        <f>'(7) Free professions'!X101</f>
        <v>27243.161055558208</v>
      </c>
      <c r="L101" s="1"/>
      <c r="M101" s="341">
        <f t="shared" si="156"/>
        <v>126.39730878322081</v>
      </c>
      <c r="N101" s="341">
        <f t="shared" si="157"/>
        <v>126.39730878322081</v>
      </c>
      <c r="O101" s="341">
        <f t="shared" si="158"/>
        <v>505.58923513288323</v>
      </c>
      <c r="P101" s="341">
        <f t="shared" si="159"/>
        <v>505.58923513288312</v>
      </c>
      <c r="Q101" s="349"/>
      <c r="R101" s="370">
        <f t="shared" si="164"/>
        <v>0.1</v>
      </c>
      <c r="S101" s="370">
        <f t="shared" si="165"/>
        <v>0.1</v>
      </c>
      <c r="T101" s="370">
        <f t="shared" si="166"/>
        <v>0.4</v>
      </c>
      <c r="U101" s="370">
        <f t="shared" si="167"/>
        <v>0.39999999999999997</v>
      </c>
      <c r="V101" s="349"/>
      <c r="W101" s="341"/>
      <c r="X101" s="355"/>
      <c r="Y101" s="341">
        <f t="shared" si="160"/>
        <v>1847.9528371711515</v>
      </c>
      <c r="Z101" s="341">
        <f t="shared" si="161"/>
        <v>605.18055068019225</v>
      </c>
      <c r="AA101" s="341">
        <f t="shared" si="162"/>
        <v>1974.4591697309595</v>
      </c>
      <c r="AB101" s="341">
        <f t="shared" si="163"/>
        <v>26737.571820425324</v>
      </c>
    </row>
    <row r="102" spans="1:28" ht="15">
      <c r="A102" s="25">
        <v>16</v>
      </c>
      <c r="B102" s="1">
        <v>8</v>
      </c>
      <c r="C102" s="203">
        <v>1</v>
      </c>
      <c r="D102" s="25" t="s">
        <v>926</v>
      </c>
      <c r="F102" s="315">
        <f>'(3) Eur Russ 1904 HHs '!BV104</f>
        <v>2123.4468013253804</v>
      </c>
      <c r="G102" s="1"/>
      <c r="H102" s="315">
        <f>'(7) Free professions'!V102</f>
        <v>4718.3267606393229</v>
      </c>
      <c r="I102" s="315">
        <f>'(7) Free professions'!W102</f>
        <v>2725.010286212379</v>
      </c>
      <c r="J102" s="315">
        <f>'(5) Servants'!P102</f>
        <v>6045.2342912646654</v>
      </c>
      <c r="K102" s="315">
        <f>'(7) Free professions'!X102</f>
        <v>48449.922253531746</v>
      </c>
      <c r="L102" s="1"/>
      <c r="M102" s="341">
        <f t="shared" si="156"/>
        <v>212.34468013253806</v>
      </c>
      <c r="N102" s="341">
        <f t="shared" si="157"/>
        <v>212.34468013253806</v>
      </c>
      <c r="O102" s="341">
        <f t="shared" si="158"/>
        <v>849.37872053015224</v>
      </c>
      <c r="P102" s="341">
        <f t="shared" si="159"/>
        <v>849.37872053015212</v>
      </c>
      <c r="Q102" s="349"/>
      <c r="R102" s="370">
        <f t="shared" si="164"/>
        <v>0.1</v>
      </c>
      <c r="S102" s="370">
        <f t="shared" si="165"/>
        <v>0.1</v>
      </c>
      <c r="T102" s="370">
        <f t="shared" si="166"/>
        <v>0.4</v>
      </c>
      <c r="U102" s="370">
        <f t="shared" si="167"/>
        <v>0.39999999999999997</v>
      </c>
      <c r="V102" s="349"/>
      <c r="W102" s="341"/>
      <c r="X102" s="355"/>
      <c r="Y102" s="341">
        <f t="shared" si="160"/>
        <v>4505.9820805067848</v>
      </c>
      <c r="Z102" s="341">
        <f t="shared" si="161"/>
        <v>2512.6656060798409</v>
      </c>
      <c r="AA102" s="341">
        <f t="shared" si="162"/>
        <v>5195.8555707345131</v>
      </c>
      <c r="AB102" s="341">
        <f t="shared" si="163"/>
        <v>47600.543533001597</v>
      </c>
    </row>
    <row r="103" spans="1:28" ht="15">
      <c r="A103" s="25">
        <v>32</v>
      </c>
      <c r="B103" s="1">
        <v>8</v>
      </c>
      <c r="C103" s="203">
        <v>1</v>
      </c>
      <c r="D103" s="221" t="s">
        <v>348</v>
      </c>
      <c r="F103" s="315">
        <f>'(3) Eur Russ 1904 HHs '!BV105</f>
        <v>1233.737561559366</v>
      </c>
      <c r="G103" s="1"/>
      <c r="H103" s="315">
        <f>'(7) Free professions'!V103</f>
        <v>1267.3570707838803</v>
      </c>
      <c r="I103" s="315">
        <f>'(7) Free professions'!W103</f>
        <v>606.37374867113272</v>
      </c>
      <c r="J103" s="315">
        <f>'(5) Servants'!P103</f>
        <v>0</v>
      </c>
      <c r="K103" s="315">
        <f>'(7) Free professions'!X103</f>
        <v>27987.753833798219</v>
      </c>
      <c r="L103" s="1"/>
      <c r="M103" s="341">
        <f t="shared" si="156"/>
        <v>123.3737561559366</v>
      </c>
      <c r="N103" s="341">
        <f t="shared" si="157"/>
        <v>123.3737561559366</v>
      </c>
      <c r="O103" s="341">
        <f t="shared" si="158"/>
        <v>0</v>
      </c>
      <c r="P103" s="341">
        <f t="shared" si="159"/>
        <v>986.99004924749283</v>
      </c>
      <c r="Q103" s="349"/>
      <c r="R103" s="370">
        <f t="shared" si="164"/>
        <v>0.1</v>
      </c>
      <c r="S103" s="370">
        <f t="shared" si="165"/>
        <v>0.1</v>
      </c>
      <c r="T103" s="370">
        <f t="shared" si="166"/>
        <v>0</v>
      </c>
      <c r="U103" s="370">
        <f t="shared" si="167"/>
        <v>0.8</v>
      </c>
      <c r="V103" s="349"/>
      <c r="W103" s="341"/>
      <c r="X103" s="355"/>
      <c r="Y103" s="341">
        <f t="shared" si="160"/>
        <v>1143.9833146279436</v>
      </c>
      <c r="Z103" s="341">
        <f t="shared" si="161"/>
        <v>482.99999251519614</v>
      </c>
      <c r="AA103" s="341">
        <f t="shared" si="162"/>
        <v>0</v>
      </c>
      <c r="AB103" s="341">
        <f t="shared" si="163"/>
        <v>27000.763784550727</v>
      </c>
    </row>
    <row r="104" spans="1:28" ht="15">
      <c r="A104" s="25">
        <v>2</v>
      </c>
      <c r="B104" s="1">
        <v>9</v>
      </c>
      <c r="C104" s="203">
        <v>1</v>
      </c>
      <c r="D104" s="25" t="s">
        <v>832</v>
      </c>
      <c r="F104" s="315">
        <f>'(3) Eur Russ 1904 HHs '!BV106</f>
        <v>1261.194919101652</v>
      </c>
      <c r="G104" s="1"/>
      <c r="H104" s="315">
        <f>'(7) Free professions'!V104</f>
        <v>449.90572943456493</v>
      </c>
      <c r="I104" s="315">
        <f>'(7) Free professions'!W104</f>
        <v>824.85653961711785</v>
      </c>
      <c r="J104" s="315">
        <f>'(5) Servants'!P104</f>
        <v>4555.2983288696096</v>
      </c>
      <c r="K104" s="315">
        <f>'(7) Free professions'!X104</f>
        <v>12567.887672643548</v>
      </c>
      <c r="L104" s="1"/>
      <c r="M104" s="341">
        <f t="shared" si="156"/>
        <v>126.11949191016521</v>
      </c>
      <c r="N104" s="341">
        <f t="shared" si="157"/>
        <v>126.11949191016521</v>
      </c>
      <c r="O104" s="341">
        <f t="shared" si="158"/>
        <v>504.47796764066084</v>
      </c>
      <c r="P104" s="341">
        <f t="shared" si="159"/>
        <v>504.47796764066072</v>
      </c>
      <c r="Q104" s="349"/>
      <c r="R104" s="370">
        <f t="shared" si="164"/>
        <v>0.1</v>
      </c>
      <c r="S104" s="370">
        <f t="shared" si="165"/>
        <v>0.1</v>
      </c>
      <c r="T104" s="370">
        <f t="shared" si="166"/>
        <v>0.4</v>
      </c>
      <c r="U104" s="370">
        <f t="shared" si="167"/>
        <v>0.39999999999999997</v>
      </c>
      <c r="V104" s="349"/>
      <c r="W104" s="341"/>
      <c r="X104" s="355"/>
      <c r="Y104" s="341">
        <f t="shared" si="160"/>
        <v>323.78623752439972</v>
      </c>
      <c r="Z104" s="341">
        <f t="shared" si="161"/>
        <v>698.73704770695258</v>
      </c>
      <c r="AA104" s="341">
        <f t="shared" si="162"/>
        <v>4050.820361228949</v>
      </c>
      <c r="AB104" s="341">
        <f t="shared" si="163"/>
        <v>12063.409705002887</v>
      </c>
    </row>
    <row r="105" spans="1:28" ht="15">
      <c r="A105" s="25">
        <v>3</v>
      </c>
      <c r="B105" s="1">
        <v>9</v>
      </c>
      <c r="C105" s="203">
        <v>1</v>
      </c>
      <c r="D105" s="25" t="s">
        <v>833</v>
      </c>
      <c r="F105" s="315">
        <f>'(3) Eur Russ 1904 HHs '!BV107</f>
        <v>1798.8902487060222</v>
      </c>
      <c r="G105" s="1"/>
      <c r="H105" s="315">
        <f>'(7) Free professions'!V105</f>
        <v>0</v>
      </c>
      <c r="I105" s="315">
        <f>'(7) Free professions'!W105</f>
        <v>1073.8542577740407</v>
      </c>
      <c r="J105" s="315">
        <f>'(5) Servants'!P105</f>
        <v>0</v>
      </c>
      <c r="K105" s="315">
        <f>'(7) Free professions'!X105</f>
        <v>37741.636742474213</v>
      </c>
      <c r="L105" s="1"/>
      <c r="M105" s="341">
        <f t="shared" si="156"/>
        <v>0</v>
      </c>
      <c r="N105" s="341">
        <f t="shared" si="157"/>
        <v>179.88902487060224</v>
      </c>
      <c r="O105" s="341">
        <f t="shared" si="158"/>
        <v>0</v>
      </c>
      <c r="P105" s="341">
        <f t="shared" si="159"/>
        <v>1619.00122383542</v>
      </c>
      <c r="Q105" s="349"/>
      <c r="R105" s="370">
        <f t="shared" si="164"/>
        <v>0</v>
      </c>
      <c r="S105" s="370">
        <f t="shared" si="165"/>
        <v>0.1</v>
      </c>
      <c r="T105" s="370">
        <f t="shared" si="166"/>
        <v>0</v>
      </c>
      <c r="U105" s="370">
        <f t="shared" si="167"/>
        <v>0.9</v>
      </c>
      <c r="V105" s="349"/>
      <c r="W105" s="341"/>
      <c r="X105" s="355"/>
      <c r="Y105" s="341">
        <f t="shared" si="160"/>
        <v>0</v>
      </c>
      <c r="Z105" s="341">
        <f t="shared" si="161"/>
        <v>893.96523290343839</v>
      </c>
      <c r="AA105" s="341">
        <f t="shared" si="162"/>
        <v>0</v>
      </c>
      <c r="AB105" s="341">
        <f t="shared" si="163"/>
        <v>36122.635518638795</v>
      </c>
    </row>
    <row r="106" spans="1:28" ht="15">
      <c r="A106" s="25">
        <v>12</v>
      </c>
      <c r="B106" s="1">
        <v>9</v>
      </c>
      <c r="C106" s="203">
        <v>1</v>
      </c>
      <c r="D106" s="25" t="s">
        <v>922</v>
      </c>
      <c r="F106" s="315">
        <f>'(3) Eur Russ 1904 HHs '!BV108</f>
        <v>1963.806331350705</v>
      </c>
      <c r="G106" s="1"/>
      <c r="H106" s="315">
        <f>'(7) Free professions'!V106</f>
        <v>2223.0021809671598</v>
      </c>
      <c r="I106" s="315">
        <f>'(7) Free professions'!W106</f>
        <v>1179.2356057869004</v>
      </c>
      <c r="J106" s="315">
        <f>'(5) Servants'!P106</f>
        <v>7619.3205359594158</v>
      </c>
      <c r="K106" s="315">
        <f>'(7) Free professions'!X106</f>
        <v>20474.007492132558</v>
      </c>
      <c r="L106" s="1"/>
      <c r="M106" s="341">
        <f t="shared" si="156"/>
        <v>196.38063313507052</v>
      </c>
      <c r="N106" s="341">
        <f t="shared" si="157"/>
        <v>196.38063313507052</v>
      </c>
      <c r="O106" s="341">
        <f t="shared" si="158"/>
        <v>785.5225325402821</v>
      </c>
      <c r="P106" s="341">
        <f t="shared" si="159"/>
        <v>785.52253254028187</v>
      </c>
      <c r="Q106" s="349"/>
      <c r="R106" s="370">
        <f t="shared" si="164"/>
        <v>0.1</v>
      </c>
      <c r="S106" s="370">
        <f t="shared" si="165"/>
        <v>0.1</v>
      </c>
      <c r="T106" s="370">
        <f t="shared" si="166"/>
        <v>0.4</v>
      </c>
      <c r="U106" s="370">
        <f t="shared" si="167"/>
        <v>0.39999999999999991</v>
      </c>
      <c r="V106" s="349"/>
      <c r="W106" s="341"/>
      <c r="X106" s="355"/>
      <c r="Y106" s="341">
        <f t="shared" si="160"/>
        <v>2026.6215478320892</v>
      </c>
      <c r="Z106" s="341">
        <f t="shared" si="161"/>
        <v>982.85497265182983</v>
      </c>
      <c r="AA106" s="341">
        <f t="shared" si="162"/>
        <v>6833.7980034191332</v>
      </c>
      <c r="AB106" s="341">
        <f t="shared" si="163"/>
        <v>19688.484959592275</v>
      </c>
    </row>
    <row r="107" spans="1:28" ht="15">
      <c r="A107" s="25">
        <v>13</v>
      </c>
      <c r="B107" s="1">
        <v>9</v>
      </c>
      <c r="C107" s="203">
        <v>1</v>
      </c>
      <c r="D107" s="25" t="s">
        <v>923</v>
      </c>
      <c r="F107" s="315">
        <f>'(3) Eur Russ 1904 HHs '!BV109</f>
        <v>1245.6747380458805</v>
      </c>
      <c r="G107" s="1"/>
      <c r="H107" s="315">
        <f>'(7) Free professions'!V107</f>
        <v>1520.1605962094377</v>
      </c>
      <c r="I107" s="315">
        <f>'(7) Free professions'!W107</f>
        <v>1454.1456205413881</v>
      </c>
      <c r="J107" s="315">
        <f>'(5) Servants'!P107</f>
        <v>8036.4132001907492</v>
      </c>
      <c r="K107" s="315">
        <f>'(7) Free professions'!X107</f>
        <v>24433.851054802071</v>
      </c>
      <c r="L107" s="1"/>
      <c r="M107" s="341">
        <f t="shared" si="156"/>
        <v>124.56747380458806</v>
      </c>
      <c r="N107" s="341">
        <f t="shared" si="157"/>
        <v>124.56747380458806</v>
      </c>
      <c r="O107" s="341">
        <f t="shared" si="158"/>
        <v>498.26989521835225</v>
      </c>
      <c r="P107" s="341">
        <f t="shared" si="159"/>
        <v>498.26989521835219</v>
      </c>
      <c r="Q107" s="349"/>
      <c r="R107" s="370">
        <f t="shared" si="164"/>
        <v>0.1</v>
      </c>
      <c r="S107" s="370">
        <f t="shared" si="165"/>
        <v>0.1</v>
      </c>
      <c r="T107" s="370">
        <f t="shared" si="166"/>
        <v>0.4</v>
      </c>
      <c r="U107" s="370">
        <f t="shared" si="167"/>
        <v>0.39999999999999997</v>
      </c>
      <c r="V107" s="349"/>
      <c r="W107" s="341"/>
      <c r="X107" s="355"/>
      <c r="Y107" s="341">
        <f t="shared" si="160"/>
        <v>1395.5931224048497</v>
      </c>
      <c r="Z107" s="341">
        <f t="shared" si="161"/>
        <v>1329.5781467368001</v>
      </c>
      <c r="AA107" s="341">
        <f t="shared" si="162"/>
        <v>7538.1433049723973</v>
      </c>
      <c r="AB107" s="341">
        <f t="shared" si="163"/>
        <v>23935.581159583719</v>
      </c>
    </row>
    <row r="108" spans="1:28" ht="15">
      <c r="A108" s="25">
        <v>41</v>
      </c>
      <c r="B108" s="1">
        <v>9</v>
      </c>
      <c r="C108" s="203">
        <v>1</v>
      </c>
      <c r="D108" s="221" t="s">
        <v>213</v>
      </c>
      <c r="F108" s="315">
        <f>'(3) Eur Russ 1904 HHs '!BV110</f>
        <v>1259.2609146065129</v>
      </c>
      <c r="G108" s="1"/>
      <c r="H108" s="315">
        <f>'(7) Free professions'!V108</f>
        <v>1751.5387475480181</v>
      </c>
      <c r="I108" s="315">
        <f>'(7) Free professions'!W108</f>
        <v>1310.7736293478667</v>
      </c>
      <c r="J108" s="315">
        <f>'(5) Servants'!P108</f>
        <v>3671.562922052447</v>
      </c>
      <c r="K108" s="315">
        <f>'(7) Free professions'!X108</f>
        <v>22965.727158876896</v>
      </c>
      <c r="L108" s="1"/>
      <c r="M108" s="341">
        <f t="shared" si="156"/>
        <v>125.92609146065129</v>
      </c>
      <c r="N108" s="341">
        <f t="shared" si="157"/>
        <v>125.92609146065129</v>
      </c>
      <c r="O108" s="341">
        <f t="shared" si="158"/>
        <v>503.70436584260517</v>
      </c>
      <c r="P108" s="341">
        <f t="shared" si="159"/>
        <v>503.70436584260506</v>
      </c>
      <c r="Q108" s="349"/>
      <c r="R108" s="370">
        <f t="shared" si="164"/>
        <v>0.1</v>
      </c>
      <c r="S108" s="370">
        <f t="shared" si="165"/>
        <v>0.1</v>
      </c>
      <c r="T108" s="370">
        <f t="shared" si="166"/>
        <v>0.4</v>
      </c>
      <c r="U108" s="370">
        <f t="shared" si="167"/>
        <v>0.39999999999999991</v>
      </c>
      <c r="V108" s="349"/>
      <c r="W108" s="341"/>
      <c r="X108" s="355"/>
      <c r="Y108" s="341">
        <f t="shared" si="160"/>
        <v>1625.6126560873668</v>
      </c>
      <c r="Z108" s="341">
        <f t="shared" si="161"/>
        <v>1184.8475378872154</v>
      </c>
      <c r="AA108" s="341">
        <f t="shared" si="162"/>
        <v>3167.8585562098419</v>
      </c>
      <c r="AB108" s="341">
        <f t="shared" si="163"/>
        <v>22462.022793034292</v>
      </c>
    </row>
    <row r="109" spans="1:28" ht="15">
      <c r="A109" s="25">
        <v>47</v>
      </c>
      <c r="B109" s="1">
        <v>9</v>
      </c>
      <c r="C109" s="203">
        <v>1</v>
      </c>
      <c r="D109" s="221" t="s">
        <v>436</v>
      </c>
      <c r="F109" s="315">
        <f>'(3) Eur Russ 1904 HHs '!BV111</f>
        <v>3572.4922153264483</v>
      </c>
      <c r="G109" s="1"/>
      <c r="H109" s="315">
        <f>'(7) Free professions'!V109</f>
        <v>4617.7873485338096</v>
      </c>
      <c r="I109" s="315">
        <f>'(7) Free professions'!W109</f>
        <v>3471.6804687056615</v>
      </c>
      <c r="J109" s="315">
        <f>'(5) Servants'!P109</f>
        <v>0</v>
      </c>
      <c r="K109" s="315">
        <f>'(7) Free professions'!X109</f>
        <v>98485.981557835432</v>
      </c>
      <c r="L109" s="1"/>
      <c r="M109" s="341">
        <f t="shared" si="156"/>
        <v>357.24922153264487</v>
      </c>
      <c r="N109" s="341">
        <f t="shared" si="157"/>
        <v>357.24922153264487</v>
      </c>
      <c r="O109" s="341">
        <f t="shared" si="158"/>
        <v>0</v>
      </c>
      <c r="P109" s="341">
        <f t="shared" si="159"/>
        <v>2857.9937722611585</v>
      </c>
      <c r="Q109" s="349"/>
      <c r="R109" s="370">
        <f t="shared" si="164"/>
        <v>0.1</v>
      </c>
      <c r="S109" s="370">
        <f t="shared" si="165"/>
        <v>0.1</v>
      </c>
      <c r="T109" s="370">
        <f t="shared" si="166"/>
        <v>0</v>
      </c>
      <c r="U109" s="370">
        <f t="shared" si="167"/>
        <v>0.79999999999999993</v>
      </c>
      <c r="V109" s="349"/>
      <c r="W109" s="341"/>
      <c r="X109" s="355"/>
      <c r="Y109" s="341">
        <f t="shared" si="160"/>
        <v>4260.5381270011649</v>
      </c>
      <c r="Z109" s="341">
        <f t="shared" si="161"/>
        <v>3114.4312471730168</v>
      </c>
      <c r="AA109" s="341">
        <f t="shared" si="162"/>
        <v>0</v>
      </c>
      <c r="AB109" s="341">
        <f t="shared" si="163"/>
        <v>95627.987785574267</v>
      </c>
    </row>
    <row r="110" spans="1:28" ht="15">
      <c r="A110" s="52">
        <v>0</v>
      </c>
      <c r="B110" s="11">
        <v>10</v>
      </c>
      <c r="C110" s="204">
        <v>1</v>
      </c>
      <c r="D110" s="52" t="s">
        <v>94</v>
      </c>
      <c r="F110" s="291">
        <f>'(3) Eur Russ 1904 HHs '!BV112</f>
        <v>80957.184639209459</v>
      </c>
      <c r="G110" s="11"/>
      <c r="H110" s="291">
        <f>'(7) Free professions'!V110</f>
        <v>92213.431599047006</v>
      </c>
      <c r="I110" s="291">
        <f>'(7) Free professions'!W110</f>
        <v>63415.286248546989</v>
      </c>
      <c r="J110" s="291">
        <f>'(5) Servants'!P110</f>
        <v>428161.12731291045</v>
      </c>
      <c r="K110" s="291">
        <f>'(7) Free professions'!X110</f>
        <v>945195.20724369155</v>
      </c>
      <c r="L110" s="1"/>
      <c r="M110" s="346">
        <f>SUM(M60:M109)</f>
        <v>11324.908659598139</v>
      </c>
      <c r="N110" s="346">
        <f t="shared" ref="N110:P110" si="168">SUM(N60:N109)</f>
        <v>9232.0782041035454</v>
      </c>
      <c r="O110" s="346">
        <f t="shared" si="168"/>
        <v>24220.952861836438</v>
      </c>
      <c r="P110" s="346">
        <f t="shared" si="168"/>
        <v>36179.244913671348</v>
      </c>
      <c r="Q110" s="349"/>
      <c r="R110" s="370">
        <f t="shared" si="164"/>
        <v>0.13988762961642343</v>
      </c>
      <c r="S110" s="370">
        <f t="shared" si="165"/>
        <v>0.1140365521015442</v>
      </c>
      <c r="T110" s="370">
        <f t="shared" si="166"/>
        <v>0.29918225256694092</v>
      </c>
      <c r="U110" s="370">
        <f t="shared" si="167"/>
        <v>0.44689356571509142</v>
      </c>
      <c r="V110" s="349"/>
      <c r="W110" s="341"/>
      <c r="X110" s="355"/>
      <c r="Y110" s="346">
        <f>SUM(Y60:Y109)</f>
        <v>80888.522939448856</v>
      </c>
      <c r="Z110" s="346">
        <f t="shared" ref="Z110" si="169">SUM(Z60:Z109)</f>
        <v>54183.208044443418</v>
      </c>
      <c r="AA110" s="346">
        <f t="shared" ref="AA110" si="170">SUM(AA60:AA109)</f>
        <v>403940.17445107386</v>
      </c>
      <c r="AB110" s="346">
        <f t="shared" ref="AB110" si="171">SUM(AB60:AB109)</f>
        <v>909015.96233002027</v>
      </c>
    </row>
    <row r="111" spans="1:28" ht="15">
      <c r="A111" s="25">
        <v>1</v>
      </c>
      <c r="B111" s="1">
        <v>1</v>
      </c>
      <c r="C111" s="205">
        <v>2</v>
      </c>
      <c r="D111" s="25" t="s">
        <v>123</v>
      </c>
      <c r="F111" s="315">
        <f>'(3) Eur Russ 1904 HHs '!BV113</f>
        <v>435.14912688744732</v>
      </c>
      <c r="G111" s="1"/>
      <c r="H111" s="315">
        <f>'(7) Free professions'!V111</f>
        <v>0</v>
      </c>
      <c r="I111" s="315">
        <f>'(7) Free professions'!W111</f>
        <v>107.41173252257889</v>
      </c>
      <c r="J111" s="315">
        <f>'(5) Servants'!P111</f>
        <v>5833.8662033483706</v>
      </c>
      <c r="K111" s="315">
        <f>'(7) Free professions'!X111</f>
        <v>1603.0689279640615</v>
      </c>
      <c r="L111" s="1"/>
      <c r="M111" s="341">
        <f t="shared" si="156"/>
        <v>0</v>
      </c>
      <c r="N111" s="341">
        <f t="shared" si="157"/>
        <v>43.514912688744737</v>
      </c>
      <c r="O111" s="341">
        <f t="shared" si="158"/>
        <v>174.05965075497895</v>
      </c>
      <c r="P111" s="341">
        <f t="shared" si="159"/>
        <v>217.57456344372363</v>
      </c>
      <c r="Q111" s="350"/>
      <c r="R111" s="370">
        <f t="shared" si="164"/>
        <v>0</v>
      </c>
      <c r="S111" s="370">
        <f t="shared" si="165"/>
        <v>0.1</v>
      </c>
      <c r="T111" s="370">
        <f t="shared" si="166"/>
        <v>0.4</v>
      </c>
      <c r="U111" s="370">
        <f t="shared" si="167"/>
        <v>0.49999999999999994</v>
      </c>
      <c r="V111" s="350"/>
      <c r="X111" s="355"/>
      <c r="Y111" s="341">
        <f t="shared" ref="Y111" si="172">H111-M111</f>
        <v>0</v>
      </c>
      <c r="Z111" s="341">
        <f t="shared" ref="Z111" si="173">I111-N111</f>
        <v>63.896819833834151</v>
      </c>
      <c r="AA111" s="341">
        <f t="shared" ref="AA111" si="174">J111-O111</f>
        <v>5659.8065525933916</v>
      </c>
      <c r="AB111" s="341">
        <f t="shared" ref="AB111" si="175">K111-P111</f>
        <v>1385.4943645203377</v>
      </c>
    </row>
    <row r="112" spans="1:28" ht="15">
      <c r="A112" s="25">
        <v>7</v>
      </c>
      <c r="B112" s="1">
        <v>1</v>
      </c>
      <c r="C112" s="205">
        <v>2</v>
      </c>
      <c r="D112" s="25" t="s">
        <v>885</v>
      </c>
      <c r="F112" s="315">
        <f>'(3) Eur Russ 1904 HHs '!BV114</f>
        <v>752.67337115039652</v>
      </c>
      <c r="G112" s="1"/>
      <c r="H112" s="315">
        <f>'(7) Free professions'!V112</f>
        <v>0</v>
      </c>
      <c r="I112" s="315">
        <f>'(7) Free professions'!W112</f>
        <v>244.71317839703056</v>
      </c>
      <c r="J112" s="315">
        <f>'(5) Servants'!P112</f>
        <v>10652.114075490616</v>
      </c>
      <c r="K112" s="315">
        <f>'(7) Free professions'!X112</f>
        <v>2076.7776745830643</v>
      </c>
      <c r="L112" s="1"/>
      <c r="M112" s="341">
        <f t="shared" si="156"/>
        <v>0</v>
      </c>
      <c r="N112" s="341">
        <f t="shared" si="157"/>
        <v>75.267337115039652</v>
      </c>
      <c r="O112" s="341">
        <f t="shared" si="158"/>
        <v>301.06934846015861</v>
      </c>
      <c r="P112" s="341">
        <f t="shared" si="159"/>
        <v>376.33668557519826</v>
      </c>
      <c r="Q112" s="350"/>
      <c r="R112" s="370">
        <f t="shared" si="164"/>
        <v>0</v>
      </c>
      <c r="S112" s="370">
        <f t="shared" si="165"/>
        <v>0.1</v>
      </c>
      <c r="T112" s="370">
        <f t="shared" si="166"/>
        <v>0.4</v>
      </c>
      <c r="U112" s="370">
        <f t="shared" si="167"/>
        <v>0.5</v>
      </c>
      <c r="V112" s="350"/>
      <c r="W112" s="341"/>
      <c r="X112" s="355"/>
      <c r="Y112" s="341">
        <f t="shared" ref="Y112:Y160" si="176">H112-M112</f>
        <v>0</v>
      </c>
      <c r="Z112" s="341">
        <f t="shared" ref="Z112:Z160" si="177">I112-N112</f>
        <v>169.44584128199091</v>
      </c>
      <c r="AA112" s="341">
        <f t="shared" ref="AA112:AA160" si="178">J112-O112</f>
        <v>10351.044727030458</v>
      </c>
      <c r="AB112" s="341">
        <f t="shared" ref="AB112:AB160" si="179">K112-P112</f>
        <v>1700.4409890078659</v>
      </c>
    </row>
    <row r="113" spans="1:28" ht="15">
      <c r="A113" s="25">
        <v>26</v>
      </c>
      <c r="B113" s="1">
        <v>1</v>
      </c>
      <c r="C113" s="205">
        <v>2</v>
      </c>
      <c r="D113" s="221" t="s">
        <v>670</v>
      </c>
      <c r="F113" s="315">
        <f>'(3) Eur Russ 1904 HHs '!BV115</f>
        <v>805.0394017748747</v>
      </c>
      <c r="G113" s="1"/>
      <c r="H113" s="315">
        <f>'(7) Free professions'!V113</f>
        <v>0</v>
      </c>
      <c r="I113" s="315">
        <f>'(7) Free professions'!W113</f>
        <v>430.09903498274457</v>
      </c>
      <c r="J113" s="315">
        <f>'(5) Servants'!P113</f>
        <v>21609.323794061424</v>
      </c>
      <c r="K113" s="315">
        <f>'(7) Free professions'!X113</f>
        <v>6462.0279368070569</v>
      </c>
      <c r="L113" s="1"/>
      <c r="M113" s="341">
        <f t="shared" si="156"/>
        <v>0</v>
      </c>
      <c r="N113" s="341">
        <f t="shared" si="157"/>
        <v>80.503940177487479</v>
      </c>
      <c r="O113" s="341">
        <f t="shared" si="158"/>
        <v>322.01576070994992</v>
      </c>
      <c r="P113" s="341">
        <f t="shared" si="159"/>
        <v>402.5197008874373</v>
      </c>
      <c r="Q113" s="350"/>
      <c r="R113" s="370">
        <f t="shared" si="164"/>
        <v>0</v>
      </c>
      <c r="S113" s="370">
        <f t="shared" si="165"/>
        <v>0.1</v>
      </c>
      <c r="T113" s="370">
        <f t="shared" si="166"/>
        <v>0.4</v>
      </c>
      <c r="U113" s="370">
        <f t="shared" si="167"/>
        <v>0.49999999999999994</v>
      </c>
      <c r="V113" s="350"/>
      <c r="W113" s="341"/>
      <c r="X113" s="355"/>
      <c r="Y113" s="341">
        <f t="shared" si="176"/>
        <v>0</v>
      </c>
      <c r="Z113" s="341">
        <f t="shared" si="177"/>
        <v>349.59509480525708</v>
      </c>
      <c r="AA113" s="341">
        <f t="shared" si="178"/>
        <v>21287.308033351474</v>
      </c>
      <c r="AB113" s="341">
        <f t="shared" si="179"/>
        <v>6059.5082359196194</v>
      </c>
    </row>
    <row r="114" spans="1:28" ht="15">
      <c r="A114" s="25">
        <v>27</v>
      </c>
      <c r="B114" s="1">
        <v>1</v>
      </c>
      <c r="C114" s="205">
        <v>2</v>
      </c>
      <c r="D114" s="221" t="s">
        <v>697</v>
      </c>
      <c r="F114" s="315">
        <f>'(3) Eur Russ 1904 HHs '!BV116</f>
        <v>312.22200801280655</v>
      </c>
      <c r="G114" s="1"/>
      <c r="H114" s="315">
        <f>'(7) Free professions'!V114</f>
        <v>0</v>
      </c>
      <c r="I114" s="315">
        <f>'(7) Free professions'!W114</f>
        <v>40.707349035763599</v>
      </c>
      <c r="J114" s="315">
        <f>'(5) Servants'!P114</f>
        <v>4873.0031603843645</v>
      </c>
      <c r="K114" s="315">
        <f>'(7) Free professions'!X114</f>
        <v>414.02823110673842</v>
      </c>
      <c r="L114" s="1"/>
      <c r="M114" s="341">
        <f t="shared" si="156"/>
        <v>0</v>
      </c>
      <c r="N114" s="341">
        <f t="shared" si="157"/>
        <v>31.222200801280657</v>
      </c>
      <c r="O114" s="341">
        <f t="shared" si="158"/>
        <v>124.88880320512263</v>
      </c>
      <c r="P114" s="341">
        <f t="shared" si="159"/>
        <v>156.11100400640328</v>
      </c>
      <c r="Q114" s="350"/>
      <c r="R114" s="370">
        <f t="shared" si="164"/>
        <v>0</v>
      </c>
      <c r="S114" s="370">
        <f t="shared" si="165"/>
        <v>0.1</v>
      </c>
      <c r="T114" s="370">
        <f t="shared" si="166"/>
        <v>0.4</v>
      </c>
      <c r="U114" s="370">
        <f t="shared" si="167"/>
        <v>0.5</v>
      </c>
      <c r="V114" s="350"/>
      <c r="W114" s="341"/>
      <c r="X114" s="355"/>
      <c r="Y114" s="341">
        <f t="shared" si="176"/>
        <v>0</v>
      </c>
      <c r="Z114" s="341">
        <f t="shared" si="177"/>
        <v>9.4851482344829421</v>
      </c>
      <c r="AA114" s="341">
        <f t="shared" si="178"/>
        <v>4748.1143571792418</v>
      </c>
      <c r="AB114" s="341">
        <f t="shared" si="179"/>
        <v>257.91722710033514</v>
      </c>
    </row>
    <row r="115" spans="1:28" ht="15">
      <c r="A115" s="25">
        <v>34</v>
      </c>
      <c r="B115" s="1">
        <v>1</v>
      </c>
      <c r="C115" s="205">
        <v>2</v>
      </c>
      <c r="D115" s="221" t="s">
        <v>808</v>
      </c>
      <c r="F115" s="315">
        <f>'(3) Eur Russ 1904 HHs '!BV117</f>
        <v>321.94685271829792</v>
      </c>
      <c r="G115" s="1"/>
      <c r="H115" s="315">
        <f>'(7) Free professions'!V115</f>
        <v>0</v>
      </c>
      <c r="I115" s="315">
        <f>'(7) Free professions'!W115</f>
        <v>233.73187762379166</v>
      </c>
      <c r="J115" s="315">
        <f>'(5) Servants'!P115</f>
        <v>3042.1045174484343</v>
      </c>
      <c r="K115" s="315">
        <f>'(7) Free professions'!X115</f>
        <v>6888.4486379185619</v>
      </c>
      <c r="L115" s="1"/>
      <c r="M115" s="341">
        <f t="shared" si="156"/>
        <v>0</v>
      </c>
      <c r="N115" s="341">
        <f t="shared" si="157"/>
        <v>32.19468527182979</v>
      </c>
      <c r="O115" s="341">
        <f t="shared" si="158"/>
        <v>128.77874108731916</v>
      </c>
      <c r="P115" s="341">
        <f t="shared" si="159"/>
        <v>160.97342635914896</v>
      </c>
      <c r="Q115" s="350"/>
      <c r="R115" s="370">
        <f t="shared" si="164"/>
        <v>0</v>
      </c>
      <c r="S115" s="370">
        <f t="shared" si="165"/>
        <v>9.9999999999999992E-2</v>
      </c>
      <c r="T115" s="370">
        <f t="shared" si="166"/>
        <v>0.39999999999999997</v>
      </c>
      <c r="U115" s="370">
        <f t="shared" si="167"/>
        <v>0.5</v>
      </c>
      <c r="V115" s="350"/>
      <c r="W115" s="341"/>
      <c r="X115" s="355"/>
      <c r="Y115" s="341">
        <f t="shared" si="176"/>
        <v>0</v>
      </c>
      <c r="Z115" s="341">
        <f t="shared" si="177"/>
        <v>201.53719235196186</v>
      </c>
      <c r="AA115" s="341">
        <f t="shared" si="178"/>
        <v>2913.325776361115</v>
      </c>
      <c r="AB115" s="341">
        <f t="shared" si="179"/>
        <v>6727.4752115594129</v>
      </c>
    </row>
    <row r="116" spans="1:28" ht="15">
      <c r="A116" s="25">
        <v>37</v>
      </c>
      <c r="B116" s="1">
        <v>1</v>
      </c>
      <c r="C116" s="205">
        <v>2</v>
      </c>
      <c r="D116" s="221" t="s">
        <v>912</v>
      </c>
      <c r="F116" s="315">
        <f>'(3) Eur Russ 1904 HHs '!BV118</f>
        <v>2098.110609090927</v>
      </c>
      <c r="G116" s="1"/>
      <c r="H116" s="315">
        <f>'(7) Free professions'!V116</f>
        <v>602.50686918956876</v>
      </c>
      <c r="I116" s="315">
        <f>'(7) Free professions'!W116</f>
        <v>818.14613594777711</v>
      </c>
      <c r="J116" s="315">
        <f>'(5) Servants'!P116</f>
        <v>27596.427170339128</v>
      </c>
      <c r="K116" s="315">
        <f>'(7) Free professions'!X116</f>
        <v>11889.257991680986</v>
      </c>
      <c r="L116" s="1"/>
      <c r="M116" s="341">
        <f t="shared" si="156"/>
        <v>209.8110609090927</v>
      </c>
      <c r="N116" s="341">
        <f t="shared" si="157"/>
        <v>209.8110609090927</v>
      </c>
      <c r="O116" s="341">
        <f t="shared" si="158"/>
        <v>839.24424363637081</v>
      </c>
      <c r="P116" s="341">
        <f t="shared" si="159"/>
        <v>839.24424363637081</v>
      </c>
      <c r="Q116" s="350"/>
      <c r="R116" s="370">
        <f t="shared" si="164"/>
        <v>0.1</v>
      </c>
      <c r="S116" s="370">
        <f t="shared" si="165"/>
        <v>0.1</v>
      </c>
      <c r="T116" s="370">
        <f t="shared" si="166"/>
        <v>0.4</v>
      </c>
      <c r="U116" s="370">
        <f t="shared" si="167"/>
        <v>0.4</v>
      </c>
      <c r="V116" s="350"/>
      <c r="W116" s="341"/>
      <c r="X116" s="355"/>
      <c r="Y116" s="341">
        <f t="shared" si="176"/>
        <v>392.69580828047606</v>
      </c>
      <c r="Z116" s="341">
        <f t="shared" si="177"/>
        <v>608.33507503868441</v>
      </c>
      <c r="AA116" s="341">
        <f t="shared" si="178"/>
        <v>26757.182926702757</v>
      </c>
      <c r="AB116" s="341">
        <f t="shared" si="179"/>
        <v>11050.013748044616</v>
      </c>
    </row>
    <row r="117" spans="1:28" ht="15">
      <c r="A117" s="25">
        <v>10</v>
      </c>
      <c r="B117" s="1">
        <v>2</v>
      </c>
      <c r="C117" s="205">
        <v>2</v>
      </c>
      <c r="D117" s="25" t="s">
        <v>561</v>
      </c>
      <c r="F117" s="315">
        <f>'(3) Eur Russ 1904 HHs '!BV119</f>
        <v>2004.773131460898</v>
      </c>
      <c r="G117" s="1"/>
      <c r="H117" s="315">
        <f>'(7) Free professions'!V117</f>
        <v>0</v>
      </c>
      <c r="I117" s="315">
        <f>'(7) Free professions'!W117</f>
        <v>382.6024967573502</v>
      </c>
      <c r="J117" s="315">
        <f>'(5) Servants'!P117</f>
        <v>35187.539323287783</v>
      </c>
      <c r="K117" s="315">
        <f>'(7) Free professions'!X117</f>
        <v>3481.068706787049</v>
      </c>
      <c r="L117" s="1"/>
      <c r="M117" s="341">
        <f t="shared" si="156"/>
        <v>0</v>
      </c>
      <c r="N117" s="341">
        <f t="shared" si="157"/>
        <v>200.47731314608981</v>
      </c>
      <c r="O117" s="341">
        <f t="shared" si="158"/>
        <v>801.90925258435925</v>
      </c>
      <c r="P117" s="341">
        <f t="shared" si="159"/>
        <v>1002.3865657304489</v>
      </c>
      <c r="Q117" s="350"/>
      <c r="R117" s="370">
        <f t="shared" si="164"/>
        <v>0</v>
      </c>
      <c r="S117" s="370">
        <f t="shared" si="165"/>
        <v>0.1</v>
      </c>
      <c r="T117" s="370">
        <f t="shared" si="166"/>
        <v>0.4</v>
      </c>
      <c r="U117" s="370">
        <f t="shared" si="167"/>
        <v>0.49999999999999994</v>
      </c>
      <c r="V117" s="350"/>
      <c r="W117" s="341"/>
      <c r="X117" s="355"/>
      <c r="Y117" s="341">
        <f t="shared" si="176"/>
        <v>0</v>
      </c>
      <c r="Z117" s="341">
        <f t="shared" si="177"/>
        <v>182.12518361126038</v>
      </c>
      <c r="AA117" s="341">
        <f t="shared" si="178"/>
        <v>34385.630070703424</v>
      </c>
      <c r="AB117" s="341">
        <f t="shared" si="179"/>
        <v>2478.6821410565999</v>
      </c>
    </row>
    <row r="118" spans="1:28" ht="15">
      <c r="A118" s="25">
        <v>14</v>
      </c>
      <c r="B118" s="1">
        <v>2</v>
      </c>
      <c r="C118" s="205">
        <v>2</v>
      </c>
      <c r="D118" s="25" t="s">
        <v>924</v>
      </c>
      <c r="F118" s="315">
        <f>'(3) Eur Russ 1904 HHs '!BV120</f>
        <v>1903.1039040381374</v>
      </c>
      <c r="G118" s="1"/>
      <c r="H118" s="315">
        <f>'(7) Free professions'!V118</f>
        <v>0</v>
      </c>
      <c r="I118" s="315">
        <f>'(7) Free professions'!W118</f>
        <v>289.49166726169119</v>
      </c>
      <c r="J118" s="315">
        <f>'(5) Servants'!P118</f>
        <v>18350.158828907963</v>
      </c>
      <c r="K118" s="315">
        <f>'(7) Free professions'!X118</f>
        <v>5982.5059624546493</v>
      </c>
      <c r="L118" s="1"/>
      <c r="M118" s="341">
        <f t="shared" si="156"/>
        <v>0</v>
      </c>
      <c r="N118" s="341">
        <f t="shared" si="157"/>
        <v>190.31039040381376</v>
      </c>
      <c r="O118" s="341">
        <f t="shared" si="158"/>
        <v>761.24156161525502</v>
      </c>
      <c r="P118" s="341">
        <f t="shared" si="159"/>
        <v>951.55195201906872</v>
      </c>
      <c r="Q118" s="350"/>
      <c r="R118" s="370">
        <f t="shared" si="164"/>
        <v>0</v>
      </c>
      <c r="S118" s="370">
        <f t="shared" si="165"/>
        <v>0.1</v>
      </c>
      <c r="T118" s="370">
        <f t="shared" si="166"/>
        <v>0.4</v>
      </c>
      <c r="U118" s="370">
        <f t="shared" si="167"/>
        <v>0.5</v>
      </c>
      <c r="V118" s="350"/>
      <c r="W118" s="341"/>
      <c r="X118" s="355"/>
      <c r="Y118" s="341">
        <f t="shared" si="176"/>
        <v>0</v>
      </c>
      <c r="Z118" s="341">
        <f t="shared" si="177"/>
        <v>99.181276857877435</v>
      </c>
      <c r="AA118" s="341">
        <f t="shared" si="178"/>
        <v>17588.917267292709</v>
      </c>
      <c r="AB118" s="341">
        <f t="shared" si="179"/>
        <v>5030.9540104355801</v>
      </c>
    </row>
    <row r="119" spans="1:28" ht="15">
      <c r="A119" s="25">
        <v>28</v>
      </c>
      <c r="B119" s="1">
        <v>2</v>
      </c>
      <c r="C119" s="205">
        <v>2</v>
      </c>
      <c r="D119" s="221" t="s">
        <v>698</v>
      </c>
      <c r="F119" s="315">
        <f>'(3) Eur Russ 1904 HHs '!BV121</f>
        <v>202.7129340011511</v>
      </c>
      <c r="G119" s="1"/>
      <c r="H119" s="315">
        <f>'(7) Free professions'!V119</f>
        <v>0</v>
      </c>
      <c r="I119" s="315">
        <f>'(7) Free professions'!W119</f>
        <v>180.0823629113309</v>
      </c>
      <c r="J119" s="315">
        <f>'(5) Servants'!P119</f>
        <v>7573.3228346176038</v>
      </c>
      <c r="K119" s="315">
        <f>'(7) Free professions'!X119</f>
        <v>4403.5001446882652</v>
      </c>
      <c r="L119" s="1"/>
      <c r="M119" s="341">
        <f t="shared" si="156"/>
        <v>0</v>
      </c>
      <c r="N119" s="341">
        <f t="shared" si="157"/>
        <v>20.271293400115113</v>
      </c>
      <c r="O119" s="341">
        <f t="shared" si="158"/>
        <v>81.08517360046045</v>
      </c>
      <c r="P119" s="341">
        <f t="shared" si="159"/>
        <v>101.35646700057553</v>
      </c>
      <c r="Q119" s="350"/>
      <c r="R119" s="370">
        <f t="shared" si="164"/>
        <v>0</v>
      </c>
      <c r="S119" s="370">
        <f t="shared" si="165"/>
        <v>0.10000000000000002</v>
      </c>
      <c r="T119" s="370">
        <f t="shared" si="166"/>
        <v>0.40000000000000008</v>
      </c>
      <c r="U119" s="370">
        <f t="shared" si="167"/>
        <v>0.49999999999999994</v>
      </c>
      <c r="V119" s="350"/>
      <c r="W119" s="341"/>
      <c r="X119" s="355"/>
      <c r="Y119" s="341">
        <f t="shared" si="176"/>
        <v>0</v>
      </c>
      <c r="Z119" s="341">
        <f t="shared" si="177"/>
        <v>159.81106951121581</v>
      </c>
      <c r="AA119" s="341">
        <f t="shared" si="178"/>
        <v>7492.2376610171432</v>
      </c>
      <c r="AB119" s="341">
        <f t="shared" si="179"/>
        <v>4302.1436776876899</v>
      </c>
    </row>
    <row r="120" spans="1:28" ht="15">
      <c r="A120" s="25">
        <v>31</v>
      </c>
      <c r="B120" s="1">
        <v>2</v>
      </c>
      <c r="C120" s="205">
        <v>2</v>
      </c>
      <c r="D120" s="221" t="s">
        <v>134</v>
      </c>
      <c r="F120" s="315">
        <f>'(3) Eur Russ 1904 HHs '!BV122</f>
        <v>3065.4374532263482</v>
      </c>
      <c r="G120" s="1"/>
      <c r="H120" s="315">
        <f>'(7) Free professions'!V120</f>
        <v>0</v>
      </c>
      <c r="I120" s="315">
        <f>'(7) Free professions'!W120</f>
        <v>624.66078374014342</v>
      </c>
      <c r="J120" s="315">
        <f>'(5) Servants'!P120</f>
        <v>124384.39337070506</v>
      </c>
      <c r="K120" s="315">
        <f>'(7) Free professions'!X120</f>
        <v>9019.9917515006673</v>
      </c>
      <c r="L120" s="1"/>
      <c r="M120" s="341">
        <f t="shared" si="156"/>
        <v>0</v>
      </c>
      <c r="N120" s="341">
        <f t="shared" si="157"/>
        <v>306.54374532263483</v>
      </c>
      <c r="O120" s="341">
        <f t="shared" si="158"/>
        <v>1226.1749812905393</v>
      </c>
      <c r="P120" s="341">
        <f t="shared" si="159"/>
        <v>1532.7187266131741</v>
      </c>
      <c r="Q120" s="350"/>
      <c r="R120" s="370">
        <f t="shared" si="164"/>
        <v>0</v>
      </c>
      <c r="S120" s="370">
        <f t="shared" si="165"/>
        <v>0.1</v>
      </c>
      <c r="T120" s="370">
        <f t="shared" si="166"/>
        <v>0.4</v>
      </c>
      <c r="U120" s="370">
        <f t="shared" si="167"/>
        <v>0.5</v>
      </c>
      <c r="V120" s="350"/>
      <c r="W120" s="341"/>
      <c r="X120" s="355"/>
      <c r="Y120" s="341">
        <f t="shared" si="176"/>
        <v>0</v>
      </c>
      <c r="Z120" s="341">
        <f t="shared" si="177"/>
        <v>318.11703841750858</v>
      </c>
      <c r="AA120" s="341">
        <f t="shared" si="178"/>
        <v>123158.21838941453</v>
      </c>
      <c r="AB120" s="341">
        <f t="shared" si="179"/>
        <v>7487.2730248874932</v>
      </c>
    </row>
    <row r="121" spans="1:28" ht="15">
      <c r="A121" s="25">
        <v>36</v>
      </c>
      <c r="B121" s="1">
        <v>2</v>
      </c>
      <c r="C121" s="205">
        <v>2</v>
      </c>
      <c r="D121" s="221" t="s">
        <v>480</v>
      </c>
      <c r="F121" s="315">
        <f>'(3) Eur Russ 1904 HHs '!BV123</f>
        <v>2305.0252844315983</v>
      </c>
      <c r="G121" s="1"/>
      <c r="H121" s="315">
        <f>'(7) Free professions'!V121</f>
        <v>0</v>
      </c>
      <c r="I121" s="315">
        <f>'(7) Free professions'!W121</f>
        <v>550.66642547094</v>
      </c>
      <c r="J121" s="315">
        <f>'(5) Servants'!P121</f>
        <v>22463.710287863232</v>
      </c>
      <c r="K121" s="315">
        <f>'(7) Free professions'!X121</f>
        <v>14756.806831109106</v>
      </c>
      <c r="L121" s="1"/>
      <c r="M121" s="341">
        <f t="shared" si="156"/>
        <v>0</v>
      </c>
      <c r="N121" s="341">
        <f t="shared" si="157"/>
        <v>230.50252844315983</v>
      </c>
      <c r="O121" s="341">
        <f t="shared" si="158"/>
        <v>922.01011377263933</v>
      </c>
      <c r="P121" s="341">
        <f t="shared" si="159"/>
        <v>1152.5126422157991</v>
      </c>
      <c r="Q121" s="350"/>
      <c r="R121" s="370">
        <f t="shared" si="164"/>
        <v>0</v>
      </c>
      <c r="S121" s="370">
        <f t="shared" si="165"/>
        <v>0.1</v>
      </c>
      <c r="T121" s="370">
        <f t="shared" si="166"/>
        <v>0.4</v>
      </c>
      <c r="U121" s="370">
        <f t="shared" si="167"/>
        <v>0.5</v>
      </c>
      <c r="V121" s="350"/>
      <c r="W121" s="341"/>
      <c r="X121" s="355"/>
      <c r="Y121" s="341">
        <f t="shared" si="176"/>
        <v>0</v>
      </c>
      <c r="Z121" s="341">
        <f t="shared" si="177"/>
        <v>320.16389702778019</v>
      </c>
      <c r="AA121" s="341">
        <f t="shared" si="178"/>
        <v>21541.700174090594</v>
      </c>
      <c r="AB121" s="341">
        <f t="shared" si="179"/>
        <v>13604.294188893307</v>
      </c>
    </row>
    <row r="122" spans="1:28" ht="15">
      <c r="A122" s="25">
        <v>45</v>
      </c>
      <c r="B122" s="1">
        <v>2</v>
      </c>
      <c r="C122" s="205">
        <v>2</v>
      </c>
      <c r="D122" s="221" t="s">
        <v>434</v>
      </c>
      <c r="F122" s="315">
        <f>'(3) Eur Russ 1904 HHs '!BV124</f>
        <v>1014.2296564351916</v>
      </c>
      <c r="G122" s="1"/>
      <c r="H122" s="315">
        <f>'(7) Free professions'!V122</f>
        <v>0</v>
      </c>
      <c r="I122" s="315">
        <f>'(7) Free professions'!W122</f>
        <v>169.41833218866415</v>
      </c>
      <c r="J122" s="315">
        <f>'(5) Servants'!P122</f>
        <v>21397.407859643368</v>
      </c>
      <c r="K122" s="315">
        <f>'(7) Free professions'!X122</f>
        <v>6628.8838823080177</v>
      </c>
      <c r="L122" s="1"/>
      <c r="M122" s="341">
        <f t="shared" si="156"/>
        <v>0</v>
      </c>
      <c r="N122" s="341">
        <f t="shared" si="157"/>
        <v>101.42296564351916</v>
      </c>
      <c r="O122" s="341">
        <f t="shared" si="158"/>
        <v>405.69186257407665</v>
      </c>
      <c r="P122" s="341">
        <f t="shared" si="159"/>
        <v>507.1148282175958</v>
      </c>
      <c r="Q122" s="350"/>
      <c r="R122" s="370">
        <f t="shared" si="164"/>
        <v>0</v>
      </c>
      <c r="S122" s="370">
        <f t="shared" si="165"/>
        <v>0.1</v>
      </c>
      <c r="T122" s="370">
        <f t="shared" si="166"/>
        <v>0.4</v>
      </c>
      <c r="U122" s="370">
        <f t="shared" si="167"/>
        <v>0.5</v>
      </c>
      <c r="V122" s="350"/>
      <c r="W122" s="341"/>
      <c r="X122" s="355"/>
      <c r="Y122" s="341">
        <f t="shared" si="176"/>
        <v>0</v>
      </c>
      <c r="Z122" s="341">
        <f t="shared" si="177"/>
        <v>67.995366545144989</v>
      </c>
      <c r="AA122" s="341">
        <f t="shared" si="178"/>
        <v>20991.715997069292</v>
      </c>
      <c r="AB122" s="341">
        <f t="shared" si="179"/>
        <v>6121.7690540904223</v>
      </c>
    </row>
    <row r="123" spans="1:28" ht="15">
      <c r="A123" s="25">
        <v>6</v>
      </c>
      <c r="B123" s="1">
        <v>3</v>
      </c>
      <c r="C123" s="205">
        <v>2</v>
      </c>
      <c r="D123" s="25" t="s">
        <v>884</v>
      </c>
      <c r="F123" s="315">
        <f>'(3) Eur Russ 1904 HHs '!BV125</f>
        <v>1677.6470619763695</v>
      </c>
      <c r="G123" s="1"/>
      <c r="H123" s="315">
        <f>'(7) Free professions'!V123</f>
        <v>0</v>
      </c>
      <c r="I123" s="315">
        <f>'(7) Free professions'!W123</f>
        <v>856.76155200180438</v>
      </c>
      <c r="J123" s="315">
        <f>'(5) Servants'!P123</f>
        <v>78990.346256915989</v>
      </c>
      <c r="K123" s="315">
        <f>'(7) Free professions'!X123</f>
        <v>10657.136589977918</v>
      </c>
      <c r="L123" s="1"/>
      <c r="M123" s="341">
        <f t="shared" si="156"/>
        <v>0</v>
      </c>
      <c r="N123" s="341">
        <f t="shared" si="157"/>
        <v>167.76470619763697</v>
      </c>
      <c r="O123" s="341">
        <f t="shared" si="158"/>
        <v>671.05882479054787</v>
      </c>
      <c r="P123" s="341">
        <f t="shared" si="159"/>
        <v>838.82353098818464</v>
      </c>
      <c r="Q123" s="350"/>
      <c r="R123" s="370">
        <f t="shared" si="164"/>
        <v>0</v>
      </c>
      <c r="S123" s="370">
        <f t="shared" si="165"/>
        <v>0.1</v>
      </c>
      <c r="T123" s="370">
        <f t="shared" si="166"/>
        <v>0.4</v>
      </c>
      <c r="U123" s="370">
        <f t="shared" si="167"/>
        <v>0.49999999999999994</v>
      </c>
      <c r="V123" s="350"/>
      <c r="W123" s="341"/>
      <c r="X123" s="355"/>
      <c r="Y123" s="341">
        <f t="shared" si="176"/>
        <v>0</v>
      </c>
      <c r="Z123" s="341">
        <f t="shared" si="177"/>
        <v>688.99684580416738</v>
      </c>
      <c r="AA123" s="341">
        <f t="shared" si="178"/>
        <v>78319.287432125435</v>
      </c>
      <c r="AB123" s="341">
        <f t="shared" si="179"/>
        <v>9818.3130589897337</v>
      </c>
    </row>
    <row r="124" spans="1:28" ht="15">
      <c r="A124" s="25">
        <v>15</v>
      </c>
      <c r="B124" s="1">
        <v>3</v>
      </c>
      <c r="C124" s="205">
        <v>2</v>
      </c>
      <c r="D124" s="25" t="s">
        <v>925</v>
      </c>
      <c r="F124" s="315">
        <f>'(3) Eur Russ 1904 HHs '!BV126</f>
        <v>691.36708833287662</v>
      </c>
      <c r="G124" s="1"/>
      <c r="H124" s="315">
        <f>'(7) Free professions'!V124</f>
        <v>0</v>
      </c>
      <c r="I124" s="315">
        <f>'(7) Free professions'!W124</f>
        <v>439.32307093341649</v>
      </c>
      <c r="J124" s="315">
        <f>'(5) Servants'!P124</f>
        <v>21193.11562601287</v>
      </c>
      <c r="K124" s="315">
        <f>'(7) Free professions'!X124</f>
        <v>5187.1647450463797</v>
      </c>
      <c r="L124" s="1"/>
      <c r="M124" s="341">
        <f t="shared" si="156"/>
        <v>0</v>
      </c>
      <c r="N124" s="341">
        <f t="shared" si="157"/>
        <v>69.13670883328767</v>
      </c>
      <c r="O124" s="341">
        <f t="shared" si="158"/>
        <v>276.54683533315068</v>
      </c>
      <c r="P124" s="341">
        <f t="shared" si="159"/>
        <v>345.68354416643825</v>
      </c>
      <c r="Q124" s="350"/>
      <c r="R124" s="370">
        <f t="shared" si="164"/>
        <v>0</v>
      </c>
      <c r="S124" s="370">
        <f t="shared" si="165"/>
        <v>0.1</v>
      </c>
      <c r="T124" s="370">
        <f t="shared" si="166"/>
        <v>0.4</v>
      </c>
      <c r="U124" s="370">
        <f t="shared" si="167"/>
        <v>0.49999999999999994</v>
      </c>
      <c r="V124" s="350"/>
      <c r="W124" s="341"/>
      <c r="X124" s="355"/>
      <c r="Y124" s="341">
        <f t="shared" si="176"/>
        <v>0</v>
      </c>
      <c r="Z124" s="341">
        <f t="shared" si="177"/>
        <v>370.1863621001288</v>
      </c>
      <c r="AA124" s="341">
        <f t="shared" si="178"/>
        <v>20916.568790679721</v>
      </c>
      <c r="AB124" s="341">
        <f t="shared" si="179"/>
        <v>4841.4812008799418</v>
      </c>
    </row>
    <row r="125" spans="1:28" ht="15">
      <c r="A125" s="25">
        <v>18</v>
      </c>
      <c r="B125" s="1">
        <v>3</v>
      </c>
      <c r="C125" s="205">
        <v>2</v>
      </c>
      <c r="D125" s="25" t="s">
        <v>824</v>
      </c>
      <c r="F125" s="315">
        <f>'(3) Eur Russ 1904 HHs '!BV127</f>
        <v>1197.4248179110925</v>
      </c>
      <c r="G125" s="1"/>
      <c r="H125" s="315">
        <f>'(7) Free professions'!V125</f>
        <v>0</v>
      </c>
      <c r="I125" s="315">
        <f>'(7) Free professions'!W125</f>
        <v>815.56143586646488</v>
      </c>
      <c r="J125" s="315">
        <f>'(5) Servants'!P125</f>
        <v>27495.149863221814</v>
      </c>
      <c r="K125" s="315">
        <f>'(7) Free professions'!X125</f>
        <v>8011.5826760157724</v>
      </c>
      <c r="L125" s="1"/>
      <c r="M125" s="341">
        <f t="shared" ref="M125:M160" si="180">MIN(H125, 0.1*F125)</f>
        <v>0</v>
      </c>
      <c r="N125" s="341">
        <f t="shared" ref="N125:N160" si="181">MIN(I125, 0.1*$F125)</f>
        <v>119.74248179110926</v>
      </c>
      <c r="O125" s="341">
        <f t="shared" ref="O125:O160" si="182">MIN(J125, 0.4*$F125)</f>
        <v>478.96992716443702</v>
      </c>
      <c r="P125" s="341">
        <f t="shared" ref="P125:P160" si="183">F125-SUM(M125:O125)</f>
        <v>598.71240895554627</v>
      </c>
      <c r="Q125" s="350"/>
      <c r="R125" s="370">
        <f t="shared" si="164"/>
        <v>0</v>
      </c>
      <c r="S125" s="370">
        <f t="shared" si="165"/>
        <v>0.1</v>
      </c>
      <c r="T125" s="370">
        <f t="shared" si="166"/>
        <v>0.4</v>
      </c>
      <c r="U125" s="370">
        <f t="shared" si="167"/>
        <v>0.5</v>
      </c>
      <c r="V125" s="350"/>
      <c r="W125" s="341"/>
      <c r="X125" s="355"/>
      <c r="Y125" s="341">
        <f t="shared" si="176"/>
        <v>0</v>
      </c>
      <c r="Z125" s="341">
        <f t="shared" si="177"/>
        <v>695.81895407535558</v>
      </c>
      <c r="AA125" s="341">
        <f t="shared" si="178"/>
        <v>27016.179936057375</v>
      </c>
      <c r="AB125" s="341">
        <f t="shared" si="179"/>
        <v>7412.8702670602261</v>
      </c>
    </row>
    <row r="126" spans="1:28" ht="15">
      <c r="A126" s="25">
        <v>24</v>
      </c>
      <c r="B126" s="1">
        <v>3</v>
      </c>
      <c r="C126" s="205">
        <v>2</v>
      </c>
      <c r="D126" s="221" t="s">
        <v>988</v>
      </c>
      <c r="F126" s="315">
        <f>'(3) Eur Russ 1904 HHs '!BV128</f>
        <v>2463.5319093413018</v>
      </c>
      <c r="G126" s="1"/>
      <c r="H126" s="315">
        <f>'(7) Free professions'!V126</f>
        <v>1449.1948943443901</v>
      </c>
      <c r="I126" s="315">
        <f>'(7) Free professions'!W126</f>
        <v>2323.2697803317014</v>
      </c>
      <c r="J126" s="315">
        <f>'(5) Servants'!P126</f>
        <v>107613.92980952188</v>
      </c>
      <c r="K126" s="315">
        <f>'(7) Free professions'!X126</f>
        <v>24163.220735386334</v>
      </c>
      <c r="L126" s="1"/>
      <c r="M126" s="341">
        <f t="shared" si="180"/>
        <v>246.3531909341302</v>
      </c>
      <c r="N126" s="341">
        <f t="shared" si="181"/>
        <v>246.3531909341302</v>
      </c>
      <c r="O126" s="341">
        <f t="shared" si="182"/>
        <v>985.41276373652079</v>
      </c>
      <c r="P126" s="341">
        <f t="shared" si="183"/>
        <v>985.41276373652067</v>
      </c>
      <c r="Q126" s="350"/>
      <c r="R126" s="370">
        <f t="shared" si="164"/>
        <v>0.1</v>
      </c>
      <c r="S126" s="370">
        <f t="shared" si="165"/>
        <v>0.1</v>
      </c>
      <c r="T126" s="370">
        <f t="shared" si="166"/>
        <v>0.4</v>
      </c>
      <c r="U126" s="370">
        <f t="shared" si="167"/>
        <v>0.39999999999999997</v>
      </c>
      <c r="V126" s="350"/>
      <c r="W126" s="341"/>
      <c r="X126" s="355"/>
      <c r="Y126" s="341">
        <f t="shared" si="176"/>
        <v>1202.8417034102599</v>
      </c>
      <c r="Z126" s="341">
        <f t="shared" si="177"/>
        <v>2076.9165893975714</v>
      </c>
      <c r="AA126" s="341">
        <f t="shared" si="178"/>
        <v>106628.51704578537</v>
      </c>
      <c r="AB126" s="341">
        <f t="shared" si="179"/>
        <v>23177.807971649814</v>
      </c>
    </row>
    <row r="127" spans="1:28" ht="15">
      <c r="A127" s="25">
        <v>25</v>
      </c>
      <c r="B127" s="1">
        <v>3</v>
      </c>
      <c r="C127" s="205">
        <v>2</v>
      </c>
      <c r="D127" s="221" t="s">
        <v>930</v>
      </c>
      <c r="F127" s="315">
        <f>'(3) Eur Russ 1904 HHs '!BV129</f>
        <v>2015.126215201361</v>
      </c>
      <c r="G127" s="1"/>
      <c r="H127" s="315">
        <f>'(7) Free professions'!V127</f>
        <v>0</v>
      </c>
      <c r="I127" s="315">
        <f>'(7) Free professions'!W127</f>
        <v>687.50898270065682</v>
      </c>
      <c r="J127" s="315">
        <f>'(5) Servants'!P127</f>
        <v>62792.116936303079</v>
      </c>
      <c r="K127" s="315">
        <f>'(7) Free professions'!X127</f>
        <v>5243.3535058567722</v>
      </c>
      <c r="L127" s="1"/>
      <c r="M127" s="341">
        <f t="shared" si="180"/>
        <v>0</v>
      </c>
      <c r="N127" s="341">
        <f t="shared" si="181"/>
        <v>201.51262152013612</v>
      </c>
      <c r="O127" s="341">
        <f t="shared" si="182"/>
        <v>806.05048608054449</v>
      </c>
      <c r="P127" s="341">
        <f t="shared" si="183"/>
        <v>1007.5631076006804</v>
      </c>
      <c r="Q127" s="350"/>
      <c r="R127" s="370">
        <f t="shared" si="164"/>
        <v>0</v>
      </c>
      <c r="S127" s="370">
        <f t="shared" si="165"/>
        <v>0.1</v>
      </c>
      <c r="T127" s="370">
        <f t="shared" si="166"/>
        <v>0.4</v>
      </c>
      <c r="U127" s="370">
        <f t="shared" si="167"/>
        <v>0.49999999999999994</v>
      </c>
      <c r="V127" s="350"/>
      <c r="W127" s="341"/>
      <c r="X127" s="355"/>
      <c r="Y127" s="341">
        <f t="shared" si="176"/>
        <v>0</v>
      </c>
      <c r="Z127" s="341">
        <f t="shared" si="177"/>
        <v>485.99636118052069</v>
      </c>
      <c r="AA127" s="341">
        <f t="shared" si="178"/>
        <v>61986.066450222534</v>
      </c>
      <c r="AB127" s="341">
        <f t="shared" si="179"/>
        <v>4235.790398256092</v>
      </c>
    </row>
    <row r="128" spans="1:28" ht="15">
      <c r="A128" s="25">
        <v>40</v>
      </c>
      <c r="B128" s="1">
        <v>3</v>
      </c>
      <c r="C128" s="205">
        <v>2</v>
      </c>
      <c r="D128" s="221" t="s">
        <v>989</v>
      </c>
      <c r="F128" s="315">
        <f>'(3) Eur Russ 1904 HHs '!BV130</f>
        <v>650.48069936448292</v>
      </c>
      <c r="G128" s="1"/>
      <c r="H128" s="315">
        <f>'(7) Free professions'!V128</f>
        <v>8.1506626623289264</v>
      </c>
      <c r="I128" s="315">
        <f>'(7) Free professions'!W128</f>
        <v>521.42164156695048</v>
      </c>
      <c r="J128" s="315">
        <f>'(5) Servants'!P128</f>
        <v>11619.302158773473</v>
      </c>
      <c r="K128" s="315">
        <f>'(7) Free professions'!X128</f>
        <v>6322.0259221848055</v>
      </c>
      <c r="L128" s="1"/>
      <c r="M128" s="341">
        <f t="shared" si="180"/>
        <v>8.1506626623289264</v>
      </c>
      <c r="N128" s="341">
        <f t="shared" si="181"/>
        <v>65.0480699364483</v>
      </c>
      <c r="O128" s="341">
        <f t="shared" si="182"/>
        <v>260.1922797457932</v>
      </c>
      <c r="P128" s="341">
        <f t="shared" si="183"/>
        <v>317.0896870199125</v>
      </c>
      <c r="Q128" s="350"/>
      <c r="R128" s="370">
        <f t="shared" si="164"/>
        <v>1.253021445569729E-2</v>
      </c>
      <c r="S128" s="370">
        <f t="shared" si="165"/>
        <v>0.10000000000000002</v>
      </c>
      <c r="T128" s="370">
        <f t="shared" si="166"/>
        <v>0.40000000000000008</v>
      </c>
      <c r="U128" s="370">
        <f t="shared" si="167"/>
        <v>0.48746978554430265</v>
      </c>
      <c r="V128" s="350"/>
      <c r="W128" s="341"/>
      <c r="X128" s="355"/>
      <c r="Y128" s="341">
        <f t="shared" si="176"/>
        <v>0</v>
      </c>
      <c r="Z128" s="341">
        <f t="shared" si="177"/>
        <v>456.37357163050217</v>
      </c>
      <c r="AA128" s="341">
        <f t="shared" si="178"/>
        <v>11359.109879027679</v>
      </c>
      <c r="AB128" s="341">
        <f t="shared" si="179"/>
        <v>6004.9362351648933</v>
      </c>
    </row>
    <row r="129" spans="1:28" ht="15">
      <c r="A129" s="25">
        <v>43</v>
      </c>
      <c r="B129" s="1">
        <v>3</v>
      </c>
      <c r="C129" s="205">
        <v>2</v>
      </c>
      <c r="D129" s="221" t="s">
        <v>432</v>
      </c>
      <c r="F129" s="315">
        <f>'(3) Eur Russ 1904 HHs '!BV131</f>
        <v>1034.6540587381792</v>
      </c>
      <c r="G129" s="1"/>
      <c r="H129" s="315">
        <f>'(7) Free professions'!V129</f>
        <v>0</v>
      </c>
      <c r="I129" s="315">
        <f>'(7) Free professions'!W129</f>
        <v>423.30083895257144</v>
      </c>
      <c r="J129" s="315">
        <f>'(5) Servants'!P129</f>
        <v>27595.759013758594</v>
      </c>
      <c r="K129" s="315">
        <f>'(7) Free professions'!X129</f>
        <v>5686.4014921723483</v>
      </c>
      <c r="L129" s="1"/>
      <c r="M129" s="341">
        <f t="shared" si="180"/>
        <v>0</v>
      </c>
      <c r="N129" s="341">
        <f t="shared" si="181"/>
        <v>103.46540587381793</v>
      </c>
      <c r="O129" s="341">
        <f t="shared" si="182"/>
        <v>413.86162349527172</v>
      </c>
      <c r="P129" s="341">
        <f t="shared" si="183"/>
        <v>517.32702936908959</v>
      </c>
      <c r="Q129" s="350"/>
      <c r="R129" s="370">
        <f t="shared" si="164"/>
        <v>0</v>
      </c>
      <c r="S129" s="370">
        <f t="shared" si="165"/>
        <v>0.1</v>
      </c>
      <c r="T129" s="370">
        <f t="shared" si="166"/>
        <v>0.4</v>
      </c>
      <c r="U129" s="370">
        <f t="shared" si="167"/>
        <v>0.5</v>
      </c>
      <c r="V129" s="350"/>
      <c r="W129" s="341"/>
      <c r="X129" s="355"/>
      <c r="Y129" s="341">
        <f t="shared" si="176"/>
        <v>0</v>
      </c>
      <c r="Z129" s="341">
        <f t="shared" si="177"/>
        <v>319.83543307875351</v>
      </c>
      <c r="AA129" s="341">
        <f t="shared" si="178"/>
        <v>27181.897390263322</v>
      </c>
      <c r="AB129" s="341">
        <f t="shared" si="179"/>
        <v>5169.0744628032589</v>
      </c>
    </row>
    <row r="130" spans="1:28" ht="15">
      <c r="A130" s="25">
        <v>50</v>
      </c>
      <c r="B130" s="1">
        <v>3</v>
      </c>
      <c r="C130" s="205">
        <v>2</v>
      </c>
      <c r="D130" s="221" t="s">
        <v>799</v>
      </c>
      <c r="F130" s="315">
        <f>'(3) Eur Russ 1904 HHs '!BV132</f>
        <v>843.65737813962687</v>
      </c>
      <c r="G130" s="1"/>
      <c r="H130" s="315">
        <f>'(7) Free professions'!V130</f>
        <v>0</v>
      </c>
      <c r="I130" s="315">
        <f>'(7) Free professions'!W130</f>
        <v>622.59093650002785</v>
      </c>
      <c r="J130" s="315">
        <f>'(5) Servants'!P130</f>
        <v>19895.648470130178</v>
      </c>
      <c r="K130" s="315">
        <f>'(7) Free professions'!X130</f>
        <v>9280.0118941664477</v>
      </c>
      <c r="L130" s="1"/>
      <c r="M130" s="341">
        <f t="shared" si="180"/>
        <v>0</v>
      </c>
      <c r="N130" s="341">
        <f t="shared" si="181"/>
        <v>84.365737813962696</v>
      </c>
      <c r="O130" s="341">
        <f t="shared" si="182"/>
        <v>337.46295125585078</v>
      </c>
      <c r="P130" s="341">
        <f t="shared" si="183"/>
        <v>421.82868906981338</v>
      </c>
      <c r="Q130" s="350"/>
      <c r="R130" s="370">
        <f t="shared" si="164"/>
        <v>0</v>
      </c>
      <c r="S130" s="370">
        <f t="shared" si="165"/>
        <v>0.1</v>
      </c>
      <c r="T130" s="370">
        <f t="shared" si="166"/>
        <v>0.4</v>
      </c>
      <c r="U130" s="370">
        <f t="shared" si="167"/>
        <v>0.49999999999999994</v>
      </c>
      <c r="V130" s="350"/>
      <c r="W130" s="341"/>
      <c r="X130" s="355"/>
      <c r="Y130" s="341">
        <f t="shared" si="176"/>
        <v>0</v>
      </c>
      <c r="Z130" s="341">
        <f t="shared" si="177"/>
        <v>538.22519868606514</v>
      </c>
      <c r="AA130" s="341">
        <f t="shared" si="178"/>
        <v>19558.185518874328</v>
      </c>
      <c r="AB130" s="341">
        <f t="shared" si="179"/>
        <v>8858.183205096635</v>
      </c>
    </row>
    <row r="131" spans="1:28" ht="15">
      <c r="A131" s="25">
        <v>9</v>
      </c>
      <c r="B131" s="1">
        <v>4</v>
      </c>
      <c r="C131" s="205">
        <v>2</v>
      </c>
      <c r="D131" s="25" t="s">
        <v>560</v>
      </c>
      <c r="F131" s="315">
        <f>'(3) Eur Russ 1904 HHs '!BV133</f>
        <v>1211.2675450683419</v>
      </c>
      <c r="G131" s="1"/>
      <c r="H131" s="315">
        <f>'(7) Free professions'!V131</f>
        <v>0</v>
      </c>
      <c r="I131" s="315">
        <f>'(7) Free professions'!W131</f>
        <v>662.76571687451826</v>
      </c>
      <c r="J131" s="315">
        <f>'(5) Servants'!P131</f>
        <v>27159.38964917757</v>
      </c>
      <c r="K131" s="315">
        <f>'(7) Free professions'!X131</f>
        <v>3928.0776296740737</v>
      </c>
      <c r="L131" s="1"/>
      <c r="M131" s="341">
        <f t="shared" si="180"/>
        <v>0</v>
      </c>
      <c r="N131" s="341">
        <f t="shared" si="181"/>
        <v>121.12675450683419</v>
      </c>
      <c r="O131" s="341">
        <f t="shared" si="182"/>
        <v>484.50701802733676</v>
      </c>
      <c r="P131" s="341">
        <f t="shared" si="183"/>
        <v>605.63377253417093</v>
      </c>
      <c r="Q131" s="350"/>
      <c r="R131" s="370">
        <f t="shared" si="164"/>
        <v>0</v>
      </c>
      <c r="S131" s="370">
        <f t="shared" si="165"/>
        <v>0.1</v>
      </c>
      <c r="T131" s="370">
        <f t="shared" si="166"/>
        <v>0.4</v>
      </c>
      <c r="U131" s="370">
        <f t="shared" si="167"/>
        <v>0.5</v>
      </c>
      <c r="V131" s="350"/>
      <c r="W131" s="341"/>
      <c r="X131" s="355"/>
      <c r="Y131" s="341">
        <f t="shared" si="176"/>
        <v>0</v>
      </c>
      <c r="Z131" s="341">
        <f t="shared" si="177"/>
        <v>541.63896236768403</v>
      </c>
      <c r="AA131" s="341">
        <f t="shared" si="178"/>
        <v>26674.882631150234</v>
      </c>
      <c r="AB131" s="341">
        <f t="shared" si="179"/>
        <v>3322.4438571399028</v>
      </c>
    </row>
    <row r="132" spans="1:28" ht="15">
      <c r="A132" s="25">
        <v>20</v>
      </c>
      <c r="B132" s="1">
        <v>4</v>
      </c>
      <c r="C132" s="205">
        <v>2</v>
      </c>
      <c r="D132" s="222" t="s">
        <v>826</v>
      </c>
      <c r="F132" s="315">
        <f>'(3) Eur Russ 1904 HHs '!BV134</f>
        <v>887.78294921224756</v>
      </c>
      <c r="G132" s="1"/>
      <c r="H132" s="315">
        <f>'(7) Free professions'!V132</f>
        <v>0</v>
      </c>
      <c r="I132" s="315">
        <f>'(7) Free professions'!W132</f>
        <v>931.97928482109864</v>
      </c>
      <c r="J132" s="315">
        <f>'(5) Servants'!P132</f>
        <v>23384.217382098945</v>
      </c>
      <c r="K132" s="315">
        <f>'(7) Free professions'!X132</f>
        <v>4550.5592455278838</v>
      </c>
      <c r="L132" s="1"/>
      <c r="M132" s="341">
        <f t="shared" si="180"/>
        <v>0</v>
      </c>
      <c r="N132" s="341">
        <f t="shared" si="181"/>
        <v>88.778294921224756</v>
      </c>
      <c r="O132" s="341">
        <f t="shared" si="182"/>
        <v>355.11317968489902</v>
      </c>
      <c r="P132" s="341">
        <f t="shared" si="183"/>
        <v>443.89147460612378</v>
      </c>
      <c r="Q132" s="350"/>
      <c r="R132" s="370">
        <f t="shared" si="164"/>
        <v>0</v>
      </c>
      <c r="S132" s="370">
        <f t="shared" si="165"/>
        <v>0.1</v>
      </c>
      <c r="T132" s="370">
        <f t="shared" si="166"/>
        <v>0.4</v>
      </c>
      <c r="U132" s="370">
        <f t="shared" si="167"/>
        <v>0.5</v>
      </c>
      <c r="V132" s="350"/>
      <c r="W132" s="341"/>
      <c r="X132" s="355"/>
      <c r="Y132" s="341">
        <f t="shared" si="176"/>
        <v>0</v>
      </c>
      <c r="Z132" s="341">
        <f t="shared" si="177"/>
        <v>843.20098989987389</v>
      </c>
      <c r="AA132" s="341">
        <f t="shared" si="178"/>
        <v>23029.104202414044</v>
      </c>
      <c r="AB132" s="341">
        <f t="shared" si="179"/>
        <v>4106.6677709217602</v>
      </c>
    </row>
    <row r="133" spans="1:28" ht="15">
      <c r="A133" s="25">
        <v>29</v>
      </c>
      <c r="B133" s="1">
        <v>4</v>
      </c>
      <c r="C133" s="205">
        <v>2</v>
      </c>
      <c r="D133" s="221" t="s">
        <v>552</v>
      </c>
      <c r="F133" s="315">
        <f>'(3) Eur Russ 1904 HHs '!BV135</f>
        <v>835.10571064112605</v>
      </c>
      <c r="G133" s="1"/>
      <c r="H133" s="315">
        <f>'(7) Free professions'!V133</f>
        <v>0</v>
      </c>
      <c r="I133" s="315">
        <f>'(7) Free professions'!W133</f>
        <v>754.54304299466753</v>
      </c>
      <c r="J133" s="315">
        <f>'(5) Servants'!P133</f>
        <v>17755.275403116899</v>
      </c>
      <c r="K133" s="315">
        <f>'(7) Free professions'!X133</f>
        <v>5893.8327278581264</v>
      </c>
      <c r="L133" s="1"/>
      <c r="M133" s="341">
        <f t="shared" si="180"/>
        <v>0</v>
      </c>
      <c r="N133" s="341">
        <f t="shared" si="181"/>
        <v>83.510571064112611</v>
      </c>
      <c r="O133" s="341">
        <f t="shared" si="182"/>
        <v>334.04228425645044</v>
      </c>
      <c r="P133" s="341">
        <f t="shared" si="183"/>
        <v>417.55285532056303</v>
      </c>
      <c r="Q133" s="350"/>
      <c r="R133" s="370">
        <f t="shared" si="164"/>
        <v>0</v>
      </c>
      <c r="S133" s="370">
        <f t="shared" si="165"/>
        <v>0.1</v>
      </c>
      <c r="T133" s="370">
        <f t="shared" si="166"/>
        <v>0.4</v>
      </c>
      <c r="U133" s="370">
        <f t="shared" si="167"/>
        <v>0.5</v>
      </c>
      <c r="V133" s="350"/>
      <c r="W133" s="341"/>
      <c r="X133" s="355"/>
      <c r="Y133" s="341">
        <f t="shared" si="176"/>
        <v>0</v>
      </c>
      <c r="Z133" s="341">
        <f t="shared" si="177"/>
        <v>671.03247193055495</v>
      </c>
      <c r="AA133" s="341">
        <f t="shared" si="178"/>
        <v>17421.233118860448</v>
      </c>
      <c r="AB133" s="341">
        <f t="shared" si="179"/>
        <v>5476.2798725375633</v>
      </c>
    </row>
    <row r="134" spans="1:28" ht="15">
      <c r="A134" s="25">
        <v>30</v>
      </c>
      <c r="B134" s="1">
        <v>4</v>
      </c>
      <c r="C134" s="205">
        <v>2</v>
      </c>
      <c r="D134" s="221" t="s">
        <v>801</v>
      </c>
      <c r="F134" s="315">
        <f>'(3) Eur Russ 1904 HHs '!BV136</f>
        <v>886.78456780416059</v>
      </c>
      <c r="G134" s="1"/>
      <c r="H134" s="315">
        <f>'(7) Free professions'!V134</f>
        <v>0</v>
      </c>
      <c r="I134" s="315">
        <f>'(7) Free professions'!W134</f>
        <v>232.39052540257575</v>
      </c>
      <c r="J134" s="315">
        <f>'(5) Servants'!P134</f>
        <v>11856.331830966976</v>
      </c>
      <c r="K134" s="315">
        <f>'(7) Free professions'!X134</f>
        <v>3049.492479010948</v>
      </c>
      <c r="L134" s="1"/>
      <c r="M134" s="341">
        <f t="shared" si="180"/>
        <v>0</v>
      </c>
      <c r="N134" s="341">
        <f t="shared" si="181"/>
        <v>88.67845678041607</v>
      </c>
      <c r="O134" s="341">
        <f t="shared" si="182"/>
        <v>354.71382712166428</v>
      </c>
      <c r="P134" s="341">
        <f t="shared" si="183"/>
        <v>443.39228390208024</v>
      </c>
      <c r="Q134" s="350"/>
      <c r="R134" s="370">
        <f t="shared" si="164"/>
        <v>0</v>
      </c>
      <c r="S134" s="370">
        <f t="shared" si="165"/>
        <v>0.10000000000000002</v>
      </c>
      <c r="T134" s="370">
        <f t="shared" si="166"/>
        <v>0.40000000000000008</v>
      </c>
      <c r="U134" s="370">
        <f t="shared" si="167"/>
        <v>0.49999999999999994</v>
      </c>
      <c r="V134" s="350"/>
      <c r="W134" s="341"/>
      <c r="X134" s="355"/>
      <c r="Y134" s="341">
        <f t="shared" si="176"/>
        <v>0</v>
      </c>
      <c r="Z134" s="341">
        <f t="shared" si="177"/>
        <v>143.71206862215968</v>
      </c>
      <c r="AA134" s="341">
        <f t="shared" si="178"/>
        <v>11501.618003845311</v>
      </c>
      <c r="AB134" s="341">
        <f t="shared" si="179"/>
        <v>2606.1001951088679</v>
      </c>
    </row>
    <row r="135" spans="1:28" ht="15">
      <c r="A135" s="25">
        <v>35</v>
      </c>
      <c r="B135" s="1">
        <v>4</v>
      </c>
      <c r="C135" s="205">
        <v>2</v>
      </c>
      <c r="D135" s="221" t="s">
        <v>634</v>
      </c>
      <c r="F135" s="315">
        <f>'(3) Eur Russ 1904 HHs '!BV137</f>
        <v>948.12188819218227</v>
      </c>
      <c r="G135" s="1"/>
      <c r="H135" s="315">
        <f>'(7) Free professions'!V135</f>
        <v>0</v>
      </c>
      <c r="I135" s="315">
        <f>'(7) Free professions'!W135</f>
        <v>469.18484205926183</v>
      </c>
      <c r="J135" s="315">
        <f>'(5) Servants'!P135</f>
        <v>31787.030687554579</v>
      </c>
      <c r="K135" s="315">
        <f>'(7) Free professions'!X135</f>
        <v>4999.0670989831679</v>
      </c>
      <c r="L135" s="1"/>
      <c r="M135" s="341">
        <f t="shared" si="180"/>
        <v>0</v>
      </c>
      <c r="N135" s="341">
        <f t="shared" si="181"/>
        <v>94.812188819218235</v>
      </c>
      <c r="O135" s="341">
        <f t="shared" si="182"/>
        <v>379.24875527687294</v>
      </c>
      <c r="P135" s="341">
        <f t="shared" si="183"/>
        <v>474.06094409609108</v>
      </c>
      <c r="Q135" s="350"/>
      <c r="R135" s="370">
        <f t="shared" si="164"/>
        <v>0</v>
      </c>
      <c r="S135" s="370">
        <f t="shared" si="165"/>
        <v>0.1</v>
      </c>
      <c r="T135" s="370">
        <f t="shared" si="166"/>
        <v>0.4</v>
      </c>
      <c r="U135" s="370">
        <f t="shared" si="167"/>
        <v>0.49999999999999994</v>
      </c>
      <c r="V135" s="350"/>
      <c r="W135" s="341"/>
      <c r="X135" s="355"/>
      <c r="Y135" s="341">
        <f t="shared" si="176"/>
        <v>0</v>
      </c>
      <c r="Z135" s="341">
        <f t="shared" si="177"/>
        <v>374.37265324004358</v>
      </c>
      <c r="AA135" s="341">
        <f t="shared" si="178"/>
        <v>31407.781932277707</v>
      </c>
      <c r="AB135" s="341">
        <f t="shared" si="179"/>
        <v>4525.0061548870772</v>
      </c>
    </row>
    <row r="136" spans="1:28" ht="15">
      <c r="A136" s="25">
        <v>38</v>
      </c>
      <c r="B136" s="1">
        <v>4</v>
      </c>
      <c r="C136" s="205">
        <v>2</v>
      </c>
      <c r="D136" s="221" t="s">
        <v>637</v>
      </c>
      <c r="F136" s="315">
        <f>'(3) Eur Russ 1904 HHs '!BV138</f>
        <v>1591.027804480791</v>
      </c>
      <c r="G136" s="1"/>
      <c r="H136" s="315">
        <f>'(7) Free professions'!V136</f>
        <v>0</v>
      </c>
      <c r="I136" s="315">
        <f>'(7) Free professions'!W136</f>
        <v>492.41057464915104</v>
      </c>
      <c r="J136" s="315">
        <f>'(5) Servants'!P136</f>
        <v>24637.688630643752</v>
      </c>
      <c r="K136" s="315">
        <f>'(7) Free professions'!X136</f>
        <v>8596.3143206153436</v>
      </c>
      <c r="L136" s="1"/>
      <c r="M136" s="341">
        <f t="shared" si="180"/>
        <v>0</v>
      </c>
      <c r="N136" s="341">
        <f t="shared" si="181"/>
        <v>159.1027804480791</v>
      </c>
      <c r="O136" s="341">
        <f t="shared" si="182"/>
        <v>636.41112179231641</v>
      </c>
      <c r="P136" s="341">
        <f t="shared" si="183"/>
        <v>795.51390224039551</v>
      </c>
      <c r="Q136" s="350"/>
      <c r="R136" s="370">
        <f t="shared" si="164"/>
        <v>0</v>
      </c>
      <c r="S136" s="370">
        <f t="shared" si="165"/>
        <v>0.1</v>
      </c>
      <c r="T136" s="370">
        <f t="shared" si="166"/>
        <v>0.4</v>
      </c>
      <c r="U136" s="370">
        <f t="shared" si="167"/>
        <v>0.5</v>
      </c>
      <c r="V136" s="350"/>
      <c r="W136" s="341"/>
      <c r="X136" s="355"/>
      <c r="Y136" s="341">
        <f t="shared" si="176"/>
        <v>0</v>
      </c>
      <c r="Z136" s="341">
        <f t="shared" si="177"/>
        <v>333.30779420107194</v>
      </c>
      <c r="AA136" s="341">
        <f t="shared" si="178"/>
        <v>24001.277508851435</v>
      </c>
      <c r="AB136" s="341">
        <f t="shared" si="179"/>
        <v>7800.8004183749481</v>
      </c>
    </row>
    <row r="137" spans="1:28" ht="15">
      <c r="A137" s="25">
        <v>39</v>
      </c>
      <c r="B137" s="1">
        <v>4</v>
      </c>
      <c r="C137" s="205">
        <v>2</v>
      </c>
      <c r="D137" s="221" t="s">
        <v>638</v>
      </c>
      <c r="F137" s="315">
        <f>'(3) Eur Russ 1904 HHs '!BV139</f>
        <v>1361.5241427027263</v>
      </c>
      <c r="G137" s="1"/>
      <c r="H137" s="315">
        <f>'(7) Free professions'!V137</f>
        <v>0</v>
      </c>
      <c r="I137" s="315">
        <f>'(7) Free professions'!W137</f>
        <v>260.56549594945966</v>
      </c>
      <c r="J137" s="315">
        <f>'(5) Servants'!P137</f>
        <v>18310.999821695299</v>
      </c>
      <c r="K137" s="315">
        <f>'(7) Free professions'!X137</f>
        <v>3830.9562340694388</v>
      </c>
      <c r="L137" s="1"/>
      <c r="M137" s="341">
        <f t="shared" si="180"/>
        <v>0</v>
      </c>
      <c r="N137" s="341">
        <f t="shared" si="181"/>
        <v>136.15241427027263</v>
      </c>
      <c r="O137" s="341">
        <f t="shared" si="182"/>
        <v>544.60965708109052</v>
      </c>
      <c r="P137" s="341">
        <f t="shared" si="183"/>
        <v>680.76207135136315</v>
      </c>
      <c r="Q137" s="350"/>
      <c r="R137" s="370">
        <f t="shared" si="164"/>
        <v>0</v>
      </c>
      <c r="S137" s="370">
        <f t="shared" si="165"/>
        <v>0.1</v>
      </c>
      <c r="T137" s="370">
        <f t="shared" si="166"/>
        <v>0.4</v>
      </c>
      <c r="U137" s="370">
        <f t="shared" si="167"/>
        <v>0.5</v>
      </c>
      <c r="V137" s="350"/>
      <c r="W137" s="341"/>
      <c r="X137" s="355"/>
      <c r="Y137" s="341">
        <f t="shared" si="176"/>
        <v>0</v>
      </c>
      <c r="Z137" s="341">
        <f t="shared" si="177"/>
        <v>124.41308167918703</v>
      </c>
      <c r="AA137" s="341">
        <f t="shared" si="178"/>
        <v>17766.390164614208</v>
      </c>
      <c r="AB137" s="341">
        <f t="shared" si="179"/>
        <v>3150.1941627180759</v>
      </c>
    </row>
    <row r="138" spans="1:28" ht="15">
      <c r="A138" s="25">
        <v>42</v>
      </c>
      <c r="B138" s="1">
        <v>4</v>
      </c>
      <c r="C138" s="205">
        <v>2</v>
      </c>
      <c r="D138" s="221" t="s">
        <v>687</v>
      </c>
      <c r="F138" s="315">
        <f>'(3) Eur Russ 1904 HHs '!BV140</f>
        <v>1345.4673589558067</v>
      </c>
      <c r="G138" s="1"/>
      <c r="H138" s="315">
        <f>'(7) Free professions'!V138</f>
        <v>0</v>
      </c>
      <c r="I138" s="315">
        <f>'(7) Free professions'!W138</f>
        <v>773.97721000501576</v>
      </c>
      <c r="J138" s="315">
        <f>'(5) Servants'!P138</f>
        <v>23478.282433316796</v>
      </c>
      <c r="K138" s="315">
        <f>'(7) Free professions'!X138</f>
        <v>5238.1532511471351</v>
      </c>
      <c r="L138" s="1"/>
      <c r="M138" s="341">
        <f t="shared" si="180"/>
        <v>0</v>
      </c>
      <c r="N138" s="341">
        <f t="shared" si="181"/>
        <v>134.54673589558067</v>
      </c>
      <c r="O138" s="341">
        <f t="shared" si="182"/>
        <v>538.18694358232267</v>
      </c>
      <c r="P138" s="341">
        <f t="shared" si="183"/>
        <v>672.73367947790337</v>
      </c>
      <c r="Q138" s="350"/>
      <c r="R138" s="370">
        <f t="shared" ref="R138:R161" si="184">M138/SUM($M138:$P138)</f>
        <v>0</v>
      </c>
      <c r="S138" s="370">
        <f t="shared" ref="S138:S161" si="185">N138/SUM($M138:$P138)</f>
        <v>9.9999999999999992E-2</v>
      </c>
      <c r="T138" s="370">
        <f t="shared" ref="T138:T161" si="186">O138/SUM($M138:$P138)</f>
        <v>0.39999999999999997</v>
      </c>
      <c r="U138" s="370">
        <f t="shared" ref="U138:U161" si="187">P138/SUM($M138:$P138)</f>
        <v>0.5</v>
      </c>
      <c r="V138" s="350"/>
      <c r="W138" s="341"/>
      <c r="X138" s="355"/>
      <c r="Y138" s="341">
        <f t="shared" si="176"/>
        <v>0</v>
      </c>
      <c r="Z138" s="341">
        <f t="shared" si="177"/>
        <v>639.43047410943507</v>
      </c>
      <c r="AA138" s="341">
        <f t="shared" si="178"/>
        <v>22940.095489734475</v>
      </c>
      <c r="AB138" s="341">
        <f t="shared" si="179"/>
        <v>4565.419571669232</v>
      </c>
    </row>
    <row r="139" spans="1:28" ht="15">
      <c r="A139" s="25">
        <v>44</v>
      </c>
      <c r="B139" s="1">
        <v>4</v>
      </c>
      <c r="C139" s="205">
        <v>2</v>
      </c>
      <c r="D139" s="221" t="s">
        <v>433</v>
      </c>
      <c r="F139" s="315">
        <f>'(3) Eur Russ 1904 HHs '!BV141</f>
        <v>739.7328163895379</v>
      </c>
      <c r="G139" s="1"/>
      <c r="H139" s="315">
        <f>'(7) Free professions'!V139</f>
        <v>0</v>
      </c>
      <c r="I139" s="315">
        <f>'(7) Free professions'!W139</f>
        <v>743.04738782073218</v>
      </c>
      <c r="J139" s="315">
        <f>'(5) Servants'!P139</f>
        <v>14613.39097048144</v>
      </c>
      <c r="K139" s="315">
        <f>'(7) Free professions'!X139</f>
        <v>4436.1499971885851</v>
      </c>
      <c r="L139" s="1"/>
      <c r="M139" s="341">
        <f t="shared" si="180"/>
        <v>0</v>
      </c>
      <c r="N139" s="341">
        <f t="shared" si="181"/>
        <v>73.973281638953793</v>
      </c>
      <c r="O139" s="341">
        <f t="shared" si="182"/>
        <v>295.89312655581517</v>
      </c>
      <c r="P139" s="341">
        <f t="shared" si="183"/>
        <v>369.86640819476895</v>
      </c>
      <c r="Q139" s="350"/>
      <c r="R139" s="370">
        <f t="shared" si="184"/>
        <v>0</v>
      </c>
      <c r="S139" s="370">
        <f t="shared" si="185"/>
        <v>0.1</v>
      </c>
      <c r="T139" s="370">
        <f t="shared" si="186"/>
        <v>0.4</v>
      </c>
      <c r="U139" s="370">
        <f t="shared" si="187"/>
        <v>0.5</v>
      </c>
      <c r="V139" s="350"/>
      <c r="W139" s="341"/>
      <c r="X139" s="355"/>
      <c r="Y139" s="341">
        <f t="shared" si="176"/>
        <v>0</v>
      </c>
      <c r="Z139" s="341">
        <f t="shared" si="177"/>
        <v>669.07410618177835</v>
      </c>
      <c r="AA139" s="341">
        <f t="shared" si="178"/>
        <v>14317.497843925625</v>
      </c>
      <c r="AB139" s="341">
        <f t="shared" si="179"/>
        <v>4066.283588993816</v>
      </c>
    </row>
    <row r="140" spans="1:28" ht="15">
      <c r="A140" s="25">
        <v>33</v>
      </c>
      <c r="B140" s="1">
        <v>5</v>
      </c>
      <c r="C140" s="205">
        <v>2</v>
      </c>
      <c r="D140" s="221" t="s">
        <v>483</v>
      </c>
      <c r="F140" s="315">
        <f>'(3) Eur Russ 1904 HHs '!BV142</f>
        <v>1011.685482174626</v>
      </c>
      <c r="G140" s="1"/>
      <c r="H140" s="315">
        <f>'(7) Free professions'!V140</f>
        <v>0</v>
      </c>
      <c r="I140" s="315">
        <f>'(7) Free professions'!W140</f>
        <v>908.65097814598687</v>
      </c>
      <c r="J140" s="315">
        <f>'(5) Servants'!P140</f>
        <v>17263.978243608806</v>
      </c>
      <c r="K140" s="315">
        <f>'(7) Free professions'!X140</f>
        <v>19683.360342423588</v>
      </c>
      <c r="L140" s="1"/>
      <c r="M140" s="341">
        <f t="shared" si="180"/>
        <v>0</v>
      </c>
      <c r="N140" s="341">
        <f t="shared" si="181"/>
        <v>101.16854821746261</v>
      </c>
      <c r="O140" s="341">
        <f t="shared" si="182"/>
        <v>404.67419286985046</v>
      </c>
      <c r="P140" s="341">
        <f t="shared" si="183"/>
        <v>505.84274108731296</v>
      </c>
      <c r="Q140" s="350"/>
      <c r="R140" s="370">
        <f t="shared" si="184"/>
        <v>0</v>
      </c>
      <c r="S140" s="370">
        <f t="shared" si="185"/>
        <v>0.1</v>
      </c>
      <c r="T140" s="370">
        <f t="shared" si="186"/>
        <v>0.4</v>
      </c>
      <c r="U140" s="370">
        <f t="shared" si="187"/>
        <v>0.49999999999999994</v>
      </c>
      <c r="V140" s="350"/>
      <c r="W140" s="341"/>
      <c r="X140" s="355"/>
      <c r="Y140" s="341">
        <f t="shared" si="176"/>
        <v>0</v>
      </c>
      <c r="Z140" s="341">
        <f t="shared" si="177"/>
        <v>807.4824299285242</v>
      </c>
      <c r="AA140" s="341">
        <f t="shared" si="178"/>
        <v>16859.304050738956</v>
      </c>
      <c r="AB140" s="341">
        <f t="shared" si="179"/>
        <v>19177.517601336276</v>
      </c>
    </row>
    <row r="141" spans="1:28" ht="15">
      <c r="A141" s="25">
        <v>46</v>
      </c>
      <c r="B141" s="1">
        <v>5</v>
      </c>
      <c r="C141" s="205">
        <v>2</v>
      </c>
      <c r="D141" s="221" t="s">
        <v>435</v>
      </c>
      <c r="F141" s="315">
        <f>'(3) Eur Russ 1904 HHs '!BV143</f>
        <v>1230.4788353467113</v>
      </c>
      <c r="G141" s="1"/>
      <c r="H141" s="315">
        <f>'(7) Free professions'!V141</f>
        <v>0</v>
      </c>
      <c r="I141" s="315">
        <f>'(7) Free professions'!W141</f>
        <v>728.44597982017524</v>
      </c>
      <c r="J141" s="315">
        <f>'(5) Servants'!P141</f>
        <v>19912.009471783727</v>
      </c>
      <c r="K141" s="315">
        <f>'(7) Free professions'!X141</f>
        <v>7250.9449139856479</v>
      </c>
      <c r="L141" s="1"/>
      <c r="M141" s="341">
        <f t="shared" si="180"/>
        <v>0</v>
      </c>
      <c r="N141" s="341">
        <f t="shared" si="181"/>
        <v>123.04788353467114</v>
      </c>
      <c r="O141" s="341">
        <f t="shared" si="182"/>
        <v>492.19153413868457</v>
      </c>
      <c r="P141" s="341">
        <f t="shared" si="183"/>
        <v>615.23941767335555</v>
      </c>
      <c r="Q141" s="350"/>
      <c r="R141" s="370">
        <f t="shared" si="184"/>
        <v>0</v>
      </c>
      <c r="S141" s="370">
        <f t="shared" si="185"/>
        <v>0.1</v>
      </c>
      <c r="T141" s="370">
        <f t="shared" si="186"/>
        <v>0.4</v>
      </c>
      <c r="U141" s="370">
        <f t="shared" si="187"/>
        <v>0.49999999999999989</v>
      </c>
      <c r="V141" s="350"/>
      <c r="W141" s="341"/>
      <c r="X141" s="355"/>
      <c r="Y141" s="341">
        <f t="shared" si="176"/>
        <v>0</v>
      </c>
      <c r="Z141" s="341">
        <f t="shared" si="177"/>
        <v>605.39809628550415</v>
      </c>
      <c r="AA141" s="341">
        <f t="shared" si="178"/>
        <v>19419.817937645043</v>
      </c>
      <c r="AB141" s="341">
        <f t="shared" si="179"/>
        <v>6635.7054963122919</v>
      </c>
    </row>
    <row r="142" spans="1:28" ht="15">
      <c r="A142" s="25">
        <v>48</v>
      </c>
      <c r="B142" s="1">
        <v>5</v>
      </c>
      <c r="C142" s="205">
        <v>2</v>
      </c>
      <c r="D142" s="221" t="s">
        <v>628</v>
      </c>
      <c r="F142" s="315">
        <f>'(3) Eur Russ 1904 HHs '!BV144</f>
        <v>994.52017815107706</v>
      </c>
      <c r="G142" s="1"/>
      <c r="H142" s="315">
        <f>'(7) Free professions'!V142</f>
        <v>0</v>
      </c>
      <c r="I142" s="315">
        <f>'(7) Free professions'!W142</f>
        <v>1585.4010726822844</v>
      </c>
      <c r="J142" s="315">
        <f>'(5) Servants'!P142</f>
        <v>17361.299334751788</v>
      </c>
      <c r="K142" s="315">
        <f>'(7) Free professions'!X142</f>
        <v>29835.215076480166</v>
      </c>
      <c r="L142" s="1"/>
      <c r="M142" s="341">
        <f t="shared" si="180"/>
        <v>0</v>
      </c>
      <c r="N142" s="341">
        <f t="shared" si="181"/>
        <v>99.452017815107709</v>
      </c>
      <c r="O142" s="341">
        <f t="shared" si="182"/>
        <v>397.80807126043084</v>
      </c>
      <c r="P142" s="341">
        <f t="shared" si="183"/>
        <v>497.26008907553853</v>
      </c>
      <c r="Q142" s="350"/>
      <c r="R142" s="370">
        <f t="shared" si="184"/>
        <v>0</v>
      </c>
      <c r="S142" s="370">
        <f t="shared" si="185"/>
        <v>0.1</v>
      </c>
      <c r="T142" s="370">
        <f t="shared" si="186"/>
        <v>0.4</v>
      </c>
      <c r="U142" s="370">
        <f t="shared" si="187"/>
        <v>0.5</v>
      </c>
      <c r="V142" s="350"/>
      <c r="W142" s="341"/>
      <c r="X142" s="355"/>
      <c r="Y142" s="341">
        <f t="shared" si="176"/>
        <v>0</v>
      </c>
      <c r="Z142" s="341">
        <f t="shared" si="177"/>
        <v>1485.9490548671768</v>
      </c>
      <c r="AA142" s="341">
        <f t="shared" si="178"/>
        <v>16963.491263491356</v>
      </c>
      <c r="AB142" s="341">
        <f t="shared" si="179"/>
        <v>29337.954987404628</v>
      </c>
    </row>
    <row r="143" spans="1:28" ht="15">
      <c r="A143" s="25">
        <v>19</v>
      </c>
      <c r="B143" s="1">
        <v>6</v>
      </c>
      <c r="C143" s="205">
        <v>2</v>
      </c>
      <c r="D143" s="221" t="s">
        <v>825</v>
      </c>
      <c r="F143" s="315">
        <f>'(3) Eur Russ 1904 HHs '!BV145</f>
        <v>563.27720869360064</v>
      </c>
      <c r="G143" s="1"/>
      <c r="H143" s="315">
        <f>'(7) Free professions'!V143</f>
        <v>0</v>
      </c>
      <c r="I143" s="315">
        <f>'(7) Free professions'!W143</f>
        <v>0</v>
      </c>
      <c r="J143" s="315">
        <f>'(5) Servants'!P143</f>
        <v>10279.635958203969</v>
      </c>
      <c r="K143" s="315">
        <f>'(7) Free professions'!X143</f>
        <v>5832.4555094386378</v>
      </c>
      <c r="L143" s="1"/>
      <c r="M143" s="341">
        <f t="shared" si="180"/>
        <v>0</v>
      </c>
      <c r="N143" s="341">
        <f t="shared" si="181"/>
        <v>0</v>
      </c>
      <c r="O143" s="341">
        <f t="shared" si="182"/>
        <v>225.31088347744026</v>
      </c>
      <c r="P143" s="341">
        <f t="shared" si="183"/>
        <v>337.96632521616039</v>
      </c>
      <c r="Q143" s="350"/>
      <c r="R143" s="370">
        <f t="shared" si="184"/>
        <v>0</v>
      </c>
      <c r="S143" s="370">
        <f t="shared" si="185"/>
        <v>0</v>
      </c>
      <c r="T143" s="370">
        <f t="shared" si="186"/>
        <v>0.4</v>
      </c>
      <c r="U143" s="370">
        <f t="shared" si="187"/>
        <v>0.6</v>
      </c>
      <c r="V143" s="350"/>
      <c r="W143" s="341"/>
      <c r="X143" s="355"/>
      <c r="Y143" s="341">
        <f t="shared" si="176"/>
        <v>0</v>
      </c>
      <c r="Z143" s="341">
        <f t="shared" si="177"/>
        <v>0</v>
      </c>
      <c r="AA143" s="341">
        <f t="shared" si="178"/>
        <v>10054.32507472653</v>
      </c>
      <c r="AB143" s="341">
        <f t="shared" si="179"/>
        <v>5494.489184222477</v>
      </c>
    </row>
    <row r="144" spans="1:28" ht="15">
      <c r="A144" s="25">
        <v>21</v>
      </c>
      <c r="B144" s="1">
        <v>6</v>
      </c>
      <c r="C144" s="205">
        <v>2</v>
      </c>
      <c r="D144" s="221" t="s">
        <v>827</v>
      </c>
      <c r="F144" s="315">
        <f>'(3) Eur Russ 1904 HHs '!BV146</f>
        <v>825.30097633534842</v>
      </c>
      <c r="G144" s="1"/>
      <c r="H144" s="315">
        <f>'(7) Free professions'!V144</f>
        <v>0</v>
      </c>
      <c r="I144" s="315">
        <f>'(7) Free professions'!W144</f>
        <v>0</v>
      </c>
      <c r="J144" s="315">
        <f>'(5) Servants'!P144</f>
        <v>28495.566728975442</v>
      </c>
      <c r="K144" s="315">
        <f>'(7) Free professions'!X144</f>
        <v>2006.4307100298643</v>
      </c>
      <c r="L144" s="1"/>
      <c r="M144" s="341">
        <f t="shared" si="180"/>
        <v>0</v>
      </c>
      <c r="N144" s="341">
        <f t="shared" si="181"/>
        <v>0</v>
      </c>
      <c r="O144" s="341">
        <f t="shared" si="182"/>
        <v>330.1203905341394</v>
      </c>
      <c r="P144" s="341">
        <f t="shared" si="183"/>
        <v>495.18058580120902</v>
      </c>
      <c r="Q144" s="350"/>
      <c r="R144" s="370">
        <f t="shared" si="184"/>
        <v>0</v>
      </c>
      <c r="S144" s="370">
        <f t="shared" si="185"/>
        <v>0</v>
      </c>
      <c r="T144" s="370">
        <f t="shared" si="186"/>
        <v>0.4</v>
      </c>
      <c r="U144" s="370">
        <f t="shared" si="187"/>
        <v>0.6</v>
      </c>
      <c r="V144" s="350"/>
      <c r="W144" s="341"/>
      <c r="X144" s="355"/>
      <c r="Y144" s="341">
        <f t="shared" si="176"/>
        <v>0</v>
      </c>
      <c r="Z144" s="341">
        <f t="shared" si="177"/>
        <v>0</v>
      </c>
      <c r="AA144" s="341">
        <f t="shared" si="178"/>
        <v>28165.446338441303</v>
      </c>
      <c r="AB144" s="341">
        <f t="shared" si="179"/>
        <v>1511.2501242286553</v>
      </c>
    </row>
    <row r="145" spans="1:28" ht="15">
      <c r="A145" s="25">
        <v>49</v>
      </c>
      <c r="B145" s="1">
        <v>6</v>
      </c>
      <c r="C145" s="205">
        <v>2</v>
      </c>
      <c r="D145" s="221" t="s">
        <v>580</v>
      </c>
      <c r="F145" s="315">
        <f>'(3) Eur Russ 1904 HHs '!BV147</f>
        <v>282.69256019287604</v>
      </c>
      <c r="G145" s="1"/>
      <c r="H145" s="315">
        <f>'(7) Free professions'!V145</f>
        <v>0</v>
      </c>
      <c r="I145" s="315">
        <f>'(7) Free professions'!W145</f>
        <v>0</v>
      </c>
      <c r="J145" s="315">
        <f>'(5) Servants'!P145</f>
        <v>11236.289308872707</v>
      </c>
      <c r="K145" s="315">
        <f>'(7) Free professions'!X145</f>
        <v>1411.3051445318672</v>
      </c>
      <c r="L145" s="1"/>
      <c r="M145" s="341">
        <f t="shared" si="180"/>
        <v>0</v>
      </c>
      <c r="N145" s="341">
        <f t="shared" si="181"/>
        <v>0</v>
      </c>
      <c r="O145" s="341">
        <f t="shared" si="182"/>
        <v>113.07702407715043</v>
      </c>
      <c r="P145" s="341">
        <f t="shared" si="183"/>
        <v>169.6155361157256</v>
      </c>
      <c r="Q145" s="350"/>
      <c r="R145" s="370">
        <f t="shared" si="184"/>
        <v>0</v>
      </c>
      <c r="S145" s="370">
        <f t="shared" si="185"/>
        <v>0</v>
      </c>
      <c r="T145" s="370">
        <f t="shared" si="186"/>
        <v>0.4</v>
      </c>
      <c r="U145" s="370">
        <f t="shared" si="187"/>
        <v>0.59999999999999987</v>
      </c>
      <c r="V145" s="350"/>
      <c r="W145" s="341"/>
      <c r="X145" s="355"/>
      <c r="Y145" s="341">
        <f t="shared" si="176"/>
        <v>0</v>
      </c>
      <c r="Z145" s="341">
        <f t="shared" si="177"/>
        <v>0</v>
      </c>
      <c r="AA145" s="341">
        <f t="shared" si="178"/>
        <v>11123.212284795556</v>
      </c>
      <c r="AB145" s="341">
        <f t="shared" si="179"/>
        <v>1241.6896084161417</v>
      </c>
    </row>
    <row r="146" spans="1:28" ht="15">
      <c r="A146" s="25">
        <v>4</v>
      </c>
      <c r="B146" s="1">
        <v>7</v>
      </c>
      <c r="C146" s="205">
        <v>2</v>
      </c>
      <c r="D146" s="25" t="s">
        <v>82</v>
      </c>
      <c r="F146" s="315">
        <f>'(3) Eur Russ 1904 HHs '!BV148</f>
        <v>785.49455143071418</v>
      </c>
      <c r="G146" s="1"/>
      <c r="H146" s="315">
        <f>'(7) Free professions'!V146</f>
        <v>4.342324512160701</v>
      </c>
      <c r="I146" s="315">
        <f>'(7) Free professions'!W146</f>
        <v>0</v>
      </c>
      <c r="J146" s="315">
        <f>'(5) Servants'!P146</f>
        <v>0</v>
      </c>
      <c r="K146" s="315">
        <f>'(7) Free professions'!X146</f>
        <v>32497.112915275124</v>
      </c>
      <c r="L146" s="1"/>
      <c r="M146" s="341">
        <f t="shared" si="180"/>
        <v>4.342324512160701</v>
      </c>
      <c r="N146" s="341">
        <f t="shared" si="181"/>
        <v>0</v>
      </c>
      <c r="O146" s="341">
        <f t="shared" si="182"/>
        <v>0</v>
      </c>
      <c r="P146" s="341">
        <f t="shared" si="183"/>
        <v>781.15222691855342</v>
      </c>
      <c r="Q146" s="350"/>
      <c r="R146" s="370">
        <f t="shared" si="184"/>
        <v>5.5281408435634742E-3</v>
      </c>
      <c r="S146" s="370">
        <f t="shared" si="185"/>
        <v>0</v>
      </c>
      <c r="T146" s="370">
        <f t="shared" si="186"/>
        <v>0</v>
      </c>
      <c r="U146" s="370">
        <f t="shared" si="187"/>
        <v>0.99447185915643643</v>
      </c>
      <c r="V146" s="350"/>
      <c r="W146" s="341"/>
      <c r="X146" s="355"/>
      <c r="Y146" s="341">
        <f t="shared" si="176"/>
        <v>0</v>
      </c>
      <c r="Z146" s="341">
        <f t="shared" si="177"/>
        <v>0</v>
      </c>
      <c r="AA146" s="341">
        <f t="shared" si="178"/>
        <v>0</v>
      </c>
      <c r="AB146" s="341">
        <f t="shared" si="179"/>
        <v>31715.960688356572</v>
      </c>
    </row>
    <row r="147" spans="1:28" ht="15">
      <c r="A147" s="25">
        <v>5</v>
      </c>
      <c r="B147" s="1">
        <v>7</v>
      </c>
      <c r="C147" s="205">
        <v>2</v>
      </c>
      <c r="D147" s="25" t="s">
        <v>835</v>
      </c>
      <c r="F147" s="315">
        <f>'(3) Eur Russ 1904 HHs '!BV149</f>
        <v>690.17349652180042</v>
      </c>
      <c r="G147" s="1"/>
      <c r="H147" s="315">
        <f>'(7) Free professions'!V147</f>
        <v>0</v>
      </c>
      <c r="I147" s="315">
        <f>'(7) Free professions'!W147</f>
        <v>177.47404822934044</v>
      </c>
      <c r="J147" s="315">
        <f>'(5) Servants'!P147</f>
        <v>1804.0576387459805</v>
      </c>
      <c r="K147" s="315">
        <f>'(7) Free professions'!X147</f>
        <v>22088.510016563752</v>
      </c>
      <c r="L147" s="1"/>
      <c r="M147" s="341">
        <f t="shared" si="180"/>
        <v>0</v>
      </c>
      <c r="N147" s="341">
        <f t="shared" si="181"/>
        <v>69.017349652180044</v>
      </c>
      <c r="O147" s="341">
        <f t="shared" si="182"/>
        <v>276.06939860872018</v>
      </c>
      <c r="P147" s="341">
        <f t="shared" si="183"/>
        <v>345.08674826090021</v>
      </c>
      <c r="Q147" s="350"/>
      <c r="R147" s="370">
        <f t="shared" si="184"/>
        <v>0</v>
      </c>
      <c r="S147" s="370">
        <f t="shared" si="185"/>
        <v>0.1</v>
      </c>
      <c r="T147" s="370">
        <f t="shared" si="186"/>
        <v>0.4</v>
      </c>
      <c r="U147" s="370">
        <f t="shared" si="187"/>
        <v>0.5</v>
      </c>
      <c r="V147" s="350"/>
      <c r="W147" s="341"/>
      <c r="X147" s="355"/>
      <c r="Y147" s="341">
        <f t="shared" si="176"/>
        <v>0</v>
      </c>
      <c r="Z147" s="341">
        <f t="shared" si="177"/>
        <v>108.4566985771604</v>
      </c>
      <c r="AA147" s="341">
        <f t="shared" si="178"/>
        <v>1527.9882401372604</v>
      </c>
      <c r="AB147" s="341">
        <f t="shared" si="179"/>
        <v>21743.423268302853</v>
      </c>
    </row>
    <row r="148" spans="1:28" ht="15">
      <c r="A148" s="25">
        <v>11</v>
      </c>
      <c r="B148" s="1">
        <v>7</v>
      </c>
      <c r="C148" s="205">
        <v>2</v>
      </c>
      <c r="D148" s="25" t="s">
        <v>921</v>
      </c>
      <c r="F148" s="315">
        <f>'(3) Eur Russ 1904 HHs '!BV150</f>
        <v>979.61175243672051</v>
      </c>
      <c r="G148" s="1"/>
      <c r="H148" s="315">
        <f>'(7) Free professions'!V148</f>
        <v>0</v>
      </c>
      <c r="I148" s="315">
        <f>'(7) Free professions'!W148</f>
        <v>0</v>
      </c>
      <c r="J148" s="315">
        <f>'(5) Servants'!P148</f>
        <v>0</v>
      </c>
      <c r="K148" s="315">
        <f>'(7) Free professions'!X148</f>
        <v>37985.860466535618</v>
      </c>
      <c r="L148" s="1"/>
      <c r="M148" s="341">
        <f t="shared" si="180"/>
        <v>0</v>
      </c>
      <c r="N148" s="341">
        <f t="shared" si="181"/>
        <v>0</v>
      </c>
      <c r="O148" s="341">
        <f t="shared" si="182"/>
        <v>0</v>
      </c>
      <c r="P148" s="341">
        <f t="shared" si="183"/>
        <v>979.61175243672051</v>
      </c>
      <c r="Q148" s="350"/>
      <c r="R148" s="370">
        <f t="shared" si="184"/>
        <v>0</v>
      </c>
      <c r="S148" s="370">
        <f t="shared" si="185"/>
        <v>0</v>
      </c>
      <c r="T148" s="370">
        <f t="shared" si="186"/>
        <v>0</v>
      </c>
      <c r="U148" s="370">
        <f t="shared" si="187"/>
        <v>1</v>
      </c>
      <c r="V148" s="350"/>
      <c r="W148" s="341"/>
      <c r="X148" s="355"/>
      <c r="Y148" s="341">
        <f t="shared" si="176"/>
        <v>0</v>
      </c>
      <c r="Z148" s="341">
        <f t="shared" si="177"/>
        <v>0</v>
      </c>
      <c r="AA148" s="341">
        <f t="shared" si="178"/>
        <v>0</v>
      </c>
      <c r="AB148" s="341">
        <f t="shared" si="179"/>
        <v>37006.248714098896</v>
      </c>
    </row>
    <row r="149" spans="1:28" ht="15">
      <c r="A149" s="25">
        <v>17</v>
      </c>
      <c r="B149" s="1">
        <v>7</v>
      </c>
      <c r="C149" s="205">
        <v>2</v>
      </c>
      <c r="D149" s="25" t="s">
        <v>823</v>
      </c>
      <c r="F149" s="315">
        <f>'(3) Eur Russ 1904 HHs '!BV151</f>
        <v>1136.3311761571128</v>
      </c>
      <c r="G149" s="1"/>
      <c r="H149" s="315">
        <f>'(7) Free professions'!V149</f>
        <v>1234.7164142757742</v>
      </c>
      <c r="I149" s="315">
        <f>'(7) Free professions'!W149</f>
        <v>0</v>
      </c>
      <c r="J149" s="315">
        <f>'(5) Servants'!P149</f>
        <v>1755.1016559852578</v>
      </c>
      <c r="K149" s="315">
        <f>'(7) Free professions'!X149</f>
        <v>48685.995699697196</v>
      </c>
      <c r="L149" s="1"/>
      <c r="M149" s="341">
        <f t="shared" si="180"/>
        <v>113.63311761571128</v>
      </c>
      <c r="N149" s="341">
        <f t="shared" si="181"/>
        <v>0</v>
      </c>
      <c r="O149" s="341">
        <f t="shared" si="182"/>
        <v>454.53247046284514</v>
      </c>
      <c r="P149" s="341">
        <f t="shared" si="183"/>
        <v>568.16558807855642</v>
      </c>
      <c r="Q149" s="350"/>
      <c r="R149" s="370">
        <f t="shared" si="184"/>
        <v>0.1</v>
      </c>
      <c r="S149" s="370">
        <f t="shared" si="185"/>
        <v>0</v>
      </c>
      <c r="T149" s="370">
        <f t="shared" si="186"/>
        <v>0.4</v>
      </c>
      <c r="U149" s="370">
        <f t="shared" si="187"/>
        <v>0.5</v>
      </c>
      <c r="V149" s="350"/>
      <c r="W149" s="341"/>
      <c r="X149" s="355"/>
      <c r="Y149" s="341">
        <f t="shared" si="176"/>
        <v>1121.0832966600628</v>
      </c>
      <c r="Z149" s="341">
        <f t="shared" si="177"/>
        <v>0</v>
      </c>
      <c r="AA149" s="341">
        <f t="shared" si="178"/>
        <v>1300.5691855224127</v>
      </c>
      <c r="AB149" s="341">
        <f t="shared" si="179"/>
        <v>48117.830111618641</v>
      </c>
    </row>
    <row r="150" spans="1:28" ht="15">
      <c r="A150" s="25">
        <v>22</v>
      </c>
      <c r="B150" s="1">
        <v>7</v>
      </c>
      <c r="C150" s="205">
        <v>2</v>
      </c>
      <c r="D150" s="221" t="s">
        <v>927</v>
      </c>
      <c r="F150" s="315">
        <f>'(3) Eur Russ 1904 HHs '!BV152</f>
        <v>913.3836087437719</v>
      </c>
      <c r="G150" s="1"/>
      <c r="H150" s="315">
        <f>'(7) Free professions'!V150</f>
        <v>0</v>
      </c>
      <c r="I150" s="315">
        <f>'(7) Free professions'!W150</f>
        <v>120.24724706119821</v>
      </c>
      <c r="J150" s="315">
        <f>'(5) Servants'!P150</f>
        <v>0</v>
      </c>
      <c r="K150" s="315">
        <f>'(7) Free professions'!X150</f>
        <v>46889.63685780525</v>
      </c>
      <c r="L150" s="1"/>
      <c r="M150" s="341">
        <f t="shared" si="180"/>
        <v>0</v>
      </c>
      <c r="N150" s="341">
        <f t="shared" si="181"/>
        <v>91.338360874377202</v>
      </c>
      <c r="O150" s="341">
        <f t="shared" si="182"/>
        <v>0</v>
      </c>
      <c r="P150" s="341">
        <f t="shared" si="183"/>
        <v>822.04524786939464</v>
      </c>
      <c r="Q150" s="350"/>
      <c r="R150" s="370">
        <f t="shared" si="184"/>
        <v>0</v>
      </c>
      <c r="S150" s="370">
        <f t="shared" si="185"/>
        <v>0.1</v>
      </c>
      <c r="T150" s="370">
        <f t="shared" si="186"/>
        <v>0</v>
      </c>
      <c r="U150" s="370">
        <f t="shared" si="187"/>
        <v>0.89999999999999991</v>
      </c>
      <c r="V150" s="350"/>
      <c r="W150" s="341"/>
      <c r="X150" s="355"/>
      <c r="Y150" s="341">
        <f t="shared" si="176"/>
        <v>0</v>
      </c>
      <c r="Z150" s="341">
        <f t="shared" si="177"/>
        <v>28.908886186821007</v>
      </c>
      <c r="AA150" s="341">
        <f t="shared" si="178"/>
        <v>0</v>
      </c>
      <c r="AB150" s="341">
        <f t="shared" si="179"/>
        <v>46067.591609935858</v>
      </c>
    </row>
    <row r="151" spans="1:28" ht="15">
      <c r="A151" s="25">
        <v>23</v>
      </c>
      <c r="B151" s="1">
        <v>7</v>
      </c>
      <c r="C151" s="205">
        <v>2</v>
      </c>
      <c r="D151" s="221" t="s">
        <v>928</v>
      </c>
      <c r="F151" s="315">
        <f>'(3) Eur Russ 1904 HHs '!BV153</f>
        <v>221.74685037111658</v>
      </c>
      <c r="G151" s="1"/>
      <c r="H151" s="315">
        <f>'(7) Free professions'!V151</f>
        <v>0</v>
      </c>
      <c r="I151" s="315">
        <f>'(7) Free professions'!W151</f>
        <v>32.590087349405962</v>
      </c>
      <c r="J151" s="315">
        <f>'(5) Servants'!P151</f>
        <v>0</v>
      </c>
      <c r="K151" s="315">
        <f>'(7) Free professions'!X151</f>
        <v>20492.819330840211</v>
      </c>
      <c r="L151" s="1"/>
      <c r="M151" s="341">
        <f t="shared" si="180"/>
        <v>0</v>
      </c>
      <c r="N151" s="341">
        <f t="shared" si="181"/>
        <v>22.174685037111658</v>
      </c>
      <c r="O151" s="341">
        <f t="shared" si="182"/>
        <v>0</v>
      </c>
      <c r="P151" s="341">
        <f t="shared" si="183"/>
        <v>199.57216533400492</v>
      </c>
      <c r="Q151" s="350"/>
      <c r="R151" s="370">
        <f t="shared" si="184"/>
        <v>0</v>
      </c>
      <c r="S151" s="370">
        <f t="shared" si="185"/>
        <v>0.1</v>
      </c>
      <c r="T151" s="370">
        <f t="shared" si="186"/>
        <v>0</v>
      </c>
      <c r="U151" s="370">
        <f t="shared" si="187"/>
        <v>0.9</v>
      </c>
      <c r="V151" s="350"/>
      <c r="W151" s="341"/>
      <c r="X151" s="355"/>
      <c r="Y151" s="341">
        <f t="shared" si="176"/>
        <v>0</v>
      </c>
      <c r="Z151" s="341">
        <f t="shared" si="177"/>
        <v>10.415402312294304</v>
      </c>
      <c r="AA151" s="341">
        <f t="shared" si="178"/>
        <v>0</v>
      </c>
      <c r="AB151" s="341">
        <f t="shared" si="179"/>
        <v>20293.247165506207</v>
      </c>
    </row>
    <row r="152" spans="1:28" ht="15">
      <c r="A152" s="25">
        <v>8</v>
      </c>
      <c r="B152" s="1">
        <v>8</v>
      </c>
      <c r="C152" s="205">
        <v>2</v>
      </c>
      <c r="D152" s="25" t="s">
        <v>886</v>
      </c>
      <c r="F152" s="315">
        <f>'(3) Eur Russ 1904 HHs '!BV154</f>
        <v>1826.4127658106745</v>
      </c>
      <c r="G152" s="1"/>
      <c r="H152" s="315">
        <f>'(7) Free professions'!V152</f>
        <v>0</v>
      </c>
      <c r="I152" s="315">
        <f>'(7) Free professions'!W152</f>
        <v>409.38276925375271</v>
      </c>
      <c r="J152" s="315">
        <f>'(5) Servants'!P152</f>
        <v>0</v>
      </c>
      <c r="K152" s="315">
        <f>'(7) Free professions'!X152</f>
        <v>84156.560320219753</v>
      </c>
      <c r="L152" s="1"/>
      <c r="M152" s="341">
        <f t="shared" si="180"/>
        <v>0</v>
      </c>
      <c r="N152" s="341">
        <f t="shared" si="181"/>
        <v>182.64127658106747</v>
      </c>
      <c r="O152" s="341">
        <f t="shared" si="182"/>
        <v>0</v>
      </c>
      <c r="P152" s="341">
        <f t="shared" si="183"/>
        <v>1643.7714892296071</v>
      </c>
      <c r="Q152" s="350"/>
      <c r="R152" s="370">
        <f t="shared" si="184"/>
        <v>0</v>
      </c>
      <c r="S152" s="370">
        <f t="shared" si="185"/>
        <v>0.1</v>
      </c>
      <c r="T152" s="370">
        <f t="shared" si="186"/>
        <v>0</v>
      </c>
      <c r="U152" s="370">
        <f t="shared" si="187"/>
        <v>0.9</v>
      </c>
      <c r="V152" s="350"/>
      <c r="W152" s="341"/>
      <c r="X152" s="355"/>
      <c r="Y152" s="341">
        <f t="shared" si="176"/>
        <v>0</v>
      </c>
      <c r="Z152" s="341">
        <f t="shared" si="177"/>
        <v>226.74149267268524</v>
      </c>
      <c r="AA152" s="341">
        <f t="shared" si="178"/>
        <v>0</v>
      </c>
      <c r="AB152" s="341">
        <f t="shared" si="179"/>
        <v>82512.788830990146</v>
      </c>
    </row>
    <row r="153" spans="1:28" ht="15">
      <c r="A153" s="25">
        <v>16</v>
      </c>
      <c r="B153" s="1">
        <v>8</v>
      </c>
      <c r="C153" s="205">
        <v>2</v>
      </c>
      <c r="D153" s="25" t="s">
        <v>926</v>
      </c>
      <c r="F153" s="315">
        <f>'(3) Eur Russ 1904 HHs '!BV155</f>
        <v>2069.0149295250253</v>
      </c>
      <c r="G153" s="1"/>
      <c r="H153" s="315">
        <f>'(7) Free professions'!V153</f>
        <v>0</v>
      </c>
      <c r="I153" s="315">
        <f>'(7) Free professions'!W153</f>
        <v>1196.3305021352817</v>
      </c>
      <c r="J153" s="315">
        <f>'(5) Servants'!P153</f>
        <v>13485.30902253028</v>
      </c>
      <c r="K153" s="315">
        <f>'(7) Free professions'!X153</f>
        <v>87974.292096255114</v>
      </c>
      <c r="L153" s="1"/>
      <c r="M153" s="341">
        <f t="shared" si="180"/>
        <v>0</v>
      </c>
      <c r="N153" s="341">
        <f t="shared" si="181"/>
        <v>206.90149295250254</v>
      </c>
      <c r="O153" s="341">
        <f t="shared" si="182"/>
        <v>827.60597181001015</v>
      </c>
      <c r="P153" s="341">
        <f t="shared" si="183"/>
        <v>1034.5074647625127</v>
      </c>
      <c r="Q153" s="350"/>
      <c r="R153" s="370">
        <f t="shared" si="184"/>
        <v>0</v>
      </c>
      <c r="S153" s="370">
        <f t="shared" si="185"/>
        <v>0.1</v>
      </c>
      <c r="T153" s="370">
        <f t="shared" si="186"/>
        <v>0.4</v>
      </c>
      <c r="U153" s="370">
        <f t="shared" si="187"/>
        <v>0.5</v>
      </c>
      <c r="V153" s="350"/>
      <c r="W153" s="341"/>
      <c r="X153" s="355"/>
      <c r="Y153" s="341">
        <f t="shared" si="176"/>
        <v>0</v>
      </c>
      <c r="Z153" s="341">
        <f t="shared" si="177"/>
        <v>989.42900918277917</v>
      </c>
      <c r="AA153" s="341">
        <f t="shared" si="178"/>
        <v>12657.703050720271</v>
      </c>
      <c r="AB153" s="341">
        <f t="shared" si="179"/>
        <v>86939.784631492599</v>
      </c>
    </row>
    <row r="154" spans="1:28" ht="15">
      <c r="A154" s="25">
        <v>32</v>
      </c>
      <c r="B154" s="1">
        <v>8</v>
      </c>
      <c r="C154" s="205">
        <v>2</v>
      </c>
      <c r="D154" s="221" t="s">
        <v>348</v>
      </c>
      <c r="F154" s="315">
        <f>'(3) Eur Russ 1904 HHs '!BV156</f>
        <v>2010.7702476286536</v>
      </c>
      <c r="G154" s="1"/>
      <c r="H154" s="315">
        <f>'(7) Free professions'!V154</f>
        <v>0</v>
      </c>
      <c r="I154" s="315">
        <f>'(7) Free professions'!W154</f>
        <v>1464.4605421026238</v>
      </c>
      <c r="J154" s="315">
        <f>'(5) Servants'!P154</f>
        <v>15340.725796697428</v>
      </c>
      <c r="K154" s="315">
        <f>'(7) Free professions'!X154</f>
        <v>73777.404618416185</v>
      </c>
      <c r="L154" s="1"/>
      <c r="M154" s="341">
        <f t="shared" si="180"/>
        <v>0</v>
      </c>
      <c r="N154" s="341">
        <f t="shared" si="181"/>
        <v>201.07702476286536</v>
      </c>
      <c r="O154" s="341">
        <f t="shared" si="182"/>
        <v>804.30809905146145</v>
      </c>
      <c r="P154" s="341">
        <f t="shared" si="183"/>
        <v>1005.3851238143268</v>
      </c>
      <c r="Q154" s="350"/>
      <c r="R154" s="370">
        <f t="shared" si="184"/>
        <v>0</v>
      </c>
      <c r="S154" s="370">
        <f t="shared" si="185"/>
        <v>0.1</v>
      </c>
      <c r="T154" s="370">
        <f t="shared" si="186"/>
        <v>0.4</v>
      </c>
      <c r="U154" s="370">
        <f t="shared" si="187"/>
        <v>0.5</v>
      </c>
      <c r="V154" s="350"/>
      <c r="W154" s="341"/>
      <c r="X154" s="355"/>
      <c r="Y154" s="341">
        <f t="shared" si="176"/>
        <v>0</v>
      </c>
      <c r="Z154" s="341">
        <f t="shared" si="177"/>
        <v>1263.3835173397583</v>
      </c>
      <c r="AA154" s="341">
        <f t="shared" si="178"/>
        <v>14536.417697645968</v>
      </c>
      <c r="AB154" s="341">
        <f t="shared" si="179"/>
        <v>72772.01949460186</v>
      </c>
    </row>
    <row r="155" spans="1:28" ht="15">
      <c r="A155" s="25">
        <v>2</v>
      </c>
      <c r="B155" s="1">
        <v>9</v>
      </c>
      <c r="C155" s="205">
        <v>2</v>
      </c>
      <c r="D155" s="25" t="s">
        <v>832</v>
      </c>
      <c r="F155" s="315">
        <f>'(3) Eur Russ 1904 HHs '!BV157</f>
        <v>0</v>
      </c>
      <c r="G155" s="1"/>
      <c r="H155" s="315">
        <f>'(7) Free professions'!V155</f>
        <v>3.6276923174596742E-2</v>
      </c>
      <c r="I155" s="315">
        <f>'(7) Free professions'!W155</f>
        <v>81.128461615952688</v>
      </c>
      <c r="J155" s="315">
        <f>'(5) Servants'!P155</f>
        <v>0</v>
      </c>
      <c r="K155" s="315">
        <f>'(7) Free professions'!X155</f>
        <v>3.211869142978685E-2</v>
      </c>
      <c r="L155" s="1"/>
      <c r="M155" s="341">
        <f t="shared" si="180"/>
        <v>0</v>
      </c>
      <c r="N155" s="341">
        <f t="shared" si="181"/>
        <v>0</v>
      </c>
      <c r="O155" s="341">
        <f t="shared" si="182"/>
        <v>0</v>
      </c>
      <c r="P155" s="341">
        <f t="shared" si="183"/>
        <v>0</v>
      </c>
      <c r="Q155" s="350"/>
      <c r="R155" s="193"/>
      <c r="S155" s="193"/>
      <c r="T155" s="193"/>
      <c r="U155" s="193"/>
      <c r="V155" s="350"/>
      <c r="W155" s="341"/>
      <c r="X155" s="355"/>
      <c r="Y155" s="341">
        <f t="shared" si="176"/>
        <v>3.6276923174596742E-2</v>
      </c>
      <c r="Z155" s="341">
        <f t="shared" si="177"/>
        <v>81.128461615952688</v>
      </c>
      <c r="AA155" s="341">
        <f t="shared" si="178"/>
        <v>0</v>
      </c>
      <c r="AB155" s="341">
        <f t="shared" si="179"/>
        <v>3.211869142978685E-2</v>
      </c>
    </row>
    <row r="156" spans="1:28" ht="15">
      <c r="A156" s="25">
        <v>3</v>
      </c>
      <c r="B156" s="1">
        <v>9</v>
      </c>
      <c r="C156" s="205">
        <v>2</v>
      </c>
      <c r="D156" s="25" t="s">
        <v>833</v>
      </c>
      <c r="F156" s="315">
        <f>'(3) Eur Russ 1904 HHs '!BV158</f>
        <v>1490.4551563383034</v>
      </c>
      <c r="G156" s="1"/>
      <c r="H156" s="315">
        <f>'(7) Free professions'!V156</f>
        <v>0</v>
      </c>
      <c r="I156" s="315">
        <f>'(7) Free professions'!W156</f>
        <v>3306.9000154358146</v>
      </c>
      <c r="J156" s="315">
        <f>'(5) Servants'!P156</f>
        <v>0</v>
      </c>
      <c r="K156" s="315">
        <f>'(7) Free professions'!X156</f>
        <v>38532.358316002668</v>
      </c>
      <c r="L156" s="1"/>
      <c r="M156" s="341">
        <f t="shared" si="180"/>
        <v>0</v>
      </c>
      <c r="N156" s="341">
        <f t="shared" si="181"/>
        <v>149.04551563383035</v>
      </c>
      <c r="O156" s="341">
        <f t="shared" si="182"/>
        <v>0</v>
      </c>
      <c r="P156" s="341">
        <f t="shared" si="183"/>
        <v>1341.4096407044731</v>
      </c>
      <c r="Q156" s="350"/>
      <c r="R156" s="370">
        <f t="shared" si="184"/>
        <v>0</v>
      </c>
      <c r="S156" s="370">
        <f t="shared" si="185"/>
        <v>0.1</v>
      </c>
      <c r="T156" s="370">
        <f t="shared" si="186"/>
        <v>0</v>
      </c>
      <c r="U156" s="370">
        <f t="shared" si="187"/>
        <v>0.9</v>
      </c>
      <c r="V156" s="350"/>
      <c r="W156" s="341"/>
      <c r="X156" s="355"/>
      <c r="Y156" s="341">
        <f t="shared" si="176"/>
        <v>0</v>
      </c>
      <c r="Z156" s="341">
        <f t="shared" si="177"/>
        <v>3157.8544998019843</v>
      </c>
      <c r="AA156" s="341">
        <f t="shared" si="178"/>
        <v>0</v>
      </c>
      <c r="AB156" s="341">
        <f t="shared" si="179"/>
        <v>37190.948675298197</v>
      </c>
    </row>
    <row r="157" spans="1:28" ht="15">
      <c r="A157" s="25">
        <v>12</v>
      </c>
      <c r="B157" s="1">
        <v>9</v>
      </c>
      <c r="C157" s="205">
        <v>2</v>
      </c>
      <c r="D157" s="25" t="s">
        <v>922</v>
      </c>
      <c r="F157" s="315">
        <f>'(3) Eur Russ 1904 HHs '!BV159</f>
        <v>1511.155409169427</v>
      </c>
      <c r="G157" s="1"/>
      <c r="H157" s="315">
        <f>'(7) Free professions'!V157</f>
        <v>0</v>
      </c>
      <c r="I157" s="315">
        <f>'(7) Free professions'!W157</f>
        <v>476.4291457035157</v>
      </c>
      <c r="J157" s="315">
        <f>'(5) Servants'!P157</f>
        <v>10694.808812125701</v>
      </c>
      <c r="K157" s="315">
        <f>'(7) Free professions'!X157</f>
        <v>27274.139451600997</v>
      </c>
      <c r="L157" s="1"/>
      <c r="M157" s="341">
        <f t="shared" si="180"/>
        <v>0</v>
      </c>
      <c r="N157" s="341">
        <f t="shared" si="181"/>
        <v>151.11554091694271</v>
      </c>
      <c r="O157" s="341">
        <f t="shared" si="182"/>
        <v>604.46216366777082</v>
      </c>
      <c r="P157" s="341">
        <f t="shared" si="183"/>
        <v>755.5777045847135</v>
      </c>
      <c r="Q157" s="350"/>
      <c r="R157" s="370">
        <f t="shared" si="184"/>
        <v>0</v>
      </c>
      <c r="S157" s="370">
        <f t="shared" si="185"/>
        <v>0.1</v>
      </c>
      <c r="T157" s="370">
        <f t="shared" si="186"/>
        <v>0.4</v>
      </c>
      <c r="U157" s="370">
        <f t="shared" si="187"/>
        <v>0.5</v>
      </c>
      <c r="V157" s="350"/>
      <c r="W157" s="341"/>
      <c r="X157" s="355"/>
      <c r="Y157" s="341">
        <f t="shared" si="176"/>
        <v>0</v>
      </c>
      <c r="Z157" s="341">
        <f t="shared" si="177"/>
        <v>325.31360478657302</v>
      </c>
      <c r="AA157" s="341">
        <f t="shared" si="178"/>
        <v>10090.346648457929</v>
      </c>
      <c r="AB157" s="341">
        <f t="shared" si="179"/>
        <v>26518.561747016283</v>
      </c>
    </row>
    <row r="158" spans="1:28" ht="15">
      <c r="A158" s="25">
        <v>13</v>
      </c>
      <c r="B158" s="1">
        <v>9</v>
      </c>
      <c r="C158" s="205">
        <v>2</v>
      </c>
      <c r="D158" s="25" t="s">
        <v>923</v>
      </c>
      <c r="F158" s="315">
        <f>'(3) Eur Russ 1904 HHs '!BV160</f>
        <v>1085.5652034654463</v>
      </c>
      <c r="G158" s="1"/>
      <c r="H158" s="315">
        <f>'(7) Free professions'!V158</f>
        <v>0</v>
      </c>
      <c r="I158" s="315">
        <f>'(7) Free professions'!W158</f>
        <v>1172.8840313233907</v>
      </c>
      <c r="J158" s="315">
        <f>'(5) Servants'!P158</f>
        <v>34027.138054595591</v>
      </c>
      <c r="K158" s="315">
        <f>'(7) Free professions'!X158</f>
        <v>17043.599850595452</v>
      </c>
      <c r="L158" s="1"/>
      <c r="M158" s="341">
        <f t="shared" si="180"/>
        <v>0</v>
      </c>
      <c r="N158" s="341">
        <f t="shared" si="181"/>
        <v>108.55652034654463</v>
      </c>
      <c r="O158" s="341">
        <f t="shared" si="182"/>
        <v>434.22608138617852</v>
      </c>
      <c r="P158" s="341">
        <f t="shared" si="183"/>
        <v>542.78260173272315</v>
      </c>
      <c r="Q158" s="350"/>
      <c r="R158" s="370">
        <f t="shared" si="184"/>
        <v>0</v>
      </c>
      <c r="S158" s="370">
        <f t="shared" si="185"/>
        <v>0.1</v>
      </c>
      <c r="T158" s="370">
        <f t="shared" si="186"/>
        <v>0.4</v>
      </c>
      <c r="U158" s="370">
        <f t="shared" si="187"/>
        <v>0.5</v>
      </c>
      <c r="V158" s="350"/>
      <c r="W158" s="341"/>
      <c r="X158" s="355"/>
      <c r="Y158" s="341">
        <f t="shared" si="176"/>
        <v>0</v>
      </c>
      <c r="Z158" s="341">
        <f t="shared" si="177"/>
        <v>1064.327510976846</v>
      </c>
      <c r="AA158" s="341">
        <f t="shared" si="178"/>
        <v>33592.911973209411</v>
      </c>
      <c r="AB158" s="341">
        <f t="shared" si="179"/>
        <v>16500.817248862728</v>
      </c>
    </row>
    <row r="159" spans="1:28" ht="15">
      <c r="A159" s="25">
        <v>41</v>
      </c>
      <c r="B159" s="1">
        <v>9</v>
      </c>
      <c r="C159" s="205">
        <v>2</v>
      </c>
      <c r="D159" s="221" t="s">
        <v>213</v>
      </c>
      <c r="F159" s="315">
        <f>'(3) Eur Russ 1904 HHs '!BV161</f>
        <v>1204.6902950247018</v>
      </c>
      <c r="G159" s="1"/>
      <c r="H159" s="315">
        <f>'(7) Free professions'!V159</f>
        <v>0</v>
      </c>
      <c r="I159" s="315">
        <f>'(7) Free professions'!W159</f>
        <v>655.39426865901146</v>
      </c>
      <c r="J159" s="315">
        <f>'(5) Servants'!P159</f>
        <v>9670.7046076211009</v>
      </c>
      <c r="K159" s="315">
        <f>'(7) Free professions'!X159</f>
        <v>19768.338405446691</v>
      </c>
      <c r="L159" s="1"/>
      <c r="M159" s="341">
        <f t="shared" si="180"/>
        <v>0</v>
      </c>
      <c r="N159" s="341">
        <f t="shared" si="181"/>
        <v>120.46902950247018</v>
      </c>
      <c r="O159" s="341">
        <f t="shared" si="182"/>
        <v>481.87611800988071</v>
      </c>
      <c r="P159" s="341">
        <f t="shared" si="183"/>
        <v>602.34514751235088</v>
      </c>
      <c r="Q159" s="350"/>
      <c r="R159" s="370">
        <f t="shared" si="184"/>
        <v>0</v>
      </c>
      <c r="S159" s="370">
        <f t="shared" si="185"/>
        <v>0.1</v>
      </c>
      <c r="T159" s="370">
        <f t="shared" si="186"/>
        <v>0.4</v>
      </c>
      <c r="U159" s="370">
        <f t="shared" si="187"/>
        <v>0.5</v>
      </c>
      <c r="V159" s="350"/>
      <c r="W159" s="341"/>
      <c r="X159" s="355"/>
      <c r="Y159" s="341">
        <f t="shared" si="176"/>
        <v>0</v>
      </c>
      <c r="Z159" s="341">
        <f t="shared" si="177"/>
        <v>534.92523915654124</v>
      </c>
      <c r="AA159" s="341">
        <f t="shared" si="178"/>
        <v>9188.82848961122</v>
      </c>
      <c r="AB159" s="341">
        <f t="shared" si="179"/>
        <v>19165.99325793434</v>
      </c>
    </row>
    <row r="160" spans="1:28" ht="15">
      <c r="A160" s="25">
        <v>47</v>
      </c>
      <c r="B160" s="1">
        <v>9</v>
      </c>
      <c r="C160" s="205">
        <v>2</v>
      </c>
      <c r="D160" s="221" t="s">
        <v>436</v>
      </c>
      <c r="F160" s="315">
        <f>'(3) Eur Russ 1904 HHs '!BV162</f>
        <v>1310.5342768386504</v>
      </c>
      <c r="G160" s="1"/>
      <c r="H160" s="315">
        <f>'(7) Free professions'!V160</f>
        <v>0</v>
      </c>
      <c r="I160" s="315">
        <f>'(7) Free professions'!W160</f>
        <v>899.95488262430194</v>
      </c>
      <c r="J160" s="315">
        <f>'(5) Servants'!P160</f>
        <v>0</v>
      </c>
      <c r="K160" s="315">
        <f>'(7) Free professions'!X160</f>
        <v>41802.537092894156</v>
      </c>
      <c r="L160" s="1"/>
      <c r="M160" s="341">
        <f t="shared" si="180"/>
        <v>0</v>
      </c>
      <c r="N160" s="341">
        <f t="shared" si="181"/>
        <v>131.05342768386504</v>
      </c>
      <c r="O160" s="341">
        <f t="shared" si="182"/>
        <v>0</v>
      </c>
      <c r="P160" s="341">
        <f t="shared" si="183"/>
        <v>1179.4808491547853</v>
      </c>
      <c r="Q160" s="350"/>
      <c r="R160" s="370">
        <f t="shared" si="184"/>
        <v>0</v>
      </c>
      <c r="S160" s="370">
        <f t="shared" si="185"/>
        <v>0.1</v>
      </c>
      <c r="T160" s="370">
        <f t="shared" si="186"/>
        <v>0</v>
      </c>
      <c r="U160" s="370">
        <f t="shared" si="187"/>
        <v>0.9</v>
      </c>
      <c r="V160" s="350"/>
      <c r="W160" s="341"/>
      <c r="X160" s="355"/>
      <c r="Y160" s="341">
        <f t="shared" si="176"/>
        <v>0</v>
      </c>
      <c r="Z160" s="341">
        <f t="shared" si="177"/>
        <v>768.90145494043691</v>
      </c>
      <c r="AA160" s="341">
        <f t="shared" si="178"/>
        <v>0</v>
      </c>
      <c r="AB160" s="341">
        <f t="shared" si="179"/>
        <v>40623.056243739367</v>
      </c>
    </row>
    <row r="161" spans="1:28" ht="15">
      <c r="A161" s="52">
        <v>0</v>
      </c>
      <c r="B161" s="11">
        <v>10</v>
      </c>
      <c r="C161" s="206">
        <v>2</v>
      </c>
      <c r="D161" s="52" t="s">
        <v>95</v>
      </c>
      <c r="F161" s="291">
        <f>'(3) Eur Russ 1904 HHs '!BV163</f>
        <v>57744.422706036617</v>
      </c>
      <c r="G161" s="11"/>
      <c r="H161" s="291">
        <f>'(7) Free professions'!V161</f>
        <v>3298.9474419073977</v>
      </c>
      <c r="I161" s="291">
        <f>'(7) Free professions'!W161</f>
        <v>29298.007728411922</v>
      </c>
      <c r="J161" s="291">
        <f>'(5) Servants'!P161</f>
        <v>1044467.9710042853</v>
      </c>
      <c r="K161" s="291">
        <f>'(7) Free professions'!X161</f>
        <v>857668.77647751919</v>
      </c>
      <c r="L161" s="1"/>
      <c r="M161" s="346">
        <f>SUM(M111:M160)</f>
        <v>582.29035663342393</v>
      </c>
      <c r="N161" s="346">
        <f t="shared" ref="N161" si="188">SUM(N111:N160)</f>
        <v>5317.1714480790279</v>
      </c>
      <c r="O161" s="346">
        <f t="shared" ref="O161" si="189">SUM(O111:O160)</f>
        <v>20086.713497626675</v>
      </c>
      <c r="P161" s="346">
        <f t="shared" ref="P161" si="190">SUM(P111:P160)</f>
        <v>31758.247403697504</v>
      </c>
      <c r="Q161" s="350"/>
      <c r="R161" s="370">
        <f t="shared" si="184"/>
        <v>1.0083923768668155E-2</v>
      </c>
      <c r="S161" s="370">
        <f t="shared" si="185"/>
        <v>9.2081125741744888E-2</v>
      </c>
      <c r="T161" s="370">
        <f t="shared" si="186"/>
        <v>0.34785547341746653</v>
      </c>
      <c r="U161" s="370">
        <f t="shared" si="187"/>
        <v>0.54997947707212047</v>
      </c>
      <c r="V161" s="350"/>
      <c r="W161" s="341"/>
      <c r="X161" s="355"/>
      <c r="Y161" s="346">
        <f>SUM(Y111:Y160)</f>
        <v>2716.6570852739737</v>
      </c>
      <c r="Z161" s="346">
        <f t="shared" ref="Z161" si="191">SUM(Z111:Z160)</f>
        <v>23980.836280332896</v>
      </c>
      <c r="AA161" s="346">
        <f t="shared" ref="AA161" si="192">SUM(AA111:AA160)</f>
        <v>1024381.2575066584</v>
      </c>
      <c r="AB161" s="346">
        <f t="shared" ref="AB161" si="193">SUM(AB111:AB160)</f>
        <v>825910.5290738215</v>
      </c>
    </row>
    <row r="162" spans="1:28" ht="15">
      <c r="R162" s="355"/>
      <c r="S162" s="355"/>
      <c r="T162" s="355"/>
      <c r="U162" s="355"/>
      <c r="X162" s="355"/>
    </row>
    <row r="163" spans="1:28" ht="15">
      <c r="N163" s="120" t="s">
        <v>1130</v>
      </c>
      <c r="R163" s="355"/>
      <c r="S163" s="355"/>
      <c r="T163" s="355"/>
      <c r="U163" s="355"/>
      <c r="X163" s="355"/>
    </row>
    <row r="164" spans="1:28" ht="15">
      <c r="N164" s="120" t="s">
        <v>1131</v>
      </c>
      <c r="O164" s="351">
        <f>SUM(M59:P59)-F59</f>
        <v>0</v>
      </c>
      <c r="R164" s="355"/>
      <c r="S164" s="355"/>
      <c r="T164" s="355"/>
      <c r="U164" s="355"/>
      <c r="X164" s="355"/>
    </row>
    <row r="165" spans="1:28" ht="15">
      <c r="N165" s="287" t="s">
        <v>1132</v>
      </c>
      <c r="O165" s="351">
        <f>SUM(M110:P110)-F110</f>
        <v>0</v>
      </c>
      <c r="R165" s="355"/>
      <c r="S165" s="355"/>
      <c r="T165" s="355"/>
      <c r="U165" s="355"/>
      <c r="X165" s="355"/>
    </row>
    <row r="166" spans="1:28" ht="15">
      <c r="N166" s="258" t="s">
        <v>1035</v>
      </c>
      <c r="O166" s="351">
        <f>SUM(M161:P161)-F161</f>
        <v>0</v>
      </c>
      <c r="X166" s="355"/>
    </row>
    <row r="167" spans="1:28" ht="15">
      <c r="X167" s="355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Sources &amp; notes</vt:lpstr>
      <vt:lpstr>(1) 1897, reported %'s</vt:lpstr>
      <vt:lpstr>(2) 1897 HHs by sector, estate</vt:lpstr>
      <vt:lpstr>(3) Eur Russ 1904 HHs </vt:lpstr>
      <vt:lpstr>(4) Agric &amp; 3 estates</vt:lpstr>
      <vt:lpstr>(5) Servants</vt:lpstr>
      <vt:lpstr>(6) Clergy</vt:lpstr>
      <vt:lpstr>(7) Free professions</vt:lpstr>
      <vt:lpstr>(8) Gov't admin</vt:lpstr>
      <vt:lpstr>(9) Industry &amp; commerce</vt:lpstr>
      <vt:lpstr>(10) All sectors &amp; estates</vt:lpstr>
      <vt:lpstr>NL Table A.1</vt:lpstr>
    </vt:vector>
  </TitlesOfParts>
  <Company>Microsoft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Peter Lindert</cp:lastModifiedBy>
  <dcterms:created xsi:type="dcterms:W3CDTF">2010-11-28T00:50:37Z</dcterms:created>
  <dcterms:modified xsi:type="dcterms:W3CDTF">2012-03-25T23:11:08Z</dcterms:modified>
</cp:coreProperties>
</file>