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780" windowWidth="19020" windowHeight="12500" activeTab="0"/>
  </bookViews>
  <sheets>
    <sheet name="Comparisons" sheetId="1" r:id="rId1"/>
    <sheet name="Main Boston 1780" sheetId="2" r:id="rId2"/>
    <sheet name="Philadelphia, more detail" sheetId="3" r:id="rId3"/>
  </sheets>
  <definedNames/>
  <calcPr fullCalcOnLoad="1"/>
</workbook>
</file>

<file path=xl/sharedStrings.xml><?xml version="1.0" encoding="utf-8"?>
<sst xmlns="http://schemas.openxmlformats.org/spreadsheetml/2006/main" count="184" uniqueCount="80">
  <si>
    <t>20 to 29</t>
  </si>
  <si>
    <t>30 to 44</t>
  </si>
  <si>
    <t>45 to 69</t>
  </si>
  <si>
    <t>70 to 79</t>
  </si>
  <si>
    <t>80 to 89</t>
  </si>
  <si>
    <t>90 to 96</t>
  </si>
  <si>
    <t>Philadelphia 1772 (Smith)</t>
  </si>
  <si>
    <t>Philadelphia 1774 (Price)</t>
  </si>
  <si>
    <t>Philadelphia 1780-83 (Price)</t>
  </si>
  <si>
    <t>Boston 1790 (Price)</t>
  </si>
  <si>
    <t>97 to 99</t>
  </si>
  <si>
    <t>Boston 1780 (Main)</t>
  </si>
  <si>
    <t>merchants+shopkeepers</t>
  </si>
  <si>
    <t>20 to 44</t>
  </si>
  <si>
    <t>artisans+construction</t>
  </si>
  <si>
    <t>45 to 79</t>
  </si>
  <si>
    <t>unskilled+no occ</t>
  </si>
  <si>
    <t>90 to 99</t>
  </si>
  <si>
    <t>the rest</t>
  </si>
  <si>
    <t xml:space="preserve">artisans 36%; ship captains, traders, shopkeepers and merchants 26-29%; "laborers evidently comprised most of those </t>
  </si>
  <si>
    <t xml:space="preserve">indentured servants or slaves, the true figure is considerably higher" (p. 39). Professionals 3-4%. The rest (6-10%) were </t>
  </si>
  <si>
    <t>tavernkeepers, pilots, farmers, and white collar.</t>
  </si>
  <si>
    <t>Charleston 1790</t>
  </si>
  <si>
    <t>1 to 19, 45-79</t>
  </si>
  <si>
    <t>artisans+construction+professionals</t>
  </si>
  <si>
    <t>men of commerce</t>
  </si>
  <si>
    <t>seamen, free and slave labor</t>
  </si>
  <si>
    <t>80 to 99</t>
  </si>
  <si>
    <t>Shares of free household heads, with and without listed occupations (codes 97-99)</t>
  </si>
  <si>
    <t>As noted in the Philadelphia 1772 file at gpih.ucdavis.edu, Professor Billy Gordon Smith kindly supplied the data set used</t>
  </si>
  <si>
    <r>
      <t xml:space="preserve">in his article in the </t>
    </r>
    <r>
      <rPr>
        <i/>
        <sz val="12"/>
        <rFont val="Calibri"/>
        <family val="0"/>
      </rPr>
      <t>William and Mary Quarterly</t>
    </r>
    <r>
      <rPr>
        <sz val="12"/>
        <rFont val="Calibri"/>
        <family val="0"/>
      </rPr>
      <t xml:space="preserve">, October 1984, and in his book </t>
    </r>
    <r>
      <rPr>
        <i/>
        <sz val="12"/>
        <rFont val="Calibri"/>
        <family val="0"/>
      </rPr>
      <t>The 'Lower Sort'</t>
    </r>
    <r>
      <rPr>
        <sz val="12"/>
        <rFont val="Calibri"/>
        <family val="0"/>
      </rPr>
      <t xml:space="preserve"> (1990).</t>
    </r>
  </si>
  <si>
    <t>For Charleston 1790, see the Excel file "Charleston pop, occ’s 1790, 1774 *.xls".</t>
  </si>
  <si>
    <t>with 97-99</t>
  </si>
  <si>
    <t>Comparisons from "Revolutionary" America</t>
  </si>
  <si>
    <t>excluding 'the rest'</t>
  </si>
  <si>
    <t>unskilled, &amp; no occ</t>
  </si>
  <si>
    <t>excluding the rest,</t>
  </si>
  <si>
    <t>free &amp; slave labor</t>
  </si>
  <si>
    <t>Note: the 1790 Directory does not record slaves.</t>
  </si>
  <si>
    <t>Occupation</t>
  </si>
  <si>
    <t>LW code</t>
  </si>
  <si>
    <t>count</t>
  </si>
  <si>
    <t>Total</t>
  </si>
  <si>
    <t>count excluding</t>
  </si>
  <si>
    <t>firms (0)</t>
  </si>
  <si>
    <t>An alternative to Jacob Price's Boston 1790 =</t>
  </si>
  <si>
    <t>wo 97-99</t>
  </si>
  <si>
    <r>
      <t xml:space="preserve">Price, Jacob M. 1974. “Economic Function and the Growth of American Port Towns in the Eighteenth Century,” </t>
    </r>
    <r>
      <rPr>
        <i/>
        <sz val="12"/>
        <rFont val="Calibri"/>
        <family val="0"/>
      </rPr>
      <t>Perspectives in American History</t>
    </r>
    <r>
      <rPr>
        <sz val="12"/>
        <rFont val="Calibri"/>
        <family val="0"/>
      </rPr>
      <t xml:space="preserve"> 8: 121-186,</t>
    </r>
  </si>
  <si>
    <r>
      <t>Sources</t>
    </r>
    <r>
      <rPr>
        <sz val="12"/>
        <rFont val="Calibri"/>
        <family val="0"/>
      </rPr>
      <t>:</t>
    </r>
  </si>
  <si>
    <t>Note: Price does not report by gender, except for "widows."</t>
  </si>
  <si>
    <t>firms (0) &amp; no occs (97-99)</t>
  </si>
  <si>
    <r>
      <t xml:space="preserve">Boston occupational mix c1774, as implied by J.T. Main, </t>
    </r>
    <r>
      <rPr>
        <b/>
        <i/>
        <sz val="14"/>
        <color indexed="10"/>
        <rFont val="Calibri"/>
        <family val="0"/>
      </rPr>
      <t xml:space="preserve">Social Structure of Revolutionary America </t>
    </r>
    <r>
      <rPr>
        <b/>
        <sz val="14"/>
        <color indexed="10"/>
        <rFont val="Calibri"/>
        <family val="0"/>
      </rPr>
      <t>(1965).</t>
    </r>
  </si>
  <si>
    <t xml:space="preserve">whose occupations were not given" (p 39), and these plus mariners 25% of pop. "Since these records did not include </t>
  </si>
  <si>
    <t>LW occ codes</t>
  </si>
  <si>
    <t>Range of</t>
  </si>
  <si>
    <t xml:space="preserve">Shares with and </t>
  </si>
  <si>
    <t>without "the rest"</t>
  </si>
  <si>
    <t>LW occ</t>
  </si>
  <si>
    <t>codes</t>
  </si>
  <si>
    <t>Philadelphia occupational counts, more detailed categories, 1772-1783</t>
  </si>
  <si>
    <t>Shares, excl.</t>
  </si>
  <si>
    <t>Shares</t>
  </si>
  <si>
    <t>firms</t>
  </si>
  <si>
    <t>officials</t>
  </si>
  <si>
    <t>esquires</t>
  </si>
  <si>
    <t>professionals</t>
  </si>
  <si>
    <t>merchants</t>
  </si>
  <si>
    <t>shopkeepers</t>
  </si>
  <si>
    <t>artisans</t>
  </si>
  <si>
    <t>construction</t>
  </si>
  <si>
    <t>agric etc</t>
  </si>
  <si>
    <t>unskilled</t>
  </si>
  <si>
    <t>no occ</t>
  </si>
  <si>
    <t>Males</t>
  </si>
  <si>
    <t>Females</t>
  </si>
  <si>
    <t>Philadelphia 1772 Occupations</t>
  </si>
  <si>
    <t>Philadelphia 1774 Occupations</t>
  </si>
  <si>
    <t>Philadelphia 1780-83 Occupations</t>
  </si>
  <si>
    <t>1 to 9</t>
  </si>
  <si>
    <t>11 to 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</si>
</sst>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b/>
      <sz val="14"/>
      <color indexed="10"/>
      <name val="Calibri"/>
      <family val="0"/>
    </font>
    <font>
      <b/>
      <i/>
      <sz val="14"/>
      <color indexed="10"/>
      <name val="Calibri"/>
      <family val="0"/>
    </font>
    <font>
      <sz val="14"/>
      <name val="Calibri"/>
      <family val="0"/>
    </font>
    <font>
      <i/>
      <sz val="12"/>
      <name val="Calibri"/>
      <family val="0"/>
    </font>
    <font>
      <u val="single"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6" fontId="22" fillId="0" borderId="0" xfId="0" applyNumberFormat="1" applyFont="1" applyAlignment="1">
      <alignment horizontal="right"/>
    </xf>
    <xf numFmtId="168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8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NumberFormat="1" applyFont="1" applyAlignment="1">
      <alignment/>
    </xf>
    <xf numFmtId="16" fontId="2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Alignment="1">
      <alignment/>
    </xf>
    <xf numFmtId="168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PageLayoutView="0" workbookViewId="0" topLeftCell="A1">
      <selection activeCell="D4" sqref="D4:E4"/>
    </sheetView>
  </sheetViews>
  <sheetFormatPr defaultColWidth="8.8515625" defaultRowHeight="12.75"/>
  <cols>
    <col min="1" max="1" width="12.7109375" style="2" customWidth="1"/>
    <col min="2" max="2" width="8.8515625" style="2" customWidth="1"/>
    <col min="3" max="3" width="3.8515625" style="2" customWidth="1"/>
    <col min="4" max="4" width="10.421875" style="2" customWidth="1"/>
    <col min="5" max="5" width="11.28125" style="2" customWidth="1"/>
    <col min="6" max="6" width="10.28125" style="2" customWidth="1"/>
    <col min="7" max="7" width="12.8515625" style="2" customWidth="1"/>
    <col min="8" max="9" width="14.140625" style="2" customWidth="1"/>
    <col min="10" max="10" width="12.140625" style="2" customWidth="1"/>
    <col min="11" max="11" width="13.421875" style="2" customWidth="1"/>
    <col min="12" max="14" width="10.7109375" style="2" customWidth="1"/>
    <col min="15" max="15" width="32.140625" style="2" bestFit="1" customWidth="1"/>
    <col min="16" max="16" width="12.8515625" style="2" customWidth="1"/>
    <col min="17" max="17" width="15.00390625" style="2" customWidth="1"/>
    <col min="18" max="18" width="18.28125" style="2" customWidth="1"/>
    <col min="19" max="19" width="16.8515625" style="2" customWidth="1"/>
    <col min="20" max="21" width="18.8515625" style="2" customWidth="1"/>
    <col min="22" max="22" width="8.8515625" style="2" customWidth="1"/>
    <col min="23" max="23" width="16.28125" style="2" customWidth="1"/>
    <col min="24" max="25" width="17.7109375" style="2" customWidth="1"/>
    <col min="26" max="26" width="8.8515625" style="2" customWidth="1"/>
    <col min="27" max="27" width="18.00390625" style="2" customWidth="1"/>
    <col min="28" max="28" width="17.140625" style="2" customWidth="1"/>
    <col min="29" max="16384" width="8.8515625" style="2" customWidth="1"/>
  </cols>
  <sheetData>
    <row r="1" ht="18">
      <c r="B1" s="11" t="s">
        <v>33</v>
      </c>
    </row>
    <row r="2" ht="15">
      <c r="A2" s="1"/>
    </row>
    <row r="3" spans="1:4" ht="15">
      <c r="A3" s="1"/>
      <c r="D3" s="2" t="s">
        <v>28</v>
      </c>
    </row>
    <row r="4" spans="2:27" ht="15">
      <c r="B4" s="8" t="s">
        <v>57</v>
      </c>
      <c r="D4" s="26" t="s">
        <v>9</v>
      </c>
      <c r="E4" s="26"/>
      <c r="F4" s="25" t="s">
        <v>6</v>
      </c>
      <c r="G4" s="25"/>
      <c r="H4" s="25" t="s">
        <v>7</v>
      </c>
      <c r="I4" s="25"/>
      <c r="J4" s="25" t="s">
        <v>8</v>
      </c>
      <c r="K4" s="25"/>
      <c r="L4" s="26" t="s">
        <v>22</v>
      </c>
      <c r="M4" s="26"/>
      <c r="N4" s="3"/>
      <c r="O4" s="3"/>
      <c r="P4" s="3"/>
      <c r="Q4" s="26" t="s">
        <v>11</v>
      </c>
      <c r="R4" s="26"/>
      <c r="S4" s="27"/>
      <c r="T4" s="27"/>
      <c r="U4" s="4"/>
      <c r="V4" s="25" t="s">
        <v>9</v>
      </c>
      <c r="W4" s="25"/>
      <c r="X4" s="28"/>
      <c r="Y4" s="5"/>
      <c r="Z4" s="25" t="s">
        <v>8</v>
      </c>
      <c r="AA4" s="25"/>
    </row>
    <row r="5" spans="2:28" ht="15">
      <c r="B5" s="8" t="s">
        <v>58</v>
      </c>
      <c r="D5" s="8" t="s">
        <v>32</v>
      </c>
      <c r="E5" s="8" t="s">
        <v>46</v>
      </c>
      <c r="F5" s="8" t="s">
        <v>32</v>
      </c>
      <c r="G5" s="8" t="s">
        <v>46</v>
      </c>
      <c r="H5" s="8" t="s">
        <v>32</v>
      </c>
      <c r="I5" s="8" t="s">
        <v>46</v>
      </c>
      <c r="J5" s="8" t="s">
        <v>32</v>
      </c>
      <c r="K5" s="8" t="s">
        <v>46</v>
      </c>
      <c r="L5" s="8" t="s">
        <v>32</v>
      </c>
      <c r="M5" s="8" t="s">
        <v>46</v>
      </c>
      <c r="T5" s="5" t="s">
        <v>36</v>
      </c>
      <c r="U5" s="5"/>
      <c r="V5" s="5"/>
      <c r="X5" s="5" t="s">
        <v>36</v>
      </c>
      <c r="Y5" s="5"/>
      <c r="AB5" s="5" t="s">
        <v>36</v>
      </c>
    </row>
    <row r="6" spans="1:28" ht="15">
      <c r="A6" s="2" t="s">
        <v>63</v>
      </c>
      <c r="B6" s="6" t="s">
        <v>78</v>
      </c>
      <c r="D6" s="7">
        <v>0.025</v>
      </c>
      <c r="E6" s="7">
        <v>0.026</v>
      </c>
      <c r="F6" s="7">
        <v>0.007</v>
      </c>
      <c r="G6" s="7">
        <v>0.009</v>
      </c>
      <c r="H6" s="7">
        <v>0.013</v>
      </c>
      <c r="I6" s="7">
        <v>0.014</v>
      </c>
      <c r="J6" s="7">
        <v>0.009</v>
      </c>
      <c r="K6" s="7">
        <v>0.013</v>
      </c>
      <c r="L6" s="7">
        <v>0.04429967426710098</v>
      </c>
      <c r="M6" s="7">
        <v>0.050595238095238096</v>
      </c>
      <c r="N6" s="7"/>
      <c r="O6" s="7"/>
      <c r="P6" s="7"/>
      <c r="S6" s="2" t="s">
        <v>34</v>
      </c>
      <c r="T6" s="5" t="s">
        <v>35</v>
      </c>
      <c r="U6" s="5"/>
      <c r="V6" s="5"/>
      <c r="W6" s="2" t="s">
        <v>34</v>
      </c>
      <c r="X6" s="5" t="s">
        <v>35</v>
      </c>
      <c r="Y6" s="5"/>
      <c r="AA6" s="2" t="s">
        <v>34</v>
      </c>
      <c r="AB6" s="5" t="s">
        <v>35</v>
      </c>
    </row>
    <row r="7" spans="1:16" ht="15">
      <c r="A7" s="2" t="s">
        <v>64</v>
      </c>
      <c r="B7" s="2">
        <v>10</v>
      </c>
      <c r="D7" s="7">
        <v>0</v>
      </c>
      <c r="E7" s="7">
        <v>0</v>
      </c>
      <c r="F7" s="7">
        <v>0.005</v>
      </c>
      <c r="G7" s="7">
        <v>0.007</v>
      </c>
      <c r="H7" s="7">
        <v>0</v>
      </c>
      <c r="I7" s="7">
        <v>0</v>
      </c>
      <c r="J7" s="7">
        <v>0.005</v>
      </c>
      <c r="K7" s="7">
        <v>0.008</v>
      </c>
      <c r="L7" s="7">
        <v>0.0013029315960912053</v>
      </c>
      <c r="M7" s="7">
        <v>0.001488095238095238</v>
      </c>
      <c r="N7" s="7"/>
      <c r="O7" s="7"/>
      <c r="P7" s="7"/>
    </row>
    <row r="8" spans="1:28" ht="15">
      <c r="A8" s="2" t="s">
        <v>65</v>
      </c>
      <c r="B8" s="6" t="s">
        <v>79</v>
      </c>
      <c r="D8" s="7">
        <v>0.07</v>
      </c>
      <c r="E8" s="7">
        <v>0.072</v>
      </c>
      <c r="F8" s="7">
        <v>0.035</v>
      </c>
      <c r="G8" s="7">
        <v>0.047</v>
      </c>
      <c r="H8" s="7">
        <v>0.029</v>
      </c>
      <c r="I8" s="7">
        <v>0.03</v>
      </c>
      <c r="J8" s="7">
        <v>0.019</v>
      </c>
      <c r="K8" s="7">
        <v>0.027</v>
      </c>
      <c r="L8" s="7">
        <v>0.09902280130293159</v>
      </c>
      <c r="M8" s="7">
        <v>0.1130952380952381</v>
      </c>
      <c r="N8" s="7"/>
      <c r="O8" s="2" t="s">
        <v>65</v>
      </c>
      <c r="P8" s="6" t="s">
        <v>79</v>
      </c>
      <c r="Q8" s="7">
        <v>0.035</v>
      </c>
      <c r="R8" s="7"/>
      <c r="S8" s="7">
        <f>Q8/0.92</f>
        <v>0.03804347826086957</v>
      </c>
      <c r="T8" s="7">
        <f>S8/0.728</f>
        <v>0.05225752508361205</v>
      </c>
      <c r="U8" s="7"/>
      <c r="V8" s="7">
        <v>0.07</v>
      </c>
      <c r="W8" s="7">
        <f>V8/0.956</f>
        <v>0.07322175732217574</v>
      </c>
      <c r="X8" s="7">
        <f>W8/0.816</f>
        <v>0.08973254573796048</v>
      </c>
      <c r="Y8" s="7"/>
      <c r="Z8" s="2">
        <v>0.019</v>
      </c>
      <c r="AA8" s="7">
        <f>Z8/0.968</f>
        <v>0.01962809917355372</v>
      </c>
      <c r="AB8" s="7">
        <f>AA8/0.582</f>
        <v>0.033725256311947976</v>
      </c>
    </row>
    <row r="9" spans="1:28" ht="15">
      <c r="A9" s="2" t="s">
        <v>66</v>
      </c>
      <c r="B9" s="8" t="s">
        <v>0</v>
      </c>
      <c r="D9" s="7">
        <v>0.14</v>
      </c>
      <c r="E9" s="7">
        <v>0.145</v>
      </c>
      <c r="F9" s="7">
        <v>0.115</v>
      </c>
      <c r="G9" s="7">
        <v>0.154</v>
      </c>
      <c r="H9" s="7">
        <v>0.094</v>
      </c>
      <c r="I9" s="7">
        <v>0.099</v>
      </c>
      <c r="J9" s="7">
        <v>0.185</v>
      </c>
      <c r="K9" s="7">
        <v>0.266</v>
      </c>
      <c r="L9" s="7">
        <v>0.13289902280130292</v>
      </c>
      <c r="M9" s="7">
        <v>0.15178571428571427</v>
      </c>
      <c r="N9" s="7"/>
      <c r="O9" s="2" t="s">
        <v>12</v>
      </c>
      <c r="P9" s="8" t="s">
        <v>13</v>
      </c>
      <c r="Q9" s="7">
        <v>0.275</v>
      </c>
      <c r="R9" s="7"/>
      <c r="S9" s="7">
        <f>Q9/0.92</f>
        <v>0.29891304347826086</v>
      </c>
      <c r="T9" s="7">
        <f>S9/0.728</f>
        <v>0.41059483994266605</v>
      </c>
      <c r="U9" s="7"/>
      <c r="V9" s="7">
        <v>0.329</v>
      </c>
      <c r="W9" s="7">
        <f>V9/0.956</f>
        <v>0.344142259414226</v>
      </c>
      <c r="X9" s="7">
        <f>W9/0.816</f>
        <v>0.42174296496841424</v>
      </c>
      <c r="Y9" s="7"/>
      <c r="Z9" s="2">
        <v>0.317</v>
      </c>
      <c r="AA9" s="7">
        <f>Z9/0.968</f>
        <v>0.3274793388429752</v>
      </c>
      <c r="AB9" s="7">
        <f>AA9/0.582</f>
        <v>0.5626792763625004</v>
      </c>
    </row>
    <row r="10" spans="1:28" ht="15">
      <c r="A10" s="2" t="s">
        <v>67</v>
      </c>
      <c r="B10" s="8" t="s">
        <v>1</v>
      </c>
      <c r="D10" s="7">
        <v>0.189</v>
      </c>
      <c r="E10" s="7">
        <v>0.196</v>
      </c>
      <c r="F10" s="7">
        <v>0.149</v>
      </c>
      <c r="G10" s="7">
        <v>0.199</v>
      </c>
      <c r="H10" s="7">
        <v>0.189</v>
      </c>
      <c r="I10" s="7">
        <v>0.198</v>
      </c>
      <c r="J10" s="7">
        <v>0.132</v>
      </c>
      <c r="K10" s="7">
        <v>0.19</v>
      </c>
      <c r="L10" s="7">
        <v>0.25602605863192185</v>
      </c>
      <c r="M10" s="7">
        <v>0.2924107142857143</v>
      </c>
      <c r="N10" s="7"/>
      <c r="O10" s="2" t="s">
        <v>14</v>
      </c>
      <c r="P10" s="8" t="s">
        <v>15</v>
      </c>
      <c r="Q10" s="7">
        <v>0.36</v>
      </c>
      <c r="R10" s="7"/>
      <c r="S10" s="7">
        <f>Q10/0.92</f>
        <v>0.3913043478260869</v>
      </c>
      <c r="T10" s="7">
        <f>S10/0.728</f>
        <v>0.537505972288581</v>
      </c>
      <c r="U10" s="7"/>
      <c r="V10" s="7">
        <v>0.381</v>
      </c>
      <c r="W10" s="7">
        <f>V10/0.956</f>
        <v>0.3985355648535565</v>
      </c>
      <c r="X10" s="7">
        <f>W10/0.816</f>
        <v>0.4884014275166134</v>
      </c>
      <c r="Y10" s="7"/>
      <c r="Z10" s="2">
        <v>0.227</v>
      </c>
      <c r="AA10" s="7">
        <f>Z10/0.968</f>
        <v>0.23450413223140498</v>
      </c>
      <c r="AB10" s="7">
        <f>AA10/0.582</f>
        <v>0.4029280622532732</v>
      </c>
    </row>
    <row r="11" spans="1:28" ht="15">
      <c r="A11" s="2" t="s">
        <v>68</v>
      </c>
      <c r="B11" s="8" t="s">
        <v>2</v>
      </c>
      <c r="D11" s="7">
        <v>0.246</v>
      </c>
      <c r="E11" s="7">
        <v>0.256</v>
      </c>
      <c r="F11" s="7">
        <v>0.191</v>
      </c>
      <c r="G11" s="7">
        <v>0.256</v>
      </c>
      <c r="H11" s="7">
        <v>0.261</v>
      </c>
      <c r="I11" s="7">
        <v>0.273</v>
      </c>
      <c r="J11" s="7">
        <v>0.164</v>
      </c>
      <c r="K11" s="7">
        <v>0.236</v>
      </c>
      <c r="L11" s="7">
        <v>0.12247557003257328</v>
      </c>
      <c r="M11" s="7">
        <v>0.13988095238095238</v>
      </c>
      <c r="N11" s="7"/>
      <c r="O11" s="2" t="s">
        <v>16</v>
      </c>
      <c r="P11" s="8" t="s">
        <v>17</v>
      </c>
      <c r="Q11" s="9">
        <v>0.25</v>
      </c>
      <c r="R11" s="9"/>
      <c r="S11" s="7">
        <f>Q11/0.92</f>
        <v>0.2717391304347826</v>
      </c>
      <c r="T11" s="7"/>
      <c r="U11" s="7"/>
      <c r="V11" s="7">
        <v>0.176</v>
      </c>
      <c r="W11" s="7">
        <f>V11/0.956</f>
        <v>0.18410041841004185</v>
      </c>
      <c r="X11" s="7"/>
      <c r="Y11" s="7"/>
      <c r="Z11" s="2">
        <v>0.405</v>
      </c>
      <c r="AA11" s="7">
        <f>Z11/0.968</f>
        <v>0.41838842975206614</v>
      </c>
      <c r="AB11" s="7"/>
    </row>
    <row r="12" spans="1:28" ht="15">
      <c r="A12" s="2" t="s">
        <v>69</v>
      </c>
      <c r="B12" s="8" t="s">
        <v>3</v>
      </c>
      <c r="D12" s="7">
        <v>0.135</v>
      </c>
      <c r="E12" s="7">
        <v>0.14</v>
      </c>
      <c r="F12" s="7">
        <v>0.108</v>
      </c>
      <c r="G12" s="7">
        <v>0.145</v>
      </c>
      <c r="H12" s="7">
        <v>0.12</v>
      </c>
      <c r="I12" s="7">
        <v>0.125</v>
      </c>
      <c r="J12" s="7">
        <v>0.063</v>
      </c>
      <c r="K12" s="7">
        <v>0.09</v>
      </c>
      <c r="L12" s="7">
        <v>0.0781758957654723</v>
      </c>
      <c r="M12" s="7">
        <v>0.08928571428571429</v>
      </c>
      <c r="N12" s="7"/>
      <c r="O12" s="2" t="s">
        <v>18</v>
      </c>
      <c r="Q12" s="7">
        <v>0.08</v>
      </c>
      <c r="R12" s="7"/>
      <c r="S12" s="7"/>
      <c r="T12" s="7"/>
      <c r="U12" s="7"/>
      <c r="V12" s="7">
        <v>0.044</v>
      </c>
      <c r="W12" s="7"/>
      <c r="X12" s="7"/>
      <c r="Y12" s="7"/>
      <c r="Z12" s="2">
        <v>0.032</v>
      </c>
      <c r="AA12" s="7"/>
      <c r="AB12" s="7"/>
    </row>
    <row r="13" spans="1:28" ht="15">
      <c r="A13" s="2" t="s">
        <v>70</v>
      </c>
      <c r="B13" s="8" t="s">
        <v>4</v>
      </c>
      <c r="D13" s="7">
        <v>0.02</v>
      </c>
      <c r="E13" s="7">
        <v>0.021</v>
      </c>
      <c r="F13" s="7">
        <v>0.007</v>
      </c>
      <c r="G13" s="7">
        <v>0.009</v>
      </c>
      <c r="H13" s="7">
        <v>0.039</v>
      </c>
      <c r="I13" s="7">
        <v>0.041</v>
      </c>
      <c r="J13" s="7">
        <v>0.018</v>
      </c>
      <c r="K13" s="7">
        <v>0.026</v>
      </c>
      <c r="L13" s="7">
        <v>0.09120521172638436</v>
      </c>
      <c r="M13" s="7">
        <v>0.10416666666666667</v>
      </c>
      <c r="N13" s="7"/>
      <c r="S13" s="7"/>
      <c r="T13" s="7"/>
      <c r="U13" s="7"/>
      <c r="V13" s="7"/>
      <c r="Z13" s="7"/>
      <c r="AA13" s="7"/>
      <c r="AB13" s="7"/>
    </row>
    <row r="14" spans="1:28" ht="15">
      <c r="A14" s="2" t="s">
        <v>71</v>
      </c>
      <c r="B14" s="8" t="s">
        <v>5</v>
      </c>
      <c r="D14" s="7">
        <v>0.138</v>
      </c>
      <c r="E14" s="7">
        <v>0.143</v>
      </c>
      <c r="F14" s="7">
        <v>0.13</v>
      </c>
      <c r="G14" s="7">
        <v>0.174</v>
      </c>
      <c r="H14" s="7">
        <v>0.209</v>
      </c>
      <c r="I14" s="7">
        <v>0.219</v>
      </c>
      <c r="J14" s="7">
        <v>0.102</v>
      </c>
      <c r="K14" s="7">
        <v>0.146</v>
      </c>
      <c r="L14" s="7">
        <v>0.0501628664495114</v>
      </c>
      <c r="M14" s="7">
        <v>0.057291666666666664</v>
      </c>
      <c r="N14" s="7"/>
      <c r="Q14" s="7">
        <f>SUM(Q8:Q13)</f>
        <v>1</v>
      </c>
      <c r="R14" s="7"/>
      <c r="S14" s="7">
        <f>SUM(S8:S13)</f>
        <v>0.9999999999999999</v>
      </c>
      <c r="T14" s="7">
        <v>1</v>
      </c>
      <c r="U14" s="7"/>
      <c r="V14" s="7">
        <v>1</v>
      </c>
      <c r="W14" s="7">
        <v>1</v>
      </c>
      <c r="X14" s="7">
        <v>1</v>
      </c>
      <c r="Y14" s="7"/>
      <c r="Z14" s="7">
        <v>1</v>
      </c>
      <c r="AA14" s="7">
        <v>1</v>
      </c>
      <c r="AB14" s="7">
        <v>0.999</v>
      </c>
    </row>
    <row r="15" spans="1:15" ht="15">
      <c r="A15" s="2" t="s">
        <v>72</v>
      </c>
      <c r="B15" s="8" t="s">
        <v>10</v>
      </c>
      <c r="D15" s="7">
        <v>0.038</v>
      </c>
      <c r="E15" s="7"/>
      <c r="F15" s="7">
        <v>0.253</v>
      </c>
      <c r="G15" s="7"/>
      <c r="H15" s="7">
        <v>0.046</v>
      </c>
      <c r="I15" s="7"/>
      <c r="J15" s="7">
        <v>0.303</v>
      </c>
      <c r="K15" s="7"/>
      <c r="L15" s="7">
        <v>0.1244299674267101</v>
      </c>
      <c r="M15" s="7"/>
      <c r="N15" s="7"/>
      <c r="O15" s="7"/>
    </row>
    <row r="16" spans="4:15" ht="1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4:15" ht="15">
      <c r="D17" s="7">
        <v>1.001</v>
      </c>
      <c r="E17" s="7">
        <v>0.999</v>
      </c>
      <c r="F17" s="7">
        <v>1</v>
      </c>
      <c r="G17" s="7">
        <v>1</v>
      </c>
      <c r="H17" s="7">
        <f>SUM(H6:H16)</f>
        <v>1</v>
      </c>
      <c r="I17" s="7">
        <f>SUM(I6:I16)</f>
        <v>0.9990000000000001</v>
      </c>
      <c r="J17" s="7">
        <v>1</v>
      </c>
      <c r="K17" s="7">
        <v>1.002</v>
      </c>
      <c r="L17" s="7">
        <v>1</v>
      </c>
      <c r="M17" s="7">
        <v>1</v>
      </c>
      <c r="N17" s="7"/>
      <c r="O17" s="7"/>
    </row>
    <row r="19" spans="1:20" ht="15">
      <c r="A19" s="24" t="s">
        <v>48</v>
      </c>
      <c r="Q19" s="10"/>
      <c r="R19" s="5" t="s">
        <v>37</v>
      </c>
      <c r="S19" s="10"/>
      <c r="T19" s="5" t="s">
        <v>37</v>
      </c>
    </row>
    <row r="20" spans="1:20" ht="15">
      <c r="A20" s="2" t="s">
        <v>47</v>
      </c>
      <c r="Q20" s="12"/>
      <c r="R20" s="13"/>
      <c r="S20" s="12"/>
      <c r="T20" s="13"/>
    </row>
    <row r="21" spans="1:20" ht="15">
      <c r="A21" s="2" t="s">
        <v>29</v>
      </c>
      <c r="Q21" s="12"/>
      <c r="R21" s="13"/>
      <c r="S21" s="12"/>
      <c r="T21" s="13"/>
    </row>
    <row r="22" spans="2:21" ht="15">
      <c r="B22" s="2" t="s">
        <v>30</v>
      </c>
      <c r="O22" s="2" t="s">
        <v>24</v>
      </c>
      <c r="P22" s="6" t="s">
        <v>23</v>
      </c>
      <c r="Q22" s="7">
        <v>0.15</v>
      </c>
      <c r="R22" s="7">
        <v>0.429</v>
      </c>
      <c r="S22" s="7">
        <v>0.344</v>
      </c>
      <c r="T22" s="7">
        <v>0.469</v>
      </c>
      <c r="U22" s="7"/>
    </row>
    <row r="23" spans="1:21" ht="15">
      <c r="A23" s="2" t="s">
        <v>31</v>
      </c>
      <c r="O23" s="2" t="s">
        <v>25</v>
      </c>
      <c r="P23" s="8" t="s">
        <v>13</v>
      </c>
      <c r="Q23" s="7">
        <v>0.2</v>
      </c>
      <c r="R23" s="7">
        <v>0.571</v>
      </c>
      <c r="S23" s="7">
        <v>0.389</v>
      </c>
      <c r="T23" s="7">
        <v>0.531</v>
      </c>
      <c r="U23" s="7"/>
    </row>
    <row r="24" spans="15:19" ht="15">
      <c r="O24" s="2" t="s">
        <v>26</v>
      </c>
      <c r="P24" s="8" t="s">
        <v>27</v>
      </c>
      <c r="Q24" s="7">
        <v>0.65</v>
      </c>
      <c r="R24" s="7"/>
      <c r="S24" s="7">
        <v>0.265</v>
      </c>
    </row>
    <row r="26" ht="15">
      <c r="S26" s="2" t="s">
        <v>38</v>
      </c>
    </row>
  </sheetData>
  <sheetProtection/>
  <mergeCells count="8">
    <mergeCell ref="F4:G4"/>
    <mergeCell ref="J4:K4"/>
    <mergeCell ref="D4:E4"/>
    <mergeCell ref="Z4:AA4"/>
    <mergeCell ref="Q4:T4"/>
    <mergeCell ref="V4:X4"/>
    <mergeCell ref="L4:M4"/>
    <mergeCell ref="H4:I4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I13" sqref="I12:I13"/>
    </sheetView>
  </sheetViews>
  <sheetFormatPr defaultColWidth="8.8515625" defaultRowHeight="12.75"/>
  <cols>
    <col min="1" max="1" width="22.00390625" style="2" customWidth="1"/>
    <col min="2" max="2" width="12.140625" style="2" customWidth="1"/>
    <col min="3" max="16384" width="8.8515625" style="2" customWidth="1"/>
  </cols>
  <sheetData>
    <row r="1" ht="18">
      <c r="B1" s="23" t="s">
        <v>45</v>
      </c>
    </row>
    <row r="2" ht="18">
      <c r="B2" s="11" t="s">
        <v>51</v>
      </c>
    </row>
    <row r="4" ht="15">
      <c r="A4" s="2" t="s">
        <v>19</v>
      </c>
    </row>
    <row r="5" ht="15">
      <c r="A5" s="14" t="s">
        <v>52</v>
      </c>
    </row>
    <row r="6" ht="15">
      <c r="A6" s="2" t="s">
        <v>20</v>
      </c>
    </row>
    <row r="7" ht="15">
      <c r="A7" s="2" t="s">
        <v>21</v>
      </c>
    </row>
    <row r="9" spans="2:4" ht="15">
      <c r="B9" s="8" t="s">
        <v>54</v>
      </c>
      <c r="C9" s="16" t="s">
        <v>55</v>
      </c>
      <c r="D9" s="17"/>
    </row>
    <row r="10" spans="1:4" ht="15">
      <c r="A10" s="15"/>
      <c r="B10" s="8" t="s">
        <v>53</v>
      </c>
      <c r="C10" s="18" t="s">
        <v>56</v>
      </c>
      <c r="D10" s="19"/>
    </row>
    <row r="11" spans="1:4" ht="15">
      <c r="A11" s="2" t="s">
        <v>65</v>
      </c>
      <c r="B11" s="6" t="s">
        <v>79</v>
      </c>
      <c r="C11" s="7">
        <v>0.035</v>
      </c>
      <c r="D11" s="7">
        <f>C11/0.92</f>
        <v>0.03804347826086957</v>
      </c>
    </row>
    <row r="12" spans="1:4" ht="15">
      <c r="A12" s="2" t="s">
        <v>12</v>
      </c>
      <c r="B12" s="8" t="s">
        <v>13</v>
      </c>
      <c r="C12" s="7">
        <v>0.275</v>
      </c>
      <c r="D12" s="7">
        <f>C12/0.92</f>
        <v>0.29891304347826086</v>
      </c>
    </row>
    <row r="13" spans="1:4" ht="15">
      <c r="A13" s="2" t="s">
        <v>14</v>
      </c>
      <c r="B13" s="8" t="s">
        <v>15</v>
      </c>
      <c r="C13" s="7">
        <v>0.36</v>
      </c>
      <c r="D13" s="7">
        <f>C13/0.92</f>
        <v>0.3913043478260869</v>
      </c>
    </row>
    <row r="14" spans="1:4" ht="15">
      <c r="A14" s="2" t="s">
        <v>16</v>
      </c>
      <c r="B14" s="8" t="s">
        <v>17</v>
      </c>
      <c r="C14" s="9">
        <v>0.25</v>
      </c>
      <c r="D14" s="7">
        <f>C14/0.92</f>
        <v>0.2717391304347826</v>
      </c>
    </row>
    <row r="15" spans="1:4" ht="15">
      <c r="A15" s="2" t="s">
        <v>18</v>
      </c>
      <c r="C15" s="7">
        <v>0.08</v>
      </c>
      <c r="D15" s="7"/>
    </row>
    <row r="16" ht="15">
      <c r="D16" s="7"/>
    </row>
    <row r="17" spans="3:4" ht="15">
      <c r="C17" s="7">
        <f>SUM(C11:C15)</f>
        <v>1</v>
      </c>
      <c r="D17" s="7">
        <f>SUM(D11:D14)</f>
        <v>0.9999999999999999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3"/>
  <sheetViews>
    <sheetView zoomScalePageLayoutView="0" workbookViewId="0" topLeftCell="A1">
      <selection activeCell="D14" sqref="D14"/>
    </sheetView>
  </sheetViews>
  <sheetFormatPr defaultColWidth="8.8515625" defaultRowHeight="12.75"/>
  <cols>
    <col min="1" max="1" width="11.7109375" style="4" customWidth="1"/>
    <col min="2" max="2" width="12.8515625" style="4" customWidth="1"/>
    <col min="3" max="6" width="8.8515625" style="4" customWidth="1"/>
    <col min="7" max="7" width="3.8515625" style="4" customWidth="1"/>
    <col min="8" max="8" width="10.8515625" style="4" customWidth="1"/>
    <col min="9" max="9" width="14.28125" style="4" customWidth="1"/>
    <col min="10" max="10" width="12.8515625" style="4" customWidth="1"/>
    <col min="11" max="11" width="23.00390625" style="4" customWidth="1"/>
    <col min="12" max="12" width="17.28125" style="4" customWidth="1"/>
    <col min="13" max="16384" width="8.8515625" style="4" customWidth="1"/>
  </cols>
  <sheetData>
    <row r="2" ht="18">
      <c r="B2" s="20" t="s">
        <v>59</v>
      </c>
    </row>
    <row r="5" spans="1:11" ht="15">
      <c r="A5" s="5" t="s">
        <v>39</v>
      </c>
      <c r="B5" s="5" t="s">
        <v>40</v>
      </c>
      <c r="C5" s="5" t="s">
        <v>41</v>
      </c>
      <c r="D5" s="5" t="s">
        <v>61</v>
      </c>
      <c r="E5" s="5" t="s">
        <v>41</v>
      </c>
      <c r="F5" s="5" t="s">
        <v>61</v>
      </c>
      <c r="H5" s="5" t="s">
        <v>41</v>
      </c>
      <c r="I5" s="5" t="s">
        <v>43</v>
      </c>
      <c r="J5" s="5" t="s">
        <v>60</v>
      </c>
      <c r="K5" s="5" t="s">
        <v>60</v>
      </c>
    </row>
    <row r="6" spans="4:12" ht="15">
      <c r="D6" s="21"/>
      <c r="F6" s="21"/>
      <c r="I6" s="5" t="s">
        <v>44</v>
      </c>
      <c r="J6" s="5" t="s">
        <v>44</v>
      </c>
      <c r="K6" s="5" t="s">
        <v>50</v>
      </c>
      <c r="L6" s="21"/>
    </row>
    <row r="7" spans="1:12" ht="15">
      <c r="A7" s="22" t="s">
        <v>75</v>
      </c>
      <c r="L7" s="21"/>
    </row>
    <row r="8" spans="3:12" ht="15">
      <c r="C8" s="5" t="s">
        <v>73</v>
      </c>
      <c r="D8" s="5" t="s">
        <v>73</v>
      </c>
      <c r="E8" s="5" t="s">
        <v>74</v>
      </c>
      <c r="F8" s="5" t="s">
        <v>74</v>
      </c>
      <c r="H8" s="5" t="s">
        <v>42</v>
      </c>
      <c r="I8" s="5"/>
      <c r="J8" s="5"/>
      <c r="K8" s="5"/>
      <c r="L8" s="21"/>
    </row>
    <row r="9" spans="1:12" ht="15">
      <c r="A9" s="4" t="s">
        <v>62</v>
      </c>
      <c r="B9" s="8">
        <v>0</v>
      </c>
      <c r="C9" s="4">
        <v>0</v>
      </c>
      <c r="D9" s="21">
        <f>C9/C$23</f>
        <v>0</v>
      </c>
      <c r="E9" s="4">
        <v>0</v>
      </c>
      <c r="F9" s="21">
        <f>E9/E$23</f>
        <v>0</v>
      </c>
      <c r="H9" s="4">
        <v>0</v>
      </c>
      <c r="L9" s="21"/>
    </row>
    <row r="10" spans="1:12" ht="15">
      <c r="A10" s="4" t="s">
        <v>63</v>
      </c>
      <c r="B10" s="8" t="s">
        <v>78</v>
      </c>
      <c r="C10" s="4">
        <v>29</v>
      </c>
      <c r="D10" s="21">
        <f aca="true" t="shared" si="0" ref="D10:D21">C10/C$23</f>
        <v>0.0067899789276516034</v>
      </c>
      <c r="E10" s="4">
        <v>0</v>
      </c>
      <c r="F10" s="21">
        <f aca="true" t="shared" si="1" ref="F10:F23">E10/E$23</f>
        <v>0</v>
      </c>
      <c r="H10" s="4">
        <v>29</v>
      </c>
      <c r="I10" s="4">
        <v>29</v>
      </c>
      <c r="J10" s="21">
        <f>I10/I$23</f>
        <v>0.006547753443215173</v>
      </c>
      <c r="K10" s="21">
        <f>J10/0.747</f>
        <v>0.008765399522376403</v>
      </c>
      <c r="L10" s="21"/>
    </row>
    <row r="11" spans="1:12" ht="15">
      <c r="A11" s="4" t="s">
        <v>64</v>
      </c>
      <c r="B11" s="8">
        <v>10</v>
      </c>
      <c r="C11" s="4">
        <v>20</v>
      </c>
      <c r="D11" s="21">
        <f t="shared" si="0"/>
        <v>0.004682744088035589</v>
      </c>
      <c r="E11" s="4">
        <v>0</v>
      </c>
      <c r="F11" s="21">
        <f t="shared" si="1"/>
        <v>0</v>
      </c>
      <c r="H11" s="4">
        <v>20</v>
      </c>
      <c r="I11" s="4">
        <v>20</v>
      </c>
      <c r="J11" s="21">
        <f aca="true" t="shared" si="2" ref="J11:J23">I11/I$23</f>
        <v>0.004515692029803568</v>
      </c>
      <c r="K11" s="21">
        <f aca="true" t="shared" si="3" ref="K11:K18">J11/0.747</f>
        <v>0.006045103118880278</v>
      </c>
      <c r="L11" s="21"/>
    </row>
    <row r="12" spans="1:12" ht="15">
      <c r="A12" s="4" t="s">
        <v>65</v>
      </c>
      <c r="B12" s="8" t="s">
        <v>79</v>
      </c>
      <c r="C12" s="4">
        <v>156</v>
      </c>
      <c r="D12" s="21">
        <f t="shared" si="0"/>
        <v>0.03652540388667759</v>
      </c>
      <c r="E12" s="4">
        <v>0</v>
      </c>
      <c r="F12" s="21">
        <f t="shared" si="1"/>
        <v>0</v>
      </c>
      <c r="H12" s="4">
        <v>156</v>
      </c>
      <c r="I12" s="4">
        <v>156</v>
      </c>
      <c r="J12" s="21">
        <f t="shared" si="2"/>
        <v>0.035222397832467826</v>
      </c>
      <c r="K12" s="21">
        <f t="shared" si="3"/>
        <v>0.047151804327266164</v>
      </c>
      <c r="L12" s="21"/>
    </row>
    <row r="13" spans="1:12" ht="15">
      <c r="A13" s="4" t="s">
        <v>66</v>
      </c>
      <c r="B13" s="8" t="s">
        <v>0</v>
      </c>
      <c r="C13" s="4">
        <v>510</v>
      </c>
      <c r="D13" s="21">
        <f t="shared" si="0"/>
        <v>0.11940997424490751</v>
      </c>
      <c r="E13" s="4">
        <v>0</v>
      </c>
      <c r="F13" s="21">
        <f t="shared" si="1"/>
        <v>0</v>
      </c>
      <c r="H13" s="4">
        <v>510</v>
      </c>
      <c r="I13" s="4">
        <v>510</v>
      </c>
      <c r="J13" s="21">
        <f t="shared" si="2"/>
        <v>0.11515014675999097</v>
      </c>
      <c r="K13" s="21">
        <f t="shared" si="3"/>
        <v>0.15415012953144708</v>
      </c>
      <c r="L13" s="21"/>
    </row>
    <row r="14" spans="1:12" ht="15">
      <c r="A14" s="4" t="s">
        <v>67</v>
      </c>
      <c r="B14" s="8" t="s">
        <v>1</v>
      </c>
      <c r="C14" s="4">
        <v>636</v>
      </c>
      <c r="D14" s="21">
        <f t="shared" si="0"/>
        <v>0.14891126199953172</v>
      </c>
      <c r="E14" s="4">
        <v>25</v>
      </c>
      <c r="F14" s="21">
        <f t="shared" si="1"/>
        <v>0.15822784810126583</v>
      </c>
      <c r="H14" s="4">
        <v>661</v>
      </c>
      <c r="I14" s="4">
        <v>661</v>
      </c>
      <c r="J14" s="21">
        <f t="shared" si="2"/>
        <v>0.1492436215850079</v>
      </c>
      <c r="K14" s="21">
        <f t="shared" si="3"/>
        <v>0.19979065807899316</v>
      </c>
      <c r="L14" s="21"/>
    </row>
    <row r="15" spans="1:12" ht="15">
      <c r="A15" s="4" t="s">
        <v>68</v>
      </c>
      <c r="B15" s="8" t="s">
        <v>2</v>
      </c>
      <c r="C15" s="4">
        <v>848</v>
      </c>
      <c r="D15" s="21">
        <f t="shared" si="0"/>
        <v>0.19854834933270896</v>
      </c>
      <c r="E15" s="4">
        <v>0</v>
      </c>
      <c r="F15" s="21">
        <f t="shared" si="1"/>
        <v>0</v>
      </c>
      <c r="H15" s="4">
        <v>848</v>
      </c>
      <c r="I15" s="4">
        <v>848</v>
      </c>
      <c r="J15" s="21">
        <f t="shared" si="2"/>
        <v>0.19146534206367125</v>
      </c>
      <c r="K15" s="21">
        <f t="shared" si="3"/>
        <v>0.2563123722405238</v>
      </c>
      <c r="L15" s="21"/>
    </row>
    <row r="16" spans="1:12" ht="15">
      <c r="A16" s="4" t="s">
        <v>69</v>
      </c>
      <c r="B16" s="8" t="s">
        <v>3</v>
      </c>
      <c r="C16" s="4">
        <v>477</v>
      </c>
      <c r="D16" s="21">
        <f t="shared" si="0"/>
        <v>0.1116834464996488</v>
      </c>
      <c r="E16" s="4">
        <v>0</v>
      </c>
      <c r="F16" s="21">
        <f t="shared" si="1"/>
        <v>0</v>
      </c>
      <c r="H16" s="4">
        <v>477</v>
      </c>
      <c r="I16" s="4">
        <v>477</v>
      </c>
      <c r="J16" s="21">
        <f t="shared" si="2"/>
        <v>0.10769925491081508</v>
      </c>
      <c r="K16" s="21">
        <f t="shared" si="3"/>
        <v>0.14417570938529461</v>
      </c>
      <c r="L16" s="21"/>
    </row>
    <row r="17" spans="1:12" ht="15">
      <c r="A17" s="4" t="s">
        <v>70</v>
      </c>
      <c r="B17" s="8" t="s">
        <v>4</v>
      </c>
      <c r="C17" s="4">
        <v>31</v>
      </c>
      <c r="D17" s="21">
        <f t="shared" si="0"/>
        <v>0.0072582533364551624</v>
      </c>
      <c r="E17" s="4">
        <v>0</v>
      </c>
      <c r="F17" s="21">
        <f t="shared" si="1"/>
        <v>0</v>
      </c>
      <c r="H17" s="4">
        <v>31</v>
      </c>
      <c r="I17" s="4">
        <v>31</v>
      </c>
      <c r="J17" s="21">
        <f t="shared" si="2"/>
        <v>0.006999322646195529</v>
      </c>
      <c r="K17" s="21">
        <f t="shared" si="3"/>
        <v>0.00936990983426443</v>
      </c>
      <c r="L17" s="21"/>
    </row>
    <row r="18" spans="1:12" ht="15">
      <c r="A18" s="4" t="s">
        <v>71</v>
      </c>
      <c r="B18" s="8" t="s">
        <v>5</v>
      </c>
      <c r="C18" s="4">
        <v>576</v>
      </c>
      <c r="D18" s="21">
        <f t="shared" si="0"/>
        <v>0.13486302973542497</v>
      </c>
      <c r="E18" s="4">
        <v>0</v>
      </c>
      <c r="F18" s="21">
        <f t="shared" si="1"/>
        <v>0</v>
      </c>
      <c r="H18" s="4">
        <v>576</v>
      </c>
      <c r="I18" s="4">
        <v>576</v>
      </c>
      <c r="J18" s="21">
        <f t="shared" si="2"/>
        <v>0.13005193045834273</v>
      </c>
      <c r="K18" s="21">
        <f t="shared" si="3"/>
        <v>0.17409896982375198</v>
      </c>
      <c r="L18" s="21"/>
    </row>
    <row r="19" spans="1:12" ht="15">
      <c r="A19" s="4" t="s">
        <v>72</v>
      </c>
      <c r="B19" s="4">
        <v>97</v>
      </c>
      <c r="C19" s="4">
        <v>16</v>
      </c>
      <c r="D19" s="21">
        <f t="shared" si="0"/>
        <v>0.003746195270428471</v>
      </c>
      <c r="E19" s="4">
        <v>109</v>
      </c>
      <c r="F19" s="21">
        <f t="shared" si="1"/>
        <v>0.689873417721519</v>
      </c>
      <c r="H19" s="4">
        <v>125</v>
      </c>
      <c r="I19" s="4">
        <v>125</v>
      </c>
      <c r="J19" s="21">
        <f t="shared" si="2"/>
        <v>0.028223075186272296</v>
      </c>
      <c r="K19" s="21"/>
      <c r="L19" s="21"/>
    </row>
    <row r="20" spans="1:12" ht="15">
      <c r="A20" s="4" t="s">
        <v>72</v>
      </c>
      <c r="B20" s="4">
        <v>98</v>
      </c>
      <c r="C20" s="4">
        <v>0</v>
      </c>
      <c r="D20" s="21">
        <f t="shared" si="0"/>
        <v>0</v>
      </c>
      <c r="E20" s="4">
        <v>0</v>
      </c>
      <c r="F20" s="21">
        <f t="shared" si="1"/>
        <v>0</v>
      </c>
      <c r="H20" s="4">
        <v>0</v>
      </c>
      <c r="I20" s="4">
        <v>0</v>
      </c>
      <c r="J20" s="21">
        <f t="shared" si="2"/>
        <v>0</v>
      </c>
      <c r="K20" s="21"/>
      <c r="L20" s="21"/>
    </row>
    <row r="21" spans="1:12" ht="15">
      <c r="A21" s="4" t="s">
        <v>72</v>
      </c>
      <c r="B21" s="4">
        <v>99</v>
      </c>
      <c r="C21" s="4">
        <v>972</v>
      </c>
      <c r="D21" s="21">
        <f t="shared" si="0"/>
        <v>0.22758136267852963</v>
      </c>
      <c r="E21" s="4">
        <v>24</v>
      </c>
      <c r="F21" s="21">
        <f t="shared" si="1"/>
        <v>0.1518987341772152</v>
      </c>
      <c r="H21" s="4">
        <v>996</v>
      </c>
      <c r="I21" s="4">
        <v>996</v>
      </c>
      <c r="J21" s="21">
        <f t="shared" si="2"/>
        <v>0.22488146308421766</v>
      </c>
      <c r="K21" s="21"/>
      <c r="L21" s="21"/>
    </row>
    <row r="22" spans="4:12" ht="15">
      <c r="D22" s="21"/>
      <c r="F22" s="21"/>
      <c r="J22" s="21"/>
      <c r="K22" s="21"/>
      <c r="L22" s="21"/>
    </row>
    <row r="23" spans="2:12" ht="15">
      <c r="B23" s="8" t="s">
        <v>42</v>
      </c>
      <c r="C23" s="4">
        <f>SUM(C9:C21)</f>
        <v>4271</v>
      </c>
      <c r="D23" s="21">
        <f>SUM(D9:D21)</f>
        <v>1</v>
      </c>
      <c r="E23" s="4">
        <f>SUM(E9:E21)</f>
        <v>158</v>
      </c>
      <c r="F23" s="21">
        <f t="shared" si="1"/>
        <v>1</v>
      </c>
      <c r="H23" s="4">
        <f>SUM(H9:H21)</f>
        <v>4429</v>
      </c>
      <c r="I23" s="4">
        <f>SUM(I10:I21)</f>
        <v>4429</v>
      </c>
      <c r="J23" s="21">
        <f t="shared" si="2"/>
        <v>1</v>
      </c>
      <c r="K23" s="21">
        <v>1</v>
      </c>
      <c r="L23" s="21"/>
    </row>
    <row r="24" spans="4:12" ht="15">
      <c r="D24" s="21"/>
      <c r="F24" s="21"/>
      <c r="J24" s="21"/>
      <c r="K24" s="21"/>
      <c r="L24" s="21"/>
    </row>
    <row r="25" spans="1:12" ht="15">
      <c r="A25" s="22" t="s">
        <v>76</v>
      </c>
      <c r="L25" s="21"/>
    </row>
    <row r="26" spans="3:12" ht="15">
      <c r="C26" s="5" t="s">
        <v>42</v>
      </c>
      <c r="D26" s="5"/>
      <c r="E26" s="5"/>
      <c r="F26" s="5"/>
      <c r="L26" s="21"/>
    </row>
    <row r="27" spans="1:12" ht="15">
      <c r="A27" s="4" t="s">
        <v>62</v>
      </c>
      <c r="B27" s="8">
        <v>0</v>
      </c>
      <c r="C27" s="4">
        <v>0</v>
      </c>
      <c r="D27" s="21">
        <f>C27/4749</f>
        <v>0</v>
      </c>
      <c r="F27" s="21"/>
      <c r="L27" s="21"/>
    </row>
    <row r="28" spans="1:12" ht="15">
      <c r="A28" s="4" t="s">
        <v>63</v>
      </c>
      <c r="B28" s="8" t="s">
        <v>78</v>
      </c>
      <c r="C28" s="4">
        <v>62</v>
      </c>
      <c r="D28" s="21">
        <f aca="true" t="shared" si="4" ref="D28:D41">C28/4749</f>
        <v>0.013055380080016846</v>
      </c>
      <c r="F28" s="21"/>
      <c r="I28" s="4">
        <v>62</v>
      </c>
      <c r="J28" s="21">
        <v>0.013055380080016846</v>
      </c>
      <c r="K28" s="21">
        <f>J28/0.955</f>
        <v>0.013670555057609264</v>
      </c>
      <c r="L28" s="21"/>
    </row>
    <row r="29" spans="1:12" ht="15">
      <c r="A29" s="4" t="s">
        <v>64</v>
      </c>
      <c r="B29" s="8">
        <v>10</v>
      </c>
      <c r="C29" s="4">
        <v>0</v>
      </c>
      <c r="D29" s="21">
        <f t="shared" si="4"/>
        <v>0</v>
      </c>
      <c r="F29" s="21"/>
      <c r="I29" s="4">
        <v>0</v>
      </c>
      <c r="J29" s="21">
        <v>0</v>
      </c>
      <c r="K29" s="21">
        <f aca="true" t="shared" si="5" ref="K29:K36">J29/0.955</f>
        <v>0</v>
      </c>
      <c r="L29" s="21"/>
    </row>
    <row r="30" spans="1:12" ht="15">
      <c r="A30" s="4" t="s">
        <v>65</v>
      </c>
      <c r="B30" s="8" t="s">
        <v>79</v>
      </c>
      <c r="C30" s="4">
        <v>138</v>
      </c>
      <c r="D30" s="21">
        <f t="shared" si="4"/>
        <v>0.029058749210360075</v>
      </c>
      <c r="F30" s="21"/>
      <c r="I30" s="4">
        <v>138</v>
      </c>
      <c r="J30" s="21">
        <v>0.029058749210360075</v>
      </c>
      <c r="K30" s="21">
        <f t="shared" si="5"/>
        <v>0.030428009644356102</v>
      </c>
      <c r="L30" s="21"/>
    </row>
    <row r="31" spans="1:12" ht="15">
      <c r="A31" s="4" t="s">
        <v>66</v>
      </c>
      <c r="B31" s="8" t="s">
        <v>0</v>
      </c>
      <c r="C31" s="4">
        <v>448</v>
      </c>
      <c r="D31" s="21">
        <f t="shared" si="4"/>
        <v>0.0943356496104443</v>
      </c>
      <c r="F31" s="21"/>
      <c r="I31" s="4">
        <v>448</v>
      </c>
      <c r="J31" s="21">
        <v>0.0943356496104443</v>
      </c>
      <c r="K31" s="21">
        <f t="shared" si="5"/>
        <v>0.09878078493240242</v>
      </c>
      <c r="L31" s="21"/>
    </row>
    <row r="32" spans="1:12" ht="15">
      <c r="A32" s="4" t="s">
        <v>67</v>
      </c>
      <c r="B32" s="8" t="s">
        <v>1</v>
      </c>
      <c r="C32" s="4">
        <v>898</v>
      </c>
      <c r="D32" s="21">
        <f t="shared" si="4"/>
        <v>0.18909244051379237</v>
      </c>
      <c r="F32" s="21"/>
      <c r="I32" s="4">
        <v>898</v>
      </c>
      <c r="J32" s="21">
        <v>0.18909244051379237</v>
      </c>
      <c r="K32" s="21">
        <f t="shared" si="5"/>
        <v>0.19800255551182447</v>
      </c>
      <c r="L32" s="21"/>
    </row>
    <row r="33" spans="1:12" ht="15">
      <c r="A33" s="4" t="s">
        <v>68</v>
      </c>
      <c r="B33" s="8" t="s">
        <v>2</v>
      </c>
      <c r="C33" s="4">
        <v>1238</v>
      </c>
      <c r="D33" s="21">
        <f t="shared" si="4"/>
        <v>0.26068646030743314</v>
      </c>
      <c r="F33" s="21"/>
      <c r="I33" s="4">
        <v>1238</v>
      </c>
      <c r="J33" s="21">
        <v>0.26068646030743314</v>
      </c>
      <c r="K33" s="21">
        <f t="shared" si="5"/>
        <v>0.2729701155051656</v>
      </c>
      <c r="L33" s="21"/>
    </row>
    <row r="34" spans="1:12" ht="15">
      <c r="A34" s="4" t="s">
        <v>69</v>
      </c>
      <c r="B34" s="8" t="s">
        <v>3</v>
      </c>
      <c r="C34" s="4">
        <v>572</v>
      </c>
      <c r="D34" s="21">
        <f t="shared" si="4"/>
        <v>0.12044640977047799</v>
      </c>
      <c r="F34" s="21"/>
      <c r="I34" s="4">
        <v>572</v>
      </c>
      <c r="J34" s="21">
        <v>0.12044640977047799</v>
      </c>
      <c r="K34" s="21">
        <f t="shared" si="5"/>
        <v>0.12612189504762095</v>
      </c>
      <c r="L34" s="21"/>
    </row>
    <row r="35" spans="1:12" ht="15">
      <c r="A35" s="4" t="s">
        <v>70</v>
      </c>
      <c r="B35" s="8" t="s">
        <v>4</v>
      </c>
      <c r="C35" s="4">
        <v>184</v>
      </c>
      <c r="D35" s="21">
        <f t="shared" si="4"/>
        <v>0.038744998947146767</v>
      </c>
      <c r="F35" s="21"/>
      <c r="I35" s="4">
        <v>184</v>
      </c>
      <c r="J35" s="21">
        <v>0.038744998947146767</v>
      </c>
      <c r="K35" s="21">
        <f t="shared" si="5"/>
        <v>0.04057067952580813</v>
      </c>
      <c r="L35" s="21"/>
    </row>
    <row r="36" spans="1:12" ht="15">
      <c r="A36" s="4" t="s">
        <v>71</v>
      </c>
      <c r="B36" s="8" t="s">
        <v>5</v>
      </c>
      <c r="C36" s="4">
        <v>992</v>
      </c>
      <c r="D36" s="21">
        <f t="shared" si="4"/>
        <v>0.20888608128026953</v>
      </c>
      <c r="F36" s="21"/>
      <c r="I36" s="4">
        <v>992</v>
      </c>
      <c r="J36" s="21">
        <v>0.20888608128026953</v>
      </c>
      <c r="K36" s="21">
        <f t="shared" si="5"/>
        <v>0.21872888092174822</v>
      </c>
      <c r="L36" s="21"/>
    </row>
    <row r="37" spans="1:12" ht="15">
      <c r="A37" s="4" t="s">
        <v>72</v>
      </c>
      <c r="B37" s="4">
        <v>97</v>
      </c>
      <c r="C37" s="4">
        <v>72</v>
      </c>
      <c r="D37" s="21">
        <f t="shared" si="4"/>
        <v>0.015161086544535692</v>
      </c>
      <c r="F37" s="21"/>
      <c r="I37" s="4">
        <v>72</v>
      </c>
      <c r="J37" s="21">
        <v>0.015161086544535692</v>
      </c>
      <c r="L37" s="21"/>
    </row>
    <row r="38" spans="1:12" ht="15">
      <c r="A38" s="4" t="s">
        <v>72</v>
      </c>
      <c r="B38" s="4">
        <v>98</v>
      </c>
      <c r="C38" s="4">
        <v>105</v>
      </c>
      <c r="D38" s="21">
        <f t="shared" si="4"/>
        <v>0.022109917877447885</v>
      </c>
      <c r="F38" s="21"/>
      <c r="I38" s="4">
        <v>105</v>
      </c>
      <c r="J38" s="21">
        <v>0.022109917877447885</v>
      </c>
      <c r="K38" s="21"/>
      <c r="L38" s="21"/>
    </row>
    <row r="39" spans="1:12" ht="15">
      <c r="A39" s="4" t="s">
        <v>72</v>
      </c>
      <c r="B39" s="4">
        <v>99</v>
      </c>
      <c r="C39" s="4">
        <v>40</v>
      </c>
      <c r="D39" s="21">
        <f t="shared" si="4"/>
        <v>0.008422825858075385</v>
      </c>
      <c r="F39" s="21"/>
      <c r="I39" s="4">
        <v>40</v>
      </c>
      <c r="J39" s="21">
        <v>0.008422825858075385</v>
      </c>
      <c r="K39" s="21"/>
      <c r="L39" s="21"/>
    </row>
    <row r="40" spans="4:12" ht="15">
      <c r="D40" s="21"/>
      <c r="F40" s="21"/>
      <c r="J40" s="21"/>
      <c r="K40" s="21"/>
      <c r="L40" s="21"/>
    </row>
    <row r="41" spans="2:12" ht="15">
      <c r="B41" s="8" t="s">
        <v>42</v>
      </c>
      <c r="C41" s="4">
        <v>4749</v>
      </c>
      <c r="D41" s="21">
        <f t="shared" si="4"/>
        <v>1</v>
      </c>
      <c r="F41" s="21"/>
      <c r="I41" s="4">
        <v>4749</v>
      </c>
      <c r="J41" s="21">
        <v>1</v>
      </c>
      <c r="K41" s="21">
        <f>SUM(K28:K36)</f>
        <v>0.9992734761465352</v>
      </c>
      <c r="L41" s="21"/>
    </row>
    <row r="42" spans="2:12" ht="15">
      <c r="B42" s="8"/>
      <c r="D42" s="21"/>
      <c r="F42" s="21"/>
      <c r="J42" s="21"/>
      <c r="K42" s="21"/>
      <c r="L42" s="21"/>
    </row>
    <row r="43" spans="1:12" ht="15">
      <c r="A43" s="4" t="s">
        <v>49</v>
      </c>
      <c r="B43" s="8"/>
      <c r="D43" s="21"/>
      <c r="F43" s="21"/>
      <c r="J43" s="21"/>
      <c r="K43" s="21"/>
      <c r="L43" s="21"/>
    </row>
    <row r="44" spans="4:12" ht="15">
      <c r="D44" s="21"/>
      <c r="F44" s="21"/>
      <c r="J44" s="21"/>
      <c r="K44" s="21"/>
      <c r="L44" s="21"/>
    </row>
    <row r="45" spans="1:12" ht="15">
      <c r="A45" s="22" t="s">
        <v>77</v>
      </c>
      <c r="L45" s="21"/>
    </row>
    <row r="46" spans="3:12" ht="15">
      <c r="C46" s="5" t="s">
        <v>42</v>
      </c>
      <c r="D46" s="5"/>
      <c r="E46" s="5"/>
      <c r="F46" s="5"/>
      <c r="L46" s="21"/>
    </row>
    <row r="47" spans="1:12" ht="15">
      <c r="A47" s="4" t="s">
        <v>62</v>
      </c>
      <c r="B47" s="8">
        <v>0</v>
      </c>
      <c r="C47" s="4">
        <v>0</v>
      </c>
      <c r="D47" s="21">
        <f>C47/6342</f>
        <v>0</v>
      </c>
      <c r="F47" s="21"/>
      <c r="L47" s="21"/>
    </row>
    <row r="48" spans="1:12" ht="15">
      <c r="A48" s="4" t="s">
        <v>63</v>
      </c>
      <c r="B48" s="8" t="s">
        <v>78</v>
      </c>
      <c r="C48" s="4">
        <v>58</v>
      </c>
      <c r="D48" s="21">
        <f aca="true" t="shared" si="6" ref="D48:D61">C48/6342</f>
        <v>0.00914538000630716</v>
      </c>
      <c r="F48" s="21"/>
      <c r="I48" s="4">
        <v>58</v>
      </c>
      <c r="J48" s="21">
        <f aca="true" t="shared" si="7" ref="J48:J61">I48/6342</f>
        <v>0.00914538000630716</v>
      </c>
      <c r="K48" s="21">
        <f>J48/0.697</f>
        <v>0.01312106170201888</v>
      </c>
      <c r="L48" s="21"/>
    </row>
    <row r="49" spans="1:12" ht="15">
      <c r="A49" s="4" t="s">
        <v>64</v>
      </c>
      <c r="B49" s="8">
        <v>10</v>
      </c>
      <c r="C49" s="4">
        <v>34</v>
      </c>
      <c r="D49" s="21">
        <f t="shared" si="6"/>
        <v>0.005361084831283507</v>
      </c>
      <c r="F49" s="21"/>
      <c r="I49" s="4">
        <v>34</v>
      </c>
      <c r="J49" s="21">
        <f t="shared" si="7"/>
        <v>0.005361084831283507</v>
      </c>
      <c r="K49" s="21">
        <f aca="true" t="shared" si="8" ref="K49:K56">J49/0.697</f>
        <v>0.007691656859804171</v>
      </c>
      <c r="L49" s="21"/>
    </row>
    <row r="50" spans="1:12" ht="15">
      <c r="A50" s="4" t="s">
        <v>65</v>
      </c>
      <c r="B50" s="8" t="s">
        <v>79</v>
      </c>
      <c r="C50" s="4">
        <v>119</v>
      </c>
      <c r="D50" s="21">
        <f t="shared" si="6"/>
        <v>0.018763796909492272</v>
      </c>
      <c r="F50" s="21"/>
      <c r="I50" s="4">
        <v>119</v>
      </c>
      <c r="J50" s="21">
        <f t="shared" si="7"/>
        <v>0.018763796909492272</v>
      </c>
      <c r="K50" s="21">
        <f t="shared" si="8"/>
        <v>0.026920799009314596</v>
      </c>
      <c r="L50" s="21"/>
    </row>
    <row r="51" spans="1:12" ht="15">
      <c r="A51" s="4" t="s">
        <v>66</v>
      </c>
      <c r="B51" s="8" t="s">
        <v>0</v>
      </c>
      <c r="C51" s="4">
        <v>1174</v>
      </c>
      <c r="D51" s="21">
        <f t="shared" si="6"/>
        <v>0.18511510564490696</v>
      </c>
      <c r="F51" s="21"/>
      <c r="I51" s="4">
        <v>1174</v>
      </c>
      <c r="J51" s="21">
        <f t="shared" si="7"/>
        <v>0.18511510564490696</v>
      </c>
      <c r="K51" s="21">
        <f t="shared" si="8"/>
        <v>0.26558838686500286</v>
      </c>
      <c r="L51" s="21"/>
    </row>
    <row r="52" spans="1:12" ht="15">
      <c r="A52" s="4" t="s">
        <v>67</v>
      </c>
      <c r="B52" s="8" t="s">
        <v>1</v>
      </c>
      <c r="C52" s="4">
        <v>839</v>
      </c>
      <c r="D52" s="21">
        <f t="shared" si="6"/>
        <v>0.13229265216020183</v>
      </c>
      <c r="F52" s="21"/>
      <c r="I52" s="4">
        <v>839</v>
      </c>
      <c r="J52" s="21">
        <f t="shared" si="7"/>
        <v>0.13229265216020183</v>
      </c>
      <c r="K52" s="21">
        <f t="shared" si="8"/>
        <v>0.18980294427575586</v>
      </c>
      <c r="L52" s="21"/>
    </row>
    <row r="53" spans="1:12" ht="15">
      <c r="A53" s="4" t="s">
        <v>68</v>
      </c>
      <c r="B53" s="8" t="s">
        <v>2</v>
      </c>
      <c r="C53" s="4">
        <v>1041</v>
      </c>
      <c r="D53" s="21">
        <f t="shared" si="6"/>
        <v>0.1641438032166509</v>
      </c>
      <c r="F53" s="21"/>
      <c r="I53" s="4">
        <v>1041</v>
      </c>
      <c r="J53" s="21">
        <f t="shared" si="7"/>
        <v>0.1641438032166509</v>
      </c>
      <c r="K53" s="21">
        <f t="shared" si="8"/>
        <v>0.235500435031063</v>
      </c>
      <c r="L53" s="21"/>
    </row>
    <row r="54" spans="1:12" ht="15">
      <c r="A54" s="4" t="s">
        <v>69</v>
      </c>
      <c r="B54" s="8" t="s">
        <v>3</v>
      </c>
      <c r="C54" s="4">
        <v>399</v>
      </c>
      <c r="D54" s="21">
        <f t="shared" si="6"/>
        <v>0.06291390728476821</v>
      </c>
      <c r="F54" s="21"/>
      <c r="I54" s="4">
        <v>399</v>
      </c>
      <c r="J54" s="21">
        <f t="shared" si="7"/>
        <v>0.06291390728476821</v>
      </c>
      <c r="K54" s="21">
        <f t="shared" si="8"/>
        <v>0.09026385550181953</v>
      </c>
      <c r="L54" s="21"/>
    </row>
    <row r="55" spans="1:12" ht="15">
      <c r="A55" s="4" t="s">
        <v>70</v>
      </c>
      <c r="B55" s="8" t="s">
        <v>4</v>
      </c>
      <c r="C55" s="4">
        <v>114</v>
      </c>
      <c r="D55" s="21">
        <f t="shared" si="6"/>
        <v>0.017975402081362345</v>
      </c>
      <c r="F55" s="21"/>
      <c r="I55" s="4">
        <v>114</v>
      </c>
      <c r="J55" s="21">
        <f t="shared" si="7"/>
        <v>0.017975402081362345</v>
      </c>
      <c r="K55" s="21">
        <f t="shared" si="8"/>
        <v>0.025789673000519864</v>
      </c>
      <c r="L55" s="21"/>
    </row>
    <row r="56" spans="1:12" ht="15">
      <c r="A56" s="4" t="s">
        <v>71</v>
      </c>
      <c r="B56" s="8" t="s">
        <v>5</v>
      </c>
      <c r="C56" s="4">
        <v>644</v>
      </c>
      <c r="D56" s="21">
        <f t="shared" si="6"/>
        <v>0.10154525386313466</v>
      </c>
      <c r="F56" s="21"/>
      <c r="I56" s="4">
        <v>644</v>
      </c>
      <c r="J56" s="21">
        <f t="shared" si="7"/>
        <v>0.10154525386313466</v>
      </c>
      <c r="K56" s="21">
        <f t="shared" si="8"/>
        <v>0.14568902993276137</v>
      </c>
      <c r="L56" s="21"/>
    </row>
    <row r="57" spans="1:12" ht="15">
      <c r="A57" s="4" t="s">
        <v>72</v>
      </c>
      <c r="B57" s="4">
        <v>97</v>
      </c>
      <c r="C57" s="4">
        <v>226</v>
      </c>
      <c r="D57" s="21">
        <f t="shared" si="6"/>
        <v>0.035635446231472724</v>
      </c>
      <c r="F57" s="21"/>
      <c r="I57" s="4">
        <v>226</v>
      </c>
      <c r="J57" s="21">
        <f t="shared" si="7"/>
        <v>0.035635446231472724</v>
      </c>
      <c r="K57" s="21"/>
      <c r="L57" s="21"/>
    </row>
    <row r="58" spans="1:12" ht="15">
      <c r="A58" s="4" t="s">
        <v>72</v>
      </c>
      <c r="B58" s="4">
        <v>98</v>
      </c>
      <c r="C58" s="4">
        <v>266</v>
      </c>
      <c r="D58" s="21">
        <f t="shared" si="6"/>
        <v>0.04194260485651214</v>
      </c>
      <c r="F58" s="21"/>
      <c r="I58" s="4">
        <v>266</v>
      </c>
      <c r="J58" s="21">
        <f t="shared" si="7"/>
        <v>0.04194260485651214</v>
      </c>
      <c r="K58" s="21"/>
      <c r="L58" s="21"/>
    </row>
    <row r="59" spans="1:12" ht="15">
      <c r="A59" s="4" t="s">
        <v>72</v>
      </c>
      <c r="B59" s="4">
        <v>99</v>
      </c>
      <c r="C59" s="4">
        <v>1428</v>
      </c>
      <c r="D59" s="21">
        <f t="shared" si="6"/>
        <v>0.2251655629139073</v>
      </c>
      <c r="F59" s="21"/>
      <c r="I59" s="4">
        <v>1428</v>
      </c>
      <c r="J59" s="21">
        <f t="shared" si="7"/>
        <v>0.2251655629139073</v>
      </c>
      <c r="K59" s="21"/>
      <c r="L59" s="21"/>
    </row>
    <row r="60" spans="4:12" ht="15">
      <c r="D60" s="21"/>
      <c r="F60" s="21"/>
      <c r="J60" s="21"/>
      <c r="K60" s="21"/>
      <c r="L60" s="21"/>
    </row>
    <row r="61" spans="2:12" ht="15">
      <c r="B61" s="8" t="s">
        <v>42</v>
      </c>
      <c r="C61" s="4">
        <f>SUM(C47:C60)</f>
        <v>6342</v>
      </c>
      <c r="D61" s="21">
        <f t="shared" si="6"/>
        <v>1</v>
      </c>
      <c r="F61" s="21"/>
      <c r="I61" s="4">
        <f>SUM(I47:I60)</f>
        <v>6342</v>
      </c>
      <c r="J61" s="21">
        <f t="shared" si="7"/>
        <v>1</v>
      </c>
      <c r="K61" s="21">
        <v>1</v>
      </c>
      <c r="L61" s="21"/>
    </row>
    <row r="63" spans="1:4" ht="15">
      <c r="A63" s="4" t="s">
        <v>49</v>
      </c>
      <c r="B63" s="8"/>
      <c r="D63" s="2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Williamson</dc:creator>
  <cp:keywords/>
  <dc:description/>
  <cp:lastModifiedBy>Peter Lindert</cp:lastModifiedBy>
  <cp:lastPrinted>2010-03-01T16:07:52Z</cp:lastPrinted>
  <dcterms:created xsi:type="dcterms:W3CDTF">2010-02-28T15:37:43Z</dcterms:created>
  <dcterms:modified xsi:type="dcterms:W3CDTF">2013-01-08T17:41:17Z</dcterms:modified>
  <cp:category/>
  <cp:version/>
  <cp:contentType/>
  <cp:contentStatus/>
</cp:coreProperties>
</file>