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2000" windowHeight="12400" firstSheet="4" activeTab="5"/>
  </bookViews>
  <sheets>
    <sheet name="Notes" sheetId="1" r:id="rId1"/>
    <sheet name="Agricultural Prices" sheetId="2" r:id="rId2"/>
    <sheet name="Industrial Prices" sheetId="3" r:id="rId3"/>
    <sheet name="Commercial Prices" sheetId="4" r:id="rId4"/>
    <sheet name="Wages" sheetId="5" r:id="rId5"/>
    <sheet name="Silver Conversion" sheetId="6" r:id="rId6"/>
    <sheet name="Sheet3" sheetId="7" state="hidden" r:id="rId7"/>
  </sheets>
  <definedNames/>
  <calcPr fullCalcOnLoad="1"/>
</workbook>
</file>

<file path=xl/sharedStrings.xml><?xml version="1.0" encoding="utf-8"?>
<sst xmlns="http://schemas.openxmlformats.org/spreadsheetml/2006/main" count="653" uniqueCount="209">
  <si>
    <t>sister of 240 pounds =112,837.44 grams</t>
  </si>
  <si>
    <t>ame of 48 gelten of Lier =68,160 liters</t>
  </si>
  <si>
    <t>stone of eight pounds =c. 3,752.194 grams</t>
  </si>
  <si>
    <t xml:space="preserve"> sister of four viertel or maten =398.136 liters</t>
  </si>
  <si>
    <t>per viertel of Lier =100.804 l</t>
  </si>
  <si>
    <t>per vaert of Antwerp=648.392 l</t>
  </si>
  <si>
    <t>(begins in 1417)</t>
  </si>
  <si>
    <t>(begins in 1423)</t>
  </si>
  <si>
    <t>Source:</t>
  </si>
  <si>
    <r>
      <t xml:space="preserve">Herman van der Wee. 1963. </t>
    </r>
    <r>
      <rPr>
        <i/>
        <sz val="12"/>
        <rFont val="Times New Roman"/>
        <family val="0"/>
      </rPr>
      <t xml:space="preserve">The Growth of the Antwerp Market and the European Economy, </t>
    </r>
    <r>
      <rPr>
        <sz val="12"/>
        <rFont val="Times New Roman"/>
        <family val="0"/>
      </rPr>
      <t>The Hague: Nijhoff.</t>
    </r>
  </si>
  <si>
    <t>viertel</t>
  </si>
  <si>
    <t>Lime</t>
  </si>
  <si>
    <t>vaert</t>
  </si>
  <si>
    <t>Lime of Dordrecht</t>
  </si>
  <si>
    <t>Woolen cloth</t>
  </si>
  <si>
    <t>ell</t>
  </si>
  <si>
    <t>Malines</t>
  </si>
  <si>
    <t>Linen sail-cloth (for mills)</t>
  </si>
  <si>
    <t>Industrial Prices</t>
  </si>
  <si>
    <t>Belgium Prices</t>
  </si>
  <si>
    <t>liters</t>
  </si>
  <si>
    <t>kilogram</t>
  </si>
  <si>
    <t>liter</t>
  </si>
  <si>
    <t>unit</t>
  </si>
  <si>
    <t>meter</t>
  </si>
  <si>
    <t xml:space="preserve">hundred pounds of Malines =469.247 g/lb </t>
  </si>
  <si>
    <t>Monetary Conversions to silver</t>
  </si>
  <si>
    <t>File preparers:David Jacks, 2001 &amp; Leticia Arroyo Abad, 2005</t>
  </si>
  <si>
    <t>Antwerp Town Archives</t>
  </si>
  <si>
    <t>Archives of the Church of Our Lady, Antwerp</t>
  </si>
  <si>
    <t>Archives of St. James' Church, Antwerp</t>
  </si>
  <si>
    <t>Archives of the Plantin-Moretus Museum in Antwerp</t>
  </si>
  <si>
    <t>Archives of the Commission for Poor Relief in Antwerp</t>
  </si>
  <si>
    <t xml:space="preserve"> viertel of Antwerp=79.627 liters; for wheat and barley</t>
  </si>
  <si>
    <t>viertel of Antwerp=92.285 liters; for oats</t>
  </si>
  <si>
    <t>Agricultural Prices</t>
  </si>
  <si>
    <t>Commercial Prices</t>
  </si>
  <si>
    <t>Prices during Lent; herring in barrels (833 herrings): wet, salt herring; stroo of red herring (500 herrings): dry, smoked</t>
  </si>
  <si>
    <t>Antwerp &amp; Malines</t>
  </si>
  <si>
    <t>Herring</t>
  </si>
  <si>
    <t>Stroo of Flemish red herring</t>
  </si>
  <si>
    <t xml:space="preserve">Malines &amp;  Brussels </t>
  </si>
  <si>
    <t>Chronological unit: harvest year 1366=August 1, 1366-July 31, 1367; institutional buyers</t>
  </si>
  <si>
    <t>Prices during Advent and Lent</t>
  </si>
  <si>
    <t>Unweighted average of prices in Brussels, Lier, Antwerp, and Malines in autumn</t>
  </si>
  <si>
    <t>Good quality for illumination</t>
  </si>
  <si>
    <t>Price on the wharf, including cost of unloading but not transportation</t>
  </si>
  <si>
    <t>Unweighted average of prices between Aug. and Nov.</t>
  </si>
  <si>
    <t>Price on the wharf during summer months</t>
  </si>
  <si>
    <t>Per thousand bricks</t>
  </si>
  <si>
    <t>Average of prices on wharves during summer months</t>
  </si>
  <si>
    <t>See also the historical series for Belgium and the Netherlands on iisg.nl/hpw</t>
  </si>
  <si>
    <t>Ground</t>
  </si>
  <si>
    <t>Cloves</t>
  </si>
  <si>
    <t>Saffron</t>
  </si>
  <si>
    <t>All per pound of Antwerp=470.156 grams; for spices</t>
  </si>
  <si>
    <t>pound</t>
  </si>
  <si>
    <t>Rhine-wine in Lier, 1378-1600</t>
  </si>
  <si>
    <t>Inclusive of excises and impositions</t>
  </si>
  <si>
    <t>Average prices around Easter for young red Rhine-wine of good quality</t>
  </si>
  <si>
    <t>gelte of Lier=2.84 liter; for wine</t>
  </si>
  <si>
    <t>Wine</t>
  </si>
  <si>
    <t>gelte of Lier</t>
  </si>
  <si>
    <t>Silver Conversion</t>
  </si>
  <si>
    <t>sister of four viertel or maten =398.136 l</t>
  </si>
  <si>
    <t>ell of Antwerp =0.695 meters</t>
  </si>
  <si>
    <t>ell of Malines =.689 m</t>
  </si>
  <si>
    <t>Commodity:</t>
  </si>
  <si>
    <t>Location:</t>
  </si>
  <si>
    <t>Physical Unit:</t>
  </si>
  <si>
    <t>Monetary Unit:</t>
  </si>
  <si>
    <t>Provincial Archives, Antwerp</t>
  </si>
  <si>
    <t>State Archives, Antwerp</t>
  </si>
  <si>
    <t>Lier Tow Archives</t>
  </si>
  <si>
    <t>annual, years missing</t>
  </si>
  <si>
    <t>mudde of Brussels of six sister =292.548 liters</t>
  </si>
  <si>
    <t>stone of six Antwerp ponds =2,820.936 grams</t>
  </si>
  <si>
    <t>ame of 48 gelten of Lier</t>
  </si>
  <si>
    <t>Lier</t>
  </si>
  <si>
    <t>Rape-seed oil</t>
  </si>
  <si>
    <t xml:space="preserve">stone of eight pounds </t>
  </si>
  <si>
    <t>Bravant</t>
  </si>
  <si>
    <t>Tallow candles</t>
  </si>
  <si>
    <t xml:space="preserve">sister of four viertel or maten </t>
  </si>
  <si>
    <t>Antwerp</t>
  </si>
  <si>
    <t xml:space="preserve">Charcoal (of oak) </t>
  </si>
  <si>
    <t>Bricks</t>
  </si>
  <si>
    <t>Bravant groat</t>
  </si>
  <si>
    <t>Grams of silver</t>
  </si>
  <si>
    <t>Silver grams</t>
  </si>
  <si>
    <t>Belgium Wages</t>
  </si>
  <si>
    <t>Masons</t>
  </si>
  <si>
    <t>daily</t>
  </si>
  <si>
    <t>Carpenters</t>
  </si>
  <si>
    <t>Mason's laborers</t>
  </si>
  <si>
    <t>Lier &amp; Brussels</t>
  </si>
  <si>
    <t>Notes on Belgium 1366-1603</t>
  </si>
  <si>
    <t>Average prices between October and November</t>
  </si>
  <si>
    <t xml:space="preserve">   Spring prices; prices at delivery in woods (no transport costs)</t>
  </si>
  <si>
    <t>Chronological unit: harvest year; for example,  1366=August 1, 1366-July 31, 1367.  Institutional buyers</t>
  </si>
  <si>
    <t>October -November averages for the year</t>
  </si>
  <si>
    <t>Beginning of October of the given year</t>
  </si>
  <si>
    <t>Meat (salt beef)</t>
  </si>
  <si>
    <t>hundred pounds</t>
  </si>
  <si>
    <t>Agricultural prices</t>
  </si>
  <si>
    <t>Rye</t>
  </si>
  <si>
    <t>Institutional buyers</t>
  </si>
  <si>
    <t>Prices are averages of two prices at 12/24 and 6/24 (with harvest year corresponding to calendar year of June measure)</t>
  </si>
  <si>
    <t>Herentals</t>
  </si>
  <si>
    <t>Yearly averages</t>
  </si>
  <si>
    <t>Institutional prices</t>
  </si>
  <si>
    <t>Wheat</t>
  </si>
  <si>
    <t>Barley</t>
  </si>
  <si>
    <t>Oats</t>
  </si>
  <si>
    <t>Average for Dec-March (year given by calendar year for December)</t>
  </si>
  <si>
    <t>viertel of Malines =86.499 liters; for peas</t>
  </si>
  <si>
    <t>Peas</t>
  </si>
  <si>
    <t>Malinas</t>
  </si>
  <si>
    <t>All prices in Brabant groats (1 pound=20schellingen=240 denieren (groten)=5760 miten)</t>
  </si>
  <si>
    <t>For linen sail-cloth (for mills):</t>
  </si>
  <si>
    <t>For woolen cloth:</t>
  </si>
  <si>
    <t>For lime:</t>
  </si>
  <si>
    <t>For bricks:</t>
  </si>
  <si>
    <t>For charcoal (of oak):</t>
  </si>
  <si>
    <t>For tallow candles:</t>
  </si>
  <si>
    <t>For flax: medium quality</t>
  </si>
  <si>
    <t>Average price for September-October of each calendar year</t>
  </si>
  <si>
    <t>For hops:</t>
  </si>
  <si>
    <t>Average around slaughtering time (November)</t>
  </si>
  <si>
    <r>
      <t>Local</t>
    </r>
    <r>
      <rPr>
        <b/>
        <sz val="12"/>
        <rFont val="Times New Roman"/>
        <family val="1"/>
      </rPr>
      <t xml:space="preserve"> Physical &amp; </t>
    </r>
    <r>
      <rPr>
        <b/>
        <u val="single"/>
        <sz val="12"/>
        <rFont val="Times New Roman"/>
        <family val="0"/>
      </rPr>
      <t>Local</t>
    </r>
    <r>
      <rPr>
        <b/>
        <sz val="12"/>
        <rFont val="Times New Roman"/>
        <family val="1"/>
      </rPr>
      <t xml:space="preserve"> Monetary Units</t>
    </r>
  </si>
  <si>
    <r>
      <t xml:space="preserve">Metric </t>
    </r>
    <r>
      <rPr>
        <b/>
        <sz val="12"/>
        <rFont val="Times New Roman"/>
        <family val="1"/>
      </rPr>
      <t xml:space="preserve">physical units &amp; </t>
    </r>
    <r>
      <rPr>
        <b/>
        <u val="single"/>
        <sz val="12"/>
        <rFont val="Times New Roman"/>
        <family val="0"/>
      </rPr>
      <t xml:space="preserve">Local </t>
    </r>
    <r>
      <rPr>
        <b/>
        <sz val="12"/>
        <rFont val="Times New Roman"/>
        <family val="1"/>
      </rPr>
      <t>monetary units</t>
    </r>
  </si>
  <si>
    <r>
      <t>Metric</t>
    </r>
    <r>
      <rPr>
        <b/>
        <sz val="12"/>
        <rFont val="Times New Roman"/>
        <family val="1"/>
      </rPr>
      <t xml:space="preserve"> Physical Units &amp; Silver</t>
    </r>
  </si>
  <si>
    <r>
      <t>Metric</t>
    </r>
    <r>
      <rPr>
        <b/>
        <sz val="12"/>
        <rFont val="Times New Roman"/>
        <family val="1"/>
      </rPr>
      <t xml:space="preserve"> Physical &amp; </t>
    </r>
    <r>
      <rPr>
        <b/>
        <u val="single"/>
        <sz val="12"/>
        <rFont val="Times New Roman"/>
        <family val="0"/>
      </rPr>
      <t>Local</t>
    </r>
    <r>
      <rPr>
        <b/>
        <sz val="12"/>
        <rFont val="Times New Roman"/>
        <family val="1"/>
      </rPr>
      <t xml:space="preserve"> Monetary Units</t>
    </r>
  </si>
  <si>
    <t>slice of 100 Antwerp lbs</t>
  </si>
  <si>
    <t>Gray woolem cloth from Weert and Maaseik, popular quality for outer clothing</t>
  </si>
  <si>
    <t>Woolen cloth in Antwerp, 1415-1600</t>
  </si>
  <si>
    <t>Last revision date:</t>
  </si>
  <si>
    <t>Types of transactions:</t>
  </si>
  <si>
    <t>Underlying frequency:</t>
  </si>
  <si>
    <t>Conversions:</t>
  </si>
  <si>
    <t>Physical Conversions to metric system</t>
  </si>
  <si>
    <t>kilograms</t>
  </si>
  <si>
    <t>Average price in September -November</t>
  </si>
  <si>
    <t>same source as above.  See worksheet "Silver Conversions."</t>
  </si>
  <si>
    <t>For spices in Antwerp:</t>
  </si>
  <si>
    <t>For wax in Antwerp:</t>
  </si>
  <si>
    <t>For salt in Malines and Antwerp</t>
  </si>
  <si>
    <t>For herring in Brabant:</t>
  </si>
  <si>
    <t>Commercial prices</t>
  </si>
  <si>
    <t>For cheese (Flemish) in Antwerp:</t>
  </si>
  <si>
    <t>For butter in Brussels:</t>
  </si>
  <si>
    <t>For eggs in Brussels</t>
  </si>
  <si>
    <t>For peas (dried) in Malines:</t>
  </si>
  <si>
    <t>For oats (brewer's) in Antwerp:</t>
  </si>
  <si>
    <t>For barley (brewer's) in Antwerp</t>
  </si>
  <si>
    <t>For wheat in Lier:</t>
  </si>
  <si>
    <t>For rye in Mol</t>
  </si>
  <si>
    <t>For meat (salt beef):</t>
  </si>
  <si>
    <t>For  rye:</t>
  </si>
  <si>
    <t>Notes:</t>
  </si>
  <si>
    <r>
      <t>Metric</t>
    </r>
    <r>
      <rPr>
        <b/>
        <sz val="12"/>
        <rFont val="Times New Roman"/>
        <family val="1"/>
      </rPr>
      <t xml:space="preserve"> Physical Units &amp; Silver, continued</t>
    </r>
  </si>
  <si>
    <r>
      <t xml:space="preserve"> &lt;- Metric</t>
    </r>
    <r>
      <rPr>
        <b/>
        <sz val="12"/>
        <rFont val="Times New Roman"/>
        <family val="1"/>
      </rPr>
      <t xml:space="preserve"> Physical Units &amp; Silver, continued -&gt;</t>
    </r>
  </si>
  <si>
    <t>(Metric &amp; silver: columns AD ff -&gt;)</t>
  </si>
  <si>
    <t>Zeeland salt: coarse salt used for salting of meat and butter; French-Iberian salt: finer</t>
  </si>
  <si>
    <t>Zeeland salt per</t>
  </si>
  <si>
    <t>French-Iberian salt per</t>
  </si>
  <si>
    <t>barrel/vat=66.025 liter; for salt</t>
  </si>
  <si>
    <t>barrel</t>
  </si>
  <si>
    <t>Average price during summer and fall</t>
  </si>
  <si>
    <t>Northern European wax for the churches</t>
  </si>
  <si>
    <t>Wax</t>
  </si>
  <si>
    <t>Per slice of one hundred Antwerp lbs.=47,015.6 grams</t>
  </si>
  <si>
    <t>Average prices in October</t>
  </si>
  <si>
    <t>Short pepper, white ginger, short cinnamon, a series of loaf and ground sugar, saffron of Oort, best quality coarse cloves</t>
  </si>
  <si>
    <t>Pepper</t>
  </si>
  <si>
    <t>Ginger</t>
  </si>
  <si>
    <t>Cinnamon</t>
  </si>
  <si>
    <t>Loaf sugar</t>
  </si>
  <si>
    <t>French-Iberian salt</t>
  </si>
  <si>
    <t>per liter</t>
  </si>
  <si>
    <r>
      <t>Local</t>
    </r>
    <r>
      <rPr>
        <b/>
        <sz val="12"/>
        <rFont val="Times New Roman"/>
        <family val="1"/>
      </rPr>
      <t xml:space="preserve"> Monetary Units</t>
    </r>
  </si>
  <si>
    <r>
      <t>Silver</t>
    </r>
    <r>
      <rPr>
        <b/>
        <sz val="12"/>
        <rFont val="Times New Roman"/>
        <family val="1"/>
      </rPr>
      <t xml:space="preserve"> grams</t>
    </r>
  </si>
  <si>
    <t>Average of May 1-April 30 prices (year that of calendar year for May)</t>
  </si>
  <si>
    <t>Eggs</t>
  </si>
  <si>
    <t>per hundred</t>
  </si>
  <si>
    <t>Butter</t>
  </si>
  <si>
    <t>100 Brussels' pounds =467.67 grams per pound; for butter</t>
  </si>
  <si>
    <t>100 Brussels' pounds</t>
  </si>
  <si>
    <t>Young white pressed cheese of low quality</t>
  </si>
  <si>
    <t>wage of 165 Antwerp pounds =470.156 g/lb</t>
  </si>
  <si>
    <t>wage of 165 Antwerp pounds</t>
  </si>
  <si>
    <t>Cheese</t>
  </si>
  <si>
    <t>per viertel of Antwerp =79.627 liters</t>
  </si>
  <si>
    <t>viertel of Herentals=84.164 liters</t>
  </si>
  <si>
    <t>Leticia Arroyo Abad, 2005</t>
  </si>
  <si>
    <t>David Jacks, 2001</t>
  </si>
  <si>
    <t>mudde of Brussels of six sister</t>
  </si>
  <si>
    <t>Flax</t>
  </si>
  <si>
    <t xml:space="preserve">stone of six Antwerp ponds </t>
  </si>
  <si>
    <t>Hops</t>
  </si>
  <si>
    <t>Brabant groats</t>
  </si>
  <si>
    <t xml:space="preserve">Firewood per </t>
  </si>
  <si>
    <t>1000 faggots</t>
  </si>
  <si>
    <t>For firewood:</t>
  </si>
  <si>
    <t>sister of 240 pounds</t>
  </si>
  <si>
    <t>Lier &amp; Malines</t>
  </si>
  <si>
    <t>Brussels</t>
  </si>
  <si>
    <t>Bark</t>
  </si>
  <si>
    <t>For rape seed oil: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</si>
</sst>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000"/>
    <numFmt numFmtId="167" formatCode="0.000"/>
    <numFmt numFmtId="168" formatCode="\(0\)"/>
    <numFmt numFmtId="169" formatCode="0.0"/>
    <numFmt numFmtId="170" formatCode="dd\-mmm\-yy"/>
    <numFmt numFmtId="171" formatCode="[$-409]dddd\,\ mmmm\ dd\,\ yyyy"/>
    <numFmt numFmtId="172" formatCode="[$-409]d\-mmm\-yy;@"/>
    <numFmt numFmtId="173" formatCode="0.00000"/>
    <numFmt numFmtId="174" formatCode="0.00000000"/>
    <numFmt numFmtId="175" formatCode="0.0000000"/>
    <numFmt numFmtId="176" formatCode="0.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u val="single"/>
      <sz val="12"/>
      <name val="Times New Roman"/>
      <family val="0"/>
    </font>
    <font>
      <sz val="12"/>
      <name val="Times New Roman"/>
      <family val="0"/>
    </font>
    <font>
      <u val="single"/>
      <sz val="12"/>
      <name val="Times New Roman"/>
      <family val="0"/>
    </font>
    <font>
      <i/>
      <sz val="12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164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172" fontId="6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6" fillId="0" borderId="0" xfId="0" applyFont="1" applyAlignment="1">
      <alignment/>
    </xf>
    <xf numFmtId="2" fontId="6" fillId="0" borderId="0" xfId="21" applyNumberFormat="1" applyFont="1" applyAlignment="1">
      <alignment horizontal="center"/>
      <protection/>
    </xf>
    <xf numFmtId="164" fontId="7" fillId="0" borderId="0" xfId="22" applyFont="1" applyBorder="1">
      <alignment/>
      <protection/>
    </xf>
    <xf numFmtId="164" fontId="6" fillId="0" borderId="0" xfId="22" applyFont="1">
      <alignment/>
      <protection/>
    </xf>
    <xf numFmtId="164" fontId="7" fillId="0" borderId="0" xfId="22" applyFont="1">
      <alignment/>
      <protection/>
    </xf>
    <xf numFmtId="164" fontId="6" fillId="0" borderId="0" xfId="22" applyFont="1" applyAlignment="1">
      <alignment horizontal="left"/>
      <protection/>
    </xf>
    <xf numFmtId="0" fontId="6" fillId="0" borderId="0" xfId="21" applyFont="1" applyAlignment="1">
      <alignment vertical="justify"/>
      <protection/>
    </xf>
    <xf numFmtId="0" fontId="8" fillId="0" borderId="0" xfId="21" applyFont="1">
      <alignment/>
      <protection/>
    </xf>
    <xf numFmtId="164" fontId="8" fillId="0" borderId="0" xfId="22" applyFont="1" applyFill="1" applyAlignment="1">
      <alignment horizontal="left"/>
      <protection/>
    </xf>
    <xf numFmtId="164" fontId="6" fillId="0" borderId="0" xfId="22" applyFont="1" applyAlignment="1">
      <alignment horizontal="center"/>
      <protection/>
    </xf>
    <xf numFmtId="49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21" applyFont="1" applyAlignment="1">
      <alignment horizontal="left" indent="1"/>
      <protection/>
    </xf>
    <xf numFmtId="164" fontId="6" fillId="0" borderId="0" xfId="22" applyFont="1" applyAlignment="1">
      <alignment horizontal="left" indent="2"/>
      <protection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3"/>
    </xf>
    <xf numFmtId="0" fontId="6" fillId="0" borderId="0" xfId="21" applyFont="1" applyAlignment="1">
      <alignment horizontal="left" indent="2"/>
      <protection/>
    </xf>
    <xf numFmtId="0" fontId="6" fillId="0" borderId="0" xfId="0" applyFont="1" applyAlignment="1">
      <alignment horizontal="left" indent="4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9" fontId="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right"/>
    </xf>
    <xf numFmtId="169" fontId="6" fillId="0" borderId="4" xfId="0" applyNumberFormat="1" applyFont="1" applyBorder="1" applyAlignment="1">
      <alignment/>
    </xf>
    <xf numFmtId="169" fontId="6" fillId="0" borderId="2" xfId="0" applyNumberFormat="1" applyFont="1" applyBorder="1" applyAlignment="1">
      <alignment/>
    </xf>
    <xf numFmtId="169" fontId="6" fillId="0" borderId="0" xfId="0" applyNumberFormat="1" applyFont="1" applyFill="1" applyAlignment="1">
      <alignment/>
    </xf>
    <xf numFmtId="16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6" fillId="0" borderId="4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enos Aires P's &amp; rents m" xfId="21"/>
    <cellStyle name="Normal_Chile_1600-183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6"/>
  <sheetViews>
    <sheetView workbookViewId="0" topLeftCell="A1">
      <selection activeCell="C10" sqref="C10"/>
    </sheetView>
  </sheetViews>
  <sheetFormatPr defaultColWidth="11.421875" defaultRowHeight="12.75"/>
  <cols>
    <col min="1" max="1" width="28.140625" style="2" customWidth="1"/>
    <col min="2" max="2" width="21.140625" style="2" customWidth="1"/>
    <col min="3" max="3" width="30.140625" style="2" customWidth="1"/>
    <col min="4" max="4" width="22.421875" style="2" customWidth="1"/>
    <col min="5" max="5" width="10.00390625" style="2" bestFit="1" customWidth="1"/>
    <col min="6" max="16384" width="9.421875" style="2" customWidth="1"/>
  </cols>
  <sheetData>
    <row r="1" ht="15">
      <c r="A1" s="1" t="s">
        <v>96</v>
      </c>
    </row>
    <row r="2" ht="15">
      <c r="A2" s="2" t="s">
        <v>27</v>
      </c>
    </row>
    <row r="3" spans="1:3" ht="15">
      <c r="A3" s="2" t="s">
        <v>136</v>
      </c>
      <c r="C3" s="3">
        <v>38562</v>
      </c>
    </row>
    <row r="5" ht="15">
      <c r="A5" s="4" t="s">
        <v>8</v>
      </c>
    </row>
    <row r="6" ht="15">
      <c r="A6" s="5" t="s">
        <v>9</v>
      </c>
    </row>
    <row r="7" ht="15">
      <c r="A7" s="5" t="s">
        <v>51</v>
      </c>
    </row>
    <row r="8" spans="2:9" ht="15">
      <c r="B8" s="6"/>
      <c r="C8" s="6"/>
      <c r="D8" s="6"/>
      <c r="E8" s="6"/>
      <c r="F8" s="6"/>
      <c r="G8" s="6"/>
      <c r="H8" s="6"/>
      <c r="I8" s="6"/>
    </row>
    <row r="9" ht="15">
      <c r="A9" s="4" t="s">
        <v>137</v>
      </c>
    </row>
    <row r="10" ht="15">
      <c r="A10" s="2" t="s">
        <v>28</v>
      </c>
    </row>
    <row r="11" spans="1:13" ht="15">
      <c r="A11" s="2" t="s">
        <v>29</v>
      </c>
      <c r="I11" s="7"/>
      <c r="J11" s="8"/>
      <c r="K11" s="8"/>
      <c r="L11" s="8"/>
      <c r="M11" s="8"/>
    </row>
    <row r="12" spans="1:13" ht="15">
      <c r="A12" s="2" t="s">
        <v>30</v>
      </c>
      <c r="I12" s="7"/>
      <c r="J12" s="8"/>
      <c r="K12" s="8"/>
      <c r="L12" s="8"/>
      <c r="M12" s="8"/>
    </row>
    <row r="13" spans="1:13" ht="15">
      <c r="A13" s="2" t="s">
        <v>31</v>
      </c>
      <c r="I13" s="7"/>
      <c r="J13" s="8"/>
      <c r="K13" s="8"/>
      <c r="L13" s="8"/>
      <c r="M13" s="8"/>
    </row>
    <row r="14" spans="1:13" ht="15">
      <c r="A14" s="2" t="s">
        <v>32</v>
      </c>
      <c r="I14" s="7"/>
      <c r="J14" s="8"/>
      <c r="K14" s="8"/>
      <c r="L14" s="8"/>
      <c r="M14" s="8"/>
    </row>
    <row r="15" spans="1:13" ht="15">
      <c r="A15" s="2" t="s">
        <v>71</v>
      </c>
      <c r="I15" s="7"/>
      <c r="J15" s="8"/>
      <c r="K15" s="8"/>
      <c r="L15" s="8"/>
      <c r="M15" s="8"/>
    </row>
    <row r="16" spans="1:13" ht="15">
      <c r="A16" s="2" t="s">
        <v>72</v>
      </c>
      <c r="I16" s="7"/>
      <c r="J16" s="8"/>
      <c r="K16" s="8"/>
      <c r="L16" s="8"/>
      <c r="M16" s="8"/>
    </row>
    <row r="17" spans="1:13" ht="15">
      <c r="A17" s="2" t="s">
        <v>73</v>
      </c>
      <c r="I17" s="7"/>
      <c r="J17" s="8"/>
      <c r="K17" s="8"/>
      <c r="L17" s="8"/>
      <c r="M17" s="8"/>
    </row>
    <row r="18" spans="9:13" ht="15">
      <c r="I18" s="7"/>
      <c r="J18" s="8"/>
      <c r="K18" s="8"/>
      <c r="L18" s="8"/>
      <c r="M18" s="8"/>
    </row>
    <row r="19" spans="1:13" ht="15">
      <c r="A19" s="4" t="s">
        <v>138</v>
      </c>
      <c r="I19" s="8"/>
      <c r="J19" s="8"/>
      <c r="K19" s="8"/>
      <c r="L19" s="8"/>
      <c r="M19" s="8"/>
    </row>
    <row r="20" spans="1:13" ht="15">
      <c r="A20" s="2" t="s">
        <v>74</v>
      </c>
      <c r="I20" s="8"/>
      <c r="J20" s="8"/>
      <c r="K20" s="9"/>
      <c r="L20" s="8"/>
      <c r="M20" s="8"/>
    </row>
    <row r="21" spans="9:13" ht="15">
      <c r="I21" s="8"/>
      <c r="J21" s="8"/>
      <c r="K21" s="7"/>
      <c r="L21" s="8"/>
      <c r="M21" s="8"/>
    </row>
    <row r="22" spans="1:13" ht="15">
      <c r="A22" s="4" t="s">
        <v>159</v>
      </c>
      <c r="I22" s="8"/>
      <c r="J22" s="8"/>
      <c r="K22" s="8"/>
      <c r="L22" s="8"/>
      <c r="M22" s="8"/>
    </row>
    <row r="23" spans="1:13" ht="15">
      <c r="A23" s="29" t="s">
        <v>18</v>
      </c>
      <c r="I23" s="8"/>
      <c r="J23" s="8"/>
      <c r="K23" s="8"/>
      <c r="L23" s="8"/>
      <c r="M23" s="8"/>
    </row>
    <row r="24" spans="1:13" ht="15">
      <c r="A24" s="30" t="s">
        <v>127</v>
      </c>
      <c r="I24" s="8"/>
      <c r="J24" s="8"/>
      <c r="K24" s="8"/>
      <c r="L24" s="8"/>
      <c r="M24" s="8"/>
    </row>
    <row r="25" spans="1:13" ht="15">
      <c r="A25" s="32" t="s">
        <v>118</v>
      </c>
      <c r="I25" s="8"/>
      <c r="J25" s="8"/>
      <c r="K25" s="8"/>
      <c r="L25" s="8"/>
      <c r="M25" s="8"/>
    </row>
    <row r="26" spans="1:13" ht="15">
      <c r="A26" s="32" t="s">
        <v>42</v>
      </c>
      <c r="I26" s="8"/>
      <c r="J26" s="8"/>
      <c r="K26" s="8"/>
      <c r="L26" s="8"/>
      <c r="M26" s="8"/>
    </row>
    <row r="27" spans="1:13" ht="15">
      <c r="A27" s="32" t="s">
        <v>126</v>
      </c>
      <c r="I27" s="8"/>
      <c r="J27" s="8"/>
      <c r="K27" s="8"/>
      <c r="L27" s="8"/>
      <c r="M27" s="8"/>
    </row>
    <row r="28" spans="1:13" ht="15">
      <c r="A28" s="30" t="s">
        <v>125</v>
      </c>
      <c r="I28" s="8"/>
      <c r="J28" s="8"/>
      <c r="K28" s="8"/>
      <c r="L28" s="8"/>
      <c r="M28" s="8"/>
    </row>
    <row r="29" spans="1:13" ht="15">
      <c r="A29" s="30" t="s">
        <v>203</v>
      </c>
      <c r="I29" s="8"/>
      <c r="J29" s="8"/>
      <c r="K29" s="8"/>
      <c r="L29" s="8"/>
      <c r="M29" s="8"/>
    </row>
    <row r="30" spans="1:13" ht="15">
      <c r="A30" s="32" t="s">
        <v>98</v>
      </c>
      <c r="I30" s="8"/>
      <c r="J30" s="8"/>
      <c r="K30" s="8"/>
      <c r="L30" s="8"/>
      <c r="M30" s="8"/>
    </row>
    <row r="31" spans="1:13" ht="15">
      <c r="A31" s="30" t="s">
        <v>208</v>
      </c>
      <c r="I31" s="8"/>
      <c r="J31" s="8"/>
      <c r="K31" s="8"/>
      <c r="L31" s="8"/>
      <c r="M31" s="8"/>
    </row>
    <row r="32" spans="1:13" ht="15">
      <c r="A32" s="31" t="s">
        <v>43</v>
      </c>
      <c r="I32" s="8"/>
      <c r="J32" s="8"/>
      <c r="K32" s="8"/>
      <c r="L32" s="8"/>
      <c r="M32" s="8"/>
    </row>
    <row r="33" spans="1:13" ht="15">
      <c r="A33" s="34" t="s">
        <v>124</v>
      </c>
      <c r="I33" s="8"/>
      <c r="J33" s="8"/>
      <c r="K33" s="8"/>
      <c r="L33" s="8"/>
      <c r="M33" s="8"/>
    </row>
    <row r="34" spans="1:13" ht="15">
      <c r="A34" s="34" t="s">
        <v>44</v>
      </c>
      <c r="I34" s="8"/>
      <c r="J34" s="8"/>
      <c r="K34" s="8"/>
      <c r="L34" s="8"/>
      <c r="M34" s="8"/>
    </row>
    <row r="35" spans="1:13" ht="15">
      <c r="A35" s="34" t="s">
        <v>45</v>
      </c>
      <c r="I35" s="8"/>
      <c r="J35" s="8"/>
      <c r="K35" s="8"/>
      <c r="L35" s="8"/>
      <c r="M35" s="8"/>
    </row>
    <row r="36" spans="1:13" ht="15">
      <c r="A36" s="31" t="s">
        <v>123</v>
      </c>
      <c r="I36" s="8"/>
      <c r="J36" s="8"/>
      <c r="K36" s="8"/>
      <c r="L36" s="8"/>
      <c r="M36" s="8"/>
    </row>
    <row r="37" spans="1:13" ht="15">
      <c r="A37" s="34" t="s">
        <v>46</v>
      </c>
      <c r="I37" s="8"/>
      <c r="J37" s="8"/>
      <c r="K37" s="8"/>
      <c r="L37" s="8"/>
      <c r="M37" s="8"/>
    </row>
    <row r="38" spans="1:13" ht="15">
      <c r="A38" s="34" t="s">
        <v>47</v>
      </c>
      <c r="I38" s="8"/>
      <c r="J38" s="8"/>
      <c r="K38" s="8"/>
      <c r="L38" s="8"/>
      <c r="M38" s="8"/>
    </row>
    <row r="39" spans="1:13" ht="15">
      <c r="A39" s="31" t="s">
        <v>122</v>
      </c>
      <c r="I39" s="8"/>
      <c r="J39" s="8"/>
      <c r="K39" s="8"/>
      <c r="L39" s="8"/>
      <c r="M39" s="8"/>
    </row>
    <row r="40" spans="1:13" ht="15">
      <c r="A40" s="34" t="s">
        <v>48</v>
      </c>
      <c r="I40" s="8"/>
      <c r="J40" s="8"/>
      <c r="K40" s="8"/>
      <c r="L40" s="8"/>
      <c r="M40" s="8"/>
    </row>
    <row r="41" spans="1:13" ht="15">
      <c r="A41" s="31" t="s">
        <v>121</v>
      </c>
      <c r="I41" s="8"/>
      <c r="J41" s="8"/>
      <c r="K41" s="8"/>
      <c r="L41" s="8"/>
      <c r="M41" s="8"/>
    </row>
    <row r="42" spans="1:13" ht="15">
      <c r="A42" s="34" t="s">
        <v>50</v>
      </c>
      <c r="I42" s="8"/>
      <c r="J42" s="8"/>
      <c r="K42" s="8"/>
      <c r="L42" s="8"/>
      <c r="M42" s="8"/>
    </row>
    <row r="43" spans="1:13" ht="15">
      <c r="A43" s="34" t="s">
        <v>120</v>
      </c>
      <c r="I43" s="8"/>
      <c r="J43" s="8"/>
      <c r="K43" s="8"/>
      <c r="L43" s="8"/>
      <c r="M43" s="8"/>
    </row>
    <row r="44" spans="1:13" ht="15">
      <c r="A44" s="34" t="s">
        <v>134</v>
      </c>
      <c r="I44" s="8"/>
      <c r="J44" s="8"/>
      <c r="K44" s="8"/>
      <c r="L44" s="8"/>
      <c r="M44" s="8"/>
    </row>
    <row r="45" spans="1:13" ht="15">
      <c r="A45" s="31" t="s">
        <v>119</v>
      </c>
      <c r="I45" s="8"/>
      <c r="J45" s="8"/>
      <c r="K45" s="8"/>
      <c r="L45" s="8"/>
      <c r="M45" s="8"/>
    </row>
    <row r="46" spans="1:13" ht="15">
      <c r="A46" s="34" t="s">
        <v>97</v>
      </c>
      <c r="I46" s="8"/>
      <c r="J46" s="8"/>
      <c r="K46" s="8"/>
      <c r="L46" s="8"/>
      <c r="M46" s="8"/>
    </row>
    <row r="47" spans="1:13" ht="15">
      <c r="A47" s="33"/>
      <c r="I47" s="8"/>
      <c r="J47" s="8"/>
      <c r="K47" s="8"/>
      <c r="L47" s="8"/>
      <c r="M47" s="8"/>
    </row>
    <row r="48" spans="1:13" ht="15">
      <c r="A48" s="29" t="s">
        <v>104</v>
      </c>
      <c r="I48" s="8"/>
      <c r="J48" s="8"/>
      <c r="K48" s="8"/>
      <c r="L48" s="8"/>
      <c r="M48" s="8"/>
    </row>
    <row r="49" spans="1:13" ht="15">
      <c r="A49" s="33" t="s">
        <v>158</v>
      </c>
      <c r="I49" s="8"/>
      <c r="J49" s="8"/>
      <c r="K49" s="8"/>
      <c r="L49" s="8"/>
      <c r="M49" s="8"/>
    </row>
    <row r="50" spans="1:13" ht="15">
      <c r="A50" s="34" t="s">
        <v>99</v>
      </c>
      <c r="I50" s="8"/>
      <c r="J50" s="8"/>
      <c r="K50" s="8"/>
      <c r="L50" s="8"/>
      <c r="M50" s="8"/>
    </row>
    <row r="51" spans="1:13" ht="15">
      <c r="A51" s="31" t="s">
        <v>157</v>
      </c>
      <c r="I51" s="8"/>
      <c r="J51" s="8"/>
      <c r="K51" s="8"/>
      <c r="L51" s="8"/>
      <c r="M51" s="8"/>
    </row>
    <row r="52" spans="1:13" ht="15">
      <c r="A52" s="34" t="s">
        <v>128</v>
      </c>
      <c r="I52" s="8"/>
      <c r="J52" s="8"/>
      <c r="K52" s="8"/>
      <c r="L52" s="8"/>
      <c r="M52" s="8"/>
    </row>
    <row r="53" spans="1:13" ht="15">
      <c r="A53" s="31" t="s">
        <v>156</v>
      </c>
      <c r="I53" s="8"/>
      <c r="J53" s="8"/>
      <c r="K53" s="8"/>
      <c r="L53" s="8"/>
      <c r="M53" s="8"/>
    </row>
    <row r="54" spans="1:13" ht="15">
      <c r="A54" s="34" t="s">
        <v>106</v>
      </c>
      <c r="I54" s="8"/>
      <c r="J54" s="8"/>
      <c r="K54" s="8"/>
      <c r="L54" s="8"/>
      <c r="M54" s="8"/>
    </row>
    <row r="55" spans="1:13" ht="15">
      <c r="A55" s="34" t="s">
        <v>107</v>
      </c>
      <c r="I55" s="8"/>
      <c r="J55" s="8"/>
      <c r="K55" s="8"/>
      <c r="L55" s="8"/>
      <c r="M55" s="8"/>
    </row>
    <row r="56" spans="1:13" ht="15">
      <c r="A56" s="31" t="s">
        <v>155</v>
      </c>
      <c r="I56" s="8"/>
      <c r="J56" s="8"/>
      <c r="K56" s="8"/>
      <c r="L56" s="8"/>
      <c r="M56" s="8"/>
    </row>
    <row r="57" spans="1:13" ht="15">
      <c r="A57" s="34" t="s">
        <v>109</v>
      </c>
      <c r="I57" s="8"/>
      <c r="J57" s="8"/>
      <c r="K57" s="8"/>
      <c r="L57" s="8"/>
      <c r="M57" s="8"/>
    </row>
    <row r="58" spans="1:13" ht="15">
      <c r="A58" s="34" t="s">
        <v>110</v>
      </c>
      <c r="I58" s="8"/>
      <c r="J58" s="8"/>
      <c r="K58" s="8"/>
      <c r="L58" s="8"/>
      <c r="M58" s="8"/>
    </row>
    <row r="59" spans="1:13" ht="15">
      <c r="A59" s="31" t="s">
        <v>154</v>
      </c>
      <c r="I59" s="8"/>
      <c r="J59" s="8"/>
      <c r="K59" s="8"/>
      <c r="L59" s="8"/>
      <c r="M59" s="8"/>
    </row>
    <row r="60" spans="1:13" ht="15">
      <c r="A60" s="34" t="s">
        <v>100</v>
      </c>
      <c r="I60" s="8"/>
      <c r="J60" s="8"/>
      <c r="K60" s="8"/>
      <c r="L60" s="8"/>
      <c r="M60" s="8"/>
    </row>
    <row r="61" spans="1:13" ht="15">
      <c r="A61" s="34" t="s">
        <v>110</v>
      </c>
      <c r="I61" s="8"/>
      <c r="J61" s="8"/>
      <c r="K61" s="8"/>
      <c r="L61" s="8"/>
      <c r="M61" s="8"/>
    </row>
    <row r="62" spans="1:13" ht="15">
      <c r="A62" s="31" t="s">
        <v>153</v>
      </c>
      <c r="I62" s="8"/>
      <c r="J62" s="8"/>
      <c r="K62" s="8"/>
      <c r="L62" s="8"/>
      <c r="M62" s="8"/>
    </row>
    <row r="63" spans="1:13" ht="15">
      <c r="A63" s="34" t="s">
        <v>100</v>
      </c>
      <c r="I63" s="8"/>
      <c r="J63" s="8"/>
      <c r="K63" s="8"/>
      <c r="L63" s="8"/>
      <c r="M63" s="8"/>
    </row>
    <row r="64" spans="1:13" ht="15">
      <c r="A64" s="34" t="s">
        <v>106</v>
      </c>
      <c r="I64" s="8"/>
      <c r="J64" s="8"/>
      <c r="K64" s="8"/>
      <c r="L64" s="8"/>
      <c r="M64" s="8"/>
    </row>
    <row r="65" spans="1:13" ht="15">
      <c r="A65" s="31" t="s">
        <v>152</v>
      </c>
      <c r="I65" s="8"/>
      <c r="J65" s="8"/>
      <c r="K65" s="8"/>
      <c r="L65" s="8"/>
      <c r="M65" s="8"/>
    </row>
    <row r="66" spans="1:13" ht="15">
      <c r="A66" s="34" t="s">
        <v>106</v>
      </c>
      <c r="I66" s="8"/>
      <c r="J66" s="8"/>
      <c r="K66" s="8"/>
      <c r="L66" s="8"/>
      <c r="M66" s="8"/>
    </row>
    <row r="67" spans="1:13" ht="15">
      <c r="A67" s="34" t="s">
        <v>114</v>
      </c>
      <c r="I67" s="8"/>
      <c r="J67" s="8"/>
      <c r="K67" s="8"/>
      <c r="L67" s="8"/>
      <c r="M67" s="8"/>
    </row>
    <row r="68" spans="1:13" ht="15">
      <c r="A68" s="31" t="s">
        <v>151</v>
      </c>
      <c r="I68" s="8"/>
      <c r="J68" s="8"/>
      <c r="K68" s="8"/>
      <c r="L68" s="8"/>
      <c r="M68" s="8"/>
    </row>
    <row r="69" spans="1:13" ht="15">
      <c r="A69" s="34" t="s">
        <v>182</v>
      </c>
      <c r="I69" s="8"/>
      <c r="J69" s="8"/>
      <c r="K69" s="8"/>
      <c r="L69" s="8"/>
      <c r="M69" s="8"/>
    </row>
    <row r="70" spans="1:13" ht="15">
      <c r="A70" s="31" t="s">
        <v>150</v>
      </c>
      <c r="I70" s="8"/>
      <c r="J70" s="8"/>
      <c r="K70" s="8"/>
      <c r="L70" s="8"/>
      <c r="M70" s="8"/>
    </row>
    <row r="71" spans="1:13" ht="15">
      <c r="A71" s="34" t="s">
        <v>182</v>
      </c>
      <c r="I71" s="8"/>
      <c r="J71" s="8"/>
      <c r="K71" s="8"/>
      <c r="L71" s="8"/>
      <c r="M71" s="8"/>
    </row>
    <row r="72" spans="1:13" ht="15">
      <c r="A72" s="31" t="s">
        <v>149</v>
      </c>
      <c r="I72" s="8"/>
      <c r="J72" s="8"/>
      <c r="K72" s="8"/>
      <c r="L72" s="8"/>
      <c r="M72" s="8"/>
    </row>
    <row r="73" spans="1:13" ht="15">
      <c r="A73" s="34" t="s">
        <v>101</v>
      </c>
      <c r="I73" s="8"/>
      <c r="J73" s="8"/>
      <c r="K73" s="8"/>
      <c r="L73" s="8"/>
      <c r="M73" s="8"/>
    </row>
    <row r="74" spans="1:13" ht="15">
      <c r="A74" s="34" t="s">
        <v>188</v>
      </c>
      <c r="I74" s="8"/>
      <c r="J74" s="8"/>
      <c r="K74" s="8"/>
      <c r="L74" s="8"/>
      <c r="M74" s="8"/>
    </row>
    <row r="75" spans="1:13" ht="15">
      <c r="A75" s="34"/>
      <c r="I75" s="8"/>
      <c r="J75" s="8"/>
      <c r="K75" s="8"/>
      <c r="L75" s="8"/>
      <c r="M75" s="8"/>
    </row>
    <row r="76" spans="1:13" ht="15">
      <c r="A76" s="29" t="s">
        <v>148</v>
      </c>
      <c r="I76" s="8"/>
      <c r="J76" s="8"/>
      <c r="K76" s="8"/>
      <c r="L76" s="8"/>
      <c r="M76" s="8"/>
    </row>
    <row r="77" spans="1:13" ht="15">
      <c r="A77" s="31" t="s">
        <v>147</v>
      </c>
      <c r="I77" s="8"/>
      <c r="J77" s="8"/>
      <c r="K77" s="8"/>
      <c r="L77" s="8"/>
      <c r="M77" s="8"/>
    </row>
    <row r="78" spans="1:13" ht="15">
      <c r="A78" s="34" t="s">
        <v>37</v>
      </c>
      <c r="I78" s="8"/>
      <c r="J78" s="8"/>
      <c r="K78" s="8"/>
      <c r="L78" s="8"/>
      <c r="M78" s="8"/>
    </row>
    <row r="79" spans="1:13" ht="15">
      <c r="A79" s="31" t="s">
        <v>146</v>
      </c>
      <c r="I79" s="8"/>
      <c r="J79" s="8"/>
      <c r="K79" s="8"/>
      <c r="L79" s="8"/>
      <c r="M79" s="8"/>
    </row>
    <row r="80" spans="1:13" ht="15">
      <c r="A80" s="34" t="s">
        <v>142</v>
      </c>
      <c r="I80" s="8"/>
      <c r="J80" s="8"/>
      <c r="K80" s="8"/>
      <c r="L80" s="8"/>
      <c r="M80" s="8"/>
    </row>
    <row r="81" spans="1:13" ht="15">
      <c r="A81" s="31" t="s">
        <v>163</v>
      </c>
      <c r="I81" s="8"/>
      <c r="J81" s="8"/>
      <c r="K81" s="8"/>
      <c r="L81" s="8"/>
      <c r="M81" s="8"/>
    </row>
    <row r="82" spans="1:13" ht="15">
      <c r="A82" s="31" t="s">
        <v>145</v>
      </c>
      <c r="I82" s="8"/>
      <c r="J82" s="8"/>
      <c r="K82" s="8"/>
      <c r="L82" s="8"/>
      <c r="M82" s="8"/>
    </row>
    <row r="83" spans="1:13" ht="15">
      <c r="A83" s="34" t="s">
        <v>168</v>
      </c>
      <c r="I83" s="8"/>
      <c r="J83" s="8"/>
      <c r="K83" s="8"/>
      <c r="L83" s="8"/>
      <c r="M83" s="8"/>
    </row>
    <row r="84" spans="1:13" ht="15">
      <c r="A84" s="34" t="s">
        <v>169</v>
      </c>
      <c r="I84" s="8"/>
      <c r="J84" s="8"/>
      <c r="K84" s="8"/>
      <c r="L84" s="8"/>
      <c r="M84" s="8"/>
    </row>
    <row r="85" spans="1:13" ht="15">
      <c r="A85" s="31" t="s">
        <v>144</v>
      </c>
      <c r="I85" s="8"/>
      <c r="J85" s="8"/>
      <c r="K85" s="8"/>
      <c r="L85" s="8"/>
      <c r="M85" s="8"/>
    </row>
    <row r="86" spans="1:13" ht="15">
      <c r="A86" s="34" t="s">
        <v>172</v>
      </c>
      <c r="I86" s="8"/>
      <c r="J86" s="8"/>
      <c r="K86" s="8"/>
      <c r="L86" s="8"/>
      <c r="M86" s="8"/>
    </row>
    <row r="87" spans="1:13" ht="15">
      <c r="A87" s="34" t="s">
        <v>173</v>
      </c>
      <c r="I87" s="8"/>
      <c r="J87" s="8"/>
      <c r="K87" s="8"/>
      <c r="L87" s="8"/>
      <c r="M87" s="8"/>
    </row>
    <row r="88" spans="1:13" ht="15">
      <c r="A88" s="31" t="s">
        <v>57</v>
      </c>
      <c r="I88" s="8"/>
      <c r="J88" s="8"/>
      <c r="K88" s="8"/>
      <c r="L88" s="8"/>
      <c r="M88" s="8"/>
    </row>
    <row r="89" spans="1:13" ht="15">
      <c r="A89" s="34" t="s">
        <v>58</v>
      </c>
      <c r="I89" s="8"/>
      <c r="J89" s="8"/>
      <c r="K89" s="8"/>
      <c r="L89" s="8"/>
      <c r="M89" s="8"/>
    </row>
    <row r="90" spans="1:13" ht="15">
      <c r="A90" s="34" t="s">
        <v>59</v>
      </c>
      <c r="I90" s="8"/>
      <c r="J90" s="8"/>
      <c r="K90" s="8"/>
      <c r="L90" s="8"/>
      <c r="M90" s="8"/>
    </row>
    <row r="91" spans="1:13" ht="15">
      <c r="A91" s="34"/>
      <c r="I91" s="8"/>
      <c r="J91" s="8"/>
      <c r="K91" s="8"/>
      <c r="L91" s="8"/>
      <c r="M91" s="8"/>
    </row>
    <row r="92" spans="1:13" ht="15">
      <c r="A92" s="34"/>
      <c r="I92" s="8"/>
      <c r="J92" s="8"/>
      <c r="K92" s="8"/>
      <c r="L92" s="8"/>
      <c r="M92" s="8"/>
    </row>
    <row r="93" spans="1:8" s="11" customFormat="1" ht="15">
      <c r="A93" s="4" t="s">
        <v>139</v>
      </c>
      <c r="B93" s="2"/>
      <c r="C93" s="2"/>
      <c r="D93" s="2"/>
      <c r="E93" s="2"/>
      <c r="F93" s="2"/>
      <c r="G93" s="2"/>
      <c r="H93" s="2"/>
    </row>
    <row r="94" spans="1:8" s="11" customFormat="1" ht="15">
      <c r="A94" s="12" t="s">
        <v>140</v>
      </c>
      <c r="B94" s="2"/>
      <c r="C94" s="2"/>
      <c r="D94" s="2"/>
      <c r="E94" s="2"/>
      <c r="F94" s="2"/>
      <c r="G94" s="2"/>
      <c r="H94" s="2"/>
    </row>
    <row r="95" spans="1:3" s="11" customFormat="1" ht="15">
      <c r="A95" s="8" t="s">
        <v>75</v>
      </c>
      <c r="B95" s="8"/>
      <c r="C95" s="8"/>
    </row>
    <row r="96" spans="1:3" s="11" customFormat="1" ht="15">
      <c r="A96" s="8" t="s">
        <v>76</v>
      </c>
      <c r="B96" s="8"/>
      <c r="C96" s="8"/>
    </row>
    <row r="97" spans="1:3" s="11" customFormat="1" ht="15">
      <c r="A97" s="8" t="s">
        <v>0</v>
      </c>
      <c r="B97" s="8"/>
      <c r="C97" s="8"/>
    </row>
    <row r="98" spans="1:3" s="11" customFormat="1" ht="15">
      <c r="A98" s="8" t="s">
        <v>1</v>
      </c>
      <c r="B98" s="8"/>
      <c r="C98" s="8"/>
    </row>
    <row r="99" spans="1:3" s="11" customFormat="1" ht="15">
      <c r="A99" s="8" t="s">
        <v>2</v>
      </c>
      <c r="B99" s="8"/>
      <c r="C99" s="8"/>
    </row>
    <row r="100" spans="1:3" s="11" customFormat="1" ht="15">
      <c r="A100" s="8" t="s">
        <v>3</v>
      </c>
      <c r="B100" s="8"/>
      <c r="C100" s="8"/>
    </row>
    <row r="101" spans="1:2" s="11" customFormat="1" ht="15">
      <c r="A101" s="5" t="s">
        <v>4</v>
      </c>
      <c r="B101" s="5"/>
    </row>
    <row r="102" s="11" customFormat="1" ht="15">
      <c r="A102" s="5" t="s">
        <v>5</v>
      </c>
    </row>
    <row r="103" s="11" customFormat="1" ht="15">
      <c r="A103" s="5" t="s">
        <v>64</v>
      </c>
    </row>
    <row r="104" spans="1:3" s="11" customFormat="1" ht="15">
      <c r="A104" s="8" t="s">
        <v>65</v>
      </c>
      <c r="B104" s="8"/>
      <c r="C104" s="8"/>
    </row>
    <row r="105" spans="1:3" s="11" customFormat="1" ht="15">
      <c r="A105" s="5" t="s">
        <v>66</v>
      </c>
      <c r="B105" s="8"/>
      <c r="C105" s="8"/>
    </row>
    <row r="106" spans="1:3" s="11" customFormat="1" ht="15">
      <c r="A106" s="8" t="s">
        <v>25</v>
      </c>
      <c r="B106" s="8"/>
      <c r="C106" s="8"/>
    </row>
    <row r="107" spans="1:3" s="11" customFormat="1" ht="15">
      <c r="A107" s="8" t="s">
        <v>192</v>
      </c>
      <c r="B107" s="8"/>
      <c r="C107" s="8"/>
    </row>
    <row r="108" spans="1:3" s="11" customFormat="1" ht="15">
      <c r="A108" s="5" t="s">
        <v>193</v>
      </c>
      <c r="B108" s="8"/>
      <c r="C108" s="8"/>
    </row>
    <row r="109" spans="1:3" s="11" customFormat="1" ht="15">
      <c r="A109" s="8" t="s">
        <v>33</v>
      </c>
      <c r="B109" s="8"/>
      <c r="C109" s="8"/>
    </row>
    <row r="110" spans="1:3" s="11" customFormat="1" ht="15">
      <c r="A110" s="8" t="s">
        <v>34</v>
      </c>
      <c r="B110" s="8"/>
      <c r="C110" s="8"/>
    </row>
    <row r="111" spans="1:3" s="11" customFormat="1" ht="15">
      <c r="A111" s="8" t="s">
        <v>115</v>
      </c>
      <c r="B111" s="8"/>
      <c r="C111" s="8"/>
    </row>
    <row r="112" spans="1:3" s="11" customFormat="1" ht="15">
      <c r="A112" s="8" t="s">
        <v>186</v>
      </c>
      <c r="B112" s="8"/>
      <c r="C112" s="8"/>
    </row>
    <row r="113" spans="1:3" s="11" customFormat="1" ht="15">
      <c r="A113" s="8" t="s">
        <v>189</v>
      </c>
      <c r="B113" s="8"/>
      <c r="C113" s="8"/>
    </row>
    <row r="114" spans="1:3" s="11" customFormat="1" ht="15">
      <c r="A114" s="5" t="s">
        <v>166</v>
      </c>
      <c r="B114" s="8"/>
      <c r="C114" s="8"/>
    </row>
    <row r="115" spans="1:3" s="11" customFormat="1" ht="15">
      <c r="A115" s="8" t="s">
        <v>171</v>
      </c>
      <c r="B115" s="8"/>
      <c r="C115" s="8"/>
    </row>
    <row r="116" spans="1:3" s="11" customFormat="1" ht="15">
      <c r="A116" s="8" t="s">
        <v>55</v>
      </c>
      <c r="B116" s="8"/>
      <c r="C116" s="8"/>
    </row>
    <row r="117" spans="1:3" s="11" customFormat="1" ht="15">
      <c r="A117" s="8" t="s">
        <v>60</v>
      </c>
      <c r="B117" s="8"/>
      <c r="C117" s="8"/>
    </row>
    <row r="118" spans="1:3" s="11" customFormat="1" ht="15">
      <c r="A118" s="8"/>
      <c r="B118" s="8"/>
      <c r="C118" s="8"/>
    </row>
    <row r="119" spans="1:3" s="11" customFormat="1" ht="15">
      <c r="A119" s="8"/>
      <c r="B119" s="8"/>
      <c r="C119" s="8"/>
    </row>
    <row r="120" spans="1:3" s="11" customFormat="1" ht="15">
      <c r="A120" s="8"/>
      <c r="B120" s="8"/>
      <c r="C120" s="8"/>
    </row>
    <row r="121" spans="1:11" ht="15">
      <c r="A121" s="13" t="s">
        <v>26</v>
      </c>
      <c r="B121" s="8"/>
      <c r="C121" s="8"/>
      <c r="D121" s="8"/>
      <c r="E121" s="8"/>
      <c r="F121" s="8"/>
      <c r="G121" s="14"/>
      <c r="H121" s="8"/>
      <c r="J121" s="8"/>
      <c r="K121" s="8"/>
    </row>
    <row r="122" spans="1:11" ht="15">
      <c r="A122" s="10" t="s">
        <v>143</v>
      </c>
      <c r="B122" s="8"/>
      <c r="C122" s="8"/>
      <c r="D122" s="8"/>
      <c r="E122" s="8"/>
      <c r="F122" s="8"/>
      <c r="G122" s="14"/>
      <c r="H122" s="8"/>
      <c r="J122" s="8"/>
      <c r="K122" s="8"/>
    </row>
    <row r="123" spans="1:11" ht="15">
      <c r="A123" s="13"/>
      <c r="B123" s="8"/>
      <c r="C123" s="8"/>
      <c r="D123" s="8"/>
      <c r="E123" s="8"/>
      <c r="F123" s="8"/>
      <c r="G123" s="14"/>
      <c r="H123" s="8"/>
      <c r="J123" s="8"/>
      <c r="K123" s="8"/>
    </row>
    <row r="124" spans="1:11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2:11" ht="15"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15"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2:11" ht="15"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2:11" ht="15"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2:11" ht="15"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2:11" ht="15"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2:11" ht="15"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2:11" ht="15"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2:11" ht="15"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2:11" ht="15"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2:11" ht="15"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2:11" ht="15"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2:11" ht="15"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2:11" ht="15"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2:11" ht="15"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2:11" ht="15"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2:11" ht="15"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2:11" ht="15"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2:11" ht="15"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2:11" ht="15"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2:11" ht="15"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2:11" ht="15"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2:11" ht="15"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2:11" ht="15"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2:11" ht="15"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15"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2:11" ht="15"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2:11" ht="15"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2:11" ht="15"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2:11" ht="15"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2:11" ht="15"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2:11" ht="15"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2:11" ht="15"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2:11" ht="15"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2:11" ht="15"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2:11" ht="15"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2:11" ht="15"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2:11" ht="15"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2:11" ht="15"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2:11" ht="15"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2:11" ht="15"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2:11" ht="15"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2:11" ht="15"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2:11" ht="15"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2:11" ht="15">
      <c r="B170" s="5"/>
      <c r="C170" s="5"/>
      <c r="D170" s="8"/>
      <c r="E170" s="8"/>
      <c r="F170" s="8"/>
      <c r="G170" s="8"/>
      <c r="H170" s="8"/>
      <c r="I170" s="8"/>
      <c r="J170" s="8"/>
      <c r="K170" s="8"/>
    </row>
    <row r="171" spans="2:11" ht="15">
      <c r="B171" s="5"/>
      <c r="C171" s="5"/>
      <c r="D171" s="8"/>
      <c r="E171" s="8"/>
      <c r="F171" s="8"/>
      <c r="G171" s="8"/>
      <c r="H171" s="8"/>
      <c r="I171" s="8"/>
      <c r="J171" s="8"/>
      <c r="K171" s="8"/>
    </row>
    <row r="172" spans="2:11" ht="15"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2:11" ht="15"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2:11" ht="15"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2:11" ht="15"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2:11" ht="15"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2:11" ht="15"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2:11" ht="15"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2:11" ht="15"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2:11" ht="15"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2:11" ht="15"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2:11" ht="15"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2:11" ht="15"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2:11" ht="15"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2:11" ht="15"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2:11" ht="15"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2:11" ht="15"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2:11" ht="15"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2:11" ht="15"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2:11" ht="15"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2:11" ht="15"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2:11" ht="15"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2:11" ht="15"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2:11" ht="15"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2:11" ht="15"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2:11" ht="15"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2:11" ht="15"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2:11" ht="15"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15"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2:11" ht="15"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2:11" ht="15"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2:11" ht="15">
      <c r="B365" s="8"/>
      <c r="C365" s="8"/>
      <c r="E365" s="8"/>
      <c r="F365" s="8"/>
      <c r="G365" s="8"/>
      <c r="H365" s="8"/>
      <c r="I365" s="8"/>
      <c r="J365" s="8"/>
      <c r="K365" s="8"/>
    </row>
    <row r="366" spans="2:11" ht="15">
      <c r="B366" s="8"/>
      <c r="C366" s="8"/>
      <c r="E366" s="8"/>
      <c r="F366" s="8"/>
      <c r="G366" s="8"/>
      <c r="H366" s="8"/>
      <c r="I366" s="8"/>
      <c r="J366" s="8"/>
      <c r="K366" s="8"/>
    </row>
    <row r="367" spans="5:8" ht="15">
      <c r="E367" s="8"/>
      <c r="F367" s="8"/>
      <c r="G367" s="8"/>
      <c r="H367" s="8"/>
    </row>
    <row r="368" spans="5:8" ht="15">
      <c r="E368" s="8"/>
      <c r="F368" s="8"/>
      <c r="G368" s="8"/>
      <c r="H368" s="8"/>
    </row>
    <row r="369" spans="5:8" ht="15">
      <c r="E369" s="8"/>
      <c r="F369" s="8"/>
      <c r="G369" s="8"/>
      <c r="H369" s="8"/>
    </row>
    <row r="370" spans="5:8" ht="15">
      <c r="E370" s="8"/>
      <c r="F370" s="8"/>
      <c r="G370" s="8"/>
      <c r="H370" s="8"/>
    </row>
    <row r="371" spans="5:8" ht="15">
      <c r="E371" s="8"/>
      <c r="F371" s="8"/>
      <c r="G371" s="8"/>
      <c r="H371" s="8"/>
    </row>
    <row r="372" spans="5:8" ht="15">
      <c r="E372" s="8"/>
      <c r="F372" s="8"/>
      <c r="G372" s="8"/>
      <c r="H372" s="8"/>
    </row>
    <row r="373" spans="5:8" ht="15">
      <c r="E373" s="8"/>
      <c r="F373" s="8"/>
      <c r="G373" s="8"/>
      <c r="H373" s="8"/>
    </row>
    <row r="374" spans="5:8" ht="15">
      <c r="E374" s="8"/>
      <c r="F374" s="8"/>
      <c r="G374" s="8"/>
      <c r="H374" s="8"/>
    </row>
    <row r="375" spans="5:8" ht="15">
      <c r="E375" s="8"/>
      <c r="F375" s="8"/>
      <c r="G375" s="8"/>
      <c r="H375" s="8"/>
    </row>
    <row r="376" spans="5:8" ht="15">
      <c r="E376" s="8"/>
      <c r="F376" s="8"/>
      <c r="G376" s="8"/>
      <c r="H376" s="8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4"/>
  <sheetViews>
    <sheetView showZeros="0" workbookViewId="0" topLeftCell="A1">
      <pane xSplit="8460" ySplit="4760" topLeftCell="Z229" activePane="topRight" state="split"/>
      <selection pane="topLeft" activeCell="N9" sqref="N9"/>
      <selection pane="topRight" activeCell="AA13" sqref="AA13"/>
      <selection pane="bottomLeft" activeCell="O244" sqref="O244:AH244"/>
      <selection pane="bottomRight" activeCell="AA244" sqref="AA244"/>
    </sheetView>
  </sheetViews>
  <sheetFormatPr defaultColWidth="11.421875" defaultRowHeight="12.75"/>
  <cols>
    <col min="1" max="1" width="13.8515625" style="5" customWidth="1"/>
    <col min="2" max="2" width="18.00390625" style="38" customWidth="1"/>
    <col min="3" max="3" width="13.28125" style="38" customWidth="1"/>
    <col min="4" max="4" width="14.28125" style="38" customWidth="1"/>
    <col min="5" max="5" width="15.8515625" style="38" customWidth="1"/>
    <col min="6" max="6" width="17.7109375" style="38" customWidth="1"/>
    <col min="7" max="7" width="15.140625" style="38" customWidth="1"/>
    <col min="8" max="8" width="16.8515625" style="38" customWidth="1"/>
    <col min="9" max="9" width="15.00390625" style="38" customWidth="1"/>
    <col min="10" max="10" width="18.28125" style="38" customWidth="1"/>
    <col min="11" max="11" width="16.7109375" style="38" customWidth="1"/>
    <col min="12" max="12" width="8.00390625" style="5" customWidth="1"/>
    <col min="13" max="19" width="16.7109375" style="5" customWidth="1"/>
    <col min="20" max="20" width="14.140625" style="5" customWidth="1"/>
    <col min="21" max="21" width="14.421875" style="5" customWidth="1"/>
    <col min="22" max="22" width="15.28125" style="5" customWidth="1"/>
    <col min="23" max="23" width="3.8515625" style="5" customWidth="1"/>
    <col min="24" max="25" width="16.7109375" style="5" customWidth="1"/>
    <col min="26" max="26" width="14.140625" style="5" customWidth="1"/>
    <col min="27" max="27" width="13.00390625" style="5" customWidth="1"/>
    <col min="28" max="28" width="14.421875" style="5" customWidth="1"/>
    <col min="29" max="29" width="13.421875" style="5" customWidth="1"/>
    <col min="30" max="30" width="14.00390625" style="5" customWidth="1"/>
    <col min="31" max="31" width="13.28125" style="5" customWidth="1"/>
    <col min="32" max="32" width="13.421875" style="5" customWidth="1"/>
    <col min="33" max="33" width="13.28125" style="5" customWidth="1"/>
    <col min="34" max="48" width="16.7109375" style="5" customWidth="1"/>
    <col min="49" max="16384" width="8.8515625" style="5" customWidth="1"/>
  </cols>
  <sheetData>
    <row r="1" spans="1:3" ht="15">
      <c r="A1" s="19" t="s">
        <v>195</v>
      </c>
      <c r="B1" s="41"/>
      <c r="C1" s="37" t="s">
        <v>19</v>
      </c>
    </row>
    <row r="2" spans="1:31" ht="15">
      <c r="A2" s="17" t="s">
        <v>194</v>
      </c>
      <c r="B2" s="42"/>
      <c r="C2" s="38" t="s">
        <v>35</v>
      </c>
      <c r="M2" s="38" t="s">
        <v>35</v>
      </c>
      <c r="X2" s="38" t="s">
        <v>35</v>
      </c>
      <c r="AB2" s="38" t="s">
        <v>35</v>
      </c>
      <c r="AE2" s="38"/>
    </row>
    <row r="4" spans="1:31" ht="15">
      <c r="A4" s="21"/>
      <c r="B4" s="44" t="s">
        <v>129</v>
      </c>
      <c r="H4" s="43"/>
      <c r="M4" s="45" t="s">
        <v>130</v>
      </c>
      <c r="X4" s="46" t="s">
        <v>131</v>
      </c>
      <c r="AB4" s="46" t="s">
        <v>160</v>
      </c>
      <c r="AE4" s="46" t="s">
        <v>161</v>
      </c>
    </row>
    <row r="5" spans="1:33" s="25" customFormat="1" ht="15">
      <c r="A5" s="15" t="s">
        <v>67</v>
      </c>
      <c r="B5" s="39" t="s">
        <v>102</v>
      </c>
      <c r="C5" s="39" t="s">
        <v>105</v>
      </c>
      <c r="D5" s="39" t="s">
        <v>105</v>
      </c>
      <c r="E5" s="39" t="s">
        <v>111</v>
      </c>
      <c r="F5" s="39" t="s">
        <v>112</v>
      </c>
      <c r="G5" s="39" t="s">
        <v>113</v>
      </c>
      <c r="H5" s="39" t="s">
        <v>116</v>
      </c>
      <c r="I5" s="39" t="s">
        <v>183</v>
      </c>
      <c r="J5" s="39" t="s">
        <v>185</v>
      </c>
      <c r="K5" s="39" t="s">
        <v>191</v>
      </c>
      <c r="M5" s="25" t="s">
        <v>102</v>
      </c>
      <c r="N5" s="25" t="s">
        <v>105</v>
      </c>
      <c r="O5" s="25" t="s">
        <v>105</v>
      </c>
      <c r="P5" s="25" t="s">
        <v>111</v>
      </c>
      <c r="Q5" s="25" t="s">
        <v>112</v>
      </c>
      <c r="R5" s="25" t="s">
        <v>113</v>
      </c>
      <c r="S5" s="25" t="s">
        <v>116</v>
      </c>
      <c r="T5" s="25" t="s">
        <v>183</v>
      </c>
      <c r="U5" s="25" t="s">
        <v>185</v>
      </c>
      <c r="V5" s="25" t="s">
        <v>191</v>
      </c>
      <c r="X5" s="25" t="s">
        <v>102</v>
      </c>
      <c r="Y5" s="25" t="s">
        <v>105</v>
      </c>
      <c r="Z5" s="25" t="s">
        <v>105</v>
      </c>
      <c r="AA5" s="25" t="s">
        <v>111</v>
      </c>
      <c r="AB5" s="25" t="s">
        <v>112</v>
      </c>
      <c r="AC5" s="25" t="s">
        <v>113</v>
      </c>
      <c r="AD5" s="25" t="s">
        <v>116</v>
      </c>
      <c r="AE5" s="25" t="s">
        <v>183</v>
      </c>
      <c r="AF5" s="25" t="s">
        <v>185</v>
      </c>
      <c r="AG5" s="25" t="s">
        <v>191</v>
      </c>
    </row>
    <row r="6" spans="1:33" s="25" customFormat="1" ht="15">
      <c r="A6" s="15" t="s">
        <v>69</v>
      </c>
      <c r="B6" s="39" t="s">
        <v>103</v>
      </c>
      <c r="C6" s="39" t="s">
        <v>10</v>
      </c>
      <c r="D6" s="39" t="s">
        <v>10</v>
      </c>
      <c r="E6" s="39" t="s">
        <v>10</v>
      </c>
      <c r="F6" s="39" t="s">
        <v>10</v>
      </c>
      <c r="G6" s="39" t="s">
        <v>10</v>
      </c>
      <c r="H6" s="39" t="s">
        <v>10</v>
      </c>
      <c r="I6" s="39" t="s">
        <v>184</v>
      </c>
      <c r="J6" s="39" t="s">
        <v>187</v>
      </c>
      <c r="K6" s="39" t="s">
        <v>190</v>
      </c>
      <c r="M6" s="25" t="s">
        <v>21</v>
      </c>
      <c r="N6" s="25" t="s">
        <v>22</v>
      </c>
      <c r="O6" s="25" t="s">
        <v>22</v>
      </c>
      <c r="P6" s="25" t="s">
        <v>22</v>
      </c>
      <c r="Q6" s="25" t="s">
        <v>10</v>
      </c>
      <c r="R6" s="25" t="s">
        <v>22</v>
      </c>
      <c r="S6" s="25" t="s">
        <v>22</v>
      </c>
      <c r="T6" s="25" t="s">
        <v>23</v>
      </c>
      <c r="U6" s="25" t="s">
        <v>21</v>
      </c>
      <c r="V6" s="25" t="s">
        <v>21</v>
      </c>
      <c r="X6" s="25" t="s">
        <v>21</v>
      </c>
      <c r="Y6" s="25" t="s">
        <v>22</v>
      </c>
      <c r="Z6" s="25" t="s">
        <v>22</v>
      </c>
      <c r="AA6" s="25" t="s">
        <v>22</v>
      </c>
      <c r="AB6" s="25" t="s">
        <v>10</v>
      </c>
      <c r="AC6" s="25" t="s">
        <v>22</v>
      </c>
      <c r="AD6" s="25" t="s">
        <v>22</v>
      </c>
      <c r="AE6" s="25" t="s">
        <v>23</v>
      </c>
      <c r="AF6" s="25" t="s">
        <v>21</v>
      </c>
      <c r="AG6" s="25" t="s">
        <v>21</v>
      </c>
    </row>
    <row r="7" spans="1:33" s="25" customFormat="1" ht="15">
      <c r="A7" s="15" t="s">
        <v>70</v>
      </c>
      <c r="B7" s="39" t="s">
        <v>200</v>
      </c>
      <c r="C7" s="39" t="s">
        <v>200</v>
      </c>
      <c r="D7" s="39" t="s">
        <v>200</v>
      </c>
      <c r="E7" s="39" t="s">
        <v>200</v>
      </c>
      <c r="F7" s="39" t="s">
        <v>200</v>
      </c>
      <c r="G7" s="39" t="s">
        <v>200</v>
      </c>
      <c r="H7" s="39" t="s">
        <v>200</v>
      </c>
      <c r="I7" s="39" t="s">
        <v>200</v>
      </c>
      <c r="J7" s="39" t="s">
        <v>200</v>
      </c>
      <c r="K7" s="39" t="s">
        <v>200</v>
      </c>
      <c r="M7" s="25" t="s">
        <v>200</v>
      </c>
      <c r="N7" s="25" t="s">
        <v>200</v>
      </c>
      <c r="O7" s="25" t="s">
        <v>200</v>
      </c>
      <c r="P7" s="25" t="s">
        <v>200</v>
      </c>
      <c r="Q7" s="25" t="s">
        <v>200</v>
      </c>
      <c r="R7" s="25" t="s">
        <v>200</v>
      </c>
      <c r="S7" s="25" t="s">
        <v>200</v>
      </c>
      <c r="T7" s="25" t="s">
        <v>200</v>
      </c>
      <c r="U7" s="25" t="s">
        <v>200</v>
      </c>
      <c r="V7" s="25" t="s">
        <v>200</v>
      </c>
      <c r="X7" s="25" t="s">
        <v>89</v>
      </c>
      <c r="Y7" s="25" t="s">
        <v>89</v>
      </c>
      <c r="Z7" s="25" t="s">
        <v>89</v>
      </c>
      <c r="AA7" s="25" t="s">
        <v>89</v>
      </c>
      <c r="AB7" s="25" t="s">
        <v>89</v>
      </c>
      <c r="AC7" s="25" t="s">
        <v>89</v>
      </c>
      <c r="AD7" s="25" t="s">
        <v>89</v>
      </c>
      <c r="AE7" s="25" t="s">
        <v>89</v>
      </c>
      <c r="AF7" s="25" t="s">
        <v>89</v>
      </c>
      <c r="AG7" s="25" t="s">
        <v>89</v>
      </c>
    </row>
    <row r="8" spans="1:33" s="25" customFormat="1" ht="15">
      <c r="A8" s="15" t="s">
        <v>68</v>
      </c>
      <c r="B8" s="39" t="s">
        <v>16</v>
      </c>
      <c r="C8" s="39" t="s">
        <v>84</v>
      </c>
      <c r="D8" s="39" t="s">
        <v>108</v>
      </c>
      <c r="E8" s="39" t="s">
        <v>78</v>
      </c>
      <c r="F8" s="39" t="s">
        <v>84</v>
      </c>
      <c r="G8" s="39" t="s">
        <v>84</v>
      </c>
      <c r="H8" s="39" t="s">
        <v>117</v>
      </c>
      <c r="I8" s="39" t="s">
        <v>206</v>
      </c>
      <c r="J8" s="39" t="s">
        <v>206</v>
      </c>
      <c r="K8" s="39" t="s">
        <v>84</v>
      </c>
      <c r="M8" s="25" t="s">
        <v>16</v>
      </c>
      <c r="N8" s="25" t="s">
        <v>84</v>
      </c>
      <c r="O8" s="25" t="s">
        <v>108</v>
      </c>
      <c r="P8" s="25" t="s">
        <v>78</v>
      </c>
      <c r="Q8" s="25" t="s">
        <v>84</v>
      </c>
      <c r="R8" s="25" t="s">
        <v>84</v>
      </c>
      <c r="S8" s="25" t="s">
        <v>117</v>
      </c>
      <c r="T8" s="25" t="s">
        <v>206</v>
      </c>
      <c r="U8" s="25" t="s">
        <v>206</v>
      </c>
      <c r="V8" s="25" t="s">
        <v>84</v>
      </c>
      <c r="X8" s="25" t="s">
        <v>16</v>
      </c>
      <c r="Y8" s="25" t="s">
        <v>84</v>
      </c>
      <c r="Z8" s="25" t="s">
        <v>108</v>
      </c>
      <c r="AA8" s="25" t="s">
        <v>78</v>
      </c>
      <c r="AB8" s="25" t="s">
        <v>84</v>
      </c>
      <c r="AC8" s="25" t="s">
        <v>84</v>
      </c>
      <c r="AD8" s="25" t="s">
        <v>117</v>
      </c>
      <c r="AE8" s="25" t="s">
        <v>206</v>
      </c>
      <c r="AF8" s="25" t="s">
        <v>206</v>
      </c>
      <c r="AG8" s="25" t="s">
        <v>84</v>
      </c>
    </row>
    <row r="9" spans="1:33" s="27" customFormat="1" ht="15">
      <c r="A9" s="27">
        <v>1366</v>
      </c>
      <c r="B9" s="40"/>
      <c r="C9" s="40">
        <v>33.75</v>
      </c>
      <c r="D9" s="40"/>
      <c r="E9" s="40"/>
      <c r="F9" s="40">
        <v>22.5</v>
      </c>
      <c r="G9" s="40">
        <v>14.87</v>
      </c>
      <c r="H9" s="40"/>
      <c r="I9" s="40"/>
      <c r="J9" s="40"/>
      <c r="K9" s="40"/>
      <c r="N9" s="28">
        <f>+C9/79.627</f>
        <v>0.42385120624913664</v>
      </c>
      <c r="O9" s="28"/>
      <c r="P9" s="28"/>
      <c r="Q9" s="28">
        <f>+F9/79.627</f>
        <v>0.28256747083275774</v>
      </c>
      <c r="R9" s="28">
        <f>+G9/92.285</f>
        <v>0.1611312781058677</v>
      </c>
      <c r="S9" s="28"/>
      <c r="T9" s="28"/>
      <c r="U9" s="28"/>
      <c r="V9" s="28"/>
      <c r="W9" s="28"/>
      <c r="X9" s="28"/>
      <c r="Y9" s="28">
        <f>+N9*'Silver Conversion'!$B8</f>
        <v>0.30517286849937836</v>
      </c>
      <c r="Z9" s="28"/>
      <c r="AA9" s="28"/>
      <c r="AB9" s="28">
        <f>+Q9*'Silver Conversion'!$B8</f>
        <v>0.20344857899958557</v>
      </c>
      <c r="AC9" s="28">
        <f>+R9*'Silver Conversion'!$B8</f>
        <v>0.11601452023622473</v>
      </c>
      <c r="AD9" s="28"/>
      <c r="AE9" s="28"/>
      <c r="AF9" s="28"/>
      <c r="AG9" s="28"/>
    </row>
    <row r="10" spans="1:33" s="25" customFormat="1" ht="15">
      <c r="A10" s="5">
        <v>1367</v>
      </c>
      <c r="B10" s="39"/>
      <c r="C10" s="38">
        <v>39.37</v>
      </c>
      <c r="D10" s="39"/>
      <c r="E10" s="39"/>
      <c r="F10" s="38">
        <v>24.37</v>
      </c>
      <c r="G10" s="38">
        <v>18.75</v>
      </c>
      <c r="H10" s="38">
        <v>55.75</v>
      </c>
      <c r="I10" s="39"/>
      <c r="J10" s="39"/>
      <c r="K10" s="39"/>
      <c r="N10" s="28">
        <f aca="true" t="shared" si="0" ref="N10:N73">+C10/79.627</f>
        <v>0.4944302811860299</v>
      </c>
      <c r="O10" s="28"/>
      <c r="P10" s="28"/>
      <c r="Q10" s="28">
        <f aca="true" t="shared" si="1" ref="Q10:Q73">+F10/79.627</f>
        <v>0.30605196729752476</v>
      </c>
      <c r="R10" s="28">
        <f aca="true" t="shared" si="2" ref="R10:R73">+G10/92.285</f>
        <v>0.20317494717451373</v>
      </c>
      <c r="S10" s="28">
        <f aca="true" t="shared" si="3" ref="S10:S73">+H10/86.499</f>
        <v>0.6445161215736599</v>
      </c>
      <c r="T10" s="28"/>
      <c r="U10" s="28"/>
      <c r="V10" s="28"/>
      <c r="W10" s="28"/>
      <c r="X10" s="28"/>
      <c r="Y10" s="28">
        <f>+N10*'Silver Conversion'!$B9</f>
        <v>0.3559898024539415</v>
      </c>
      <c r="Z10" s="28"/>
      <c r="AA10" s="28"/>
      <c r="AB10" s="28">
        <f>+Q10*'Silver Conversion'!$B9</f>
        <v>0.22035741645421783</v>
      </c>
      <c r="AC10" s="28">
        <f>+R10*'Silver Conversion'!$B9</f>
        <v>0.14628596196564989</v>
      </c>
      <c r="AD10" s="28">
        <f>+S10*'Silver Conversion'!$B9</f>
        <v>0.4640516075330351</v>
      </c>
      <c r="AE10" s="28"/>
      <c r="AF10" s="28"/>
      <c r="AG10" s="28"/>
    </row>
    <row r="11" spans="1:33" s="25" customFormat="1" ht="15">
      <c r="A11" s="5">
        <v>1368</v>
      </c>
      <c r="B11" s="39"/>
      <c r="C11" s="38">
        <v>30.87</v>
      </c>
      <c r="D11" s="39"/>
      <c r="E11" s="39"/>
      <c r="F11" s="38">
        <v>20.62</v>
      </c>
      <c r="G11" s="38">
        <v>18.75</v>
      </c>
      <c r="H11" s="38">
        <v>80</v>
      </c>
      <c r="I11" s="39"/>
      <c r="J11" s="39"/>
      <c r="K11" s="39"/>
      <c r="N11" s="28">
        <f t="shared" si="0"/>
        <v>0.38768256998254363</v>
      </c>
      <c r="O11" s="28"/>
      <c r="P11" s="28"/>
      <c r="Q11" s="28">
        <f t="shared" si="1"/>
        <v>0.2589573888253984</v>
      </c>
      <c r="R11" s="28">
        <f t="shared" si="2"/>
        <v>0.20317494717451373</v>
      </c>
      <c r="S11" s="28">
        <f t="shared" si="3"/>
        <v>0.9248661834240859</v>
      </c>
      <c r="T11" s="28"/>
      <c r="U11" s="28"/>
      <c r="V11" s="28"/>
      <c r="W11" s="28"/>
      <c r="X11" s="28"/>
      <c r="Y11" s="28">
        <f>+N11*'Silver Conversion'!$B10</f>
        <v>0.2791314503874314</v>
      </c>
      <c r="Z11" s="28"/>
      <c r="AA11" s="28"/>
      <c r="AB11" s="28">
        <f>+Q11*'Silver Conversion'!$B10</f>
        <v>0.18644931995428687</v>
      </c>
      <c r="AC11" s="28">
        <f>+R11*'Silver Conversion'!$B10</f>
        <v>0.14628596196564989</v>
      </c>
      <c r="AD11" s="28">
        <f>+S11*'Silver Conversion'!$B10</f>
        <v>0.6659036520653419</v>
      </c>
      <c r="AE11" s="28"/>
      <c r="AF11" s="28"/>
      <c r="AG11" s="28"/>
    </row>
    <row r="12" spans="1:33" s="25" customFormat="1" ht="15">
      <c r="A12" s="5">
        <v>1369</v>
      </c>
      <c r="B12" s="39"/>
      <c r="C12" s="38">
        <v>41.25</v>
      </c>
      <c r="D12" s="39"/>
      <c r="E12" s="39"/>
      <c r="F12" s="38">
        <v>24.37</v>
      </c>
      <c r="G12" s="38">
        <v>24.37</v>
      </c>
      <c r="H12" s="38">
        <v>43.12</v>
      </c>
      <c r="I12" s="39"/>
      <c r="J12" s="39"/>
      <c r="K12" s="39"/>
      <c r="N12" s="28">
        <f t="shared" si="0"/>
        <v>0.5180403631933892</v>
      </c>
      <c r="O12" s="28"/>
      <c r="P12" s="28"/>
      <c r="Q12" s="28">
        <f t="shared" si="1"/>
        <v>0.30605196729752476</v>
      </c>
      <c r="R12" s="28">
        <f t="shared" si="2"/>
        <v>0.26407325134095466</v>
      </c>
      <c r="S12" s="28">
        <f t="shared" si="3"/>
        <v>0.49850287286558226</v>
      </c>
      <c r="T12" s="28"/>
      <c r="U12" s="28"/>
      <c r="V12" s="28"/>
      <c r="W12" s="28"/>
      <c r="X12" s="28"/>
      <c r="Y12" s="28">
        <f>+N12*'Silver Conversion'!$B11</f>
        <v>0.3729890614992402</v>
      </c>
      <c r="Z12" s="28"/>
      <c r="AA12" s="28"/>
      <c r="AB12" s="28">
        <f>+Q12*'Silver Conversion'!$B11</f>
        <v>0.22035741645421783</v>
      </c>
      <c r="AC12" s="28">
        <f>+R12*'Silver Conversion'!$B11</f>
        <v>0.19013274096548735</v>
      </c>
      <c r="AD12" s="28">
        <f>+S12*'Silver Conversion'!$B11</f>
        <v>0.3589220684632192</v>
      </c>
      <c r="AE12" s="28"/>
      <c r="AF12" s="28"/>
      <c r="AG12" s="28"/>
    </row>
    <row r="13" spans="1:33" s="25" customFormat="1" ht="15">
      <c r="A13" s="5">
        <v>1370</v>
      </c>
      <c r="B13" s="39"/>
      <c r="C13" s="38">
        <v>34.37</v>
      </c>
      <c r="D13" s="39"/>
      <c r="E13" s="39"/>
      <c r="F13" s="38">
        <v>25.79</v>
      </c>
      <c r="G13" s="38">
        <v>25.79</v>
      </c>
      <c r="H13" s="38"/>
      <c r="I13" s="39"/>
      <c r="J13" s="39"/>
      <c r="K13" s="39"/>
      <c r="N13" s="28">
        <f t="shared" si="0"/>
        <v>0.4316375098898615</v>
      </c>
      <c r="O13" s="28"/>
      <c r="P13" s="28"/>
      <c r="Q13" s="28">
        <f t="shared" si="1"/>
        <v>0.32388511434563655</v>
      </c>
      <c r="R13" s="28">
        <f t="shared" si="2"/>
        <v>0.2794603673403045</v>
      </c>
      <c r="S13" s="28"/>
      <c r="T13" s="28"/>
      <c r="U13" s="28"/>
      <c r="V13" s="28"/>
      <c r="W13" s="28"/>
      <c r="X13" s="28"/>
      <c r="Y13" s="28">
        <f>+N13*'Silver Conversion'!$B12</f>
        <v>0.20286962964823488</v>
      </c>
      <c r="Z13" s="28"/>
      <c r="AA13" s="28"/>
      <c r="AB13" s="28">
        <f>+Q13*'Silver Conversion'!$B12</f>
        <v>0.15222600374244916</v>
      </c>
      <c r="AC13" s="28">
        <f>+R13*'Silver Conversion'!$B12</f>
        <v>0.13134637264994312</v>
      </c>
      <c r="AD13" s="28"/>
      <c r="AE13" s="28"/>
      <c r="AF13" s="28"/>
      <c r="AG13" s="28"/>
    </row>
    <row r="14" spans="1:33" s="25" customFormat="1" ht="15">
      <c r="A14" s="5">
        <v>1371</v>
      </c>
      <c r="B14" s="39"/>
      <c r="C14" s="38">
        <v>39.37</v>
      </c>
      <c r="D14" s="39"/>
      <c r="E14" s="39"/>
      <c r="F14" s="38">
        <v>23.62</v>
      </c>
      <c r="G14" s="38">
        <v>21</v>
      </c>
      <c r="H14" s="38"/>
      <c r="I14" s="39"/>
      <c r="J14" s="39"/>
      <c r="K14" s="39"/>
      <c r="N14" s="28">
        <f t="shared" si="0"/>
        <v>0.4944302811860299</v>
      </c>
      <c r="O14" s="28"/>
      <c r="P14" s="28"/>
      <c r="Q14" s="28">
        <f t="shared" si="1"/>
        <v>0.2966330516030995</v>
      </c>
      <c r="R14" s="28">
        <f t="shared" si="2"/>
        <v>0.22755594083545538</v>
      </c>
      <c r="S14" s="28"/>
      <c r="T14" s="28"/>
      <c r="U14" s="28"/>
      <c r="V14" s="28"/>
      <c r="W14" s="28"/>
      <c r="X14" s="28"/>
      <c r="Y14" s="28">
        <f>+N14*'Silver Conversion'!$B13</f>
        <v>0.23238223215743403</v>
      </c>
      <c r="Z14" s="28"/>
      <c r="AA14" s="28"/>
      <c r="AB14" s="28">
        <f>+Q14*'Silver Conversion'!$B13</f>
        <v>0.13941753425345677</v>
      </c>
      <c r="AC14" s="28">
        <f>+R14*'Silver Conversion'!$B13</f>
        <v>0.10695129219266403</v>
      </c>
      <c r="AD14" s="28"/>
      <c r="AE14" s="28"/>
      <c r="AF14" s="28"/>
      <c r="AG14" s="28"/>
    </row>
    <row r="15" spans="1:33" s="25" customFormat="1" ht="15">
      <c r="A15" s="5">
        <v>1372</v>
      </c>
      <c r="B15" s="39"/>
      <c r="C15" s="38">
        <v>43</v>
      </c>
      <c r="D15" s="39"/>
      <c r="E15" s="39"/>
      <c r="F15" s="38"/>
      <c r="G15" s="38">
        <v>21.5</v>
      </c>
      <c r="H15" s="38"/>
      <c r="I15" s="39"/>
      <c r="J15" s="39"/>
      <c r="K15" s="39"/>
      <c r="N15" s="28">
        <f t="shared" si="0"/>
        <v>0.5400178331470481</v>
      </c>
      <c r="O15" s="28"/>
      <c r="P15" s="28"/>
      <c r="Q15" s="28"/>
      <c r="R15" s="28">
        <f t="shared" si="2"/>
        <v>0.23297393942677574</v>
      </c>
      <c r="S15" s="28"/>
      <c r="T15" s="28"/>
      <c r="U15" s="28"/>
      <c r="V15" s="28"/>
      <c r="W15" s="28"/>
      <c r="X15" s="28"/>
      <c r="Y15" s="28">
        <f>+N15*'Silver Conversion'!$B14</f>
        <v>0.2538083815791126</v>
      </c>
      <c r="Z15" s="28"/>
      <c r="AA15" s="28"/>
      <c r="AB15" s="28"/>
      <c r="AC15" s="28">
        <f>+R15*'Silver Conversion'!$B14</f>
        <v>0.1094977515305846</v>
      </c>
      <c r="AD15" s="28"/>
      <c r="AE15" s="28"/>
      <c r="AF15" s="28"/>
      <c r="AG15" s="28"/>
    </row>
    <row r="16" spans="1:33" s="25" customFormat="1" ht="15">
      <c r="A16" s="5">
        <v>1373</v>
      </c>
      <c r="B16" s="39"/>
      <c r="C16" s="38">
        <v>40.29</v>
      </c>
      <c r="D16" s="39"/>
      <c r="E16" s="39"/>
      <c r="F16" s="38">
        <v>26.87</v>
      </c>
      <c r="G16" s="38">
        <v>24.08</v>
      </c>
      <c r="H16" s="38">
        <v>42.08</v>
      </c>
      <c r="I16" s="39"/>
      <c r="J16" s="39"/>
      <c r="K16" s="39"/>
      <c r="N16" s="28">
        <f t="shared" si="0"/>
        <v>0.5059841511045249</v>
      </c>
      <c r="O16" s="28"/>
      <c r="P16" s="28"/>
      <c r="Q16" s="28">
        <f t="shared" si="1"/>
        <v>0.33744835294560893</v>
      </c>
      <c r="R16" s="28">
        <f t="shared" si="2"/>
        <v>0.26093081215798886</v>
      </c>
      <c r="S16" s="28">
        <f t="shared" si="3"/>
        <v>0.48647961248106913</v>
      </c>
      <c r="T16" s="28"/>
      <c r="U16" s="28"/>
      <c r="V16" s="28"/>
      <c r="W16" s="28"/>
      <c r="X16" s="28"/>
      <c r="Y16" s="28">
        <f>+N16*'Silver Conversion'!$B15</f>
        <v>0.23781255101912668</v>
      </c>
      <c r="Z16" s="28">
        <f>+O16*'Silver Conversion'!$B15</f>
        <v>0</v>
      </c>
      <c r="AA16" s="28">
        <f>+P16*'Silver Conversion'!$B15</f>
        <v>0</v>
      </c>
      <c r="AB16" s="28">
        <f>+Q16*'Silver Conversion'!$B15</f>
        <v>0.1586007258844362</v>
      </c>
      <c r="AC16" s="28">
        <f>+R16*'Silver Conversion'!$B15</f>
        <v>0.12263748171425476</v>
      </c>
      <c r="AD16" s="28">
        <f>+S16*'Silver Conversion'!$B15</f>
        <v>0.22864541786610248</v>
      </c>
      <c r="AE16" s="28"/>
      <c r="AF16" s="28"/>
      <c r="AG16" s="28"/>
    </row>
    <row r="17" spans="1:33" s="25" customFormat="1" ht="15">
      <c r="A17" s="5">
        <v>1374</v>
      </c>
      <c r="B17" s="39"/>
      <c r="C17" s="38">
        <v>66</v>
      </c>
      <c r="D17" s="39"/>
      <c r="E17" s="39"/>
      <c r="F17" s="38">
        <v>35</v>
      </c>
      <c r="G17" s="38">
        <v>25.25</v>
      </c>
      <c r="H17" s="38">
        <v>42.5</v>
      </c>
      <c r="I17" s="39"/>
      <c r="J17" s="39"/>
      <c r="K17" s="39"/>
      <c r="N17" s="28">
        <f t="shared" si="0"/>
        <v>0.8288645811094227</v>
      </c>
      <c r="O17" s="28"/>
      <c r="P17" s="28"/>
      <c r="Q17" s="28">
        <f t="shared" si="1"/>
        <v>0.43954939907317875</v>
      </c>
      <c r="R17" s="28">
        <f t="shared" si="2"/>
        <v>0.2736089288616785</v>
      </c>
      <c r="S17" s="28">
        <f t="shared" si="3"/>
        <v>0.49133515994404564</v>
      </c>
      <c r="T17" s="28"/>
      <c r="U17" s="28"/>
      <c r="V17" s="28"/>
      <c r="W17" s="28"/>
      <c r="X17" s="28"/>
      <c r="Y17" s="28">
        <f>+N17*'Silver Conversion'!$B16</f>
        <v>0.5138960402878421</v>
      </c>
      <c r="Z17" s="28">
        <f>+O17*'Silver Conversion'!$B16</f>
        <v>0</v>
      </c>
      <c r="AA17" s="28">
        <f>+P17*'Silver Conversion'!$B16</f>
        <v>0</v>
      </c>
      <c r="AB17" s="28">
        <f>+Q17*'Silver Conversion'!$B16</f>
        <v>0.2725206274253708</v>
      </c>
      <c r="AC17" s="28">
        <f>+R17*'Silver Conversion'!$B16</f>
        <v>0.16963753589424066</v>
      </c>
      <c r="AD17" s="28">
        <f>+S17*'Silver Conversion'!$B16</f>
        <v>0.3046277991653083</v>
      </c>
      <c r="AE17" s="28"/>
      <c r="AF17" s="28"/>
      <c r="AG17" s="28"/>
    </row>
    <row r="18" spans="1:33" s="25" customFormat="1" ht="15">
      <c r="A18" s="5">
        <v>1375</v>
      </c>
      <c r="B18" s="39"/>
      <c r="C18" s="38">
        <v>39</v>
      </c>
      <c r="D18" s="39"/>
      <c r="E18" s="39"/>
      <c r="F18" s="38"/>
      <c r="G18" s="38">
        <v>21.87</v>
      </c>
      <c r="H18" s="38">
        <v>41.46</v>
      </c>
      <c r="I18" s="39"/>
      <c r="J18" s="39"/>
      <c r="K18" s="39"/>
      <c r="N18" s="28">
        <f t="shared" si="0"/>
        <v>0.48978361611011345</v>
      </c>
      <c r="O18" s="28"/>
      <c r="P18" s="28"/>
      <c r="Q18" s="28"/>
      <c r="R18" s="28">
        <f t="shared" si="2"/>
        <v>0.23698325838435283</v>
      </c>
      <c r="S18" s="28">
        <f t="shared" si="3"/>
        <v>0.4793118995595325</v>
      </c>
      <c r="T18" s="28"/>
      <c r="U18" s="28"/>
      <c r="V18" s="28"/>
      <c r="W18" s="28"/>
      <c r="X18" s="28"/>
      <c r="Y18" s="28">
        <f>+N18*'Silver Conversion'!$B17</f>
        <v>0.2008112826051465</v>
      </c>
      <c r="Z18" s="28">
        <f>+O18*'Silver Conversion'!$B17</f>
        <v>0</v>
      </c>
      <c r="AA18" s="28">
        <f>+P18*'Silver Conversion'!$B17</f>
        <v>0</v>
      </c>
      <c r="AB18" s="28"/>
      <c r="AC18" s="28">
        <f>+R18*'Silver Conversion'!$B17</f>
        <v>0.09716313593758466</v>
      </c>
      <c r="AD18" s="28">
        <f>+S18*'Silver Conversion'!$B17</f>
        <v>0.19651787881940833</v>
      </c>
      <c r="AE18" s="28"/>
      <c r="AF18" s="28"/>
      <c r="AG18" s="28"/>
    </row>
    <row r="19" spans="1:33" s="25" customFormat="1" ht="15">
      <c r="A19" s="5">
        <v>1376</v>
      </c>
      <c r="B19" s="39"/>
      <c r="C19" s="38">
        <v>39.37</v>
      </c>
      <c r="D19" s="39"/>
      <c r="E19" s="39"/>
      <c r="F19" s="38">
        <v>31.5</v>
      </c>
      <c r="G19" s="38">
        <v>26.25</v>
      </c>
      <c r="H19" s="38">
        <v>44.62</v>
      </c>
      <c r="I19" s="39"/>
      <c r="J19" s="39"/>
      <c r="K19" s="39"/>
      <c r="N19" s="28">
        <f t="shared" si="0"/>
        <v>0.4944302811860299</v>
      </c>
      <c r="O19" s="28"/>
      <c r="P19" s="28"/>
      <c r="Q19" s="28">
        <f t="shared" si="1"/>
        <v>0.39559445916586083</v>
      </c>
      <c r="R19" s="28">
        <f t="shared" si="2"/>
        <v>0.28444492604431926</v>
      </c>
      <c r="S19" s="28">
        <f t="shared" si="3"/>
        <v>0.5158441138047839</v>
      </c>
      <c r="T19" s="28"/>
      <c r="U19" s="28"/>
      <c r="V19" s="28"/>
      <c r="W19" s="28"/>
      <c r="X19" s="28"/>
      <c r="Y19" s="28">
        <f>+N19*'Silver Conversion'!$B18</f>
        <v>0.20271641528627224</v>
      </c>
      <c r="Z19" s="28">
        <f>+O19*'Silver Conversion'!$B18</f>
        <v>0</v>
      </c>
      <c r="AA19" s="28">
        <f>+P19*'Silver Conversion'!$B18</f>
        <v>0</v>
      </c>
      <c r="AB19" s="28">
        <f>+Q19*'Silver Conversion'!$B18</f>
        <v>0.16219372825800293</v>
      </c>
      <c r="AC19" s="28">
        <f>+R19*'Silver Conversion'!$B18</f>
        <v>0.11662241967817089</v>
      </c>
      <c r="AD19" s="28">
        <f>+S19*'Silver Conversion'!$B18</f>
        <v>0.2114960866599614</v>
      </c>
      <c r="AE19" s="28"/>
      <c r="AF19" s="28"/>
      <c r="AG19" s="28"/>
    </row>
    <row r="20" spans="1:33" s="25" customFormat="1" ht="15">
      <c r="A20" s="5">
        <v>1377</v>
      </c>
      <c r="B20" s="39"/>
      <c r="C20" s="38">
        <v>44</v>
      </c>
      <c r="D20" s="39"/>
      <c r="E20" s="39"/>
      <c r="F20" s="38"/>
      <c r="G20" s="38">
        <v>24.75</v>
      </c>
      <c r="H20" s="38"/>
      <c r="I20" s="39"/>
      <c r="J20" s="39"/>
      <c r="K20" s="39"/>
      <c r="N20" s="28">
        <f t="shared" si="0"/>
        <v>0.5525763874062818</v>
      </c>
      <c r="O20" s="28"/>
      <c r="P20" s="28"/>
      <c r="Q20" s="28"/>
      <c r="R20" s="28">
        <f t="shared" si="2"/>
        <v>0.2681909302703581</v>
      </c>
      <c r="S20" s="28"/>
      <c r="T20" s="28"/>
      <c r="U20" s="28"/>
      <c r="V20" s="28"/>
      <c r="W20" s="28"/>
      <c r="X20" s="28"/>
      <c r="Y20" s="28">
        <f>+N20*'Silver Conversion'!$B19</f>
        <v>0.2265563188365755</v>
      </c>
      <c r="Z20" s="28">
        <f>+O20*'Silver Conversion'!$B19</f>
        <v>0</v>
      </c>
      <c r="AA20" s="28">
        <f>+P20*'Silver Conversion'!$B19</f>
        <v>0</v>
      </c>
      <c r="AB20" s="28"/>
      <c r="AC20" s="28">
        <f>+R20*'Silver Conversion'!$B19</f>
        <v>0.10995828141084682</v>
      </c>
      <c r="AD20" s="28"/>
      <c r="AE20" s="28"/>
      <c r="AF20" s="28"/>
      <c r="AG20" s="28"/>
    </row>
    <row r="21" spans="1:33" ht="15">
      <c r="A21" s="5">
        <v>1378</v>
      </c>
      <c r="C21" s="38">
        <v>34.5</v>
      </c>
      <c r="F21" s="38">
        <v>25.87</v>
      </c>
      <c r="G21" s="38">
        <v>17.25</v>
      </c>
      <c r="N21" s="28">
        <f t="shared" si="0"/>
        <v>0.4332701219435619</v>
      </c>
      <c r="O21" s="28"/>
      <c r="P21" s="28"/>
      <c r="Q21" s="28">
        <f t="shared" si="1"/>
        <v>0.32488979868637524</v>
      </c>
      <c r="R21" s="28">
        <f t="shared" si="2"/>
        <v>0.18692095140055265</v>
      </c>
      <c r="S21" s="28"/>
      <c r="T21" s="28"/>
      <c r="U21" s="28"/>
      <c r="V21" s="28"/>
      <c r="W21" s="28"/>
      <c r="X21" s="28"/>
      <c r="Y21" s="28">
        <f>+N21*'Silver Conversion'!$B20</f>
        <v>0.17764074999686036</v>
      </c>
      <c r="Z21" s="28">
        <f>+O21*'Silver Conversion'!$B20</f>
        <v>0</v>
      </c>
      <c r="AA21" s="28">
        <f>+P21*'Silver Conversion'!$B20</f>
        <v>0</v>
      </c>
      <c r="AB21" s="28">
        <f>+Q21*'Silver Conversion'!$B20</f>
        <v>0.13320481746141385</v>
      </c>
      <c r="AC21" s="28">
        <f>+R21*'Silver Conversion'!$B20</f>
        <v>0.07663759007422657</v>
      </c>
      <c r="AD21" s="28"/>
      <c r="AE21" s="28"/>
      <c r="AF21" s="28"/>
      <c r="AG21" s="28"/>
    </row>
    <row r="22" spans="1:33" ht="15">
      <c r="A22" s="5">
        <v>1379</v>
      </c>
      <c r="C22" s="38">
        <v>36</v>
      </c>
      <c r="G22" s="38">
        <v>27</v>
      </c>
      <c r="N22" s="28">
        <f t="shared" si="0"/>
        <v>0.4521079533324124</v>
      </c>
      <c r="O22" s="28"/>
      <c r="P22" s="28"/>
      <c r="Q22" s="28">
        <f t="shared" si="1"/>
        <v>0</v>
      </c>
      <c r="R22" s="28">
        <f t="shared" si="2"/>
        <v>0.29257192393129977</v>
      </c>
      <c r="S22" s="28"/>
      <c r="T22" s="28"/>
      <c r="U22" s="28"/>
      <c r="V22" s="28"/>
      <c r="W22" s="28"/>
      <c r="X22" s="28"/>
      <c r="Y22" s="28">
        <f>+N22*'Silver Conversion'!$B21</f>
        <v>0.18536426086628907</v>
      </c>
      <c r="Z22" s="28">
        <f>+O22*'Silver Conversion'!$B21</f>
        <v>0</v>
      </c>
      <c r="AA22" s="28">
        <f>+P22*'Silver Conversion'!$B21</f>
        <v>0</v>
      </c>
      <c r="AB22" s="28">
        <f>+Q22*'Silver Conversion'!$B21</f>
        <v>0</v>
      </c>
      <c r="AC22" s="28">
        <f>+R22*'Silver Conversion'!$B21</f>
        <v>0.1199544888118329</v>
      </c>
      <c r="AD22" s="28"/>
      <c r="AE22" s="28"/>
      <c r="AF22" s="28"/>
      <c r="AG22" s="28"/>
    </row>
    <row r="23" spans="1:33" ht="15">
      <c r="A23" s="5">
        <v>1380</v>
      </c>
      <c r="C23" s="38">
        <v>40.5</v>
      </c>
      <c r="F23" s="38">
        <v>33</v>
      </c>
      <c r="G23" s="38">
        <v>33</v>
      </c>
      <c r="N23" s="28">
        <f t="shared" si="0"/>
        <v>0.508621447498964</v>
      </c>
      <c r="O23" s="28"/>
      <c r="P23" s="28"/>
      <c r="Q23" s="28">
        <f t="shared" si="1"/>
        <v>0.41443229055471137</v>
      </c>
      <c r="R23" s="28">
        <f t="shared" si="2"/>
        <v>0.35758790702714416</v>
      </c>
      <c r="S23" s="28"/>
      <c r="T23" s="28"/>
      <c r="U23" s="28"/>
      <c r="V23" s="28"/>
      <c r="W23" s="28"/>
      <c r="X23" s="28"/>
      <c r="Y23" s="28">
        <f>+N23*'Silver Conversion'!$B22</f>
        <v>0.2085347934745752</v>
      </c>
      <c r="Z23" s="28">
        <f>+O23*'Silver Conversion'!$B22</f>
        <v>0</v>
      </c>
      <c r="AA23" s="28">
        <f>+P23*'Silver Conversion'!$B22</f>
        <v>0</v>
      </c>
      <c r="AB23" s="28">
        <f>+Q23*'Silver Conversion'!$B22</f>
        <v>0.16991723912743165</v>
      </c>
      <c r="AC23" s="28">
        <f>+R23*'Silver Conversion'!$B22</f>
        <v>0.14661104188112908</v>
      </c>
      <c r="AD23" s="28"/>
      <c r="AE23" s="28"/>
      <c r="AF23" s="28"/>
      <c r="AG23" s="28"/>
    </row>
    <row r="24" spans="1:33" ht="15">
      <c r="A24" s="5">
        <v>1381</v>
      </c>
      <c r="C24" s="38">
        <v>46.75</v>
      </c>
      <c r="F24" s="38">
        <v>30.25</v>
      </c>
      <c r="G24" s="38">
        <v>27.5</v>
      </c>
      <c r="H24" s="38">
        <v>70.5</v>
      </c>
      <c r="N24" s="28">
        <f t="shared" si="0"/>
        <v>0.5871124116191745</v>
      </c>
      <c r="O24" s="28"/>
      <c r="P24" s="28"/>
      <c r="Q24" s="28">
        <f t="shared" si="1"/>
        <v>0.3798962663418188</v>
      </c>
      <c r="R24" s="28">
        <f t="shared" si="2"/>
        <v>0.29798992252262013</v>
      </c>
      <c r="S24" s="28">
        <f t="shared" si="3"/>
        <v>0.8150383241424757</v>
      </c>
      <c r="T24" s="28"/>
      <c r="U24" s="28"/>
      <c r="V24" s="28"/>
      <c r="W24" s="28"/>
      <c r="X24" s="28"/>
      <c r="Y24" s="28">
        <f>+N24*'Silver Conversion'!$B23</f>
        <v>0.1960955454808043</v>
      </c>
      <c r="Z24" s="28">
        <f>+O24*'Silver Conversion'!$B23</f>
        <v>0</v>
      </c>
      <c r="AA24" s="28">
        <f>+P24*'Silver Conversion'!$B23</f>
        <v>0</v>
      </c>
      <c r="AB24" s="28">
        <f>+Q24*'Silver Conversion'!$B23</f>
        <v>0.12688535295816747</v>
      </c>
      <c r="AC24" s="28">
        <f>+R24*'Silver Conversion'!$B23</f>
        <v>0.09952863412255512</v>
      </c>
      <c r="AD24" s="28">
        <f>+S24*'Silver Conversion'!$B23</f>
        <v>0.2722228002635869</v>
      </c>
      <c r="AE24" s="28"/>
      <c r="AF24" s="28"/>
      <c r="AG24" s="28"/>
    </row>
    <row r="25" spans="1:33" ht="15">
      <c r="A25" s="5">
        <v>1382</v>
      </c>
      <c r="C25" s="38">
        <v>48</v>
      </c>
      <c r="F25" s="38">
        <v>30</v>
      </c>
      <c r="G25" s="38">
        <v>27</v>
      </c>
      <c r="H25" s="38">
        <v>51</v>
      </c>
      <c r="N25" s="28">
        <f t="shared" si="0"/>
        <v>0.6028106044432165</v>
      </c>
      <c r="O25" s="28"/>
      <c r="P25" s="28"/>
      <c r="Q25" s="28">
        <f t="shared" si="1"/>
        <v>0.37675662777701036</v>
      </c>
      <c r="R25" s="28">
        <f t="shared" si="2"/>
        <v>0.29257192393129977</v>
      </c>
      <c r="S25" s="28">
        <f t="shared" si="3"/>
        <v>0.5896021919328548</v>
      </c>
      <c r="T25" s="28"/>
      <c r="U25" s="28"/>
      <c r="V25" s="28"/>
      <c r="W25" s="28"/>
      <c r="X25" s="28"/>
      <c r="Y25" s="28">
        <f>+N25*'Silver Conversion'!$B24</f>
        <v>0.20073593127959113</v>
      </c>
      <c r="Z25" s="28">
        <f>+O25*'Silver Conversion'!$B24</f>
        <v>0</v>
      </c>
      <c r="AA25" s="28">
        <f>+P25*'Silver Conversion'!$B24</f>
        <v>0</v>
      </c>
      <c r="AB25" s="28">
        <f>+Q25*'Silver Conversion'!$B24</f>
        <v>0.12545995704974444</v>
      </c>
      <c r="AC25" s="28">
        <f>+R25*'Silver Conversion'!$B24</f>
        <v>0.09742645066912282</v>
      </c>
      <c r="AD25" s="28">
        <f>+S25*'Silver Conversion'!$B24</f>
        <v>0.19633752991364065</v>
      </c>
      <c r="AE25" s="28"/>
      <c r="AF25" s="28"/>
      <c r="AG25" s="28"/>
    </row>
    <row r="26" spans="1:33" ht="15">
      <c r="A26" s="5">
        <v>1383</v>
      </c>
      <c r="C26" s="38">
        <v>40.5</v>
      </c>
      <c r="F26" s="38">
        <v>24</v>
      </c>
      <c r="G26" s="38">
        <v>30</v>
      </c>
      <c r="N26" s="28">
        <f t="shared" si="0"/>
        <v>0.508621447498964</v>
      </c>
      <c r="O26" s="28"/>
      <c r="P26" s="28"/>
      <c r="Q26" s="28">
        <f t="shared" si="1"/>
        <v>0.3014053022216083</v>
      </c>
      <c r="R26" s="28">
        <f t="shared" si="2"/>
        <v>0.325079915479222</v>
      </c>
      <c r="S26" s="28">
        <f t="shared" si="3"/>
        <v>0</v>
      </c>
      <c r="T26" s="28">
        <f aca="true" t="shared" si="4" ref="T26:T73">+I26/100</f>
        <v>0</v>
      </c>
      <c r="U26" s="28">
        <f aca="true" t="shared" si="5" ref="U26:U73">+J26/467.67</f>
        <v>0</v>
      </c>
      <c r="V26" s="28">
        <f aca="true" t="shared" si="6" ref="V26:V73">+K26/77.57574</f>
        <v>0</v>
      </c>
      <c r="X26" s="28">
        <f>+M26*'Silver Conversion'!$B25</f>
        <v>0</v>
      </c>
      <c r="Y26" s="28">
        <f>+N26*'Silver Conversion'!$B25</f>
        <v>0.16937094201715502</v>
      </c>
      <c r="Z26" s="28">
        <f>+O26*'Silver Conversion'!$B25</f>
        <v>0</v>
      </c>
      <c r="AA26" s="28">
        <f>+P26*'Silver Conversion'!$B25</f>
        <v>0</v>
      </c>
      <c r="AB26" s="28">
        <f>+Q26*'Silver Conversion'!$B25</f>
        <v>0.10036796563979557</v>
      </c>
      <c r="AC26" s="28">
        <f>+R26*'Silver Conversion'!$B25</f>
        <v>0.10825161185458093</v>
      </c>
      <c r="AD26" s="28">
        <f>+S26*'Silver Conversion'!$B25</f>
        <v>0</v>
      </c>
      <c r="AE26" s="28">
        <f>+T26*'Silver Conversion'!$B25</f>
        <v>0</v>
      </c>
      <c r="AF26" s="28">
        <f>+U26*'Silver Conversion'!$B25</f>
        <v>0</v>
      </c>
      <c r="AG26" s="28">
        <f>+V26*'Silver Conversion'!$B25</f>
        <v>0</v>
      </c>
    </row>
    <row r="27" spans="1:33" ht="15">
      <c r="A27" s="5">
        <v>1384</v>
      </c>
      <c r="C27" s="38">
        <v>45</v>
      </c>
      <c r="F27" s="38">
        <v>33</v>
      </c>
      <c r="G27" s="38">
        <v>30</v>
      </c>
      <c r="H27" s="38">
        <v>25.67</v>
      </c>
      <c r="N27" s="28">
        <f t="shared" si="0"/>
        <v>0.5651349416655155</v>
      </c>
      <c r="O27" s="28"/>
      <c r="P27" s="28"/>
      <c r="Q27" s="28">
        <f t="shared" si="1"/>
        <v>0.41443229055471137</v>
      </c>
      <c r="R27" s="28">
        <f t="shared" si="2"/>
        <v>0.325079915479222</v>
      </c>
      <c r="S27" s="28">
        <f t="shared" si="3"/>
        <v>0.29676643660620355</v>
      </c>
      <c r="T27" s="28">
        <f t="shared" si="4"/>
        <v>0</v>
      </c>
      <c r="U27" s="28">
        <f t="shared" si="5"/>
        <v>0</v>
      </c>
      <c r="V27" s="28">
        <f t="shared" si="6"/>
        <v>0</v>
      </c>
      <c r="X27" s="28">
        <f>+M27*'Silver Conversion'!$B26</f>
        <v>0</v>
      </c>
      <c r="Y27" s="28">
        <f>+N27*'Silver Conversion'!$B26</f>
        <v>0.54818089341555</v>
      </c>
      <c r="Z27" s="28">
        <f>+O27*'Silver Conversion'!$B26</f>
        <v>0</v>
      </c>
      <c r="AA27" s="28">
        <f>+P27*'Silver Conversion'!$B26</f>
        <v>0</v>
      </c>
      <c r="AB27" s="28">
        <f>+Q27*'Silver Conversion'!$B26</f>
        <v>0.40199932183807</v>
      </c>
      <c r="AC27" s="28">
        <f>+R27*'Silver Conversion'!$B26</f>
        <v>0.3153275180148453</v>
      </c>
      <c r="AD27" s="28">
        <f>+S27*'Silver Conversion'!$B26</f>
        <v>0.28786344350801746</v>
      </c>
      <c r="AE27" s="28">
        <f>+T27*'Silver Conversion'!$B26</f>
        <v>0</v>
      </c>
      <c r="AF27" s="28">
        <f>+U27*'Silver Conversion'!$B26</f>
        <v>0</v>
      </c>
      <c r="AG27" s="28">
        <f>+V27*'Silver Conversion'!$B26</f>
        <v>0</v>
      </c>
    </row>
    <row r="28" spans="1:33" ht="15">
      <c r="A28" s="5">
        <v>1385</v>
      </c>
      <c r="C28" s="38">
        <v>21</v>
      </c>
      <c r="F28" s="38">
        <v>16</v>
      </c>
      <c r="G28" s="38">
        <v>14</v>
      </c>
      <c r="J28" s="38">
        <v>166</v>
      </c>
      <c r="K28" s="38">
        <v>127.5</v>
      </c>
      <c r="N28" s="28">
        <f t="shared" si="0"/>
        <v>0.26372963944390726</v>
      </c>
      <c r="O28" s="28"/>
      <c r="P28" s="28"/>
      <c r="Q28" s="28">
        <f t="shared" si="1"/>
        <v>0.20093686814773884</v>
      </c>
      <c r="R28" s="28">
        <f t="shared" si="2"/>
        <v>0.15170396055697027</v>
      </c>
      <c r="S28" s="28">
        <f t="shared" si="3"/>
        <v>0</v>
      </c>
      <c r="T28" s="28">
        <f t="shared" si="4"/>
        <v>0</v>
      </c>
      <c r="U28" s="28">
        <f t="shared" si="5"/>
        <v>0.35495114076164813</v>
      </c>
      <c r="V28" s="28">
        <f t="shared" si="6"/>
        <v>1.6435550598679434</v>
      </c>
      <c r="X28" s="28">
        <f>+M28*'Silver Conversion'!$B27</f>
        <v>0</v>
      </c>
      <c r="Y28" s="28">
        <f>+N28*'Silver Conversion'!$B27</f>
        <v>0.25581775026059006</v>
      </c>
      <c r="Z28" s="28">
        <f>+O28*'Silver Conversion'!$B27</f>
        <v>0</v>
      </c>
      <c r="AA28" s="28">
        <f>+P28*'Silver Conversion'!$B27</f>
        <v>0</v>
      </c>
      <c r="AB28" s="28">
        <f>+Q28*'Silver Conversion'!$B27</f>
        <v>0.19490876210330668</v>
      </c>
      <c r="AC28" s="28">
        <f>+R28*'Silver Conversion'!$B27</f>
        <v>0.14715284174026116</v>
      </c>
      <c r="AD28" s="28">
        <f>+S28*'Silver Conversion'!$B27</f>
        <v>0</v>
      </c>
      <c r="AE28" s="28">
        <f>+T28*'Silver Conversion'!$B27</f>
        <v>0</v>
      </c>
      <c r="AF28" s="28">
        <f>+U28*'Silver Conversion'!$B27</f>
        <v>0.3443026065387987</v>
      </c>
      <c r="AG28" s="28">
        <f>+V28*'Silver Conversion'!$B27</f>
        <v>1.594248408071905</v>
      </c>
    </row>
    <row r="29" spans="1:33" ht="15">
      <c r="A29" s="5">
        <v>1386</v>
      </c>
      <c r="C29" s="38">
        <v>17</v>
      </c>
      <c r="F29" s="38">
        <v>12</v>
      </c>
      <c r="G29" s="38">
        <v>9</v>
      </c>
      <c r="J29" s="38">
        <v>157</v>
      </c>
      <c r="K29" s="38">
        <v>105</v>
      </c>
      <c r="N29" s="28">
        <f t="shared" si="0"/>
        <v>0.21349542240697253</v>
      </c>
      <c r="O29" s="28"/>
      <c r="P29" s="28"/>
      <c r="Q29" s="28">
        <f t="shared" si="1"/>
        <v>0.15070265111080414</v>
      </c>
      <c r="R29" s="28">
        <f t="shared" si="2"/>
        <v>0.0975239746437666</v>
      </c>
      <c r="S29" s="28">
        <f t="shared" si="3"/>
        <v>0</v>
      </c>
      <c r="T29" s="28">
        <f t="shared" si="4"/>
        <v>0</v>
      </c>
      <c r="U29" s="28">
        <f t="shared" si="5"/>
        <v>0.3357068018046913</v>
      </c>
      <c r="V29" s="28">
        <f t="shared" si="6"/>
        <v>1.3535159316559533</v>
      </c>
      <c r="X29" s="28">
        <f>+M29*'Silver Conversion'!$B28</f>
        <v>0</v>
      </c>
      <c r="Y29" s="28">
        <f>+N29*'Silver Conversion'!$B28</f>
        <v>0.20709055973476334</v>
      </c>
      <c r="Z29" s="28">
        <f>+O29*'Silver Conversion'!$B28</f>
        <v>0</v>
      </c>
      <c r="AA29" s="28">
        <f>+P29*'Silver Conversion'!$B28</f>
        <v>0</v>
      </c>
      <c r="AB29" s="28">
        <f>+Q29*'Silver Conversion'!$B28</f>
        <v>0.14618157157748002</v>
      </c>
      <c r="AC29" s="28">
        <f>+R29*'Silver Conversion'!$B28</f>
        <v>0.09459825540445359</v>
      </c>
      <c r="AD29" s="28">
        <f>+S29*'Silver Conversion'!$B28</f>
        <v>0</v>
      </c>
      <c r="AE29" s="28">
        <f>+T29*'Silver Conversion'!$B28</f>
        <v>0</v>
      </c>
      <c r="AF29" s="28">
        <f>+U29*'Silver Conversion'!$B28</f>
        <v>0.32563559775055056</v>
      </c>
      <c r="AG29" s="28">
        <f>+V29*'Silver Conversion'!$B28</f>
        <v>1.3129104537062746</v>
      </c>
    </row>
    <row r="30" spans="1:33" ht="15">
      <c r="A30" s="5">
        <v>1387</v>
      </c>
      <c r="F30" s="38">
        <v>10</v>
      </c>
      <c r="G30" s="38">
        <v>11.33</v>
      </c>
      <c r="J30" s="38">
        <v>169</v>
      </c>
      <c r="K30" s="38">
        <v>100</v>
      </c>
      <c r="N30" s="28">
        <f t="shared" si="0"/>
        <v>0</v>
      </c>
      <c r="O30" s="28"/>
      <c r="P30" s="28"/>
      <c r="Q30" s="28">
        <f t="shared" si="1"/>
        <v>0.12558554259233679</v>
      </c>
      <c r="R30" s="28">
        <f t="shared" si="2"/>
        <v>0.1227718480793195</v>
      </c>
      <c r="S30" s="28">
        <f t="shared" si="3"/>
        <v>0</v>
      </c>
      <c r="T30" s="28">
        <f t="shared" si="4"/>
        <v>0</v>
      </c>
      <c r="U30" s="28">
        <f t="shared" si="5"/>
        <v>0.3613659204139671</v>
      </c>
      <c r="V30" s="28">
        <f t="shared" si="6"/>
        <v>1.2890627920532889</v>
      </c>
      <c r="X30" s="28">
        <f>+M30*'Silver Conversion'!$B29</f>
        <v>0</v>
      </c>
      <c r="Y30" s="28">
        <f>+N30*'Silver Conversion'!$B29</f>
        <v>0</v>
      </c>
      <c r="Z30" s="28">
        <f>+O30*'Silver Conversion'!$B29</f>
        <v>0</v>
      </c>
      <c r="AA30" s="28">
        <f>+P30*'Silver Conversion'!$B29</f>
        <v>0</v>
      </c>
      <c r="AB30" s="28">
        <f>+Q30*'Silver Conversion'!$B29</f>
        <v>0.10674771120348626</v>
      </c>
      <c r="AC30" s="28">
        <f>+R30*'Silver Conversion'!$B29</f>
        <v>0.10435607086742157</v>
      </c>
      <c r="AD30" s="28">
        <f>+S30*'Silver Conversion'!$B29</f>
        <v>0</v>
      </c>
      <c r="AE30" s="28">
        <f>+T30*'Silver Conversion'!$B29</f>
        <v>0</v>
      </c>
      <c r="AF30" s="28">
        <f>+U30*'Silver Conversion'!$B29</f>
        <v>0.30716103235187203</v>
      </c>
      <c r="AG30" s="28">
        <f>+V30*'Silver Conversion'!$B29</f>
        <v>1.0957033732452954</v>
      </c>
    </row>
    <row r="31" spans="1:33" ht="15">
      <c r="A31" s="5">
        <v>1388</v>
      </c>
      <c r="F31" s="38">
        <v>14.25</v>
      </c>
      <c r="G31" s="38">
        <v>12.5</v>
      </c>
      <c r="J31" s="38">
        <v>155</v>
      </c>
      <c r="K31" s="38">
        <v>96</v>
      </c>
      <c r="N31" s="28">
        <f t="shared" si="0"/>
        <v>0</v>
      </c>
      <c r="O31" s="28"/>
      <c r="P31" s="28"/>
      <c r="Q31" s="28">
        <f t="shared" si="1"/>
        <v>0.1789593981940799</v>
      </c>
      <c r="R31" s="28">
        <f t="shared" si="2"/>
        <v>0.13544996478300916</v>
      </c>
      <c r="S31" s="28">
        <f t="shared" si="3"/>
        <v>0</v>
      </c>
      <c r="T31" s="28">
        <f t="shared" si="4"/>
        <v>0</v>
      </c>
      <c r="U31" s="28">
        <f t="shared" si="5"/>
        <v>0.33143028203647873</v>
      </c>
      <c r="V31" s="28">
        <f t="shared" si="6"/>
        <v>1.2375002803711572</v>
      </c>
      <c r="X31" s="28">
        <f>+M31*'Silver Conversion'!$B30</f>
        <v>0</v>
      </c>
      <c r="Y31" s="28">
        <f>+N31*'Silver Conversion'!$B30</f>
        <v>0</v>
      </c>
      <c r="Z31" s="28">
        <f>+O31*'Silver Conversion'!$B30</f>
        <v>0</v>
      </c>
      <c r="AA31" s="28">
        <f>+P31*'Silver Conversion'!$B30</f>
        <v>0</v>
      </c>
      <c r="AB31" s="28">
        <f>+Q31*'Silver Conversion'!$B30</f>
        <v>0.15211548846496792</v>
      </c>
      <c r="AC31" s="28">
        <f>+R31*'Silver Conversion'!$B30</f>
        <v>0.11513247006555778</v>
      </c>
      <c r="AD31" s="28">
        <f>+S31*'Silver Conversion'!$B30</f>
        <v>0</v>
      </c>
      <c r="AE31" s="28">
        <f>+T31*'Silver Conversion'!$B30</f>
        <v>0</v>
      </c>
      <c r="AF31" s="28">
        <f>+U31*'Silver Conversion'!$B30</f>
        <v>0.2817157397310069</v>
      </c>
      <c r="AG31" s="28">
        <f>+V31*'Silver Conversion'!$B30</f>
        <v>1.0518752383154837</v>
      </c>
    </row>
    <row r="32" spans="1:33" ht="15">
      <c r="A32" s="5">
        <v>1389</v>
      </c>
      <c r="F32" s="38">
        <v>16.17</v>
      </c>
      <c r="G32" s="38">
        <v>11.33</v>
      </c>
      <c r="J32" s="38">
        <v>183</v>
      </c>
      <c r="K32" s="38">
        <v>96</v>
      </c>
      <c r="N32" s="28">
        <f t="shared" si="0"/>
        <v>0</v>
      </c>
      <c r="O32" s="28"/>
      <c r="P32" s="28"/>
      <c r="Q32" s="28">
        <f t="shared" si="1"/>
        <v>0.2030718223718086</v>
      </c>
      <c r="R32" s="28">
        <f t="shared" si="2"/>
        <v>0.1227718480793195</v>
      </c>
      <c r="S32" s="28">
        <f t="shared" si="3"/>
        <v>0</v>
      </c>
      <c r="T32" s="28">
        <f t="shared" si="4"/>
        <v>0</v>
      </c>
      <c r="U32" s="28">
        <f t="shared" si="5"/>
        <v>0.3913015587914555</v>
      </c>
      <c r="V32" s="28">
        <f t="shared" si="6"/>
        <v>1.2375002803711572</v>
      </c>
      <c r="X32" s="28">
        <f>+M32*'Silver Conversion'!$B31</f>
        <v>0</v>
      </c>
      <c r="Y32" s="28">
        <f>+N32*'Silver Conversion'!$B31</f>
        <v>0</v>
      </c>
      <c r="Z32" s="28">
        <f>+O32*'Silver Conversion'!$B31</f>
        <v>0</v>
      </c>
      <c r="AA32" s="28">
        <f>+P32*'Silver Conversion'!$B31</f>
        <v>0</v>
      </c>
      <c r="AB32" s="28">
        <f>+Q32*'Silver Conversion'!$B31</f>
        <v>0.1726110490160373</v>
      </c>
      <c r="AC32" s="28">
        <f>+R32*'Silver Conversion'!$B31</f>
        <v>0.10435607086742157</v>
      </c>
      <c r="AD32" s="28">
        <f>+S32*'Silver Conversion'!$B31</f>
        <v>0</v>
      </c>
      <c r="AE32" s="28">
        <f>+T32*'Silver Conversion'!$B31</f>
        <v>0</v>
      </c>
      <c r="AF32" s="28">
        <f>+U32*'Silver Conversion'!$B31</f>
        <v>0.3326063249727372</v>
      </c>
      <c r="AG32" s="28">
        <f>+V32*'Silver Conversion'!$B31</f>
        <v>1.0518752383154837</v>
      </c>
    </row>
    <row r="33" spans="1:33" ht="15">
      <c r="A33" s="5">
        <v>1390</v>
      </c>
      <c r="F33" s="38">
        <v>16</v>
      </c>
      <c r="G33" s="38">
        <v>13.87</v>
      </c>
      <c r="I33" s="38">
        <v>11.75</v>
      </c>
      <c r="J33" s="38">
        <v>204</v>
      </c>
      <c r="K33" s="38">
        <v>102</v>
      </c>
      <c r="N33" s="28">
        <f t="shared" si="0"/>
        <v>0</v>
      </c>
      <c r="O33" s="28"/>
      <c r="P33" s="28"/>
      <c r="Q33" s="28">
        <f t="shared" si="1"/>
        <v>0.20093686814773884</v>
      </c>
      <c r="R33" s="28">
        <f t="shared" si="2"/>
        <v>0.15029528092322697</v>
      </c>
      <c r="S33" s="28">
        <f t="shared" si="3"/>
        <v>0</v>
      </c>
      <c r="T33" s="28">
        <f t="shared" si="4"/>
        <v>0.1175</v>
      </c>
      <c r="U33" s="28">
        <f t="shared" si="5"/>
        <v>0.4362050163576881</v>
      </c>
      <c r="V33" s="28">
        <f t="shared" si="6"/>
        <v>1.3148440478943546</v>
      </c>
      <c r="X33" s="28">
        <f>+M33*'Silver Conversion'!$B32</f>
        <v>0</v>
      </c>
      <c r="Y33" s="28">
        <f>+N33*'Silver Conversion'!$B32</f>
        <v>0</v>
      </c>
      <c r="Z33" s="28">
        <f>+O33*'Silver Conversion'!$B32</f>
        <v>0</v>
      </c>
      <c r="AA33" s="28">
        <f>+P33*'Silver Conversion'!$B32</f>
        <v>0</v>
      </c>
      <c r="AB33" s="28">
        <f>+Q33*'Silver Conversion'!$B32</f>
        <v>0.2049556055106936</v>
      </c>
      <c r="AC33" s="28">
        <f>+R33*'Silver Conversion'!$B32</f>
        <v>0.1533011865416915</v>
      </c>
      <c r="AD33" s="28">
        <f>+S33*'Silver Conversion'!$B32</f>
        <v>0</v>
      </c>
      <c r="AE33" s="28">
        <f>+T33*'Silver Conversion'!$B32</f>
        <v>0.11985</v>
      </c>
      <c r="AF33" s="28">
        <f>+U33*'Silver Conversion'!$B32</f>
        <v>0.44492911668484186</v>
      </c>
      <c r="AG33" s="28">
        <f>+V33*'Silver Conversion'!$B32</f>
        <v>1.3411409288522418</v>
      </c>
    </row>
    <row r="34" spans="1:33" ht="15">
      <c r="A34" s="5">
        <v>1391</v>
      </c>
      <c r="C34" s="38">
        <v>11.75</v>
      </c>
      <c r="F34" s="38">
        <v>15.42</v>
      </c>
      <c r="G34" s="38">
        <v>14.75</v>
      </c>
      <c r="I34" s="38">
        <v>12.33</v>
      </c>
      <c r="J34" s="38">
        <v>217.67</v>
      </c>
      <c r="K34" s="38">
        <v>136.17</v>
      </c>
      <c r="N34" s="28">
        <f t="shared" si="0"/>
        <v>0.14756301254599571</v>
      </c>
      <c r="O34" s="28"/>
      <c r="P34" s="28"/>
      <c r="Q34" s="28">
        <f t="shared" si="1"/>
        <v>0.1936529066773833</v>
      </c>
      <c r="R34" s="28">
        <f t="shared" si="2"/>
        <v>0.15983095844395082</v>
      </c>
      <c r="S34" s="28">
        <f t="shared" si="3"/>
        <v>0</v>
      </c>
      <c r="T34" s="28">
        <f t="shared" si="4"/>
        <v>0.1233</v>
      </c>
      <c r="U34" s="28">
        <f t="shared" si="5"/>
        <v>0.46543502897342137</v>
      </c>
      <c r="V34" s="28">
        <f t="shared" si="6"/>
        <v>1.7553168039389633</v>
      </c>
      <c r="X34" s="28">
        <f>+M34*'Silver Conversion'!$B33</f>
        <v>0</v>
      </c>
      <c r="Y34" s="28">
        <f>+N34*'Silver Conversion'!$B33</f>
        <v>0.15051427279691562</v>
      </c>
      <c r="Z34" s="28">
        <f>+O34*'Silver Conversion'!$B33</f>
        <v>0</v>
      </c>
      <c r="AA34" s="28">
        <f>+P34*'Silver Conversion'!$B33</f>
        <v>0</v>
      </c>
      <c r="AB34" s="28">
        <f>+Q34*'Silver Conversion'!$B33</f>
        <v>0.19752596481093096</v>
      </c>
      <c r="AC34" s="28">
        <f>+R34*'Silver Conversion'!$B33</f>
        <v>0.16302757761282982</v>
      </c>
      <c r="AD34" s="28">
        <f>+S34*'Silver Conversion'!$B33</f>
        <v>0</v>
      </c>
      <c r="AE34" s="28">
        <f>+T34*'Silver Conversion'!$B33</f>
        <v>0.12576600000000002</v>
      </c>
      <c r="AF34" s="28">
        <f>+U34*'Silver Conversion'!$B33</f>
        <v>0.4747437295528898</v>
      </c>
      <c r="AG34" s="28">
        <f>+V34*'Silver Conversion'!$B33</f>
        <v>1.7904231400177426</v>
      </c>
    </row>
    <row r="35" spans="1:33" ht="15">
      <c r="A35" s="5">
        <v>1392</v>
      </c>
      <c r="C35" s="38">
        <v>13.25</v>
      </c>
      <c r="F35" s="38">
        <v>12.46</v>
      </c>
      <c r="G35" s="38">
        <v>11.58</v>
      </c>
      <c r="I35" s="38">
        <v>11.58</v>
      </c>
      <c r="J35" s="38">
        <v>22.67</v>
      </c>
      <c r="K35" s="38">
        <v>107.25</v>
      </c>
      <c r="N35" s="28">
        <f t="shared" si="0"/>
        <v>0.16640084393484622</v>
      </c>
      <c r="O35" s="28"/>
      <c r="P35" s="28"/>
      <c r="Q35" s="28">
        <f t="shared" si="1"/>
        <v>0.15647958607005164</v>
      </c>
      <c r="R35" s="28">
        <f t="shared" si="2"/>
        <v>0.1254808473749797</v>
      </c>
      <c r="S35" s="28">
        <f t="shared" si="3"/>
        <v>0</v>
      </c>
      <c r="T35" s="28">
        <f t="shared" si="4"/>
        <v>0.1158</v>
      </c>
      <c r="U35" s="28">
        <f t="shared" si="5"/>
        <v>0.048474351572690144</v>
      </c>
      <c r="V35" s="28">
        <f t="shared" si="6"/>
        <v>1.3825198444771523</v>
      </c>
      <c r="X35" s="28">
        <f>+M35*'Silver Conversion'!$B34</f>
        <v>0</v>
      </c>
      <c r="Y35" s="28">
        <f>+N35*'Silver Conversion'!$B34</f>
        <v>0.13977670890527083</v>
      </c>
      <c r="Z35" s="28">
        <f>+O35*'Silver Conversion'!$B34</f>
        <v>0</v>
      </c>
      <c r="AA35" s="28">
        <f>+P35*'Silver Conversion'!$B34</f>
        <v>0</v>
      </c>
      <c r="AB35" s="28">
        <f>+Q35*'Silver Conversion'!$B34</f>
        <v>0.13144285229884337</v>
      </c>
      <c r="AC35" s="28">
        <f>+R35*'Silver Conversion'!$B34</f>
        <v>0.10540391179498294</v>
      </c>
      <c r="AD35" s="28">
        <f>+S35*'Silver Conversion'!$B34</f>
        <v>0</v>
      </c>
      <c r="AE35" s="28">
        <f>+T35*'Silver Conversion'!$B34</f>
        <v>0.097272</v>
      </c>
      <c r="AF35" s="28">
        <f>+U35*'Silver Conversion'!$B34</f>
        <v>0.04071845532105972</v>
      </c>
      <c r="AG35" s="28">
        <f>+V35*'Silver Conversion'!$B34</f>
        <v>1.161316669360808</v>
      </c>
    </row>
    <row r="36" spans="1:33" ht="15">
      <c r="A36" s="5">
        <v>1393</v>
      </c>
      <c r="C36" s="38">
        <v>14</v>
      </c>
      <c r="F36" s="38">
        <v>12.75</v>
      </c>
      <c r="I36" s="38">
        <v>11.5</v>
      </c>
      <c r="J36" s="38">
        <v>202.5</v>
      </c>
      <c r="K36" s="38">
        <v>155</v>
      </c>
      <c r="N36" s="28">
        <f t="shared" si="0"/>
        <v>0.1758197596292715</v>
      </c>
      <c r="O36" s="28"/>
      <c r="P36" s="28"/>
      <c r="Q36" s="28">
        <f t="shared" si="1"/>
        <v>0.1601215668052294</v>
      </c>
      <c r="R36" s="28">
        <f t="shared" si="2"/>
        <v>0</v>
      </c>
      <c r="S36" s="28">
        <f t="shared" si="3"/>
        <v>0</v>
      </c>
      <c r="T36" s="28">
        <f t="shared" si="4"/>
        <v>0.115</v>
      </c>
      <c r="U36" s="28">
        <f t="shared" si="5"/>
        <v>0.4329976265315286</v>
      </c>
      <c r="V36" s="28">
        <f t="shared" si="6"/>
        <v>1.9980473276825979</v>
      </c>
      <c r="X36" s="28">
        <f>+M36*'Silver Conversion'!$B35</f>
        <v>0</v>
      </c>
      <c r="Y36" s="28">
        <f>+N36*'Silver Conversion'!$B35</f>
        <v>0.1406558077034172</v>
      </c>
      <c r="Z36" s="28">
        <f>+O36*'Silver Conversion'!$B35</f>
        <v>0</v>
      </c>
      <c r="AA36" s="28">
        <f>+P36*'Silver Conversion'!$B35</f>
        <v>0</v>
      </c>
      <c r="AB36" s="28">
        <f>+Q36*'Silver Conversion'!$B35</f>
        <v>0.12809725344418352</v>
      </c>
      <c r="AC36" s="28">
        <f>+R36*'Silver Conversion'!$B35</f>
        <v>0</v>
      </c>
      <c r="AD36" s="28">
        <f>+S36*'Silver Conversion'!$B35</f>
        <v>0</v>
      </c>
      <c r="AE36" s="28">
        <f>+T36*'Silver Conversion'!$B35</f>
        <v>0.09200000000000001</v>
      </c>
      <c r="AF36" s="28">
        <f>+U36*'Silver Conversion'!$B35</f>
        <v>0.3463981012252229</v>
      </c>
      <c r="AG36" s="28">
        <f>+V36*'Silver Conversion'!$B35</f>
        <v>1.5984378621460784</v>
      </c>
    </row>
    <row r="37" spans="1:33" ht="15">
      <c r="A37" s="5">
        <v>1394</v>
      </c>
      <c r="C37" s="38">
        <v>21.67</v>
      </c>
      <c r="F37" s="38">
        <v>15.17</v>
      </c>
      <c r="G37" s="38">
        <v>15.96</v>
      </c>
      <c r="I37" s="38">
        <v>11.75</v>
      </c>
      <c r="J37" s="38">
        <v>227.25</v>
      </c>
      <c r="K37" s="38">
        <v>147.75</v>
      </c>
      <c r="N37" s="28">
        <f t="shared" si="0"/>
        <v>0.27214387079759383</v>
      </c>
      <c r="O37" s="28"/>
      <c r="P37" s="28"/>
      <c r="Q37" s="28">
        <f t="shared" si="1"/>
        <v>0.19051326811257488</v>
      </c>
      <c r="R37" s="28">
        <f t="shared" si="2"/>
        <v>0.1729425150349461</v>
      </c>
      <c r="S37" s="28">
        <f t="shared" si="3"/>
        <v>0</v>
      </c>
      <c r="T37" s="28">
        <f t="shared" si="4"/>
        <v>0.1175</v>
      </c>
      <c r="U37" s="28">
        <f t="shared" si="5"/>
        <v>0.4859195586631599</v>
      </c>
      <c r="V37" s="28">
        <f t="shared" si="6"/>
        <v>1.9045902752587343</v>
      </c>
      <c r="X37" s="28">
        <f>+M37*'Silver Conversion'!$B36</f>
        <v>0</v>
      </c>
      <c r="Y37" s="28">
        <f>+N37*'Silver Conversion'!$B36</f>
        <v>0.1632863224785563</v>
      </c>
      <c r="Z37" s="28">
        <f>+O37*'Silver Conversion'!$B36</f>
        <v>0</v>
      </c>
      <c r="AA37" s="28">
        <f>+P37*'Silver Conversion'!$B36</f>
        <v>0</v>
      </c>
      <c r="AB37" s="28">
        <f>+Q37*'Silver Conversion'!$B36</f>
        <v>0.11430796086754492</v>
      </c>
      <c r="AC37" s="28">
        <f>+R37*'Silver Conversion'!$B36</f>
        <v>0.10376550902096765</v>
      </c>
      <c r="AD37" s="28">
        <f>+S37*'Silver Conversion'!$B36</f>
        <v>0</v>
      </c>
      <c r="AE37" s="28">
        <f>+T37*'Silver Conversion'!$B36</f>
        <v>0.0705</v>
      </c>
      <c r="AF37" s="28">
        <f>+U37*'Silver Conversion'!$B36</f>
        <v>0.2915517351978959</v>
      </c>
      <c r="AG37" s="28">
        <f>+V37*'Silver Conversion'!$B36</f>
        <v>1.1427541651552404</v>
      </c>
    </row>
    <row r="38" spans="1:33" ht="15">
      <c r="A38" s="5">
        <v>1395</v>
      </c>
      <c r="C38" s="38">
        <v>27.75</v>
      </c>
      <c r="F38" s="38">
        <v>20.17</v>
      </c>
      <c r="G38" s="38">
        <v>16.5</v>
      </c>
      <c r="I38" s="38">
        <v>13.21</v>
      </c>
      <c r="J38" s="38">
        <v>232</v>
      </c>
      <c r="K38" s="38">
        <v>110</v>
      </c>
      <c r="N38" s="28">
        <f t="shared" si="0"/>
        <v>0.34849988069373455</v>
      </c>
      <c r="O38" s="28"/>
      <c r="P38" s="28"/>
      <c r="Q38" s="28">
        <f t="shared" si="1"/>
        <v>0.2533060394087433</v>
      </c>
      <c r="R38" s="28">
        <f t="shared" si="2"/>
        <v>0.17879395351357208</v>
      </c>
      <c r="S38" s="28">
        <f t="shared" si="3"/>
        <v>0</v>
      </c>
      <c r="T38" s="28">
        <f t="shared" si="4"/>
        <v>0.1321</v>
      </c>
      <c r="U38" s="28">
        <f t="shared" si="5"/>
        <v>0.4960762931126649</v>
      </c>
      <c r="V38" s="28">
        <f t="shared" si="6"/>
        <v>1.4179690712586177</v>
      </c>
      <c r="X38" s="28">
        <f>+M38*'Silver Conversion'!$B37</f>
        <v>0</v>
      </c>
      <c r="Y38" s="28">
        <f>+N38*'Silver Conversion'!$B37</f>
        <v>0.19167493438155403</v>
      </c>
      <c r="Z38" s="28">
        <f>+O38*'Silver Conversion'!$B37</f>
        <v>0</v>
      </c>
      <c r="AA38" s="28">
        <f>+P38*'Silver Conversion'!$B37</f>
        <v>0</v>
      </c>
      <c r="AB38" s="28">
        <f>+Q38*'Silver Conversion'!$B37</f>
        <v>0.13931832167480881</v>
      </c>
      <c r="AC38" s="28">
        <f>+R38*'Silver Conversion'!$B37</f>
        <v>0.09833667443246465</v>
      </c>
      <c r="AD38" s="28">
        <f>+S38*'Silver Conversion'!$B37</f>
        <v>0</v>
      </c>
      <c r="AE38" s="28">
        <f>+T38*'Silver Conversion'!$B37</f>
        <v>0.072655</v>
      </c>
      <c r="AF38" s="28">
        <f>+U38*'Silver Conversion'!$B37</f>
        <v>0.2728419612119657</v>
      </c>
      <c r="AG38" s="28">
        <f>+V38*'Silver Conversion'!$B37</f>
        <v>0.7798829891922398</v>
      </c>
    </row>
    <row r="39" spans="1:33" ht="15">
      <c r="A39" s="5">
        <v>1396</v>
      </c>
      <c r="C39" s="38">
        <v>20.08</v>
      </c>
      <c r="F39" s="38">
        <v>22.75</v>
      </c>
      <c r="G39" s="38">
        <v>20.17</v>
      </c>
      <c r="I39" s="38">
        <v>14.87</v>
      </c>
      <c r="J39" s="38">
        <v>315.33</v>
      </c>
      <c r="K39" s="38">
        <v>154</v>
      </c>
      <c r="N39" s="28">
        <f t="shared" si="0"/>
        <v>0.2521757695254122</v>
      </c>
      <c r="O39" s="28"/>
      <c r="P39" s="28"/>
      <c r="Q39" s="28">
        <f t="shared" si="1"/>
        <v>0.28570710939756616</v>
      </c>
      <c r="R39" s="28">
        <f t="shared" si="2"/>
        <v>0.2185620631738636</v>
      </c>
      <c r="S39" s="28">
        <f t="shared" si="3"/>
        <v>0</v>
      </c>
      <c r="T39" s="28">
        <f t="shared" si="4"/>
        <v>0.1487</v>
      </c>
      <c r="U39" s="28">
        <f t="shared" si="5"/>
        <v>0.674257489255244</v>
      </c>
      <c r="V39" s="28">
        <f t="shared" si="6"/>
        <v>1.9851566997620649</v>
      </c>
      <c r="X39" s="28">
        <f>+M39*'Silver Conversion'!$B38</f>
        <v>0</v>
      </c>
      <c r="Y39" s="28">
        <f>+N39*'Silver Conversion'!$B38</f>
        <v>0.13365315784846848</v>
      </c>
      <c r="Z39" s="28">
        <f>+O39*'Silver Conversion'!$B38</f>
        <v>0</v>
      </c>
      <c r="AA39" s="28">
        <f>+P39*'Silver Conversion'!$B38</f>
        <v>0</v>
      </c>
      <c r="AB39" s="28">
        <f>+Q39*'Silver Conversion'!$B38</f>
        <v>0.15142476798071008</v>
      </c>
      <c r="AC39" s="28">
        <f>+R39*'Silver Conversion'!$B38</f>
        <v>0.11583789348214771</v>
      </c>
      <c r="AD39" s="28">
        <f>+S39*'Silver Conversion'!$B38</f>
        <v>0</v>
      </c>
      <c r="AE39" s="28">
        <f>+T39*'Silver Conversion'!$B38</f>
        <v>0.078811</v>
      </c>
      <c r="AF39" s="28">
        <f>+U39*'Silver Conversion'!$B38</f>
        <v>0.3573564693052793</v>
      </c>
      <c r="AG39" s="28">
        <f>+V39*'Silver Conversion'!$B38</f>
        <v>1.0521330508738944</v>
      </c>
    </row>
    <row r="40" spans="1:33" ht="15">
      <c r="A40" s="5">
        <v>1397</v>
      </c>
      <c r="C40" s="38">
        <v>18.17</v>
      </c>
      <c r="F40" s="38">
        <v>17.54</v>
      </c>
      <c r="G40" s="38">
        <v>16.08</v>
      </c>
      <c r="I40" s="38">
        <v>14.96</v>
      </c>
      <c r="J40" s="38">
        <v>349.5</v>
      </c>
      <c r="K40" s="38">
        <v>153.33</v>
      </c>
      <c r="N40" s="28">
        <f t="shared" si="0"/>
        <v>0.22818893089027595</v>
      </c>
      <c r="O40" s="28"/>
      <c r="P40" s="28"/>
      <c r="Q40" s="28">
        <f t="shared" si="1"/>
        <v>0.2202770417069587</v>
      </c>
      <c r="R40" s="28">
        <f t="shared" si="2"/>
        <v>0.17424283469686297</v>
      </c>
      <c r="S40" s="28">
        <f t="shared" si="3"/>
        <v>0</v>
      </c>
      <c r="T40" s="28">
        <f t="shared" si="4"/>
        <v>0.1496</v>
      </c>
      <c r="U40" s="28">
        <f t="shared" si="5"/>
        <v>0.7473218294951568</v>
      </c>
      <c r="V40" s="28">
        <f t="shared" si="6"/>
        <v>1.976519979055308</v>
      </c>
      <c r="X40" s="28">
        <f>+M40*'Silver Conversion'!$B39</f>
        <v>0</v>
      </c>
      <c r="Y40" s="28">
        <f>+N40*'Silver Conversion'!$B39</f>
        <v>0.12094013337184625</v>
      </c>
      <c r="Z40" s="28">
        <f>+O40*'Silver Conversion'!$B39</f>
        <v>0</v>
      </c>
      <c r="AA40" s="28">
        <f>+P40*'Silver Conversion'!$B39</f>
        <v>0</v>
      </c>
      <c r="AB40" s="28">
        <f>+Q40*'Silver Conversion'!$B39</f>
        <v>0.11674683210468811</v>
      </c>
      <c r="AC40" s="28">
        <f>+R40*'Silver Conversion'!$B39</f>
        <v>0.09234870238933737</v>
      </c>
      <c r="AD40" s="28">
        <f>+S40*'Silver Conversion'!$B39</f>
        <v>0</v>
      </c>
      <c r="AE40" s="28">
        <f>+T40*'Silver Conversion'!$B39</f>
        <v>0.07928800000000001</v>
      </c>
      <c r="AF40" s="28">
        <f>+U40*'Silver Conversion'!$B39</f>
        <v>0.3960805696324331</v>
      </c>
      <c r="AG40" s="28">
        <f>+V40*'Silver Conversion'!$B39</f>
        <v>1.0475555888993133</v>
      </c>
    </row>
    <row r="41" spans="1:33" ht="15">
      <c r="A41" s="5">
        <v>1398</v>
      </c>
      <c r="C41" s="38">
        <v>12.17</v>
      </c>
      <c r="F41" s="38">
        <v>18.33</v>
      </c>
      <c r="G41" s="38">
        <v>20.12</v>
      </c>
      <c r="I41" s="38">
        <v>14.17</v>
      </c>
      <c r="J41" s="38">
        <v>283.67</v>
      </c>
      <c r="K41" s="38">
        <v>132.25</v>
      </c>
      <c r="N41" s="28">
        <f t="shared" si="0"/>
        <v>0.15283760533487387</v>
      </c>
      <c r="O41" s="28"/>
      <c r="P41" s="28"/>
      <c r="Q41" s="28">
        <f t="shared" si="1"/>
        <v>0.23019829957175328</v>
      </c>
      <c r="R41" s="28">
        <f t="shared" si="2"/>
        <v>0.21802026331473157</v>
      </c>
      <c r="S41" s="28">
        <f t="shared" si="3"/>
        <v>0</v>
      </c>
      <c r="T41" s="28">
        <f t="shared" si="4"/>
        <v>0.1417</v>
      </c>
      <c r="U41" s="28">
        <f t="shared" si="5"/>
        <v>0.6065601813244382</v>
      </c>
      <c r="V41" s="28">
        <f t="shared" si="6"/>
        <v>1.7047855424904745</v>
      </c>
      <c r="X41" s="28">
        <f>+M41*'Silver Conversion'!$B40</f>
        <v>0</v>
      </c>
      <c r="Y41" s="28">
        <f>+N41*'Silver Conversion'!$B40</f>
        <v>0.08100393082748315</v>
      </c>
      <c r="Z41" s="28">
        <f>+O41*'Silver Conversion'!$B40</f>
        <v>0</v>
      </c>
      <c r="AA41" s="28">
        <f>+P41*'Silver Conversion'!$B40</f>
        <v>0</v>
      </c>
      <c r="AB41" s="28">
        <f>+Q41*'Silver Conversion'!$B40</f>
        <v>0.12200509877302924</v>
      </c>
      <c r="AC41" s="28">
        <f>+R41*'Silver Conversion'!$B40</f>
        <v>0.11555073955680774</v>
      </c>
      <c r="AD41" s="28">
        <f>+S41*'Silver Conversion'!$B40</f>
        <v>0</v>
      </c>
      <c r="AE41" s="28">
        <f>+T41*'Silver Conversion'!$B40</f>
        <v>0.075101</v>
      </c>
      <c r="AF41" s="28">
        <f>+U41*'Silver Conversion'!$B40</f>
        <v>0.3214768961019523</v>
      </c>
      <c r="AG41" s="28">
        <f>+V41*'Silver Conversion'!$B40</f>
        <v>0.9035363375199515</v>
      </c>
    </row>
    <row r="42" spans="1:33" ht="15">
      <c r="A42" s="5">
        <v>1399</v>
      </c>
      <c r="C42" s="38">
        <v>14.5</v>
      </c>
      <c r="F42" s="38">
        <v>10.5</v>
      </c>
      <c r="G42" s="38">
        <v>9.33</v>
      </c>
      <c r="I42" s="38">
        <v>7</v>
      </c>
      <c r="J42" s="38">
        <v>134</v>
      </c>
      <c r="K42" s="38">
        <v>69</v>
      </c>
      <c r="N42" s="28">
        <f t="shared" si="0"/>
        <v>0.18209903675888833</v>
      </c>
      <c r="O42" s="28"/>
      <c r="P42" s="28"/>
      <c r="Q42" s="28">
        <f t="shared" si="1"/>
        <v>0.13186481972195363</v>
      </c>
      <c r="R42" s="28">
        <f t="shared" si="2"/>
        <v>0.10109985371403804</v>
      </c>
      <c r="S42" s="28">
        <f t="shared" si="3"/>
        <v>0</v>
      </c>
      <c r="T42" s="28">
        <f t="shared" si="4"/>
        <v>0.07</v>
      </c>
      <c r="U42" s="28">
        <f t="shared" si="5"/>
        <v>0.2865268244702461</v>
      </c>
      <c r="V42" s="28">
        <f t="shared" si="6"/>
        <v>0.8894533265167693</v>
      </c>
      <c r="X42" s="28">
        <f>+M42*'Silver Conversion'!$B41</f>
        <v>0</v>
      </c>
      <c r="Y42" s="28">
        <f>+N42*'Silver Conversion'!$B41</f>
        <v>0.1857410174940661</v>
      </c>
      <c r="Z42" s="28">
        <f>+O42*'Silver Conversion'!$B41</f>
        <v>0</v>
      </c>
      <c r="AA42" s="28">
        <f>+P42*'Silver Conversion'!$B41</f>
        <v>0</v>
      </c>
      <c r="AB42" s="28">
        <f>+Q42*'Silver Conversion'!$B41</f>
        <v>0.1345021161163927</v>
      </c>
      <c r="AC42" s="28">
        <f>+R42*'Silver Conversion'!$B41</f>
        <v>0.1031218507883188</v>
      </c>
      <c r="AD42" s="28">
        <f>+S42*'Silver Conversion'!$B41</f>
        <v>0</v>
      </c>
      <c r="AE42" s="28">
        <f>+T42*'Silver Conversion'!$B41</f>
        <v>0.0714</v>
      </c>
      <c r="AF42" s="28">
        <f>+U42*'Silver Conversion'!$B41</f>
        <v>0.292257360959651</v>
      </c>
      <c r="AG42" s="28">
        <f>+V42*'Silver Conversion'!$B41</f>
        <v>0.9072423930471047</v>
      </c>
    </row>
    <row r="43" spans="1:33" ht="15">
      <c r="A43" s="5">
        <v>1400</v>
      </c>
      <c r="C43" s="38">
        <v>16.37</v>
      </c>
      <c r="F43" s="38">
        <v>10.29</v>
      </c>
      <c r="G43" s="38">
        <v>10.75</v>
      </c>
      <c r="H43" s="38">
        <v>22</v>
      </c>
      <c r="I43" s="38">
        <v>7.58</v>
      </c>
      <c r="J43" s="38">
        <v>134.33</v>
      </c>
      <c r="K43" s="38">
        <v>63</v>
      </c>
      <c r="N43" s="28">
        <f t="shared" si="0"/>
        <v>0.20558353322365533</v>
      </c>
      <c r="O43" s="28"/>
      <c r="P43" s="28"/>
      <c r="Q43" s="28">
        <f t="shared" si="1"/>
        <v>0.12922752332751453</v>
      </c>
      <c r="R43" s="28">
        <f t="shared" si="2"/>
        <v>0.11648696971338787</v>
      </c>
      <c r="S43" s="28">
        <f t="shared" si="3"/>
        <v>0.25433820044162364</v>
      </c>
      <c r="T43" s="28">
        <f t="shared" si="4"/>
        <v>0.0758</v>
      </c>
      <c r="U43" s="28">
        <f t="shared" si="5"/>
        <v>0.2872324502320012</v>
      </c>
      <c r="V43" s="28">
        <f t="shared" si="6"/>
        <v>0.812109558993572</v>
      </c>
      <c r="X43" s="28">
        <f>+M43*'Silver Conversion'!$B42</f>
        <v>0</v>
      </c>
      <c r="Y43" s="28">
        <f>+N43*'Silver Conversion'!$B42</f>
        <v>0.20969520388812843</v>
      </c>
      <c r="Z43" s="28">
        <f>+O43*'Silver Conversion'!$B42</f>
        <v>0</v>
      </c>
      <c r="AA43" s="28">
        <f>+P43*'Silver Conversion'!$B42</f>
        <v>0</v>
      </c>
      <c r="AB43" s="28">
        <f>+Q43*'Silver Conversion'!$B42</f>
        <v>0.13181207379406482</v>
      </c>
      <c r="AC43" s="28">
        <f>+R43*'Silver Conversion'!$B42</f>
        <v>0.11881670910765563</v>
      </c>
      <c r="AD43" s="28">
        <f>+S43*'Silver Conversion'!$B42</f>
        <v>0.2594249644504561</v>
      </c>
      <c r="AE43" s="28">
        <f>+T43*'Silver Conversion'!$B42</f>
        <v>0.07731600000000001</v>
      </c>
      <c r="AF43" s="28">
        <f>+U43*'Silver Conversion'!$B42</f>
        <v>0.2929770992366413</v>
      </c>
      <c r="AG43" s="28">
        <f>+V43*'Silver Conversion'!$B42</f>
        <v>0.8283517501734434</v>
      </c>
    </row>
    <row r="44" spans="1:33" ht="15">
      <c r="A44" s="5">
        <v>1401</v>
      </c>
      <c r="C44" s="38">
        <v>16.33</v>
      </c>
      <c r="F44" s="38">
        <v>11.12</v>
      </c>
      <c r="G44" s="38">
        <v>10</v>
      </c>
      <c r="I44" s="38">
        <v>7.33</v>
      </c>
      <c r="J44" s="38">
        <v>124.5</v>
      </c>
      <c r="K44" s="38">
        <v>62</v>
      </c>
      <c r="N44" s="28">
        <f t="shared" si="0"/>
        <v>0.20508119105328593</v>
      </c>
      <c r="O44" s="28"/>
      <c r="P44" s="28"/>
      <c r="Q44" s="28">
        <f t="shared" si="1"/>
        <v>0.1396511233626785</v>
      </c>
      <c r="R44" s="28">
        <f t="shared" si="2"/>
        <v>0.10835997182640733</v>
      </c>
      <c r="S44" s="28">
        <f t="shared" si="3"/>
        <v>0</v>
      </c>
      <c r="T44" s="28">
        <f t="shared" si="4"/>
        <v>0.0733</v>
      </c>
      <c r="U44" s="28">
        <f t="shared" si="5"/>
        <v>0.2662133555712361</v>
      </c>
      <c r="V44" s="28">
        <f t="shared" si="6"/>
        <v>0.7992189310730391</v>
      </c>
      <c r="X44" s="28">
        <f>+M44*'Silver Conversion'!$B43</f>
        <v>0</v>
      </c>
      <c r="Y44" s="28">
        <f>+N44*'Silver Conversion'!$B43</f>
        <v>0.20918281487435164</v>
      </c>
      <c r="Z44" s="28">
        <f>+O44*'Silver Conversion'!$B43</f>
        <v>0</v>
      </c>
      <c r="AA44" s="28">
        <f>+P44*'Silver Conversion'!$B43</f>
        <v>0</v>
      </c>
      <c r="AB44" s="28">
        <f>+Q44*'Silver Conversion'!$B43</f>
        <v>0.14244414582993206</v>
      </c>
      <c r="AC44" s="28">
        <f>+R44*'Silver Conversion'!$B43</f>
        <v>0.11052717126293547</v>
      </c>
      <c r="AD44" s="28">
        <f>+S44*'Silver Conversion'!$B43</f>
        <v>0</v>
      </c>
      <c r="AE44" s="28">
        <f>+T44*'Silver Conversion'!$B43</f>
        <v>0.074766</v>
      </c>
      <c r="AF44" s="28">
        <f>+U44*'Silver Conversion'!$B43</f>
        <v>0.27153762268266085</v>
      </c>
      <c r="AG44" s="28">
        <f>+V44*'Silver Conversion'!$B43</f>
        <v>0.8152033096945</v>
      </c>
    </row>
    <row r="45" spans="1:33" ht="15">
      <c r="A45" s="5">
        <v>1402</v>
      </c>
      <c r="C45" s="38">
        <v>10.87</v>
      </c>
      <c r="F45" s="38">
        <v>11.42</v>
      </c>
      <c r="G45" s="38">
        <v>9.5</v>
      </c>
      <c r="I45" s="38">
        <v>7.83</v>
      </c>
      <c r="J45" s="38">
        <v>122.5</v>
      </c>
      <c r="K45" s="38">
        <v>66</v>
      </c>
      <c r="N45" s="28">
        <f t="shared" si="0"/>
        <v>0.13651148479787006</v>
      </c>
      <c r="O45" s="28"/>
      <c r="P45" s="28"/>
      <c r="Q45" s="28">
        <f t="shared" si="1"/>
        <v>0.1434186896404486</v>
      </c>
      <c r="R45" s="28">
        <f t="shared" si="2"/>
        <v>0.10294197323508696</v>
      </c>
      <c r="S45" s="28">
        <f t="shared" si="3"/>
        <v>0</v>
      </c>
      <c r="T45" s="28">
        <f t="shared" si="4"/>
        <v>0.0783</v>
      </c>
      <c r="U45" s="28">
        <f t="shared" si="5"/>
        <v>0.2619368358030235</v>
      </c>
      <c r="V45" s="28">
        <f t="shared" si="6"/>
        <v>0.8507814427551706</v>
      </c>
      <c r="X45" s="28">
        <f>+M45*'Silver Conversion'!$B44</f>
        <v>0</v>
      </c>
      <c r="Y45" s="28">
        <f>+N45*'Silver Conversion'!$B44</f>
        <v>0.13924171449382747</v>
      </c>
      <c r="Z45" s="28">
        <f>+O45*'Silver Conversion'!$B44</f>
        <v>0</v>
      </c>
      <c r="AA45" s="28">
        <f>+P45*'Silver Conversion'!$B44</f>
        <v>0</v>
      </c>
      <c r="AB45" s="28">
        <f>+Q45*'Silver Conversion'!$B44</f>
        <v>0.14628706343325756</v>
      </c>
      <c r="AC45" s="28">
        <f>+R45*'Silver Conversion'!$B44</f>
        <v>0.1050008126997887</v>
      </c>
      <c r="AD45" s="28">
        <f>+S45*'Silver Conversion'!$B44</f>
        <v>0</v>
      </c>
      <c r="AE45" s="28">
        <f>+T45*'Silver Conversion'!$B44</f>
        <v>0.07986599999999999</v>
      </c>
      <c r="AF45" s="28">
        <f>+U45*'Silver Conversion'!$B44</f>
        <v>0.26717557251908397</v>
      </c>
      <c r="AG45" s="28">
        <f>+V45*'Silver Conversion'!$B44</f>
        <v>0.8677970716102741</v>
      </c>
    </row>
    <row r="46" spans="1:33" ht="15">
      <c r="A46" s="5">
        <v>1403</v>
      </c>
      <c r="C46" s="38">
        <v>9.5</v>
      </c>
      <c r="F46" s="38">
        <v>11</v>
      </c>
      <c r="G46" s="38">
        <v>7.5</v>
      </c>
      <c r="I46" s="38">
        <v>7</v>
      </c>
      <c r="J46" s="38">
        <v>125.5</v>
      </c>
      <c r="K46" s="38">
        <v>78</v>
      </c>
      <c r="N46" s="28">
        <f t="shared" si="0"/>
        <v>0.11930626546271994</v>
      </c>
      <c r="O46" s="28"/>
      <c r="P46" s="28"/>
      <c r="Q46" s="28">
        <f t="shared" si="1"/>
        <v>0.13814409685157045</v>
      </c>
      <c r="R46" s="28">
        <f t="shared" si="2"/>
        <v>0.0812699788698055</v>
      </c>
      <c r="S46" s="28">
        <f t="shared" si="3"/>
        <v>0</v>
      </c>
      <c r="T46" s="28">
        <f t="shared" si="4"/>
        <v>0.07</v>
      </c>
      <c r="U46" s="28">
        <f t="shared" si="5"/>
        <v>0.2683516154553424</v>
      </c>
      <c r="V46" s="28">
        <f t="shared" si="6"/>
        <v>1.0054689778015653</v>
      </c>
      <c r="X46" s="28">
        <f>+M46*'Silver Conversion'!$B45</f>
        <v>0</v>
      </c>
      <c r="Y46" s="28">
        <f>+N46*'Silver Conversion'!$B45</f>
        <v>0.12169239077197434</v>
      </c>
      <c r="Z46" s="28">
        <f>+O46*'Silver Conversion'!$B45</f>
        <v>0</v>
      </c>
      <c r="AA46" s="28">
        <f>+P46*'Silver Conversion'!$B45</f>
        <v>0</v>
      </c>
      <c r="AB46" s="28">
        <f>+Q46*'Silver Conversion'!$B45</f>
        <v>0.14090697878860187</v>
      </c>
      <c r="AC46" s="28">
        <f>+R46*'Silver Conversion'!$B45</f>
        <v>0.08289537844720161</v>
      </c>
      <c r="AD46" s="28">
        <f>+S46*'Silver Conversion'!$B45</f>
        <v>0</v>
      </c>
      <c r="AE46" s="28">
        <f>+T46*'Silver Conversion'!$B45</f>
        <v>0.0714</v>
      </c>
      <c r="AF46" s="28">
        <f>+U46*'Silver Conversion'!$B45</f>
        <v>0.27371864776444926</v>
      </c>
      <c r="AG46" s="28">
        <f>+V46*'Silver Conversion'!$B45</f>
        <v>1.0255783573575967</v>
      </c>
    </row>
    <row r="47" spans="1:33" ht="15">
      <c r="A47" s="5">
        <v>1404</v>
      </c>
      <c r="C47" s="38">
        <v>10</v>
      </c>
      <c r="F47" s="38">
        <v>10</v>
      </c>
      <c r="G47" s="38">
        <v>11.25</v>
      </c>
      <c r="I47" s="38">
        <v>8</v>
      </c>
      <c r="J47" s="38">
        <v>141</v>
      </c>
      <c r="K47" s="38">
        <v>76</v>
      </c>
      <c r="N47" s="28">
        <f t="shared" si="0"/>
        <v>0.12558554259233679</v>
      </c>
      <c r="O47" s="28"/>
      <c r="P47" s="28"/>
      <c r="Q47" s="28">
        <f t="shared" si="1"/>
        <v>0.12558554259233679</v>
      </c>
      <c r="R47" s="28">
        <f t="shared" si="2"/>
        <v>0.12190496830470825</v>
      </c>
      <c r="S47" s="28">
        <f t="shared" si="3"/>
        <v>0</v>
      </c>
      <c r="T47" s="28">
        <f t="shared" si="4"/>
        <v>0.08</v>
      </c>
      <c r="U47" s="28">
        <f t="shared" si="5"/>
        <v>0.3014946436589903</v>
      </c>
      <c r="V47" s="28">
        <f t="shared" si="6"/>
        <v>0.9796877219604996</v>
      </c>
      <c r="X47" s="28">
        <f>+M47*'Silver Conversion'!$B46</f>
        <v>0</v>
      </c>
      <c r="Y47" s="28">
        <f>+N47*'Silver Conversion'!$B46</f>
        <v>0.12809725344418352</v>
      </c>
      <c r="Z47" s="28">
        <f>+O47*'Silver Conversion'!$B46</f>
        <v>0</v>
      </c>
      <c r="AA47" s="28">
        <f>+P47*'Silver Conversion'!$B46</f>
        <v>0</v>
      </c>
      <c r="AB47" s="28">
        <f>+Q47*'Silver Conversion'!$B46</f>
        <v>0.12809725344418352</v>
      </c>
      <c r="AC47" s="28">
        <f>+R47*'Silver Conversion'!$B46</f>
        <v>0.12434306767080242</v>
      </c>
      <c r="AD47" s="28">
        <f>+S47*'Silver Conversion'!$B46</f>
        <v>0</v>
      </c>
      <c r="AE47" s="28">
        <f>+T47*'Silver Conversion'!$B46</f>
        <v>0.0816</v>
      </c>
      <c r="AF47" s="28">
        <f>+U47*'Silver Conversion'!$B46</f>
        <v>0.3075245365321701</v>
      </c>
      <c r="AG47" s="28">
        <f>+V47*'Silver Conversion'!$B46</f>
        <v>0.9992814763997095</v>
      </c>
    </row>
    <row r="48" spans="1:33" ht="15">
      <c r="A48" s="5">
        <v>1405</v>
      </c>
      <c r="C48" s="38">
        <v>12</v>
      </c>
      <c r="F48" s="38">
        <v>11.12</v>
      </c>
      <c r="G48" s="38">
        <v>9.33</v>
      </c>
      <c r="H48" s="38">
        <v>22</v>
      </c>
      <c r="I48" s="38">
        <v>7.5</v>
      </c>
      <c r="J48" s="38">
        <v>133.5</v>
      </c>
      <c r="K48" s="38">
        <v>65.67</v>
      </c>
      <c r="N48" s="28">
        <f t="shared" si="0"/>
        <v>0.15070265111080414</v>
      </c>
      <c r="O48" s="28"/>
      <c r="P48" s="28"/>
      <c r="Q48" s="28">
        <f t="shared" si="1"/>
        <v>0.1396511233626785</v>
      </c>
      <c r="R48" s="28">
        <f t="shared" si="2"/>
        <v>0.10109985371403804</v>
      </c>
      <c r="S48" s="28">
        <f t="shared" si="3"/>
        <v>0.25433820044162364</v>
      </c>
      <c r="T48" s="28">
        <f t="shared" si="4"/>
        <v>0.075</v>
      </c>
      <c r="U48" s="28">
        <f t="shared" si="5"/>
        <v>0.285457694528193</v>
      </c>
      <c r="V48" s="28">
        <f t="shared" si="6"/>
        <v>0.8465275355413948</v>
      </c>
      <c r="X48" s="28">
        <f>+M48*'Silver Conversion'!$B47</f>
        <v>0</v>
      </c>
      <c r="Y48" s="28">
        <f>+N48*'Silver Conversion'!$B47</f>
        <v>0.13186481972195363</v>
      </c>
      <c r="Z48" s="28">
        <f>+O48*'Silver Conversion'!$B47</f>
        <v>0</v>
      </c>
      <c r="AA48" s="28">
        <f>+P48*'Silver Conversion'!$B47</f>
        <v>0</v>
      </c>
      <c r="AB48" s="28">
        <f>+Q48*'Silver Conversion'!$B47</f>
        <v>0.12219473294234368</v>
      </c>
      <c r="AC48" s="28">
        <f>+R48*'Silver Conversion'!$B47</f>
        <v>0.08846237199978328</v>
      </c>
      <c r="AD48" s="28">
        <f>+S48*'Silver Conversion'!$B47</f>
        <v>0.22254592538642068</v>
      </c>
      <c r="AE48" s="28">
        <f>+T48*'Silver Conversion'!$B47</f>
        <v>0.065625</v>
      </c>
      <c r="AF48" s="28">
        <f>+U48*'Silver Conversion'!$B47</f>
        <v>0.24977548271216884</v>
      </c>
      <c r="AG48" s="28">
        <f>+V48*'Silver Conversion'!$B47</f>
        <v>0.7407115935987205</v>
      </c>
    </row>
    <row r="49" spans="1:33" ht="15">
      <c r="A49" s="5">
        <v>1406</v>
      </c>
      <c r="C49" s="38">
        <v>18</v>
      </c>
      <c r="F49" s="38">
        <v>10</v>
      </c>
      <c r="G49" s="38">
        <v>9.33</v>
      </c>
      <c r="H49" s="38">
        <v>15</v>
      </c>
      <c r="I49" s="38">
        <v>7.25</v>
      </c>
      <c r="J49" s="38">
        <v>133</v>
      </c>
      <c r="K49" s="38">
        <v>64</v>
      </c>
      <c r="N49" s="28">
        <f t="shared" si="0"/>
        <v>0.2260539766662062</v>
      </c>
      <c r="O49" s="28"/>
      <c r="P49" s="28"/>
      <c r="Q49" s="28">
        <f t="shared" si="1"/>
        <v>0.12558554259233679</v>
      </c>
      <c r="R49" s="28">
        <f t="shared" si="2"/>
        <v>0.10109985371403804</v>
      </c>
      <c r="S49" s="28">
        <f t="shared" si="3"/>
        <v>0.1734124093920161</v>
      </c>
      <c r="T49" s="28">
        <f t="shared" si="4"/>
        <v>0.0725</v>
      </c>
      <c r="U49" s="28">
        <f t="shared" si="5"/>
        <v>0.2843885645861398</v>
      </c>
      <c r="V49" s="28">
        <f t="shared" si="6"/>
        <v>0.8250001869141049</v>
      </c>
      <c r="X49" s="28">
        <f>+M49*'Silver Conversion'!$B48</f>
        <v>0</v>
      </c>
      <c r="Y49" s="28">
        <f>+N49*'Silver Conversion'!$B48</f>
        <v>0.19779722958293042</v>
      </c>
      <c r="Z49" s="28">
        <f>+O49*'Silver Conversion'!$B48</f>
        <v>0</v>
      </c>
      <c r="AA49" s="28">
        <f>+P49*'Silver Conversion'!$B48</f>
        <v>0</v>
      </c>
      <c r="AB49" s="28">
        <f>+Q49*'Silver Conversion'!$B48</f>
        <v>0.10988734976829469</v>
      </c>
      <c r="AC49" s="28">
        <f>+R49*'Silver Conversion'!$B48</f>
        <v>0.08846237199978328</v>
      </c>
      <c r="AD49" s="28">
        <f>+S49*'Silver Conversion'!$B48</f>
        <v>0.15173585821801408</v>
      </c>
      <c r="AE49" s="28">
        <f>+T49*'Silver Conversion'!$B48</f>
        <v>0.0634375</v>
      </c>
      <c r="AF49" s="28">
        <f>+U49*'Silver Conversion'!$B48</f>
        <v>0.24883999401287232</v>
      </c>
      <c r="AG49" s="28">
        <f>+V49*'Silver Conversion'!$B48</f>
        <v>0.7218751635498418</v>
      </c>
    </row>
    <row r="50" spans="1:33" ht="15">
      <c r="A50" s="5">
        <v>1407</v>
      </c>
      <c r="C50" s="38">
        <v>24</v>
      </c>
      <c r="F50" s="38">
        <v>12</v>
      </c>
      <c r="G50" s="38">
        <v>10.12</v>
      </c>
      <c r="H50" s="38">
        <v>19.5</v>
      </c>
      <c r="J50" s="38">
        <v>146</v>
      </c>
      <c r="K50" s="38">
        <v>70</v>
      </c>
      <c r="N50" s="28">
        <f t="shared" si="0"/>
        <v>0.3014053022216083</v>
      </c>
      <c r="O50" s="28"/>
      <c r="P50" s="28"/>
      <c r="Q50" s="28">
        <f t="shared" si="1"/>
        <v>0.15070265111080414</v>
      </c>
      <c r="R50" s="28">
        <f t="shared" si="2"/>
        <v>0.10966029148832421</v>
      </c>
      <c r="S50" s="28">
        <f t="shared" si="3"/>
        <v>0.22543613220962094</v>
      </c>
      <c r="T50" s="28">
        <f t="shared" si="4"/>
        <v>0</v>
      </c>
      <c r="U50" s="28">
        <f t="shared" si="5"/>
        <v>0.31218594307952185</v>
      </c>
      <c r="V50" s="28">
        <f t="shared" si="6"/>
        <v>0.9023439544373022</v>
      </c>
      <c r="X50" s="28">
        <f>+M50*'Silver Conversion'!$B49</f>
        <v>0</v>
      </c>
      <c r="Y50" s="28">
        <f>+N50*'Silver Conversion'!$B49</f>
        <v>0.26372963944390726</v>
      </c>
      <c r="Z50" s="28">
        <f>+O50*'Silver Conversion'!$B49</f>
        <v>0</v>
      </c>
      <c r="AA50" s="28">
        <f>+P50*'Silver Conversion'!$B49</f>
        <v>0</v>
      </c>
      <c r="AB50" s="28">
        <f>+Q50*'Silver Conversion'!$B49</f>
        <v>0.13186481972195363</v>
      </c>
      <c r="AC50" s="28">
        <f>+R50*'Silver Conversion'!$B49</f>
        <v>0.09595275505228368</v>
      </c>
      <c r="AD50" s="28">
        <f>+S50*'Silver Conversion'!$B49</f>
        <v>0.19725661568341832</v>
      </c>
      <c r="AE50" s="28">
        <f>+T50*'Silver Conversion'!$B49</f>
        <v>0</v>
      </c>
      <c r="AF50" s="28">
        <f>+U50*'Silver Conversion'!$B49</f>
        <v>0.2731627001945816</v>
      </c>
      <c r="AG50" s="28">
        <f>+V50*'Silver Conversion'!$B49</f>
        <v>0.7895509601326394</v>
      </c>
    </row>
    <row r="51" spans="1:33" ht="15">
      <c r="A51" s="5">
        <v>1408</v>
      </c>
      <c r="C51" s="38">
        <v>22</v>
      </c>
      <c r="F51" s="38">
        <v>14.67</v>
      </c>
      <c r="G51" s="38">
        <v>11.25</v>
      </c>
      <c r="H51" s="38">
        <v>16</v>
      </c>
      <c r="I51" s="38">
        <v>8.08</v>
      </c>
      <c r="J51" s="38">
        <v>154</v>
      </c>
      <c r="K51" s="38">
        <v>80</v>
      </c>
      <c r="N51" s="28">
        <f t="shared" si="0"/>
        <v>0.2762881937031409</v>
      </c>
      <c r="O51" s="28"/>
      <c r="P51" s="28"/>
      <c r="Q51" s="28">
        <f t="shared" si="1"/>
        <v>0.18423399098295806</v>
      </c>
      <c r="R51" s="28">
        <f t="shared" si="2"/>
        <v>0.12190496830470825</v>
      </c>
      <c r="S51" s="28">
        <f t="shared" si="3"/>
        <v>0.1849732366848172</v>
      </c>
      <c r="T51" s="28">
        <f t="shared" si="4"/>
        <v>0.0808</v>
      </c>
      <c r="U51" s="28">
        <f t="shared" si="5"/>
        <v>0.3292920221523724</v>
      </c>
      <c r="V51" s="28">
        <f t="shared" si="6"/>
        <v>1.031250233642631</v>
      </c>
      <c r="X51" s="28">
        <f>+M51*'Silver Conversion'!$B50</f>
        <v>0</v>
      </c>
      <c r="Y51" s="28">
        <f>+N51*'Silver Conversion'!$B50</f>
        <v>0.24175216949024828</v>
      </c>
      <c r="Z51" s="28">
        <f>+O51*'Silver Conversion'!$B50</f>
        <v>0</v>
      </c>
      <c r="AA51" s="28">
        <f>+P51*'Silver Conversion'!$B50</f>
        <v>0</v>
      </c>
      <c r="AB51" s="28">
        <f>+Q51*'Silver Conversion'!$B50</f>
        <v>0.1612047421100883</v>
      </c>
      <c r="AC51" s="28">
        <f>+R51*'Silver Conversion'!$B50</f>
        <v>0.10666684726661972</v>
      </c>
      <c r="AD51" s="28">
        <f>+S51*'Silver Conversion'!$B50</f>
        <v>0.16185158209921505</v>
      </c>
      <c r="AE51" s="28">
        <f>+T51*'Silver Conversion'!$B50</f>
        <v>0.0707</v>
      </c>
      <c r="AF51" s="28">
        <f>+U51*'Silver Conversion'!$B50</f>
        <v>0.28813051938332584</v>
      </c>
      <c r="AG51" s="28">
        <f>+V51*'Silver Conversion'!$B50</f>
        <v>0.9023439544373022</v>
      </c>
    </row>
    <row r="52" spans="1:33" ht="15">
      <c r="A52" s="5">
        <v>1409</v>
      </c>
      <c r="C52" s="38">
        <v>22</v>
      </c>
      <c r="F52" s="38">
        <v>14.25</v>
      </c>
      <c r="G52" s="38">
        <v>11.25</v>
      </c>
      <c r="I52" s="38">
        <v>8.12</v>
      </c>
      <c r="J52" s="38">
        <v>150</v>
      </c>
      <c r="K52" s="38">
        <v>78</v>
      </c>
      <c r="N52" s="28">
        <f t="shared" si="0"/>
        <v>0.2762881937031409</v>
      </c>
      <c r="O52" s="28"/>
      <c r="P52" s="28"/>
      <c r="Q52" s="28">
        <f t="shared" si="1"/>
        <v>0.1789593981940799</v>
      </c>
      <c r="R52" s="28">
        <f t="shared" si="2"/>
        <v>0.12190496830470825</v>
      </c>
      <c r="S52" s="28">
        <f t="shared" si="3"/>
        <v>0</v>
      </c>
      <c r="T52" s="28">
        <f t="shared" si="4"/>
        <v>0.0812</v>
      </c>
      <c r="U52" s="28">
        <f t="shared" si="5"/>
        <v>0.32073898261594713</v>
      </c>
      <c r="V52" s="28">
        <f t="shared" si="6"/>
        <v>1.0054689778015653</v>
      </c>
      <c r="X52" s="28">
        <f>+M52*'Silver Conversion'!$B51</f>
        <v>0</v>
      </c>
      <c r="Y52" s="28">
        <f>+N52*'Silver Conversion'!$B51</f>
        <v>0.24037072852173258</v>
      </c>
      <c r="Z52" s="28">
        <f>+O52*'Silver Conversion'!$B51</f>
        <v>0</v>
      </c>
      <c r="AA52" s="28">
        <f>+P52*'Silver Conversion'!$B51</f>
        <v>0</v>
      </c>
      <c r="AB52" s="28">
        <f>+Q52*'Silver Conversion'!$B51</f>
        <v>0.15569467642884952</v>
      </c>
      <c r="AC52" s="28">
        <f>+R52*'Silver Conversion'!$B51</f>
        <v>0.10605732242509618</v>
      </c>
      <c r="AD52" s="28">
        <f>+S52*'Silver Conversion'!$B51</f>
        <v>0</v>
      </c>
      <c r="AE52" s="28">
        <f>+T52*'Silver Conversion'!$B51</f>
        <v>0.070644</v>
      </c>
      <c r="AF52" s="28">
        <f>+U52*'Silver Conversion'!$B51</f>
        <v>0.279042914875874</v>
      </c>
      <c r="AG52" s="28">
        <f>+V52*'Silver Conversion'!$B51</f>
        <v>0.8747580106873618</v>
      </c>
    </row>
    <row r="53" spans="1:33" ht="15">
      <c r="A53" s="5">
        <v>1410</v>
      </c>
      <c r="C53" s="38">
        <v>12</v>
      </c>
      <c r="F53" s="38">
        <v>10</v>
      </c>
      <c r="G53" s="38">
        <v>8.12</v>
      </c>
      <c r="I53" s="38">
        <v>7.5</v>
      </c>
      <c r="J53" s="38">
        <v>107</v>
      </c>
      <c r="K53" s="38">
        <v>60</v>
      </c>
      <c r="N53" s="28">
        <f t="shared" si="0"/>
        <v>0.15070265111080414</v>
      </c>
      <c r="O53" s="28"/>
      <c r="P53" s="28"/>
      <c r="Q53" s="28">
        <f t="shared" si="1"/>
        <v>0.12558554259233679</v>
      </c>
      <c r="R53" s="28">
        <f t="shared" si="2"/>
        <v>0.08798829712304275</v>
      </c>
      <c r="S53" s="28">
        <f t="shared" si="3"/>
        <v>0</v>
      </c>
      <c r="T53" s="28">
        <f t="shared" si="4"/>
        <v>0.075</v>
      </c>
      <c r="U53" s="28">
        <f t="shared" si="5"/>
        <v>0.22879380759937562</v>
      </c>
      <c r="V53" s="28">
        <f t="shared" si="6"/>
        <v>0.7734376752319734</v>
      </c>
      <c r="X53" s="28">
        <f>+M53*'Silver Conversion'!$B52</f>
        <v>0</v>
      </c>
      <c r="Y53" s="28">
        <f>+N53*'Silver Conversion'!$B52</f>
        <v>0.12960427995529156</v>
      </c>
      <c r="Z53" s="28">
        <f>+O53*'Silver Conversion'!$B52</f>
        <v>0</v>
      </c>
      <c r="AA53" s="28">
        <f>+P53*'Silver Conversion'!$B52</f>
        <v>0</v>
      </c>
      <c r="AB53" s="28">
        <f>+Q53*'Silver Conversion'!$B52</f>
        <v>0.10800356662940963</v>
      </c>
      <c r="AC53" s="28">
        <f>+R53*'Silver Conversion'!$B52</f>
        <v>0.07566993552581676</v>
      </c>
      <c r="AD53" s="28">
        <f>+S53*'Silver Conversion'!$B52</f>
        <v>0</v>
      </c>
      <c r="AE53" s="28">
        <f>+T53*'Silver Conversion'!$B52</f>
        <v>0.0645</v>
      </c>
      <c r="AF53" s="28">
        <f>+U53*'Silver Conversion'!$B52</f>
        <v>0.19676267453546303</v>
      </c>
      <c r="AG53" s="28">
        <f>+V53*'Silver Conversion'!$B52</f>
        <v>0.6651564006994971</v>
      </c>
    </row>
    <row r="54" spans="1:33" ht="15">
      <c r="A54" s="5">
        <v>1411</v>
      </c>
      <c r="C54" s="38">
        <v>15</v>
      </c>
      <c r="F54" s="38">
        <v>11.42</v>
      </c>
      <c r="G54" s="38">
        <v>9.79</v>
      </c>
      <c r="I54" s="38">
        <v>8.58</v>
      </c>
      <c r="J54" s="38">
        <v>133.87</v>
      </c>
      <c r="K54" s="38">
        <v>54.58</v>
      </c>
      <c r="N54" s="28">
        <f t="shared" si="0"/>
        <v>0.18837831388850518</v>
      </c>
      <c r="O54" s="28"/>
      <c r="P54" s="28"/>
      <c r="Q54" s="28">
        <f t="shared" si="1"/>
        <v>0.1434186896404486</v>
      </c>
      <c r="R54" s="28">
        <f t="shared" si="2"/>
        <v>0.10608441241805276</v>
      </c>
      <c r="S54" s="28">
        <f t="shared" si="3"/>
        <v>0</v>
      </c>
      <c r="T54" s="28">
        <f t="shared" si="4"/>
        <v>0.0858</v>
      </c>
      <c r="U54" s="28">
        <f t="shared" si="5"/>
        <v>0.2862488506853123</v>
      </c>
      <c r="V54" s="28">
        <f t="shared" si="6"/>
        <v>0.7035704719026851</v>
      </c>
      <c r="X54" s="28">
        <f>+M54*'Silver Conversion'!$B53</f>
        <v>0</v>
      </c>
      <c r="Y54" s="28">
        <f>+N54*'Silver Conversion'!$B53</f>
        <v>0.16200534994411445</v>
      </c>
      <c r="Z54" s="28">
        <f>+O54*'Silver Conversion'!$B53</f>
        <v>0</v>
      </c>
      <c r="AA54" s="28">
        <f>+P54*'Silver Conversion'!$B53</f>
        <v>0</v>
      </c>
      <c r="AB54" s="28">
        <f>+Q54*'Silver Conversion'!$B53</f>
        <v>0.12334007309078579</v>
      </c>
      <c r="AC54" s="28">
        <f>+R54*'Silver Conversion'!$B53</f>
        <v>0.09123259467952538</v>
      </c>
      <c r="AD54" s="28">
        <f>+S54*'Silver Conversion'!$B53</f>
        <v>0</v>
      </c>
      <c r="AE54" s="28">
        <f>+T54*'Silver Conversion'!$B53</f>
        <v>0.073788</v>
      </c>
      <c r="AF54" s="28">
        <f>+U54*'Silver Conversion'!$B53</f>
        <v>0.24617401158936858</v>
      </c>
      <c r="AG54" s="28">
        <f>+V54*'Silver Conversion'!$B53</f>
        <v>0.6050706058363091</v>
      </c>
    </row>
    <row r="55" spans="1:33" ht="15">
      <c r="A55" s="5">
        <v>1412</v>
      </c>
      <c r="C55" s="38">
        <v>18</v>
      </c>
      <c r="F55" s="38">
        <v>11.33</v>
      </c>
      <c r="G55" s="38">
        <v>10.12</v>
      </c>
      <c r="I55" s="38">
        <v>8.29</v>
      </c>
      <c r="J55" s="38">
        <v>168.5</v>
      </c>
      <c r="K55" s="38">
        <v>91</v>
      </c>
      <c r="N55" s="28">
        <f t="shared" si="0"/>
        <v>0.2260539766662062</v>
      </c>
      <c r="O55" s="28"/>
      <c r="P55" s="28"/>
      <c r="Q55" s="28">
        <f t="shared" si="1"/>
        <v>0.14228841975711756</v>
      </c>
      <c r="R55" s="28">
        <f t="shared" si="2"/>
        <v>0.10966029148832421</v>
      </c>
      <c r="S55" s="28">
        <f t="shared" si="3"/>
        <v>0</v>
      </c>
      <c r="T55" s="28">
        <f t="shared" si="4"/>
        <v>0.08289999999999999</v>
      </c>
      <c r="U55" s="28">
        <f t="shared" si="5"/>
        <v>0.36029679047191393</v>
      </c>
      <c r="V55" s="28">
        <f t="shared" si="6"/>
        <v>1.1730471407684928</v>
      </c>
      <c r="X55" s="28">
        <f>+M55*'Silver Conversion'!$B54</f>
        <v>0</v>
      </c>
      <c r="Y55" s="28">
        <f>+N55*'Silver Conversion'!$B54</f>
        <v>0.1944064199329373</v>
      </c>
      <c r="Z55" s="28">
        <f>+O55*'Silver Conversion'!$B54</f>
        <v>0</v>
      </c>
      <c r="AA55" s="28">
        <f>+P55*'Silver Conversion'!$B54</f>
        <v>0</v>
      </c>
      <c r="AB55" s="28">
        <f>+Q55*'Silver Conversion'!$B54</f>
        <v>0.1223680409911211</v>
      </c>
      <c r="AC55" s="28">
        <f>+R55*'Silver Conversion'!$B54</f>
        <v>0.09430785067995881</v>
      </c>
      <c r="AD55" s="28">
        <f>+S55*'Silver Conversion'!$B54</f>
        <v>0</v>
      </c>
      <c r="AE55" s="28">
        <f>+T55*'Silver Conversion'!$B54</f>
        <v>0.07129399999999998</v>
      </c>
      <c r="AF55" s="28">
        <f>+U55*'Silver Conversion'!$B54</f>
        <v>0.30985523980584595</v>
      </c>
      <c r="AG55" s="28">
        <f>+V55*'Silver Conversion'!$B54</f>
        <v>1.008820541060904</v>
      </c>
    </row>
    <row r="56" spans="1:33" ht="15">
      <c r="A56" s="5">
        <v>1413</v>
      </c>
      <c r="C56" s="38">
        <v>20</v>
      </c>
      <c r="F56" s="38">
        <v>12.83</v>
      </c>
      <c r="G56" s="38">
        <v>13.33</v>
      </c>
      <c r="I56" s="38">
        <v>8.42</v>
      </c>
      <c r="J56" s="38">
        <v>167.92</v>
      </c>
      <c r="K56" s="38">
        <v>99.67</v>
      </c>
      <c r="N56" s="28">
        <f t="shared" si="0"/>
        <v>0.25117108518467357</v>
      </c>
      <c r="O56" s="28"/>
      <c r="P56" s="28"/>
      <c r="Q56" s="28">
        <f t="shared" si="1"/>
        <v>0.1611262511459681</v>
      </c>
      <c r="R56" s="28">
        <f t="shared" si="2"/>
        <v>0.14444384244460098</v>
      </c>
      <c r="S56" s="28">
        <f t="shared" si="3"/>
        <v>0</v>
      </c>
      <c r="T56" s="28">
        <f t="shared" si="4"/>
        <v>0.0842</v>
      </c>
      <c r="U56" s="28">
        <f t="shared" si="5"/>
        <v>0.35905659973913223</v>
      </c>
      <c r="V56" s="28">
        <f t="shared" si="6"/>
        <v>1.2848088848395132</v>
      </c>
      <c r="X56" s="28">
        <f>+M56*'Silver Conversion'!$B55</f>
        <v>0</v>
      </c>
      <c r="Y56" s="28">
        <f>+N56*'Silver Conversion'!$B55</f>
        <v>0.21600713325881926</v>
      </c>
      <c r="Z56" s="28">
        <f>+O56*'Silver Conversion'!$B55</f>
        <v>0</v>
      </c>
      <c r="AA56" s="28">
        <f>+P56*'Silver Conversion'!$B55</f>
        <v>0</v>
      </c>
      <c r="AB56" s="28">
        <f>+Q56*'Silver Conversion'!$B55</f>
        <v>0.13856857598553257</v>
      </c>
      <c r="AC56" s="28">
        <f>+R56*'Silver Conversion'!$B55</f>
        <v>0.12422170450235684</v>
      </c>
      <c r="AD56" s="28">
        <f>+S56*'Silver Conversion'!$B55</f>
        <v>0</v>
      </c>
      <c r="AE56" s="28">
        <f>+T56*'Silver Conversion'!$B55</f>
        <v>0.07241199999999999</v>
      </c>
      <c r="AF56" s="28">
        <f>+U56*'Silver Conversion'!$B55</f>
        <v>0.3087886757756537</v>
      </c>
      <c r="AG56" s="28">
        <f>+V56*'Silver Conversion'!$B55</f>
        <v>1.1049356409619813</v>
      </c>
    </row>
    <row r="57" spans="1:33" ht="15">
      <c r="A57" s="5">
        <v>1414</v>
      </c>
      <c r="C57" s="38">
        <v>15.83</v>
      </c>
      <c r="F57" s="38">
        <v>10.5</v>
      </c>
      <c r="G57" s="38">
        <v>12.33</v>
      </c>
      <c r="I57" s="38">
        <v>8.17</v>
      </c>
      <c r="J57" s="38">
        <v>175.75</v>
      </c>
      <c r="K57" s="38">
        <v>106.83</v>
      </c>
      <c r="N57" s="28">
        <f t="shared" si="0"/>
        <v>0.1988019139236691</v>
      </c>
      <c r="O57" s="28"/>
      <c r="P57" s="28"/>
      <c r="Q57" s="28">
        <f t="shared" si="1"/>
        <v>0.13186481972195363</v>
      </c>
      <c r="R57" s="28">
        <f t="shared" si="2"/>
        <v>0.13360784526196023</v>
      </c>
      <c r="S57" s="28">
        <f t="shared" si="3"/>
        <v>0</v>
      </c>
      <c r="T57" s="28">
        <f t="shared" si="4"/>
        <v>0.0817</v>
      </c>
      <c r="U57" s="28">
        <f t="shared" si="5"/>
        <v>0.3757991746316847</v>
      </c>
      <c r="V57" s="28">
        <f t="shared" si="6"/>
        <v>1.3771057807505285</v>
      </c>
      <c r="X57" s="28">
        <f>+M57*'Silver Conversion'!$B56</f>
        <v>0</v>
      </c>
      <c r="Y57" s="28">
        <f>+N57*'Silver Conversion'!$B56</f>
        <v>0.17096964597435543</v>
      </c>
      <c r="Z57" s="28">
        <f>+O57*'Silver Conversion'!$B56</f>
        <v>0</v>
      </c>
      <c r="AA57" s="28">
        <f>+P57*'Silver Conversion'!$B56</f>
        <v>0</v>
      </c>
      <c r="AB57" s="28">
        <f>+Q57*'Silver Conversion'!$B56</f>
        <v>0.11340374496088013</v>
      </c>
      <c r="AC57" s="28">
        <f>+R57*'Silver Conversion'!$B56</f>
        <v>0.1149027469252858</v>
      </c>
      <c r="AD57" s="28">
        <f>+S57*'Silver Conversion'!$B56</f>
        <v>0</v>
      </c>
      <c r="AE57" s="28">
        <f>+T57*'Silver Conversion'!$B56</f>
        <v>0.07026199999999999</v>
      </c>
      <c r="AF57" s="28">
        <f>+U57*'Silver Conversion'!$B56</f>
        <v>0.3231872901832489</v>
      </c>
      <c r="AG57" s="28">
        <f>+V57*'Silver Conversion'!$B56</f>
        <v>1.1843109714454545</v>
      </c>
    </row>
    <row r="58" spans="1:33" ht="15">
      <c r="A58" s="5">
        <v>1415</v>
      </c>
      <c r="C58" s="38">
        <v>27</v>
      </c>
      <c r="F58" s="38">
        <v>17.12</v>
      </c>
      <c r="G58" s="38">
        <v>14.37</v>
      </c>
      <c r="I58" s="38">
        <v>9.87</v>
      </c>
      <c r="J58" s="38">
        <v>186</v>
      </c>
      <c r="K58" s="38">
        <v>112</v>
      </c>
      <c r="N58" s="28">
        <f t="shared" si="0"/>
        <v>0.3390809649993093</v>
      </c>
      <c r="O58" s="28"/>
      <c r="P58" s="28"/>
      <c r="Q58" s="28">
        <f t="shared" si="1"/>
        <v>0.21500244891808057</v>
      </c>
      <c r="R58" s="28">
        <f t="shared" si="2"/>
        <v>0.15571327951454733</v>
      </c>
      <c r="S58" s="28">
        <f t="shared" si="3"/>
        <v>0</v>
      </c>
      <c r="T58" s="28">
        <f t="shared" si="4"/>
        <v>0.0987</v>
      </c>
      <c r="U58" s="28">
        <f t="shared" si="5"/>
        <v>0.39771633844377446</v>
      </c>
      <c r="V58" s="28">
        <f t="shared" si="6"/>
        <v>1.4437503270996837</v>
      </c>
      <c r="X58" s="28">
        <f>+M58*'Silver Conversion'!$B57</f>
        <v>0</v>
      </c>
      <c r="Y58" s="28">
        <f>+N58*'Silver Conversion'!$B57</f>
        <v>0.291609629899406</v>
      </c>
      <c r="Z58" s="28">
        <f>+O58*'Silver Conversion'!$B57</f>
        <v>0</v>
      </c>
      <c r="AA58" s="28">
        <f>+P58*'Silver Conversion'!$B57</f>
        <v>0</v>
      </c>
      <c r="AB58" s="28">
        <f>+Q58*'Silver Conversion'!$B57</f>
        <v>0.1849021060695493</v>
      </c>
      <c r="AC58" s="28">
        <f>+R58*'Silver Conversion'!$B57</f>
        <v>0.1339134203825107</v>
      </c>
      <c r="AD58" s="28">
        <f>+S58*'Silver Conversion'!$B57</f>
        <v>0</v>
      </c>
      <c r="AE58" s="28">
        <f>+T58*'Silver Conversion'!$B57</f>
        <v>0.084882</v>
      </c>
      <c r="AF58" s="28">
        <f>+U58*'Silver Conversion'!$B57</f>
        <v>0.34203605106164603</v>
      </c>
      <c r="AG58" s="28">
        <f>+V58*'Silver Conversion'!$B57</f>
        <v>1.241625281305728</v>
      </c>
    </row>
    <row r="59" spans="1:33" ht="15">
      <c r="A59" s="5">
        <v>1416</v>
      </c>
      <c r="C59" s="38">
        <v>36</v>
      </c>
      <c r="F59" s="38">
        <v>22.67</v>
      </c>
      <c r="G59" s="38">
        <v>15.33</v>
      </c>
      <c r="I59" s="38">
        <v>10.58</v>
      </c>
      <c r="J59" s="38">
        <v>171.33</v>
      </c>
      <c r="K59" s="38">
        <v>112.33</v>
      </c>
      <c r="N59" s="28">
        <f t="shared" si="0"/>
        <v>0.4521079533324124</v>
      </c>
      <c r="O59" s="28"/>
      <c r="P59" s="28"/>
      <c r="Q59" s="28">
        <f t="shared" si="1"/>
        <v>0.28470242505682747</v>
      </c>
      <c r="R59" s="28">
        <f t="shared" si="2"/>
        <v>0.16611583680988243</v>
      </c>
      <c r="S59" s="28">
        <f t="shared" si="3"/>
        <v>0</v>
      </c>
      <c r="T59" s="28">
        <f t="shared" si="4"/>
        <v>0.1058</v>
      </c>
      <c r="U59" s="28">
        <f t="shared" si="5"/>
        <v>0.3663480659439348</v>
      </c>
      <c r="V59" s="28">
        <f t="shared" si="6"/>
        <v>1.4480042343134594</v>
      </c>
      <c r="X59" s="28">
        <f>+M59*'Silver Conversion'!$B58</f>
        <v>0</v>
      </c>
      <c r="Y59" s="28">
        <f>+N59*'Silver Conversion'!$B58</f>
        <v>0.3888128398658746</v>
      </c>
      <c r="Z59" s="28">
        <f>+O59*'Silver Conversion'!$B58</f>
        <v>0</v>
      </c>
      <c r="AA59" s="28">
        <f>+P59*'Silver Conversion'!$B58</f>
        <v>0</v>
      </c>
      <c r="AB59" s="28">
        <f>+Q59*'Silver Conversion'!$B58</f>
        <v>0.24484408554887163</v>
      </c>
      <c r="AC59" s="28">
        <f>+R59*'Silver Conversion'!$B58</f>
        <v>0.14285961965649888</v>
      </c>
      <c r="AD59" s="28">
        <f>+S59*'Silver Conversion'!$B58</f>
        <v>0</v>
      </c>
      <c r="AE59" s="28">
        <f>+T59*'Silver Conversion'!$B58</f>
        <v>0.090988</v>
      </c>
      <c r="AF59" s="28">
        <f>+U59*'Silver Conversion'!$B58</f>
        <v>0.31505933671178393</v>
      </c>
      <c r="AG59" s="28">
        <f>+V59*'Silver Conversion'!$B58</f>
        <v>1.245283641509575</v>
      </c>
    </row>
    <row r="60" spans="1:33" ht="15">
      <c r="A60" s="5">
        <v>1417</v>
      </c>
      <c r="C60" s="38">
        <v>12</v>
      </c>
      <c r="F60" s="38">
        <v>9.58</v>
      </c>
      <c r="G60" s="38">
        <v>10.5</v>
      </c>
      <c r="I60" s="38">
        <v>9.75</v>
      </c>
      <c r="J60" s="38">
        <v>202.5</v>
      </c>
      <c r="K60" s="38">
        <v>105.75</v>
      </c>
      <c r="N60" s="28">
        <f t="shared" si="0"/>
        <v>0.15070265111080414</v>
      </c>
      <c r="O60" s="28"/>
      <c r="P60" s="28"/>
      <c r="Q60" s="28">
        <f t="shared" si="1"/>
        <v>0.12031094980345863</v>
      </c>
      <c r="R60" s="28">
        <f t="shared" si="2"/>
        <v>0.11377797041772769</v>
      </c>
      <c r="S60" s="28">
        <f t="shared" si="3"/>
        <v>0</v>
      </c>
      <c r="T60" s="28">
        <f t="shared" si="4"/>
        <v>0.0975</v>
      </c>
      <c r="U60" s="28">
        <f t="shared" si="5"/>
        <v>0.4329976265315286</v>
      </c>
      <c r="V60" s="28">
        <f t="shared" si="6"/>
        <v>1.363183902596353</v>
      </c>
      <c r="X60" s="28">
        <f>+M60*'Silver Conversion'!$B59</f>
        <v>0</v>
      </c>
      <c r="Y60" s="28">
        <f>+N60*'Silver Conversion'!$B59</f>
        <v>0.09946374973313074</v>
      </c>
      <c r="Z60" s="28">
        <f>+O60*'Silver Conversion'!$B59</f>
        <v>0</v>
      </c>
      <c r="AA60" s="28">
        <f>+P60*'Silver Conversion'!$B59</f>
        <v>0</v>
      </c>
      <c r="AB60" s="28">
        <f>+Q60*'Silver Conversion'!$B59</f>
        <v>0.0794052268702827</v>
      </c>
      <c r="AC60" s="28">
        <f>+R60*'Silver Conversion'!$B59</f>
        <v>0.07509346047570029</v>
      </c>
      <c r="AD60" s="28">
        <f>+S60*'Silver Conversion'!$B59</f>
        <v>0</v>
      </c>
      <c r="AE60" s="28">
        <f>+T60*'Silver Conversion'!$B59</f>
        <v>0.06435</v>
      </c>
      <c r="AF60" s="28">
        <f>+U60*'Silver Conversion'!$B59</f>
        <v>0.2857784335108089</v>
      </c>
      <c r="AG60" s="28">
        <f>+V60*'Silver Conversion'!$B59</f>
        <v>0.899701375713593</v>
      </c>
    </row>
    <row r="61" spans="1:33" ht="15">
      <c r="A61" s="5">
        <v>1418</v>
      </c>
      <c r="C61" s="38">
        <v>13</v>
      </c>
      <c r="F61" s="38">
        <v>11.42</v>
      </c>
      <c r="G61" s="38">
        <v>11.25</v>
      </c>
      <c r="I61" s="38">
        <v>9.62</v>
      </c>
      <c r="J61" s="38">
        <v>170.92</v>
      </c>
      <c r="K61" s="38">
        <v>109.83</v>
      </c>
      <c r="N61" s="28">
        <f t="shared" si="0"/>
        <v>0.1632612053700378</v>
      </c>
      <c r="O61" s="28"/>
      <c r="P61" s="28"/>
      <c r="Q61" s="28">
        <f t="shared" si="1"/>
        <v>0.1434186896404486</v>
      </c>
      <c r="R61" s="28">
        <f t="shared" si="2"/>
        <v>0.12190496830470825</v>
      </c>
      <c r="S61" s="28">
        <f t="shared" si="3"/>
        <v>0</v>
      </c>
      <c r="T61" s="28">
        <f t="shared" si="4"/>
        <v>0.0962</v>
      </c>
      <c r="U61" s="28">
        <f t="shared" si="5"/>
        <v>0.3654713793914512</v>
      </c>
      <c r="V61" s="28">
        <f t="shared" si="6"/>
        <v>1.4157776645121272</v>
      </c>
      <c r="X61" s="28">
        <f>+M61*'Silver Conversion'!$B60</f>
        <v>0</v>
      </c>
      <c r="Y61" s="28">
        <f>+N61*'Silver Conversion'!$B60</f>
        <v>0.08326321473871928</v>
      </c>
      <c r="Z61" s="28">
        <f>+O61*'Silver Conversion'!$B60</f>
        <v>0</v>
      </c>
      <c r="AA61" s="28">
        <f>+P61*'Silver Conversion'!$B60</f>
        <v>0</v>
      </c>
      <c r="AB61" s="28">
        <f>+Q61*'Silver Conversion'!$B60</f>
        <v>0.07314353171662878</v>
      </c>
      <c r="AC61" s="28">
        <f>+R61*'Silver Conversion'!$B60</f>
        <v>0.06217153383540121</v>
      </c>
      <c r="AD61" s="28">
        <f>+S61*'Silver Conversion'!$B60</f>
        <v>0</v>
      </c>
      <c r="AE61" s="28">
        <f>+T61*'Silver Conversion'!$B60</f>
        <v>0.049061999999999995</v>
      </c>
      <c r="AF61" s="28">
        <f>+U61*'Silver Conversion'!$B60</f>
        <v>0.18639040348964012</v>
      </c>
      <c r="AG61" s="28">
        <f>+V61*'Silver Conversion'!$B60</f>
        <v>0.7220466089011849</v>
      </c>
    </row>
    <row r="62" spans="1:33" ht="15">
      <c r="A62" s="5">
        <v>1419</v>
      </c>
      <c r="C62" s="38">
        <v>11.17</v>
      </c>
      <c r="F62" s="38">
        <v>13.5</v>
      </c>
      <c r="G62" s="38">
        <v>13.12</v>
      </c>
      <c r="H62" s="38">
        <v>57.5</v>
      </c>
      <c r="I62" s="38">
        <v>9.17</v>
      </c>
      <c r="J62" s="38">
        <v>219</v>
      </c>
      <c r="K62" s="38">
        <v>113.17</v>
      </c>
      <c r="N62" s="28">
        <f t="shared" si="0"/>
        <v>0.14027905107564018</v>
      </c>
      <c r="O62" s="28"/>
      <c r="P62" s="28"/>
      <c r="Q62" s="28">
        <f t="shared" si="1"/>
        <v>0.16954048249965464</v>
      </c>
      <c r="R62" s="28">
        <f t="shared" si="2"/>
        <v>0.1421682830362464</v>
      </c>
      <c r="S62" s="28">
        <f t="shared" si="3"/>
        <v>0.6647475693360617</v>
      </c>
      <c r="T62" s="28">
        <f t="shared" si="4"/>
        <v>0.0917</v>
      </c>
      <c r="U62" s="28">
        <f t="shared" si="5"/>
        <v>0.46827891461928284</v>
      </c>
      <c r="V62" s="28">
        <f t="shared" si="6"/>
        <v>1.4588323617667072</v>
      </c>
      <c r="X62" s="28">
        <f>+M62*'Silver Conversion'!$B61</f>
        <v>0</v>
      </c>
      <c r="Y62" s="28">
        <f>+N62*'Silver Conversion'!$B61</f>
        <v>0.06873673502706369</v>
      </c>
      <c r="Z62" s="28">
        <f>+O62*'Silver Conversion'!$B61</f>
        <v>0</v>
      </c>
      <c r="AA62" s="28">
        <f>+P62*'Silver Conversion'!$B61</f>
        <v>0</v>
      </c>
      <c r="AB62" s="28">
        <f>+Q62*'Silver Conversion'!$B61</f>
        <v>0.08307483642483077</v>
      </c>
      <c r="AC62" s="28">
        <f>+R62*'Silver Conversion'!$B61</f>
        <v>0.06966245868776073</v>
      </c>
      <c r="AD62" s="28">
        <f>+S62*'Silver Conversion'!$B61</f>
        <v>0.32572630897467025</v>
      </c>
      <c r="AE62" s="28">
        <f>+T62*'Silver Conversion'!$B61</f>
        <v>0.044933</v>
      </c>
      <c r="AF62" s="28">
        <f>+U62*'Silver Conversion'!$B61</f>
        <v>0.2294566681634486</v>
      </c>
      <c r="AG62" s="28">
        <f>+V62*'Silver Conversion'!$B61</f>
        <v>0.7148278572656865</v>
      </c>
    </row>
    <row r="63" spans="1:33" ht="15">
      <c r="A63" s="5">
        <v>1420</v>
      </c>
      <c r="C63" s="38">
        <v>15</v>
      </c>
      <c r="F63" s="38">
        <v>14.17</v>
      </c>
      <c r="G63" s="38">
        <v>16</v>
      </c>
      <c r="I63" s="38">
        <v>9.54</v>
      </c>
      <c r="J63" s="38">
        <v>152.79</v>
      </c>
      <c r="K63" s="38">
        <v>110</v>
      </c>
      <c r="N63" s="28">
        <f t="shared" si="0"/>
        <v>0.18837831388850518</v>
      </c>
      <c r="O63" s="28"/>
      <c r="P63" s="28"/>
      <c r="Q63" s="28">
        <f t="shared" si="1"/>
        <v>0.17795471385334122</v>
      </c>
      <c r="R63" s="28">
        <f t="shared" si="2"/>
        <v>0.17337595492225172</v>
      </c>
      <c r="S63" s="28">
        <f t="shared" si="3"/>
        <v>0</v>
      </c>
      <c r="T63" s="28">
        <f t="shared" si="4"/>
        <v>0.09539999999999998</v>
      </c>
      <c r="U63" s="28">
        <f t="shared" si="5"/>
        <v>0.3267047276926037</v>
      </c>
      <c r="V63" s="28">
        <f t="shared" si="6"/>
        <v>1.4179690712586177</v>
      </c>
      <c r="X63" s="28">
        <f>+M63*'Silver Conversion'!$B62</f>
        <v>0</v>
      </c>
      <c r="Y63" s="28">
        <f>+N63*'Silver Conversion'!$B62</f>
        <v>0.11491077147198815</v>
      </c>
      <c r="Z63" s="28">
        <f>+O63*'Silver Conversion'!$B62</f>
        <v>0</v>
      </c>
      <c r="AA63" s="28">
        <f>+P63*'Silver Conversion'!$B62</f>
        <v>0</v>
      </c>
      <c r="AB63" s="28">
        <f>+Q63*'Silver Conversion'!$B62</f>
        <v>0.10855237545053814</v>
      </c>
      <c r="AC63" s="28">
        <f>+R63*'Silver Conversion'!$B62</f>
        <v>0.10575933250257355</v>
      </c>
      <c r="AD63" s="28">
        <f>+S63*'Silver Conversion'!$B62</f>
        <v>0</v>
      </c>
      <c r="AE63" s="28">
        <f>+T63*'Silver Conversion'!$B62</f>
        <v>0.05819399999999999</v>
      </c>
      <c r="AF63" s="28">
        <f>+U63*'Silver Conversion'!$B62</f>
        <v>0.19928988389248828</v>
      </c>
      <c r="AG63" s="28">
        <f>+V63*'Silver Conversion'!$B62</f>
        <v>0.8649611334677568</v>
      </c>
    </row>
    <row r="64" spans="1:33" ht="15">
      <c r="A64" s="5">
        <v>1421</v>
      </c>
      <c r="C64" s="38">
        <v>22</v>
      </c>
      <c r="F64" s="38">
        <v>17.12</v>
      </c>
      <c r="G64" s="38">
        <v>13</v>
      </c>
      <c r="H64" s="38">
        <v>49.5</v>
      </c>
      <c r="I64" s="38">
        <v>9.17</v>
      </c>
      <c r="J64" s="38">
        <v>184</v>
      </c>
      <c r="K64" s="38">
        <v>84</v>
      </c>
      <c r="N64" s="28">
        <f t="shared" si="0"/>
        <v>0.2762881937031409</v>
      </c>
      <c r="O64" s="28"/>
      <c r="P64" s="28"/>
      <c r="Q64" s="28">
        <f t="shared" si="1"/>
        <v>0.21500244891808057</v>
      </c>
      <c r="R64" s="28">
        <f t="shared" si="2"/>
        <v>0.14086796337432952</v>
      </c>
      <c r="S64" s="28">
        <f t="shared" si="3"/>
        <v>0.5722609509936532</v>
      </c>
      <c r="T64" s="28">
        <f t="shared" si="4"/>
        <v>0.0917</v>
      </c>
      <c r="U64" s="28">
        <f t="shared" si="5"/>
        <v>0.3934398186755618</v>
      </c>
      <c r="V64" s="28">
        <f t="shared" si="6"/>
        <v>1.0828127453247627</v>
      </c>
      <c r="X64" s="28">
        <f>+M64*'Silver Conversion'!$B63</f>
        <v>0</v>
      </c>
      <c r="Y64" s="28">
        <f>+N64*'Silver Conversion'!$B63</f>
        <v>0.16853579815891595</v>
      </c>
      <c r="Z64" s="28">
        <f>+O64*'Silver Conversion'!$B63</f>
        <v>0</v>
      </c>
      <c r="AA64" s="28">
        <f>+P64*'Silver Conversion'!$B63</f>
        <v>0</v>
      </c>
      <c r="AB64" s="28">
        <f>+Q64*'Silver Conversion'!$B63</f>
        <v>0.13115149384002914</v>
      </c>
      <c r="AC64" s="28">
        <f>+R64*'Silver Conversion'!$B63</f>
        <v>0.08592945765834101</v>
      </c>
      <c r="AD64" s="28">
        <f>+S64*'Silver Conversion'!$B63</f>
        <v>0.34907918010612843</v>
      </c>
      <c r="AE64" s="28">
        <f>+T64*'Silver Conversion'!$B63</f>
        <v>0.055937</v>
      </c>
      <c r="AF64" s="28">
        <f>+U64*'Silver Conversion'!$B63</f>
        <v>0.2399982893920927</v>
      </c>
      <c r="AG64" s="28">
        <f>+V64*'Silver Conversion'!$B63</f>
        <v>0.6605157746481052</v>
      </c>
    </row>
    <row r="65" spans="1:33" ht="15">
      <c r="A65" s="5">
        <v>1422</v>
      </c>
      <c r="C65" s="38">
        <v>19</v>
      </c>
      <c r="F65" s="38">
        <v>13.5</v>
      </c>
      <c r="G65" s="38">
        <v>13.33</v>
      </c>
      <c r="H65" s="38">
        <v>48</v>
      </c>
      <c r="I65" s="38">
        <v>11.75</v>
      </c>
      <c r="J65" s="38">
        <v>199.37</v>
      </c>
      <c r="K65" s="38">
        <v>122</v>
      </c>
      <c r="N65" s="28">
        <f t="shared" si="0"/>
        <v>0.23861253092543988</v>
      </c>
      <c r="O65" s="28"/>
      <c r="P65" s="28"/>
      <c r="Q65" s="28">
        <f t="shared" si="1"/>
        <v>0.16954048249965464</v>
      </c>
      <c r="R65" s="28">
        <f t="shared" si="2"/>
        <v>0.14444384244460098</v>
      </c>
      <c r="S65" s="28">
        <f t="shared" si="3"/>
        <v>0.5549197100544515</v>
      </c>
      <c r="T65" s="28">
        <f t="shared" si="4"/>
        <v>0.1175</v>
      </c>
      <c r="U65" s="28">
        <f t="shared" si="5"/>
        <v>0.4263048730942759</v>
      </c>
      <c r="V65" s="28">
        <f t="shared" si="6"/>
        <v>1.5726566063050125</v>
      </c>
      <c r="X65" s="28">
        <f>+M65*'Silver Conversion'!$B64</f>
        <v>0</v>
      </c>
      <c r="Y65" s="28">
        <f>+N65*'Silver Conversion'!$B64</f>
        <v>0.14555364386451833</v>
      </c>
      <c r="Z65" s="28">
        <f>+O65*'Silver Conversion'!$B64</f>
        <v>0</v>
      </c>
      <c r="AA65" s="28">
        <f>+P65*'Silver Conversion'!$B64</f>
        <v>0</v>
      </c>
      <c r="AB65" s="28">
        <f>+Q65*'Silver Conversion'!$B64</f>
        <v>0.10341969432478933</v>
      </c>
      <c r="AC65" s="28">
        <f>+R65*'Silver Conversion'!$B64</f>
        <v>0.0881107438912066</v>
      </c>
      <c r="AD65" s="28">
        <f>+S65*'Silver Conversion'!$B64</f>
        <v>0.3385010231332154</v>
      </c>
      <c r="AE65" s="28">
        <f>+T65*'Silver Conversion'!$B64</f>
        <v>0.07167499999999999</v>
      </c>
      <c r="AF65" s="28">
        <f>+U65*'Silver Conversion'!$B64</f>
        <v>0.2600459725875083</v>
      </c>
      <c r="AG65" s="28">
        <f>+V65*'Silver Conversion'!$B64</f>
        <v>0.9593205298460575</v>
      </c>
    </row>
    <row r="66" spans="1:33" ht="15">
      <c r="A66" s="5">
        <v>1423</v>
      </c>
      <c r="C66" s="38">
        <v>24</v>
      </c>
      <c r="F66" s="38">
        <v>17.08</v>
      </c>
      <c r="G66" s="38">
        <v>13.75</v>
      </c>
      <c r="K66" s="38">
        <v>138</v>
      </c>
      <c r="N66" s="28">
        <f t="shared" si="0"/>
        <v>0.3014053022216083</v>
      </c>
      <c r="O66" s="28"/>
      <c r="P66" s="28"/>
      <c r="Q66" s="28">
        <f t="shared" si="1"/>
        <v>0.2145001067477112</v>
      </c>
      <c r="R66" s="28">
        <f t="shared" si="2"/>
        <v>0.14899496126131007</v>
      </c>
      <c r="S66" s="28">
        <f t="shared" si="3"/>
        <v>0</v>
      </c>
      <c r="T66" s="28">
        <f t="shared" si="4"/>
        <v>0</v>
      </c>
      <c r="U66" s="28">
        <f t="shared" si="5"/>
        <v>0</v>
      </c>
      <c r="V66" s="28">
        <f t="shared" si="6"/>
        <v>1.7789066530335387</v>
      </c>
      <c r="X66" s="28">
        <f>+M66*'Silver Conversion'!$B65</f>
        <v>0</v>
      </c>
      <c r="Y66" s="28">
        <f>+N66*'Silver Conversion'!$B65</f>
        <v>0.18385723435518103</v>
      </c>
      <c r="Z66" s="28">
        <f>+O66*'Silver Conversion'!$B65</f>
        <v>0</v>
      </c>
      <c r="AA66" s="28">
        <f>+P66*'Silver Conversion'!$B65</f>
        <v>0</v>
      </c>
      <c r="AB66" s="28">
        <f>+Q66*'Silver Conversion'!$B65</f>
        <v>0.13084506511610383</v>
      </c>
      <c r="AC66" s="28">
        <f>+R66*'Silver Conversion'!$B65</f>
        <v>0.09088692636939914</v>
      </c>
      <c r="AD66" s="28">
        <f>+S66*'Silver Conversion'!$B65</f>
        <v>0</v>
      </c>
      <c r="AE66" s="28">
        <f>+T66*'Silver Conversion'!$B65</f>
        <v>0</v>
      </c>
      <c r="AF66" s="28">
        <f>+U66*'Silver Conversion'!$B65</f>
        <v>0</v>
      </c>
      <c r="AG66" s="28">
        <f>+V66*'Silver Conversion'!$B65</f>
        <v>1.0851330583504586</v>
      </c>
    </row>
    <row r="67" spans="1:33" ht="15">
      <c r="A67" s="5">
        <v>1424</v>
      </c>
      <c r="C67" s="38">
        <v>25</v>
      </c>
      <c r="F67" s="38">
        <v>18.58</v>
      </c>
      <c r="J67" s="38">
        <v>238.75</v>
      </c>
      <c r="K67" s="38">
        <v>167</v>
      </c>
      <c r="N67" s="28">
        <f t="shared" si="0"/>
        <v>0.31396385648084196</v>
      </c>
      <c r="O67" s="28"/>
      <c r="P67" s="28"/>
      <c r="Q67" s="28">
        <f t="shared" si="1"/>
        <v>0.2333379381365617</v>
      </c>
      <c r="R67" s="28">
        <f t="shared" si="2"/>
        <v>0</v>
      </c>
      <c r="S67" s="28">
        <f t="shared" si="3"/>
        <v>0</v>
      </c>
      <c r="T67" s="28">
        <f t="shared" si="4"/>
        <v>0</v>
      </c>
      <c r="U67" s="28">
        <f t="shared" si="5"/>
        <v>0.5105095473303826</v>
      </c>
      <c r="V67" s="28">
        <f t="shared" si="6"/>
        <v>2.1527348627289924</v>
      </c>
      <c r="X67" s="28">
        <f>+M67*'Silver Conversion'!$B66</f>
        <v>0</v>
      </c>
      <c r="Y67" s="28">
        <f>+N67*'Silver Conversion'!$B66</f>
        <v>0.1915179524533136</v>
      </c>
      <c r="Z67" s="28">
        <f>+O67*'Silver Conversion'!$B66</f>
        <v>0</v>
      </c>
      <c r="AA67" s="28">
        <f>+P67*'Silver Conversion'!$B66</f>
        <v>0</v>
      </c>
      <c r="AB67" s="28">
        <f>+Q67*'Silver Conversion'!$B66</f>
        <v>0.14233614226330263</v>
      </c>
      <c r="AC67" s="28">
        <f>+R67*'Silver Conversion'!$B66</f>
        <v>0</v>
      </c>
      <c r="AD67" s="28">
        <f>+S67*'Silver Conversion'!$B66</f>
        <v>0</v>
      </c>
      <c r="AE67" s="28">
        <f>+T67*'Silver Conversion'!$B66</f>
        <v>0</v>
      </c>
      <c r="AF67" s="28">
        <f>+U67*'Silver Conversion'!$B66</f>
        <v>0.31141082387153335</v>
      </c>
      <c r="AG67" s="28">
        <f>+V67*'Silver Conversion'!$B66</f>
        <v>1.3131682662646853</v>
      </c>
    </row>
    <row r="68" spans="1:33" ht="15">
      <c r="A68" s="5">
        <v>1425</v>
      </c>
      <c r="C68" s="38">
        <v>25</v>
      </c>
      <c r="F68" s="38">
        <v>20</v>
      </c>
      <c r="G68" s="38">
        <v>15.5</v>
      </c>
      <c r="J68" s="38">
        <v>228</v>
      </c>
      <c r="K68" s="38">
        <v>132</v>
      </c>
      <c r="N68" s="28">
        <f t="shared" si="0"/>
        <v>0.31396385648084196</v>
      </c>
      <c r="O68" s="28"/>
      <c r="P68" s="28"/>
      <c r="Q68" s="28">
        <f t="shared" si="1"/>
        <v>0.25117108518467357</v>
      </c>
      <c r="R68" s="28">
        <f t="shared" si="2"/>
        <v>0.16795795633093136</v>
      </c>
      <c r="S68" s="28">
        <f t="shared" si="3"/>
        <v>0</v>
      </c>
      <c r="T68" s="28">
        <f t="shared" si="4"/>
        <v>0</v>
      </c>
      <c r="U68" s="28">
        <f t="shared" si="5"/>
        <v>0.48752325357623966</v>
      </c>
      <c r="V68" s="28">
        <f t="shared" si="6"/>
        <v>1.7015628855103413</v>
      </c>
      <c r="X68" s="28">
        <f>+M68*'Silver Conversion'!$B67</f>
        <v>0</v>
      </c>
      <c r="Y68" s="28">
        <f>+N68*'Silver Conversion'!$B67</f>
        <v>0.1915179524533136</v>
      </c>
      <c r="Z68" s="28">
        <f>+O68*'Silver Conversion'!$B67</f>
        <v>0</v>
      </c>
      <c r="AA68" s="28">
        <f>+P68*'Silver Conversion'!$B67</f>
        <v>0</v>
      </c>
      <c r="AB68" s="28">
        <f>+Q68*'Silver Conversion'!$B67</f>
        <v>0.15321436196265087</v>
      </c>
      <c r="AC68" s="28">
        <f>+R68*'Silver Conversion'!$B67</f>
        <v>0.10245435336186813</v>
      </c>
      <c r="AD68" s="28">
        <f>+S68*'Silver Conversion'!$B67</f>
        <v>0</v>
      </c>
      <c r="AE68" s="28">
        <f>+T68*'Silver Conversion'!$B67</f>
        <v>0</v>
      </c>
      <c r="AF68" s="28">
        <f>+U68*'Silver Conversion'!$B67</f>
        <v>0.29738918468150616</v>
      </c>
      <c r="AG68" s="28">
        <f>+V68*'Silver Conversion'!$B67</f>
        <v>1.0379533601613082</v>
      </c>
    </row>
    <row r="69" spans="1:33" ht="15">
      <c r="A69" s="5">
        <v>1426</v>
      </c>
      <c r="C69" s="38">
        <v>35</v>
      </c>
      <c r="F69" s="38">
        <v>18.25</v>
      </c>
      <c r="G69" s="38">
        <v>17.33</v>
      </c>
      <c r="J69" s="38">
        <v>181.25</v>
      </c>
      <c r="K69" s="38">
        <v>99</v>
      </c>
      <c r="N69" s="28">
        <f t="shared" si="0"/>
        <v>0.43954939907317875</v>
      </c>
      <c r="O69" s="28"/>
      <c r="P69" s="28"/>
      <c r="Q69" s="28">
        <f t="shared" si="1"/>
        <v>0.2291936152310146</v>
      </c>
      <c r="R69" s="28">
        <f t="shared" si="2"/>
        <v>0.18778783117516387</v>
      </c>
      <c r="S69" s="28">
        <f t="shared" si="3"/>
        <v>0</v>
      </c>
      <c r="T69" s="28">
        <f t="shared" si="4"/>
        <v>0</v>
      </c>
      <c r="U69" s="28">
        <f t="shared" si="5"/>
        <v>0.3875596039942695</v>
      </c>
      <c r="V69" s="28">
        <f t="shared" si="6"/>
        <v>1.276172164132756</v>
      </c>
      <c r="X69" s="28">
        <f>+M69*'Silver Conversion'!$B68</f>
        <v>0</v>
      </c>
      <c r="Y69" s="28">
        <f>+N69*'Silver Conversion'!$B68</f>
        <v>0.268125133434639</v>
      </c>
      <c r="Z69" s="28">
        <f>+O69*'Silver Conversion'!$B68</f>
        <v>0</v>
      </c>
      <c r="AA69" s="28">
        <f>+P69*'Silver Conversion'!$B68</f>
        <v>0</v>
      </c>
      <c r="AB69" s="28">
        <f>+Q69*'Silver Conversion'!$B68</f>
        <v>0.13980810529091892</v>
      </c>
      <c r="AC69" s="28">
        <f>+R69*'Silver Conversion'!$B68</f>
        <v>0.11455057701684995</v>
      </c>
      <c r="AD69" s="28">
        <f>+S69*'Silver Conversion'!$B68</f>
        <v>0</v>
      </c>
      <c r="AE69" s="28">
        <f>+T69*'Silver Conversion'!$B68</f>
        <v>0</v>
      </c>
      <c r="AF69" s="28">
        <f>+U69*'Silver Conversion'!$B68</f>
        <v>0.23641135843650438</v>
      </c>
      <c r="AG69" s="28">
        <f>+V69*'Silver Conversion'!$B68</f>
        <v>0.7784650201209811</v>
      </c>
    </row>
    <row r="70" spans="1:33" ht="15">
      <c r="A70" s="5">
        <v>1427</v>
      </c>
      <c r="C70" s="38">
        <v>31.33</v>
      </c>
      <c r="E70" s="38">
        <v>36.97</v>
      </c>
      <c r="F70" s="38">
        <v>22.5</v>
      </c>
      <c r="G70" s="38">
        <v>21.08</v>
      </c>
      <c r="H70" s="38">
        <v>37.5</v>
      </c>
      <c r="J70" s="38">
        <v>235</v>
      </c>
      <c r="K70" s="38">
        <v>91.75</v>
      </c>
      <c r="N70" s="28">
        <f t="shared" si="0"/>
        <v>0.3934595049417911</v>
      </c>
      <c r="O70" s="28"/>
      <c r="P70" s="28">
        <f>+E70/79.627</f>
        <v>0.46428975096386904</v>
      </c>
      <c r="Q70" s="28">
        <f t="shared" si="1"/>
        <v>0.28256747083275774</v>
      </c>
      <c r="R70" s="28">
        <f t="shared" si="2"/>
        <v>0.22842282061006663</v>
      </c>
      <c r="S70" s="28">
        <f t="shared" si="3"/>
        <v>0.43353102348004025</v>
      </c>
      <c r="T70" s="28">
        <f t="shared" si="4"/>
        <v>0</v>
      </c>
      <c r="U70" s="28">
        <f t="shared" si="5"/>
        <v>0.5024910727649838</v>
      </c>
      <c r="V70" s="28">
        <f t="shared" si="6"/>
        <v>1.1827151117088925</v>
      </c>
      <c r="X70" s="28">
        <f>+M70*'Silver Conversion'!$B69</f>
        <v>0</v>
      </c>
      <c r="Y70" s="28">
        <f>+N70*'Silver Conversion'!$B69</f>
        <v>0.24001029801449256</v>
      </c>
      <c r="Z70" s="28">
        <f>+O70*'Silver Conversion'!$B69</f>
        <v>0</v>
      </c>
      <c r="AA70" s="28">
        <f>+P70*'Silver Conversion'!$B69</f>
        <v>0.2832167480879601</v>
      </c>
      <c r="AB70" s="28">
        <f>+Q70*'Silver Conversion'!$B69</f>
        <v>0.1723661572079822</v>
      </c>
      <c r="AC70" s="28">
        <f>+R70*'Silver Conversion'!$B69</f>
        <v>0.13933792057214064</v>
      </c>
      <c r="AD70" s="28">
        <f>+S70*'Silver Conversion'!$B69</f>
        <v>0.26445392432282455</v>
      </c>
      <c r="AE70" s="28">
        <f>+T70*'Silver Conversion'!$B69</f>
        <v>0</v>
      </c>
      <c r="AF70" s="28">
        <f>+U70*'Silver Conversion'!$B69</f>
        <v>0.30651955438664014</v>
      </c>
      <c r="AG70" s="28">
        <f>+V70*'Silver Conversion'!$B69</f>
        <v>0.7214562181424244</v>
      </c>
    </row>
    <row r="71" spans="1:33" ht="15">
      <c r="A71" s="5">
        <v>1428</v>
      </c>
      <c r="C71" s="38">
        <v>31.33</v>
      </c>
      <c r="E71" s="38">
        <v>42.39</v>
      </c>
      <c r="F71" s="38">
        <v>20.75</v>
      </c>
      <c r="G71" s="38">
        <v>21</v>
      </c>
      <c r="H71" s="38">
        <v>36</v>
      </c>
      <c r="J71" s="38">
        <v>222.67</v>
      </c>
      <c r="K71" s="38">
        <v>114.17</v>
      </c>
      <c r="N71" s="28">
        <f t="shared" si="0"/>
        <v>0.3934595049417911</v>
      </c>
      <c r="O71" s="28"/>
      <c r="P71" s="28">
        <f>+E71/79.627</f>
        <v>0.5323571150489156</v>
      </c>
      <c r="Q71" s="28">
        <f t="shared" si="1"/>
        <v>0.26059000087909884</v>
      </c>
      <c r="R71" s="28">
        <f t="shared" si="2"/>
        <v>0.22755594083545538</v>
      </c>
      <c r="S71" s="28">
        <f t="shared" si="3"/>
        <v>0.41618978254083866</v>
      </c>
      <c r="T71" s="28">
        <f t="shared" si="4"/>
        <v>0</v>
      </c>
      <c r="U71" s="28">
        <f t="shared" si="5"/>
        <v>0.47612632839395297</v>
      </c>
      <c r="V71" s="28">
        <f t="shared" si="6"/>
        <v>1.47172298968724</v>
      </c>
      <c r="X71" s="28">
        <f>+M71*'Silver Conversion'!$B70</f>
        <v>0</v>
      </c>
      <c r="Y71" s="28">
        <f>+N71*'Silver Conversion'!$B70</f>
        <v>0.24001029801449256</v>
      </c>
      <c r="Z71" s="28">
        <f>+O71*'Silver Conversion'!$B70</f>
        <v>0</v>
      </c>
      <c r="AA71" s="28">
        <f>+P71*'Silver Conversion'!$B70</f>
        <v>0.3247378401798385</v>
      </c>
      <c r="AB71" s="28">
        <f>+Q71*'Silver Conversion'!$B70</f>
        <v>0.15895990053625028</v>
      </c>
      <c r="AC71" s="28">
        <f>+R71*'Silver Conversion'!$B70</f>
        <v>0.13880912390962777</v>
      </c>
      <c r="AD71" s="28">
        <f>+S71*'Silver Conversion'!$B70</f>
        <v>0.2538757673499116</v>
      </c>
      <c r="AE71" s="28">
        <f>+T71*'Silver Conversion'!$B70</f>
        <v>0</v>
      </c>
      <c r="AF71" s="28">
        <f>+U71*'Silver Conversion'!$B70</f>
        <v>0.2904370603203113</v>
      </c>
      <c r="AG71" s="28">
        <f>+V71*'Silver Conversion'!$B70</f>
        <v>0.8977510237092163</v>
      </c>
    </row>
    <row r="72" spans="1:33" ht="15">
      <c r="A72" s="5">
        <v>1429</v>
      </c>
      <c r="C72" s="38">
        <v>29.75</v>
      </c>
      <c r="E72" s="38">
        <v>43.66</v>
      </c>
      <c r="F72" s="38">
        <v>20</v>
      </c>
      <c r="G72" s="38">
        <v>22</v>
      </c>
      <c r="H72" s="38">
        <v>37.33</v>
      </c>
      <c r="J72" s="38">
        <v>243.67</v>
      </c>
      <c r="K72" s="38">
        <v>141.17</v>
      </c>
      <c r="N72" s="28">
        <f t="shared" si="0"/>
        <v>0.37361698921220193</v>
      </c>
      <c r="O72" s="28"/>
      <c r="P72" s="28">
        <f>+E72/79.627</f>
        <v>0.5483064789581423</v>
      </c>
      <c r="Q72" s="28">
        <f t="shared" si="1"/>
        <v>0.25117108518467357</v>
      </c>
      <c r="R72" s="28">
        <f t="shared" si="2"/>
        <v>0.23839193801809613</v>
      </c>
      <c r="S72" s="28">
        <f t="shared" si="3"/>
        <v>0.43156568284026403</v>
      </c>
      <c r="T72" s="28">
        <f t="shared" si="4"/>
        <v>0</v>
      </c>
      <c r="U72" s="28">
        <f t="shared" si="5"/>
        <v>0.5210297859601856</v>
      </c>
      <c r="V72" s="28">
        <f t="shared" si="6"/>
        <v>1.8197699435416277</v>
      </c>
      <c r="X72" s="28">
        <f>+M72*'Silver Conversion'!$B71</f>
        <v>0</v>
      </c>
      <c r="Y72" s="28">
        <f>+N72*'Silver Conversion'!$B71</f>
        <v>0.2129616838509551</v>
      </c>
      <c r="Z72" s="28">
        <f>+O72*'Silver Conversion'!$B71</f>
        <v>0</v>
      </c>
      <c r="AA72" s="28">
        <f>+P72*'Silver Conversion'!$B71</f>
        <v>0.3125346930061411</v>
      </c>
      <c r="AB72" s="28">
        <f>+Q72*'Silver Conversion'!$B71</f>
        <v>0.1431675185552639</v>
      </c>
      <c r="AC72" s="28">
        <f>+R72*'Silver Conversion'!$B71</f>
        <v>0.1358834046703148</v>
      </c>
      <c r="AD72" s="28">
        <f>+S72*'Silver Conversion'!$B71</f>
        <v>0.24599243921895048</v>
      </c>
      <c r="AE72" s="28">
        <f>+T72*'Silver Conversion'!$B71</f>
        <v>0</v>
      </c>
      <c r="AF72" s="28">
        <f>+U72*'Silver Conversion'!$B71</f>
        <v>0.2969869779973057</v>
      </c>
      <c r="AG72" s="28">
        <f>+V72*'Silver Conversion'!$B71</f>
        <v>1.0372688678187276</v>
      </c>
    </row>
    <row r="73" spans="1:33" ht="15">
      <c r="A73" s="5">
        <v>1430</v>
      </c>
      <c r="C73" s="38">
        <v>37.5</v>
      </c>
      <c r="E73" s="38">
        <v>51.75</v>
      </c>
      <c r="F73" s="38">
        <v>20</v>
      </c>
      <c r="G73" s="38">
        <v>14.5</v>
      </c>
      <c r="H73" s="38">
        <v>38.5</v>
      </c>
      <c r="J73" s="38">
        <v>178.67</v>
      </c>
      <c r="K73" s="38">
        <v>99.5</v>
      </c>
      <c r="N73" s="28">
        <f t="shared" si="0"/>
        <v>0.4709457847212629</v>
      </c>
      <c r="O73" s="28"/>
      <c r="P73" s="28">
        <f>+E73/79.627</f>
        <v>0.6499051829153428</v>
      </c>
      <c r="Q73" s="28">
        <f t="shared" si="1"/>
        <v>0.25117108518467357</v>
      </c>
      <c r="R73" s="28">
        <f t="shared" si="2"/>
        <v>0.15712195914829064</v>
      </c>
      <c r="S73" s="28">
        <f t="shared" si="3"/>
        <v>0.4450918507728413</v>
      </c>
      <c r="T73" s="28">
        <f t="shared" si="4"/>
        <v>0</v>
      </c>
      <c r="U73" s="28">
        <f t="shared" si="5"/>
        <v>0.38204289349327514</v>
      </c>
      <c r="V73" s="28">
        <f t="shared" si="6"/>
        <v>1.2826174780930224</v>
      </c>
      <c r="X73" s="28">
        <f>+M73*'Silver Conversion'!$B72</f>
        <v>0</v>
      </c>
      <c r="Y73" s="28">
        <f>+N73*'Silver Conversion'!$B72</f>
        <v>0.26843909729111987</v>
      </c>
      <c r="Z73" s="28">
        <f>+O73*'Silver Conversion'!$B72</f>
        <v>0</v>
      </c>
      <c r="AA73" s="28">
        <f>+P73*'Silver Conversion'!$B72</f>
        <v>0.37044595426174537</v>
      </c>
      <c r="AB73" s="28">
        <f>+Q73*'Silver Conversion'!$B72</f>
        <v>0.1431675185552639</v>
      </c>
      <c r="AC73" s="28">
        <f>+R73*'Silver Conversion'!$B72</f>
        <v>0.08955951671452565</v>
      </c>
      <c r="AD73" s="28">
        <f>+S73*'Silver Conversion'!$B72</f>
        <v>0.2537023549405195</v>
      </c>
      <c r="AE73" s="28">
        <f>+T73*'Silver Conversion'!$B72</f>
        <v>0</v>
      </c>
      <c r="AF73" s="28">
        <f>+U73*'Silver Conversion'!$B72</f>
        <v>0.2177644492911668</v>
      </c>
      <c r="AG73" s="28">
        <f>+V73*'Silver Conversion'!$B72</f>
        <v>0.7310919625130227</v>
      </c>
    </row>
    <row r="74" spans="1:33" ht="15">
      <c r="A74" s="5">
        <v>1431</v>
      </c>
      <c r="C74" s="38">
        <v>29.67</v>
      </c>
      <c r="E74" s="38">
        <v>40.8</v>
      </c>
      <c r="F74" s="38">
        <v>17.17</v>
      </c>
      <c r="G74" s="38">
        <v>22.5</v>
      </c>
      <c r="H74" s="38">
        <v>40</v>
      </c>
      <c r="J74" s="38">
        <v>202.67</v>
      </c>
      <c r="K74" s="38">
        <v>100</v>
      </c>
      <c r="N74" s="28">
        <f aca="true" t="shared" si="7" ref="N74:N137">+C74/79.627</f>
        <v>0.37261230487146324</v>
      </c>
      <c r="O74" s="28"/>
      <c r="P74" s="28">
        <f aca="true" t="shared" si="8" ref="P74:P137">+E74/79.627</f>
        <v>0.5123890137767341</v>
      </c>
      <c r="Q74" s="28">
        <f aca="true" t="shared" si="9" ref="Q74:Q137">+F74/79.627</f>
        <v>0.21563037663104226</v>
      </c>
      <c r="R74" s="28">
        <f aca="true" t="shared" si="10" ref="R74:R137">+G74/92.285</f>
        <v>0.2438099366094165</v>
      </c>
      <c r="S74" s="28">
        <f aca="true" t="shared" si="11" ref="S74:S137">+H74/86.499</f>
        <v>0.46243309171204294</v>
      </c>
      <c r="T74" s="28">
        <f aca="true" t="shared" si="12" ref="T74:T137">+I74/100</f>
        <v>0</v>
      </c>
      <c r="U74" s="28">
        <f aca="true" t="shared" si="13" ref="U74:U137">+J74/467.67</f>
        <v>0.4333611307118267</v>
      </c>
      <c r="V74" s="28">
        <f aca="true" t="shared" si="14" ref="V74:V137">+K74/77.57574</f>
        <v>1.2890627920532889</v>
      </c>
      <c r="X74" s="28">
        <f>+M74*'Silver Conversion'!$B73</f>
        <v>0</v>
      </c>
      <c r="Y74" s="28">
        <f>+N74*'Silver Conversion'!$B73</f>
        <v>0.21238901377673403</v>
      </c>
      <c r="Z74" s="28">
        <f>+O74*'Silver Conversion'!$B73</f>
        <v>0</v>
      </c>
      <c r="AA74" s="28">
        <f>+P74*'Silver Conversion'!$B73</f>
        <v>0.29206173785273837</v>
      </c>
      <c r="AB74" s="28">
        <f>+Q74*'Silver Conversion'!$B73</f>
        <v>0.12290931467969407</v>
      </c>
      <c r="AC74" s="28">
        <f>+R74*'Silver Conversion'!$B73</f>
        <v>0.1389716638673674</v>
      </c>
      <c r="AD74" s="28">
        <f>+S74*'Silver Conversion'!$B73</f>
        <v>0.2635868622758645</v>
      </c>
      <c r="AE74" s="28">
        <f>+T74*'Silver Conversion'!$B73</f>
        <v>0</v>
      </c>
      <c r="AF74" s="28">
        <f>+U74*'Silver Conversion'!$B73</f>
        <v>0.24701584450574118</v>
      </c>
      <c r="AG74" s="28">
        <f>+V74*'Silver Conversion'!$B73</f>
        <v>0.7347657914703746</v>
      </c>
    </row>
    <row r="75" spans="1:33" ht="15">
      <c r="A75" s="5">
        <v>1432</v>
      </c>
      <c r="C75" s="38">
        <v>31.5</v>
      </c>
      <c r="E75" s="38">
        <v>49.96</v>
      </c>
      <c r="F75" s="38">
        <v>19</v>
      </c>
      <c r="G75" s="38">
        <v>18</v>
      </c>
      <c r="H75" s="38">
        <v>48</v>
      </c>
      <c r="J75" s="38">
        <v>257</v>
      </c>
      <c r="K75" s="38">
        <v>131</v>
      </c>
      <c r="N75" s="28">
        <f t="shared" si="7"/>
        <v>0.39559445916586083</v>
      </c>
      <c r="O75" s="28"/>
      <c r="P75" s="28">
        <f t="shared" si="8"/>
        <v>0.6274253707913146</v>
      </c>
      <c r="Q75" s="28">
        <f t="shared" si="9"/>
        <v>0.23861253092543988</v>
      </c>
      <c r="R75" s="28">
        <f t="shared" si="10"/>
        <v>0.1950479492875332</v>
      </c>
      <c r="S75" s="28">
        <f t="shared" si="11"/>
        <v>0.5549197100544515</v>
      </c>
      <c r="T75" s="28">
        <f t="shared" si="12"/>
        <v>0</v>
      </c>
      <c r="U75" s="28">
        <f t="shared" si="13"/>
        <v>0.5495327902153228</v>
      </c>
      <c r="V75" s="28">
        <f t="shared" si="14"/>
        <v>1.6886722575898085</v>
      </c>
      <c r="X75" s="28">
        <f>+M75*'Silver Conversion'!$B74</f>
        <v>0</v>
      </c>
      <c r="Y75" s="28">
        <f>+N75*'Silver Conversion'!$B74</f>
        <v>0.22548884172454065</v>
      </c>
      <c r="Z75" s="28">
        <f>+O75*'Silver Conversion'!$B74</f>
        <v>0</v>
      </c>
      <c r="AA75" s="28">
        <f>+P75*'Silver Conversion'!$B74</f>
        <v>0.35763246135104926</v>
      </c>
      <c r="AB75" s="28">
        <f>+Q75*'Silver Conversion'!$B74</f>
        <v>0.13600914262750072</v>
      </c>
      <c r="AC75" s="28">
        <f>+R75*'Silver Conversion'!$B74</f>
        <v>0.11117733109389391</v>
      </c>
      <c r="AD75" s="28">
        <f>+S75*'Silver Conversion'!$B74</f>
        <v>0.31630423473103736</v>
      </c>
      <c r="AE75" s="28">
        <f>+T75*'Silver Conversion'!$B74</f>
        <v>0</v>
      </c>
      <c r="AF75" s="28">
        <f>+U75*'Silver Conversion'!$B74</f>
        <v>0.31323369042273397</v>
      </c>
      <c r="AG75" s="28">
        <f>+V75*'Silver Conversion'!$B74</f>
        <v>0.9625431868261908</v>
      </c>
    </row>
    <row r="76" spans="1:33" ht="15">
      <c r="A76" s="5">
        <v>1433</v>
      </c>
      <c r="C76" s="38">
        <v>32.17</v>
      </c>
      <c r="E76" s="38">
        <v>55.32</v>
      </c>
      <c r="F76" s="38">
        <v>26</v>
      </c>
      <c r="G76" s="38">
        <v>19.5</v>
      </c>
      <c r="H76" s="38">
        <v>49</v>
      </c>
      <c r="J76" s="38">
        <v>314.67</v>
      </c>
      <c r="K76" s="38">
        <v>132</v>
      </c>
      <c r="N76" s="28">
        <f t="shared" si="7"/>
        <v>0.4040086905195474</v>
      </c>
      <c r="O76" s="28"/>
      <c r="P76" s="28">
        <f t="shared" si="8"/>
        <v>0.694739221620807</v>
      </c>
      <c r="Q76" s="28">
        <f t="shared" si="9"/>
        <v>0.3265224107400756</v>
      </c>
      <c r="R76" s="28">
        <f t="shared" si="10"/>
        <v>0.2113019450614943</v>
      </c>
      <c r="S76" s="28">
        <f t="shared" si="11"/>
        <v>0.5664805373472526</v>
      </c>
      <c r="T76" s="28">
        <f t="shared" si="12"/>
        <v>0</v>
      </c>
      <c r="U76" s="28">
        <f t="shared" si="13"/>
        <v>0.6728462377317339</v>
      </c>
      <c r="V76" s="28">
        <f t="shared" si="14"/>
        <v>1.7015628855103413</v>
      </c>
      <c r="X76" s="28">
        <f>+M76*'Silver Conversion'!$B75</f>
        <v>0</v>
      </c>
      <c r="Y76" s="28">
        <f>+N76*'Silver Conversion'!$B75</f>
        <v>0.230284953596142</v>
      </c>
      <c r="Z76" s="28">
        <f>+O76*'Silver Conversion'!$B75</f>
        <v>0</v>
      </c>
      <c r="AA76" s="28">
        <f>+P76*'Silver Conversion'!$B75</f>
        <v>0.39600135632385997</v>
      </c>
      <c r="AB76" s="28">
        <f>+Q76*'Silver Conversion'!$B75</f>
        <v>0.18611777412184308</v>
      </c>
      <c r="AC76" s="28">
        <f>+R76*'Silver Conversion'!$B75</f>
        <v>0.12044210868505174</v>
      </c>
      <c r="AD76" s="28">
        <f>+S76*'Silver Conversion'!$B75</f>
        <v>0.32289390628793396</v>
      </c>
      <c r="AE76" s="28">
        <f>+T76*'Silver Conversion'!$B75</f>
        <v>0</v>
      </c>
      <c r="AF76" s="28">
        <f>+U76*'Silver Conversion'!$B75</f>
        <v>0.3835223555070883</v>
      </c>
      <c r="AG76" s="28">
        <f>+V76*'Silver Conversion'!$B75</f>
        <v>0.9698908447408945</v>
      </c>
    </row>
    <row r="77" spans="1:33" ht="15">
      <c r="A77" s="5">
        <v>1434</v>
      </c>
      <c r="C77" s="38">
        <v>22.67</v>
      </c>
      <c r="E77" s="38">
        <v>54.77</v>
      </c>
      <c r="F77" s="38">
        <v>19.5</v>
      </c>
      <c r="G77" s="38">
        <v>13.67</v>
      </c>
      <c r="H77" s="38">
        <v>34</v>
      </c>
      <c r="J77" s="38">
        <v>262</v>
      </c>
      <c r="K77" s="38">
        <v>121.58</v>
      </c>
      <c r="N77" s="28">
        <f t="shared" si="7"/>
        <v>0.28470242505682747</v>
      </c>
      <c r="O77" s="28"/>
      <c r="P77" s="28">
        <f t="shared" si="8"/>
        <v>0.6878320167782286</v>
      </c>
      <c r="Q77" s="28">
        <f t="shared" si="9"/>
        <v>0.24489180805505673</v>
      </c>
      <c r="R77" s="28">
        <f t="shared" si="10"/>
        <v>0.14812808148669881</v>
      </c>
      <c r="S77" s="28">
        <f t="shared" si="11"/>
        <v>0.3930681279552365</v>
      </c>
      <c r="T77" s="28">
        <f t="shared" si="12"/>
        <v>0</v>
      </c>
      <c r="U77" s="28">
        <f t="shared" si="13"/>
        <v>0.5602240896358543</v>
      </c>
      <c r="V77" s="28">
        <f t="shared" si="14"/>
        <v>1.5672425425783887</v>
      </c>
      <c r="X77" s="28">
        <f>+M77*'Silver Conversion'!$B76</f>
        <v>0</v>
      </c>
      <c r="Y77" s="28">
        <f>+N77*'Silver Conversion'!$B76</f>
        <v>0.18220955203636954</v>
      </c>
      <c r="Z77" s="28">
        <f>+O77*'Silver Conversion'!$B76</f>
        <v>0</v>
      </c>
      <c r="AA77" s="28">
        <f>+P77*'Silver Conversion'!$B76</f>
        <v>0.44021249073806623</v>
      </c>
      <c r="AB77" s="28">
        <f>+Q77*'Silver Conversion'!$B76</f>
        <v>0.15673075715523627</v>
      </c>
      <c r="AC77" s="28">
        <f>+R77*'Silver Conversion'!$B76</f>
        <v>0.09480197215148722</v>
      </c>
      <c r="AD77" s="28">
        <f>+S77*'Silver Conversion'!$B76</f>
        <v>0.2515636018913513</v>
      </c>
      <c r="AE77" s="28">
        <f>+T77*'Silver Conversion'!$B76</f>
        <v>0</v>
      </c>
      <c r="AF77" s="28">
        <f>+U77*'Silver Conversion'!$B76</f>
        <v>0.3585434173669467</v>
      </c>
      <c r="AG77" s="28">
        <f>+V77*'Silver Conversion'!$B76</f>
        <v>1.0030352272501686</v>
      </c>
    </row>
    <row r="78" spans="1:33" ht="15">
      <c r="A78" s="5">
        <v>1435</v>
      </c>
      <c r="C78" s="38">
        <v>26.5</v>
      </c>
      <c r="E78" s="38">
        <v>40.55</v>
      </c>
      <c r="F78" s="38">
        <v>18</v>
      </c>
      <c r="G78" s="38">
        <v>13.46</v>
      </c>
      <c r="H78" s="38">
        <v>37.5</v>
      </c>
      <c r="J78" s="38">
        <v>192.75</v>
      </c>
      <c r="K78" s="38">
        <v>122.67</v>
      </c>
      <c r="N78" s="28">
        <f t="shared" si="7"/>
        <v>0.33280168786969244</v>
      </c>
      <c r="O78" s="28"/>
      <c r="P78" s="28">
        <f t="shared" si="8"/>
        <v>0.5092493752119256</v>
      </c>
      <c r="Q78" s="28">
        <f t="shared" si="9"/>
        <v>0.2260539766662062</v>
      </c>
      <c r="R78" s="28">
        <f t="shared" si="10"/>
        <v>0.1458525220783443</v>
      </c>
      <c r="S78" s="28">
        <f t="shared" si="11"/>
        <v>0.43353102348004025</v>
      </c>
      <c r="T78" s="28">
        <f t="shared" si="12"/>
        <v>0</v>
      </c>
      <c r="U78" s="28">
        <f t="shared" si="13"/>
        <v>0.41214959266149204</v>
      </c>
      <c r="V78" s="28">
        <f t="shared" si="14"/>
        <v>1.5812933270117695</v>
      </c>
      <c r="X78" s="28">
        <f>+M78*'Silver Conversion'!$B77</f>
        <v>0</v>
      </c>
      <c r="Y78" s="28">
        <f>+N78*'Silver Conversion'!$B77</f>
        <v>0.17971291144963394</v>
      </c>
      <c r="Z78" s="28">
        <f>+O78*'Silver Conversion'!$B77</f>
        <v>0</v>
      </c>
      <c r="AA78" s="28">
        <f>+P78*'Silver Conversion'!$B77</f>
        <v>0.27499466261443983</v>
      </c>
      <c r="AB78" s="28">
        <f>+Q78*'Silver Conversion'!$B77</f>
        <v>0.12206914739975135</v>
      </c>
      <c r="AC78" s="28">
        <f>+R78*'Silver Conversion'!$B77</f>
        <v>0.07876036192230593</v>
      </c>
      <c r="AD78" s="28">
        <f>+S78*'Silver Conversion'!$B77</f>
        <v>0.23410675267922174</v>
      </c>
      <c r="AE78" s="28">
        <f>+T78*'Silver Conversion'!$B77</f>
        <v>0</v>
      </c>
      <c r="AF78" s="28">
        <f>+U78*'Silver Conversion'!$B77</f>
        <v>0.22256078003720572</v>
      </c>
      <c r="AG78" s="28">
        <f>+V78*'Silver Conversion'!$B77</f>
        <v>0.8538983965863556</v>
      </c>
    </row>
    <row r="79" spans="1:33" ht="15">
      <c r="A79" s="5">
        <v>1436</v>
      </c>
      <c r="C79" s="38">
        <v>31.12</v>
      </c>
      <c r="D79" s="38">
        <v>26</v>
      </c>
      <c r="E79" s="38">
        <v>40</v>
      </c>
      <c r="F79" s="38">
        <v>21.29</v>
      </c>
      <c r="G79" s="38">
        <v>19</v>
      </c>
      <c r="H79" s="38">
        <v>38</v>
      </c>
      <c r="J79" s="38">
        <v>227.62</v>
      </c>
      <c r="K79" s="38">
        <v>105</v>
      </c>
      <c r="N79" s="28">
        <f t="shared" si="7"/>
        <v>0.39082220854735206</v>
      </c>
      <c r="O79" s="28">
        <f aca="true" t="shared" si="15" ref="O79:O137">+D79/84.164</f>
        <v>0.3089206786749679</v>
      </c>
      <c r="P79" s="28">
        <f t="shared" si="8"/>
        <v>0.5023421703693471</v>
      </c>
      <c r="Q79" s="28">
        <f t="shared" si="9"/>
        <v>0.267371620179085</v>
      </c>
      <c r="R79" s="28">
        <f t="shared" si="10"/>
        <v>0.2058839464701739</v>
      </c>
      <c r="S79" s="28">
        <f t="shared" si="11"/>
        <v>0.4393114371264408</v>
      </c>
      <c r="T79" s="28">
        <f t="shared" si="12"/>
        <v>0</v>
      </c>
      <c r="U79" s="28">
        <f t="shared" si="13"/>
        <v>0.4867107148202792</v>
      </c>
      <c r="V79" s="28">
        <f t="shared" si="14"/>
        <v>1.3535159316559533</v>
      </c>
      <c r="X79" s="28">
        <f>+M79*'Silver Conversion'!$B78</f>
        <v>0</v>
      </c>
      <c r="Y79" s="28">
        <f>+N79*'Silver Conversion'!$B78</f>
        <v>0.21104399261557014</v>
      </c>
      <c r="Z79" s="28">
        <f>+O79*'Silver Conversion'!$B78</f>
        <v>0.1668171664844827</v>
      </c>
      <c r="AA79" s="28">
        <f>+P79*'Silver Conversion'!$B78</f>
        <v>0.2712647719994475</v>
      </c>
      <c r="AB79" s="28">
        <f>+Q79*'Silver Conversion'!$B78</f>
        <v>0.14438067489670592</v>
      </c>
      <c r="AC79" s="28">
        <f>+R79*'Silver Conversion'!$B78</f>
        <v>0.11117733109389392</v>
      </c>
      <c r="AD79" s="28">
        <f>+S79*'Silver Conversion'!$B78</f>
        <v>0.23722817604827803</v>
      </c>
      <c r="AE79" s="28">
        <f>+T79*'Silver Conversion'!$B78</f>
        <v>0</v>
      </c>
      <c r="AF79" s="28">
        <f>+U79*'Silver Conversion'!$B78</f>
        <v>0.2628237860029508</v>
      </c>
      <c r="AG79" s="28">
        <f>+V79*'Silver Conversion'!$B78</f>
        <v>0.7308986030942148</v>
      </c>
    </row>
    <row r="80" spans="1:33" ht="15">
      <c r="A80" s="5">
        <v>1437</v>
      </c>
      <c r="C80" s="38">
        <v>72.75</v>
      </c>
      <c r="E80" s="38">
        <v>110.67</v>
      </c>
      <c r="F80" s="38">
        <v>51</v>
      </c>
      <c r="G80" s="38">
        <v>43.75</v>
      </c>
      <c r="H80" s="38">
        <v>87</v>
      </c>
      <c r="J80" s="38">
        <v>241.5</v>
      </c>
      <c r="K80" s="38">
        <v>112</v>
      </c>
      <c r="N80" s="28">
        <f t="shared" si="7"/>
        <v>0.9136348223592501</v>
      </c>
      <c r="O80" s="28"/>
      <c r="P80" s="28">
        <f t="shared" si="8"/>
        <v>1.389855199869391</v>
      </c>
      <c r="Q80" s="28">
        <f t="shared" si="9"/>
        <v>0.6404862672209176</v>
      </c>
      <c r="R80" s="28">
        <f t="shared" si="10"/>
        <v>0.47407487674053206</v>
      </c>
      <c r="S80" s="28">
        <f t="shared" si="11"/>
        <v>1.0057919744736934</v>
      </c>
      <c r="T80" s="28">
        <f t="shared" si="12"/>
        <v>0</v>
      </c>
      <c r="U80" s="28">
        <f t="shared" si="13"/>
        <v>0.5163897620116749</v>
      </c>
      <c r="V80" s="28">
        <f t="shared" si="14"/>
        <v>1.4437503270996837</v>
      </c>
      <c r="X80" s="28">
        <f>+M80*'Silver Conversion'!$B79</f>
        <v>0</v>
      </c>
      <c r="Y80" s="28">
        <f>+N80*'Silver Conversion'!$B79</f>
        <v>0.4933628040739951</v>
      </c>
      <c r="Z80" s="28">
        <f>+O80*'Silver Conversion'!$B79</f>
        <v>0</v>
      </c>
      <c r="AA80" s="28">
        <f>+P80*'Silver Conversion'!$B79</f>
        <v>0.7505218079294712</v>
      </c>
      <c r="AB80" s="28">
        <f>+Q80*'Silver Conversion'!$B79</f>
        <v>0.34586258429929556</v>
      </c>
      <c r="AC80" s="28">
        <f>+R80*'Silver Conversion'!$B79</f>
        <v>0.2560004334398873</v>
      </c>
      <c r="AD80" s="28">
        <f>+S80*'Silver Conversion'!$B79</f>
        <v>0.5431276662157944</v>
      </c>
      <c r="AE80" s="28">
        <f>+T80*'Silver Conversion'!$B79</f>
        <v>0</v>
      </c>
      <c r="AF80" s="28">
        <f>+U80*'Silver Conversion'!$B79</f>
        <v>0.27885047148630443</v>
      </c>
      <c r="AG80" s="28">
        <f>+V80*'Silver Conversion'!$B79</f>
        <v>0.7796251766338292</v>
      </c>
    </row>
    <row r="81" spans="1:33" ht="15">
      <c r="A81" s="5">
        <v>1438</v>
      </c>
      <c r="C81" s="38">
        <v>49.12</v>
      </c>
      <c r="E81" s="38">
        <v>93.12</v>
      </c>
      <c r="F81" s="38">
        <v>33.75</v>
      </c>
      <c r="G81" s="38">
        <v>31.5</v>
      </c>
      <c r="H81" s="38">
        <v>64</v>
      </c>
      <c r="J81" s="38">
        <v>262.12</v>
      </c>
      <c r="K81" s="38">
        <v>210</v>
      </c>
      <c r="N81" s="28">
        <f t="shared" si="7"/>
        <v>0.6168761852135582</v>
      </c>
      <c r="O81" s="28"/>
      <c r="P81" s="28">
        <f t="shared" si="8"/>
        <v>1.1694525726198401</v>
      </c>
      <c r="Q81" s="28">
        <f t="shared" si="9"/>
        <v>0.42385120624913664</v>
      </c>
      <c r="R81" s="28">
        <f t="shared" si="10"/>
        <v>0.3413339112531831</v>
      </c>
      <c r="S81" s="28">
        <f t="shared" si="11"/>
        <v>0.7398929467392688</v>
      </c>
      <c r="T81" s="28">
        <f t="shared" si="12"/>
        <v>0</v>
      </c>
      <c r="U81" s="28">
        <f t="shared" si="13"/>
        <v>0.5604806808219471</v>
      </c>
      <c r="V81" s="28">
        <f t="shared" si="14"/>
        <v>2.7070318633119066</v>
      </c>
      <c r="X81" s="28">
        <f>+M81*'Silver Conversion'!$B80</f>
        <v>0</v>
      </c>
      <c r="Y81" s="28">
        <f>+N81*'Silver Conversion'!$B80</f>
        <v>0.3331131400153215</v>
      </c>
      <c r="Z81" s="28">
        <f>+O81*'Silver Conversion'!$B80</f>
        <v>0</v>
      </c>
      <c r="AA81" s="28">
        <f>+P81*'Silver Conversion'!$B80</f>
        <v>0.6315043892147137</v>
      </c>
      <c r="AB81" s="28">
        <f>+Q81*'Silver Conversion'!$B80</f>
        <v>0.2288796513745338</v>
      </c>
      <c r="AC81" s="28">
        <f>+R81*'Silver Conversion'!$B80</f>
        <v>0.18432031207671887</v>
      </c>
      <c r="AD81" s="28">
        <f>+S81*'Silver Conversion'!$B80</f>
        <v>0.39954219123920515</v>
      </c>
      <c r="AE81" s="28">
        <f>+T81*'Silver Conversion'!$B80</f>
        <v>0</v>
      </c>
      <c r="AF81" s="28">
        <f>+U81*'Silver Conversion'!$B80</f>
        <v>0.3026595676438515</v>
      </c>
      <c r="AG81" s="28">
        <f>+V81*'Silver Conversion'!$B80</f>
        <v>1.4617972061884297</v>
      </c>
    </row>
    <row r="82" spans="1:33" ht="15">
      <c r="A82" s="5">
        <v>1439</v>
      </c>
      <c r="C82" s="38">
        <v>33</v>
      </c>
      <c r="E82" s="38">
        <v>64.72</v>
      </c>
      <c r="F82" s="38">
        <v>27.87</v>
      </c>
      <c r="G82" s="38">
        <v>27</v>
      </c>
      <c r="H82" s="38">
        <v>36.5</v>
      </c>
      <c r="J82" s="38">
        <v>241.5</v>
      </c>
      <c r="K82" s="38">
        <v>126</v>
      </c>
      <c r="N82" s="28">
        <f t="shared" si="7"/>
        <v>0.41443229055471137</v>
      </c>
      <c r="O82" s="28"/>
      <c r="P82" s="28">
        <f t="shared" si="8"/>
        <v>0.8127896316576037</v>
      </c>
      <c r="Q82" s="28">
        <f t="shared" si="9"/>
        <v>0.3500069072048426</v>
      </c>
      <c r="R82" s="28">
        <f t="shared" si="10"/>
        <v>0.29257192393129977</v>
      </c>
      <c r="S82" s="28">
        <f t="shared" si="11"/>
        <v>0.4219701961872392</v>
      </c>
      <c r="T82" s="28">
        <f t="shared" si="12"/>
        <v>0</v>
      </c>
      <c r="U82" s="28">
        <f t="shared" si="13"/>
        <v>0.5163897620116749</v>
      </c>
      <c r="V82" s="28">
        <f t="shared" si="14"/>
        <v>1.624219117987144</v>
      </c>
      <c r="X82" s="28">
        <f>+M82*'Silver Conversion'!$B81</f>
        <v>0</v>
      </c>
      <c r="Y82" s="28">
        <f>+N82*'Silver Conversion'!$B81</f>
        <v>0.22379343689954415</v>
      </c>
      <c r="Z82" s="28">
        <f>+O82*'Silver Conversion'!$B81</f>
        <v>0</v>
      </c>
      <c r="AA82" s="28">
        <f>+P82*'Silver Conversion'!$B81</f>
        <v>0.438906401095106</v>
      </c>
      <c r="AB82" s="28">
        <f>+Q82*'Silver Conversion'!$B81</f>
        <v>0.18900372989061504</v>
      </c>
      <c r="AC82" s="28">
        <f>+R82*'Silver Conversion'!$B81</f>
        <v>0.1579888389229019</v>
      </c>
      <c r="AD82" s="28">
        <f>+S82*'Silver Conversion'!$B81</f>
        <v>0.22786390594110917</v>
      </c>
      <c r="AE82" s="28">
        <f>+T82*'Silver Conversion'!$B81</f>
        <v>0</v>
      </c>
      <c r="AF82" s="28">
        <f>+U82*'Silver Conversion'!$B81</f>
        <v>0.27885047148630443</v>
      </c>
      <c r="AG82" s="28">
        <f>+V82*'Silver Conversion'!$B81</f>
        <v>0.8770783237130577</v>
      </c>
    </row>
    <row r="83" spans="1:33" ht="15">
      <c r="A83" s="5">
        <v>1440</v>
      </c>
      <c r="C83" s="38">
        <v>28.5</v>
      </c>
      <c r="E83" s="38">
        <v>63.25</v>
      </c>
      <c r="F83" s="38">
        <v>23.5</v>
      </c>
      <c r="G83" s="38">
        <v>19.33</v>
      </c>
      <c r="H83" s="38">
        <v>36</v>
      </c>
      <c r="J83" s="38">
        <v>249</v>
      </c>
      <c r="K83" s="38">
        <v>129</v>
      </c>
      <c r="N83" s="28">
        <f t="shared" si="7"/>
        <v>0.3579187963881598</v>
      </c>
      <c r="O83" s="28"/>
      <c r="P83" s="28">
        <f t="shared" si="8"/>
        <v>0.7943285568965301</v>
      </c>
      <c r="Q83" s="28">
        <f t="shared" si="9"/>
        <v>0.29512602509199143</v>
      </c>
      <c r="R83" s="28">
        <f t="shared" si="10"/>
        <v>0.20945982554044534</v>
      </c>
      <c r="S83" s="28">
        <f t="shared" si="11"/>
        <v>0.41618978254083866</v>
      </c>
      <c r="T83" s="28">
        <f t="shared" si="12"/>
        <v>0</v>
      </c>
      <c r="U83" s="28">
        <f t="shared" si="13"/>
        <v>0.5324267111424722</v>
      </c>
      <c r="V83" s="28">
        <f t="shared" si="14"/>
        <v>1.6628910017487426</v>
      </c>
      <c r="X83" s="28">
        <f>+M83*'Silver Conversion'!$B82</f>
        <v>0</v>
      </c>
      <c r="Y83" s="28">
        <f>+N83*'Silver Conversion'!$B82</f>
        <v>0.19327615004960633</v>
      </c>
      <c r="Z83" s="28">
        <f>+O83*'Silver Conversion'!$B82</f>
        <v>0</v>
      </c>
      <c r="AA83" s="28">
        <f>+P83*'Silver Conversion'!$B82</f>
        <v>0.42893742072412633</v>
      </c>
      <c r="AB83" s="28">
        <f>+Q83*'Silver Conversion'!$B82</f>
        <v>0.15936805354967537</v>
      </c>
      <c r="AC83" s="28">
        <f>+R83*'Silver Conversion'!$B82</f>
        <v>0.11310830579184049</v>
      </c>
      <c r="AD83" s="28">
        <f>+S83*'Silver Conversion'!$B82</f>
        <v>0.2247424825720529</v>
      </c>
      <c r="AE83" s="28">
        <f>+T83*'Silver Conversion'!$B82</f>
        <v>0</v>
      </c>
      <c r="AF83" s="28">
        <f>+U83*'Silver Conversion'!$B82</f>
        <v>0.287510424016935</v>
      </c>
      <c r="AG83" s="28">
        <f>+V83*'Silver Conversion'!$B82</f>
        <v>0.8979611409443211</v>
      </c>
    </row>
    <row r="84" spans="1:33" ht="15">
      <c r="A84" s="5">
        <v>1441</v>
      </c>
      <c r="C84" s="38">
        <v>30.75</v>
      </c>
      <c r="D84" s="38">
        <v>30.5</v>
      </c>
      <c r="E84" s="38">
        <v>51.94</v>
      </c>
      <c r="F84" s="38">
        <v>20.62</v>
      </c>
      <c r="G84" s="38">
        <v>16</v>
      </c>
      <c r="H84" s="38">
        <v>42.5</v>
      </c>
      <c r="J84" s="38">
        <v>233</v>
      </c>
      <c r="K84" s="38">
        <v>118.5</v>
      </c>
      <c r="N84" s="28">
        <f t="shared" si="7"/>
        <v>0.38617554347143557</v>
      </c>
      <c r="O84" s="28">
        <f t="shared" si="15"/>
        <v>0.36238771921486623</v>
      </c>
      <c r="P84" s="28">
        <f t="shared" si="8"/>
        <v>0.6522913082245972</v>
      </c>
      <c r="Q84" s="28">
        <f t="shared" si="9"/>
        <v>0.2589573888253984</v>
      </c>
      <c r="R84" s="28">
        <f t="shared" si="10"/>
        <v>0.17337595492225172</v>
      </c>
      <c r="S84" s="28">
        <f t="shared" si="11"/>
        <v>0.49133515994404564</v>
      </c>
      <c r="T84" s="28">
        <f t="shared" si="12"/>
        <v>0</v>
      </c>
      <c r="U84" s="28">
        <f t="shared" si="13"/>
        <v>0.4982145529967712</v>
      </c>
      <c r="V84" s="28">
        <f t="shared" si="14"/>
        <v>1.5275394085831473</v>
      </c>
      <c r="X84" s="28">
        <f>+M84*'Silver Conversion'!$B83</f>
        <v>0</v>
      </c>
      <c r="Y84" s="28">
        <f>+N84*'Silver Conversion'!$B83</f>
        <v>0.2085347934745752</v>
      </c>
      <c r="Z84" s="28">
        <f>+O84*'Silver Conversion'!$B83</f>
        <v>0.19568936837602777</v>
      </c>
      <c r="AA84" s="28">
        <f>+P84*'Silver Conversion'!$B83</f>
        <v>0.35223730644128254</v>
      </c>
      <c r="AB84" s="28">
        <f>+Q84*'Silver Conversion'!$B83</f>
        <v>0.13983698996571517</v>
      </c>
      <c r="AC84" s="28">
        <f>+R84*'Silver Conversion'!$B83</f>
        <v>0.09362301565801594</v>
      </c>
      <c r="AD84" s="28">
        <f>+S84*'Silver Conversion'!$B83</f>
        <v>0.2653209863697847</v>
      </c>
      <c r="AE84" s="28">
        <f>+T84*'Silver Conversion'!$B83</f>
        <v>0</v>
      </c>
      <c r="AF84" s="28">
        <f>+U84*'Silver Conversion'!$B83</f>
        <v>0.26903585861825646</v>
      </c>
      <c r="AG84" s="28">
        <f>+V84*'Silver Conversion'!$B83</f>
        <v>0.8248712806348996</v>
      </c>
    </row>
    <row r="85" spans="1:33" ht="15">
      <c r="A85" s="5">
        <v>1442</v>
      </c>
      <c r="C85" s="38">
        <v>34.5</v>
      </c>
      <c r="D85" s="38">
        <v>34.5</v>
      </c>
      <c r="E85" s="38">
        <v>51.22</v>
      </c>
      <c r="F85" s="38">
        <v>26.62</v>
      </c>
      <c r="G85" s="38">
        <v>30</v>
      </c>
      <c r="H85" s="38">
        <v>78.75</v>
      </c>
      <c r="J85" s="38">
        <v>250.5</v>
      </c>
      <c r="K85" s="38">
        <v>162</v>
      </c>
      <c r="N85" s="28">
        <f t="shared" si="7"/>
        <v>0.4332701219435619</v>
      </c>
      <c r="O85" s="28">
        <f t="shared" si="15"/>
        <v>0.4099139774725536</v>
      </c>
      <c r="P85" s="28">
        <f t="shared" si="8"/>
        <v>0.643249149157949</v>
      </c>
      <c r="Q85" s="28">
        <f t="shared" si="9"/>
        <v>0.3343087143808005</v>
      </c>
      <c r="R85" s="28">
        <f t="shared" si="10"/>
        <v>0.325079915479222</v>
      </c>
      <c r="S85" s="28">
        <f t="shared" si="11"/>
        <v>0.9104151493080845</v>
      </c>
      <c r="T85" s="28">
        <f t="shared" si="12"/>
        <v>0</v>
      </c>
      <c r="U85" s="28">
        <f t="shared" si="13"/>
        <v>0.5356341009686317</v>
      </c>
      <c r="V85" s="28">
        <f t="shared" si="14"/>
        <v>2.088281723126328</v>
      </c>
      <c r="X85" s="28">
        <f>+M85*'Silver Conversion'!$B84</f>
        <v>0</v>
      </c>
      <c r="Y85" s="28">
        <f>+N85*'Silver Conversion'!$B84</f>
        <v>0.23396586584952345</v>
      </c>
      <c r="Z85" s="28">
        <f>+O85*'Silver Conversion'!$B84</f>
        <v>0.22135354783517897</v>
      </c>
      <c r="AA85" s="28">
        <f>+P85*'Silver Conversion'!$B84</f>
        <v>0.34735454054529247</v>
      </c>
      <c r="AB85" s="28">
        <f>+Q85*'Silver Conversion'!$B84</f>
        <v>0.1805267057656323</v>
      </c>
      <c r="AC85" s="28">
        <f>+R85*'Silver Conversion'!$B84</f>
        <v>0.17554315435877987</v>
      </c>
      <c r="AD85" s="28">
        <f>+S85*'Silver Conversion'!$B84</f>
        <v>0.4916241806263657</v>
      </c>
      <c r="AE85" s="28">
        <f>+T85*'Silver Conversion'!$B84</f>
        <v>0</v>
      </c>
      <c r="AF85" s="28">
        <f>+U85*'Silver Conversion'!$B84</f>
        <v>0.28924241452306115</v>
      </c>
      <c r="AG85" s="28">
        <f>+V85*'Silver Conversion'!$B84</f>
        <v>1.1276721304882171</v>
      </c>
    </row>
    <row r="86" spans="1:33" ht="15">
      <c r="A86" s="5">
        <v>1443</v>
      </c>
      <c r="C86" s="38">
        <v>21.37</v>
      </c>
      <c r="D86" s="38">
        <v>23.5</v>
      </c>
      <c r="E86" s="38">
        <v>41.84</v>
      </c>
      <c r="F86" s="38">
        <v>18.25</v>
      </c>
      <c r="G86" s="38">
        <v>24</v>
      </c>
      <c r="H86" s="38">
        <v>42</v>
      </c>
      <c r="J86" s="38">
        <v>241.75</v>
      </c>
      <c r="K86" s="38">
        <v>106.87</v>
      </c>
      <c r="N86" s="28">
        <f t="shared" si="7"/>
        <v>0.2683763045198237</v>
      </c>
      <c r="O86" s="28">
        <f t="shared" si="15"/>
        <v>0.2792167672639133</v>
      </c>
      <c r="P86" s="28">
        <f t="shared" si="8"/>
        <v>0.5254499102063371</v>
      </c>
      <c r="Q86" s="28">
        <f t="shared" si="9"/>
        <v>0.2291936152310146</v>
      </c>
      <c r="R86" s="28">
        <f t="shared" si="10"/>
        <v>0.2600639323833776</v>
      </c>
      <c r="S86" s="28">
        <f t="shared" si="11"/>
        <v>0.4855547462976451</v>
      </c>
      <c r="T86" s="28">
        <f t="shared" si="12"/>
        <v>0</v>
      </c>
      <c r="U86" s="28">
        <f t="shared" si="13"/>
        <v>0.5169243269827014</v>
      </c>
      <c r="V86" s="28">
        <f t="shared" si="14"/>
        <v>1.37762140586735</v>
      </c>
      <c r="X86" s="28">
        <f>+M86*'Silver Conversion'!$B85</f>
        <v>0</v>
      </c>
      <c r="Y86" s="28">
        <f>+N86*'Silver Conversion'!$B85</f>
        <v>0.1449232044407048</v>
      </c>
      <c r="Z86" s="28">
        <f>+O86*'Silver Conversion'!$B85</f>
        <v>0.1507770543225132</v>
      </c>
      <c r="AA86" s="28">
        <f>+P86*'Silver Conversion'!$B85</f>
        <v>0.2837429515114221</v>
      </c>
      <c r="AB86" s="28">
        <f>+Q86*'Silver Conversion'!$B85</f>
        <v>0.1237645522247479</v>
      </c>
      <c r="AC86" s="28">
        <f>+R86*'Silver Conversion'!$B85</f>
        <v>0.14043452348702393</v>
      </c>
      <c r="AD86" s="28">
        <f>+S86*'Silver Conversion'!$B85</f>
        <v>0.2621995630007284</v>
      </c>
      <c r="AE86" s="28">
        <f>+T86*'Silver Conversion'!$B85</f>
        <v>0</v>
      </c>
      <c r="AF86" s="28">
        <f>+U86*'Silver Conversion'!$B85</f>
        <v>0.27913913657065875</v>
      </c>
      <c r="AG86" s="28">
        <f>+V86*'Silver Conversion'!$B85</f>
        <v>0.743915559168369</v>
      </c>
    </row>
    <row r="87" spans="1:33" ht="15">
      <c r="A87" s="5">
        <v>1444</v>
      </c>
      <c r="C87" s="38">
        <v>20.67</v>
      </c>
      <c r="D87" s="38">
        <v>21.5</v>
      </c>
      <c r="E87" s="38">
        <v>36.71</v>
      </c>
      <c r="F87" s="38">
        <v>17.5</v>
      </c>
      <c r="G87" s="38">
        <v>18</v>
      </c>
      <c r="H87" s="38">
        <v>31.5</v>
      </c>
      <c r="J87" s="38">
        <v>200</v>
      </c>
      <c r="K87" s="38">
        <v>108.75</v>
      </c>
      <c r="N87" s="28">
        <f t="shared" si="7"/>
        <v>0.25958531653836014</v>
      </c>
      <c r="O87" s="28">
        <f t="shared" si="15"/>
        <v>0.2554536381350696</v>
      </c>
      <c r="P87" s="28">
        <f t="shared" si="8"/>
        <v>0.46102452685646833</v>
      </c>
      <c r="Q87" s="28">
        <f t="shared" si="9"/>
        <v>0.21977469953658937</v>
      </c>
      <c r="R87" s="28">
        <f t="shared" si="10"/>
        <v>0.1950479492875332</v>
      </c>
      <c r="S87" s="28">
        <f t="shared" si="11"/>
        <v>0.3641660597232338</v>
      </c>
      <c r="T87" s="28">
        <f t="shared" si="12"/>
        <v>0</v>
      </c>
      <c r="U87" s="28">
        <f t="shared" si="13"/>
        <v>0.4276519768212628</v>
      </c>
      <c r="V87" s="28">
        <f t="shared" si="14"/>
        <v>1.4018557863579517</v>
      </c>
      <c r="X87" s="28">
        <f>+M87*'Silver Conversion'!$B86</f>
        <v>0</v>
      </c>
      <c r="Y87" s="28">
        <f>+N87*'Silver Conversion'!$B86</f>
        <v>0.1401760709307145</v>
      </c>
      <c r="Z87" s="28">
        <f>+O87*'Silver Conversion'!$B86</f>
        <v>0.1379449645929376</v>
      </c>
      <c r="AA87" s="28">
        <f>+P87*'Silver Conversion'!$B86</f>
        <v>0.24895324450249293</v>
      </c>
      <c r="AB87" s="28">
        <f>+Q87*'Silver Conversion'!$B86</f>
        <v>0.11867833774975826</v>
      </c>
      <c r="AC87" s="28">
        <f>+R87*'Silver Conversion'!$B86</f>
        <v>0.10532589261526792</v>
      </c>
      <c r="AD87" s="28">
        <f>+S87*'Silver Conversion'!$B86</f>
        <v>0.19664967225054625</v>
      </c>
      <c r="AE87" s="28">
        <f>+T87*'Silver Conversion'!$B86</f>
        <v>0</v>
      </c>
      <c r="AF87" s="28">
        <f>+U87*'Silver Conversion'!$B86</f>
        <v>0.23093206748348194</v>
      </c>
      <c r="AG87" s="28">
        <f>+V87*'Silver Conversion'!$B86</f>
        <v>0.757002124633294</v>
      </c>
    </row>
    <row r="88" spans="1:33" ht="15">
      <c r="A88" s="5">
        <v>1445</v>
      </c>
      <c r="C88" s="38">
        <v>28</v>
      </c>
      <c r="D88" s="38">
        <v>30</v>
      </c>
      <c r="E88" s="38">
        <v>41.32</v>
      </c>
      <c r="F88" s="38">
        <v>23.25</v>
      </c>
      <c r="G88" s="38">
        <v>20.5</v>
      </c>
      <c r="H88" s="38">
        <v>45</v>
      </c>
      <c r="J88" s="38">
        <v>222.33</v>
      </c>
      <c r="K88" s="38">
        <v>90.75</v>
      </c>
      <c r="N88" s="28">
        <f t="shared" si="7"/>
        <v>0.351639519258543</v>
      </c>
      <c r="O88" s="28">
        <f t="shared" si="15"/>
        <v>0.3564469369326553</v>
      </c>
      <c r="P88" s="28">
        <f t="shared" si="8"/>
        <v>0.5189194619915356</v>
      </c>
      <c r="Q88" s="28">
        <f t="shared" si="9"/>
        <v>0.291986386527183</v>
      </c>
      <c r="R88" s="28">
        <f t="shared" si="10"/>
        <v>0.22213794224413502</v>
      </c>
      <c r="S88" s="28">
        <f t="shared" si="11"/>
        <v>0.5202372281760483</v>
      </c>
      <c r="T88" s="28">
        <f t="shared" si="12"/>
        <v>0</v>
      </c>
      <c r="U88" s="28">
        <f t="shared" si="13"/>
        <v>0.4753993200333569</v>
      </c>
      <c r="V88" s="28">
        <f t="shared" si="14"/>
        <v>1.1698244837883596</v>
      </c>
      <c r="X88" s="28">
        <f>+M88*'Silver Conversion'!$B87</f>
        <v>0</v>
      </c>
      <c r="Y88" s="28">
        <f>+N88*'Silver Conversion'!$B87</f>
        <v>0.18988534039961322</v>
      </c>
      <c r="Z88" s="28">
        <f>+O88*'Silver Conversion'!$B87</f>
        <v>0.19248134594363386</v>
      </c>
      <c r="AA88" s="28">
        <f>+P88*'Silver Conversion'!$B87</f>
        <v>0.28021650947542925</v>
      </c>
      <c r="AB88" s="28">
        <f>+Q88*'Silver Conversion'!$B87</f>
        <v>0.15767264872467884</v>
      </c>
      <c r="AC88" s="28">
        <f>+R88*'Silver Conversion'!$B87</f>
        <v>0.11995448881183292</v>
      </c>
      <c r="AD88" s="28">
        <f>+S88*'Silver Conversion'!$B87</f>
        <v>0.2809281032150661</v>
      </c>
      <c r="AE88" s="28">
        <f>+T88*'Silver Conversion'!$B87</f>
        <v>0</v>
      </c>
      <c r="AF88" s="28">
        <f>+U88*'Silver Conversion'!$B87</f>
        <v>0.25671563281801274</v>
      </c>
      <c r="AG88" s="28">
        <f>+V88*'Silver Conversion'!$B87</f>
        <v>0.6317052212457142</v>
      </c>
    </row>
    <row r="89" spans="1:33" ht="15">
      <c r="A89" s="5">
        <v>1446</v>
      </c>
      <c r="C89" s="38">
        <v>42.75</v>
      </c>
      <c r="D89" s="38">
        <v>39.5</v>
      </c>
      <c r="E89" s="38">
        <v>52.22</v>
      </c>
      <c r="F89" s="38">
        <v>26</v>
      </c>
      <c r="G89" s="38">
        <v>21.75</v>
      </c>
      <c r="H89" s="38">
        <v>54</v>
      </c>
      <c r="J89" s="38">
        <v>240.75</v>
      </c>
      <c r="K89" s="38">
        <v>117</v>
      </c>
      <c r="N89" s="28">
        <f t="shared" si="7"/>
        <v>0.5368781945822397</v>
      </c>
      <c r="O89" s="28">
        <f t="shared" si="15"/>
        <v>0.4693218002946628</v>
      </c>
      <c r="P89" s="28">
        <f t="shared" si="8"/>
        <v>0.6558077034171826</v>
      </c>
      <c r="Q89" s="28">
        <f t="shared" si="9"/>
        <v>0.3265224107400756</v>
      </c>
      <c r="R89" s="28">
        <f t="shared" si="10"/>
        <v>0.23568293872243595</v>
      </c>
      <c r="S89" s="28">
        <f t="shared" si="11"/>
        <v>0.624284673811258</v>
      </c>
      <c r="T89" s="28">
        <f t="shared" si="12"/>
        <v>0</v>
      </c>
      <c r="U89" s="28">
        <f t="shared" si="13"/>
        <v>0.5147860670985951</v>
      </c>
      <c r="V89" s="28">
        <f t="shared" si="14"/>
        <v>1.508203466702348</v>
      </c>
      <c r="X89" s="28">
        <f>+M89*'Silver Conversion'!$B88</f>
        <v>0</v>
      </c>
      <c r="Y89" s="28">
        <f>+N89*'Silver Conversion'!$B88</f>
        <v>0.28991422507440945</v>
      </c>
      <c r="Z89" s="28">
        <f>+O89*'Silver Conversion'!$B88</f>
        <v>0.25343377215911794</v>
      </c>
      <c r="AA89" s="28">
        <f>+P89*'Silver Conversion'!$B88</f>
        <v>0.35413615984527863</v>
      </c>
      <c r="AB89" s="28">
        <f>+Q89*'Silver Conversion'!$B88</f>
        <v>0.17632210179964083</v>
      </c>
      <c r="AC89" s="28">
        <f>+R89*'Silver Conversion'!$B88</f>
        <v>0.12726878691011542</v>
      </c>
      <c r="AD89" s="28">
        <f>+S89*'Silver Conversion'!$B88</f>
        <v>0.3371137238580793</v>
      </c>
      <c r="AE89" s="28">
        <f>+T89*'Silver Conversion'!$B88</f>
        <v>0</v>
      </c>
      <c r="AF89" s="28">
        <f>+U89*'Silver Conversion'!$B88</f>
        <v>0.27798447623324135</v>
      </c>
      <c r="AG89" s="28">
        <f>+V89*'Silver Conversion'!$B88</f>
        <v>0.814429872019268</v>
      </c>
    </row>
    <row r="90" spans="1:33" ht="15">
      <c r="A90" s="5">
        <v>1447</v>
      </c>
      <c r="C90" s="38">
        <v>23.62</v>
      </c>
      <c r="D90" s="38">
        <v>23</v>
      </c>
      <c r="E90" s="38">
        <v>39.47</v>
      </c>
      <c r="F90" s="38">
        <v>22.5</v>
      </c>
      <c r="G90" s="38">
        <v>18</v>
      </c>
      <c r="H90" s="38">
        <v>40.5</v>
      </c>
      <c r="J90" s="38">
        <v>213</v>
      </c>
      <c r="K90" s="38">
        <v>132</v>
      </c>
      <c r="N90" s="28">
        <f t="shared" si="7"/>
        <v>0.2966330516030995</v>
      </c>
      <c r="O90" s="28">
        <f t="shared" si="15"/>
        <v>0.2732759849817024</v>
      </c>
      <c r="P90" s="28">
        <f t="shared" si="8"/>
        <v>0.49568613661195327</v>
      </c>
      <c r="Q90" s="28">
        <f t="shared" si="9"/>
        <v>0.28256747083275774</v>
      </c>
      <c r="R90" s="28">
        <f t="shared" si="10"/>
        <v>0.1950479492875332</v>
      </c>
      <c r="S90" s="28">
        <f t="shared" si="11"/>
        <v>0.46821350535844347</v>
      </c>
      <c r="T90" s="28">
        <f t="shared" si="12"/>
        <v>0</v>
      </c>
      <c r="U90" s="28">
        <f t="shared" si="13"/>
        <v>0.4554493553146449</v>
      </c>
      <c r="V90" s="28">
        <f t="shared" si="14"/>
        <v>1.7015628855103413</v>
      </c>
      <c r="X90" s="28">
        <f>+M90*'Silver Conversion'!$B89</f>
        <v>0</v>
      </c>
      <c r="Y90" s="28">
        <f>+N90*'Silver Conversion'!$B89</f>
        <v>0.16018184786567374</v>
      </c>
      <c r="Z90" s="28">
        <f>+O90*'Silver Conversion'!$B89</f>
        <v>0.1475690318901193</v>
      </c>
      <c r="AA90" s="28">
        <f>+P90*'Silver Conversion'!$B89</f>
        <v>0.26767051377045475</v>
      </c>
      <c r="AB90" s="28">
        <f>+Q90*'Silver Conversion'!$B89</f>
        <v>0.15258643424968918</v>
      </c>
      <c r="AC90" s="28">
        <f>+R90*'Silver Conversion'!$B89</f>
        <v>0.10532589261526792</v>
      </c>
      <c r="AD90" s="28">
        <f>+S90*'Silver Conversion'!$B89</f>
        <v>0.2528352928935595</v>
      </c>
      <c r="AE90" s="28">
        <f>+T90*'Silver Conversion'!$B89</f>
        <v>0</v>
      </c>
      <c r="AF90" s="28">
        <f>+U90*'Silver Conversion'!$B89</f>
        <v>0.24594265186990827</v>
      </c>
      <c r="AG90" s="28">
        <f>+V90*'Silver Conversion'!$B89</f>
        <v>0.9188439581755844</v>
      </c>
    </row>
    <row r="91" spans="1:33" ht="15">
      <c r="A91" s="5">
        <v>1448</v>
      </c>
      <c r="C91" s="38">
        <v>22.29</v>
      </c>
      <c r="D91" s="38">
        <v>19.5</v>
      </c>
      <c r="E91" s="38">
        <v>36.75</v>
      </c>
      <c r="F91" s="38">
        <v>16.5</v>
      </c>
      <c r="G91" s="38">
        <v>15</v>
      </c>
      <c r="H91" s="38">
        <v>32</v>
      </c>
      <c r="J91" s="38">
        <v>193.5</v>
      </c>
      <c r="K91" s="38">
        <v>101.25</v>
      </c>
      <c r="N91" s="28">
        <f t="shared" si="7"/>
        <v>0.2799301744383187</v>
      </c>
      <c r="O91" s="28">
        <f t="shared" si="15"/>
        <v>0.23169050900622593</v>
      </c>
      <c r="P91" s="28">
        <f t="shared" si="8"/>
        <v>0.46152686902683765</v>
      </c>
      <c r="Q91" s="28">
        <f t="shared" si="9"/>
        <v>0.20721614527735568</v>
      </c>
      <c r="R91" s="28">
        <f t="shared" si="10"/>
        <v>0.162539957739611</v>
      </c>
      <c r="S91" s="28">
        <f t="shared" si="11"/>
        <v>0.3699464733696344</v>
      </c>
      <c r="T91" s="28">
        <f t="shared" si="12"/>
        <v>0</v>
      </c>
      <c r="U91" s="28">
        <f t="shared" si="13"/>
        <v>0.4137532875745718</v>
      </c>
      <c r="V91" s="28">
        <f t="shared" si="14"/>
        <v>1.305176076953955</v>
      </c>
      <c r="X91" s="28">
        <f>+M91*'Silver Conversion'!$B90</f>
        <v>0</v>
      </c>
      <c r="Y91" s="28">
        <f>+N91*'Silver Conversion'!$B90</f>
        <v>0.1511622941966921</v>
      </c>
      <c r="Z91" s="28">
        <f>+O91*'Silver Conversion'!$B90</f>
        <v>0.125112874863362</v>
      </c>
      <c r="AA91" s="28">
        <f>+P91*'Silver Conversion'!$B90</f>
        <v>0.24922450927449236</v>
      </c>
      <c r="AB91" s="28">
        <f>+Q91*'Silver Conversion'!$B90</f>
        <v>0.11189671844977207</v>
      </c>
      <c r="AC91" s="28">
        <f>+R91*'Silver Conversion'!$B90</f>
        <v>0.08777157717938994</v>
      </c>
      <c r="AD91" s="28">
        <f>+S91*'Silver Conversion'!$B90</f>
        <v>0.19977109561960257</v>
      </c>
      <c r="AE91" s="28">
        <f>+T91*'Silver Conversion'!$B90</f>
        <v>0</v>
      </c>
      <c r="AF91" s="28">
        <f>+U91*'Silver Conversion'!$B90</f>
        <v>0.22342677529026878</v>
      </c>
      <c r="AG91" s="28">
        <f>+V91*'Silver Conversion'!$B90</f>
        <v>0.7047950815551358</v>
      </c>
    </row>
    <row r="92" spans="1:33" ht="15">
      <c r="A92" s="5">
        <v>1449</v>
      </c>
      <c r="C92" s="38">
        <v>26.37</v>
      </c>
      <c r="D92" s="38">
        <v>22</v>
      </c>
      <c r="E92" s="38">
        <v>41.9</v>
      </c>
      <c r="F92" s="38">
        <v>20.25</v>
      </c>
      <c r="G92" s="38">
        <v>14</v>
      </c>
      <c r="H92" s="38">
        <v>37.5</v>
      </c>
      <c r="J92" s="38">
        <v>199.5</v>
      </c>
      <c r="K92" s="38">
        <v>90</v>
      </c>
      <c r="N92" s="28">
        <f t="shared" si="7"/>
        <v>0.3311690758159921</v>
      </c>
      <c r="O92" s="28">
        <f t="shared" si="15"/>
        <v>0.26139442041728056</v>
      </c>
      <c r="P92" s="28">
        <f t="shared" si="8"/>
        <v>0.5262034234618911</v>
      </c>
      <c r="Q92" s="28">
        <f t="shared" si="9"/>
        <v>0.254310723749482</v>
      </c>
      <c r="R92" s="28">
        <f t="shared" si="10"/>
        <v>0.15170396055697027</v>
      </c>
      <c r="S92" s="28">
        <f t="shared" si="11"/>
        <v>0.43353102348004025</v>
      </c>
      <c r="T92" s="28">
        <f t="shared" si="12"/>
        <v>0</v>
      </c>
      <c r="U92" s="28">
        <f t="shared" si="13"/>
        <v>0.42658284687920967</v>
      </c>
      <c r="V92" s="28">
        <f t="shared" si="14"/>
        <v>1.16015651284796</v>
      </c>
      <c r="X92" s="28">
        <f>+M92*'Silver Conversion'!$B91</f>
        <v>0</v>
      </c>
      <c r="Y92" s="28">
        <f>+N92*'Silver Conversion'!$B91</f>
        <v>0.17883130094063573</v>
      </c>
      <c r="Z92" s="28">
        <f>+O92*'Silver Conversion'!$B91</f>
        <v>0.14115298702533152</v>
      </c>
      <c r="AA92" s="28">
        <f>+P92*'Silver Conversion'!$B91</f>
        <v>0.2841498486694212</v>
      </c>
      <c r="AB92" s="28">
        <f>+Q92*'Silver Conversion'!$B91</f>
        <v>0.1373277908247203</v>
      </c>
      <c r="AC92" s="28">
        <f>+R92*'Silver Conversion'!$B91</f>
        <v>0.08192013870076395</v>
      </c>
      <c r="AD92" s="28">
        <f>+S92*'Silver Conversion'!$B91</f>
        <v>0.23410675267922174</v>
      </c>
      <c r="AE92" s="28">
        <f>+T92*'Silver Conversion'!$B91</f>
        <v>0</v>
      </c>
      <c r="AF92" s="28">
        <f>+U92*'Silver Conversion'!$B91</f>
        <v>0.23035473731477324</v>
      </c>
      <c r="AG92" s="28">
        <f>+V92*'Silver Conversion'!$B91</f>
        <v>0.6264845169378985</v>
      </c>
    </row>
    <row r="93" spans="1:33" ht="15">
      <c r="A93" s="5">
        <v>1450</v>
      </c>
      <c r="C93" s="38">
        <v>20.67</v>
      </c>
      <c r="D93" s="38">
        <v>19.5</v>
      </c>
      <c r="E93" s="38">
        <v>32.65</v>
      </c>
      <c r="F93" s="38">
        <v>18</v>
      </c>
      <c r="G93" s="38">
        <v>13.5</v>
      </c>
      <c r="H93" s="38">
        <v>40</v>
      </c>
      <c r="J93" s="38">
        <v>199.5</v>
      </c>
      <c r="K93" s="38">
        <v>83.25</v>
      </c>
      <c r="N93" s="28">
        <f t="shared" si="7"/>
        <v>0.25958531653836014</v>
      </c>
      <c r="O93" s="28">
        <f t="shared" si="15"/>
        <v>0.23169050900622593</v>
      </c>
      <c r="P93" s="28">
        <f t="shared" si="8"/>
        <v>0.41003679656397957</v>
      </c>
      <c r="Q93" s="28">
        <f t="shared" si="9"/>
        <v>0.2260539766662062</v>
      </c>
      <c r="R93" s="28">
        <f t="shared" si="10"/>
        <v>0.14628596196564989</v>
      </c>
      <c r="S93" s="28">
        <f t="shared" si="11"/>
        <v>0.46243309171204294</v>
      </c>
      <c r="T93" s="28">
        <f t="shared" si="12"/>
        <v>0</v>
      </c>
      <c r="U93" s="28">
        <f t="shared" si="13"/>
        <v>0.42658284687920967</v>
      </c>
      <c r="V93" s="28">
        <f t="shared" si="14"/>
        <v>1.073144774384363</v>
      </c>
      <c r="X93" s="28">
        <f>+M93*'Silver Conversion'!$B92</f>
        <v>0</v>
      </c>
      <c r="Y93" s="28">
        <f>+N93*'Silver Conversion'!$B92</f>
        <v>0.1401760709307145</v>
      </c>
      <c r="Z93" s="28">
        <f>+O93*'Silver Conversion'!$B92</f>
        <v>0.125112874863362</v>
      </c>
      <c r="AA93" s="28">
        <f>+P93*'Silver Conversion'!$B92</f>
        <v>0.22141987014454897</v>
      </c>
      <c r="AB93" s="28">
        <f>+Q93*'Silver Conversion'!$B92</f>
        <v>0.12206914739975135</v>
      </c>
      <c r="AC93" s="28">
        <f>+R93*'Silver Conversion'!$B92</f>
        <v>0.07899441946145094</v>
      </c>
      <c r="AD93" s="28">
        <f>+S93*'Silver Conversion'!$B92</f>
        <v>0.2497138695245032</v>
      </c>
      <c r="AE93" s="28">
        <f>+T93*'Silver Conversion'!$B92</f>
        <v>0</v>
      </c>
      <c r="AF93" s="28">
        <f>+U93*'Silver Conversion'!$B92</f>
        <v>0.23035473731477324</v>
      </c>
      <c r="AG93" s="28">
        <f>+V93*'Silver Conversion'!$B92</f>
        <v>0.579498178167556</v>
      </c>
    </row>
    <row r="94" spans="1:33" ht="15">
      <c r="A94" s="5">
        <v>1451</v>
      </c>
      <c r="C94" s="38">
        <v>20.62</v>
      </c>
      <c r="D94" s="38">
        <v>22.5</v>
      </c>
      <c r="E94" s="38">
        <v>35</v>
      </c>
      <c r="F94" s="38">
        <v>18</v>
      </c>
      <c r="G94" s="38">
        <v>14</v>
      </c>
      <c r="H94" s="38">
        <v>34.5</v>
      </c>
      <c r="J94" s="38">
        <v>207</v>
      </c>
      <c r="K94" s="38">
        <v>90</v>
      </c>
      <c r="N94" s="28">
        <f t="shared" si="7"/>
        <v>0.2589573888253984</v>
      </c>
      <c r="O94" s="28">
        <f t="shared" si="15"/>
        <v>0.26733520269949146</v>
      </c>
      <c r="P94" s="28">
        <f t="shared" si="8"/>
        <v>0.43954939907317875</v>
      </c>
      <c r="Q94" s="28">
        <f t="shared" si="9"/>
        <v>0.2260539766662062</v>
      </c>
      <c r="R94" s="28">
        <f t="shared" si="10"/>
        <v>0.15170396055697027</v>
      </c>
      <c r="S94" s="28">
        <f t="shared" si="11"/>
        <v>0.398848541601637</v>
      </c>
      <c r="T94" s="28">
        <f t="shared" si="12"/>
        <v>0</v>
      </c>
      <c r="U94" s="28">
        <f t="shared" si="13"/>
        <v>0.44261979601000706</v>
      </c>
      <c r="V94" s="28">
        <f t="shared" si="14"/>
        <v>1.16015651284796</v>
      </c>
      <c r="X94" s="28">
        <f>+M94*'Silver Conversion'!$B93</f>
        <v>0</v>
      </c>
      <c r="Y94" s="28">
        <f>+N94*'Silver Conversion'!$B93</f>
        <v>0.13983698996571517</v>
      </c>
      <c r="Z94" s="28">
        <f>+O94*'Silver Conversion'!$B93</f>
        <v>0.1443610094577254</v>
      </c>
      <c r="AA94" s="28">
        <f>+P94*'Silver Conversion'!$B93</f>
        <v>0.23735667549951653</v>
      </c>
      <c r="AB94" s="28">
        <f>+Q94*'Silver Conversion'!$B93</f>
        <v>0.12206914739975135</v>
      </c>
      <c r="AC94" s="28">
        <f>+R94*'Silver Conversion'!$B93</f>
        <v>0.08192013870076395</v>
      </c>
      <c r="AD94" s="28">
        <f>+S94*'Silver Conversion'!$B93</f>
        <v>0.215378212464884</v>
      </c>
      <c r="AE94" s="28">
        <f>+T94*'Silver Conversion'!$B93</f>
        <v>0</v>
      </c>
      <c r="AF94" s="28">
        <f>+U94*'Silver Conversion'!$B93</f>
        <v>0.23901468984540383</v>
      </c>
      <c r="AG94" s="28">
        <f>+V94*'Silver Conversion'!$B93</f>
        <v>0.6264845169378985</v>
      </c>
    </row>
    <row r="95" spans="1:33" ht="15">
      <c r="A95" s="5">
        <v>1452</v>
      </c>
      <c r="C95" s="38">
        <v>23.62</v>
      </c>
      <c r="D95" s="38">
        <v>24.5</v>
      </c>
      <c r="E95" s="38">
        <v>35.56</v>
      </c>
      <c r="F95" s="38">
        <v>18</v>
      </c>
      <c r="G95" s="38">
        <v>15</v>
      </c>
      <c r="H95" s="38">
        <v>42.5</v>
      </c>
      <c r="J95" s="38">
        <v>225</v>
      </c>
      <c r="K95" s="38">
        <v>109</v>
      </c>
      <c r="N95" s="28">
        <f t="shared" si="7"/>
        <v>0.2966330516030995</v>
      </c>
      <c r="O95" s="28">
        <f t="shared" si="15"/>
        <v>0.29109833182833517</v>
      </c>
      <c r="P95" s="28">
        <f t="shared" si="8"/>
        <v>0.4465821894583496</v>
      </c>
      <c r="Q95" s="28">
        <f t="shared" si="9"/>
        <v>0.2260539766662062</v>
      </c>
      <c r="R95" s="28">
        <f t="shared" si="10"/>
        <v>0.162539957739611</v>
      </c>
      <c r="S95" s="28">
        <f t="shared" si="11"/>
        <v>0.49133515994404564</v>
      </c>
      <c r="T95" s="28">
        <f t="shared" si="12"/>
        <v>0</v>
      </c>
      <c r="U95" s="28">
        <f t="shared" si="13"/>
        <v>0.4811084739239207</v>
      </c>
      <c r="V95" s="28">
        <f t="shared" si="14"/>
        <v>1.405078443338085</v>
      </c>
      <c r="X95" s="28">
        <f>+M95*'Silver Conversion'!$B94</f>
        <v>0</v>
      </c>
      <c r="Y95" s="28">
        <f>+N95*'Silver Conversion'!$B94</f>
        <v>0.16018184786567374</v>
      </c>
      <c r="Z95" s="28">
        <f>+O95*'Silver Conversion'!$B94</f>
        <v>0.157193099187301</v>
      </c>
      <c r="AA95" s="28">
        <f>+P95*'Silver Conversion'!$B94</f>
        <v>0.2411543823075088</v>
      </c>
      <c r="AB95" s="28">
        <f>+Q95*'Silver Conversion'!$B94</f>
        <v>0.12206914739975135</v>
      </c>
      <c r="AC95" s="28">
        <f>+R95*'Silver Conversion'!$B94</f>
        <v>0.08777157717938994</v>
      </c>
      <c r="AD95" s="28">
        <f>+S95*'Silver Conversion'!$B94</f>
        <v>0.2653209863697847</v>
      </c>
      <c r="AE95" s="28">
        <f>+T95*'Silver Conversion'!$B94</f>
        <v>0</v>
      </c>
      <c r="AF95" s="28">
        <f>+U95*'Silver Conversion'!$B94</f>
        <v>0.2597985759189172</v>
      </c>
      <c r="AG95" s="28">
        <f>+V95*'Silver Conversion'!$B94</f>
        <v>0.758742359402566</v>
      </c>
    </row>
    <row r="96" spans="1:33" ht="15">
      <c r="A96" s="5">
        <v>1453</v>
      </c>
      <c r="B96" s="38">
        <v>100</v>
      </c>
      <c r="C96" s="38">
        <v>22.87</v>
      </c>
      <c r="D96" s="38">
        <v>21.5</v>
      </c>
      <c r="E96" s="38">
        <v>32.62</v>
      </c>
      <c r="F96" s="38">
        <v>18.5</v>
      </c>
      <c r="G96" s="38">
        <v>15</v>
      </c>
      <c r="H96" s="38">
        <v>43.5</v>
      </c>
      <c r="J96" s="38">
        <v>233.25</v>
      </c>
      <c r="K96" s="38">
        <v>110</v>
      </c>
      <c r="M96" s="28">
        <f aca="true" t="shared" si="16" ref="M96:M103">+B96/469.247</f>
        <v>0.21310738267905815</v>
      </c>
      <c r="N96" s="28">
        <f t="shared" si="7"/>
        <v>0.28721413590867423</v>
      </c>
      <c r="O96" s="28">
        <f t="shared" si="15"/>
        <v>0.2554536381350696</v>
      </c>
      <c r="P96" s="28">
        <f t="shared" si="8"/>
        <v>0.40966003993620254</v>
      </c>
      <c r="Q96" s="28">
        <f t="shared" si="9"/>
        <v>0.23233325379582304</v>
      </c>
      <c r="R96" s="28">
        <f t="shared" si="10"/>
        <v>0.162539957739611</v>
      </c>
      <c r="S96" s="28">
        <f t="shared" si="11"/>
        <v>0.5028959872368467</v>
      </c>
      <c r="T96" s="28">
        <f t="shared" si="12"/>
        <v>0</v>
      </c>
      <c r="U96" s="28">
        <f t="shared" si="13"/>
        <v>0.4987491179677978</v>
      </c>
      <c r="V96" s="28">
        <f t="shared" si="14"/>
        <v>1.4179690712586177</v>
      </c>
      <c r="X96" s="28">
        <f>+M96*'Silver Conversion'!$B95</f>
        <v>0.11507798664669142</v>
      </c>
      <c r="Y96" s="28">
        <f>+N96*'Silver Conversion'!$B95</f>
        <v>0.1550956333906841</v>
      </c>
      <c r="Z96" s="28">
        <f>+O96*'Silver Conversion'!$B95</f>
        <v>0.1379449645929376</v>
      </c>
      <c r="AA96" s="28">
        <f>+P96*'Silver Conversion'!$B95</f>
        <v>0.22121642156554938</v>
      </c>
      <c r="AB96" s="28">
        <f>+Q96*'Silver Conversion'!$B95</f>
        <v>0.12545995704974444</v>
      </c>
      <c r="AC96" s="28">
        <f>+R96*'Silver Conversion'!$B95</f>
        <v>0.08777157717938994</v>
      </c>
      <c r="AD96" s="28">
        <f>+S96*'Silver Conversion'!$B95</f>
        <v>0.2715638331078972</v>
      </c>
      <c r="AE96" s="28">
        <f>+T96*'Silver Conversion'!$B95</f>
        <v>0</v>
      </c>
      <c r="AF96" s="28">
        <f>+U96*'Silver Conversion'!$B95</f>
        <v>0.26932452370261084</v>
      </c>
      <c r="AG96" s="28">
        <f>+V96*'Silver Conversion'!$B95</f>
        <v>0.7657032984796536</v>
      </c>
    </row>
    <row r="97" spans="1:33" ht="15">
      <c r="A97" s="5">
        <v>1454</v>
      </c>
      <c r="B97" s="38">
        <v>100.5</v>
      </c>
      <c r="C97" s="38">
        <v>24</v>
      </c>
      <c r="D97" s="38">
        <v>23.5</v>
      </c>
      <c r="E97" s="38">
        <v>37.65</v>
      </c>
      <c r="F97" s="38">
        <v>20</v>
      </c>
      <c r="G97" s="38">
        <v>16.5</v>
      </c>
      <c r="H97" s="38">
        <v>37.5</v>
      </c>
      <c r="J97" s="38">
        <v>200</v>
      </c>
      <c r="K97" s="38">
        <v>101.75</v>
      </c>
      <c r="M97" s="28">
        <f t="shared" si="16"/>
        <v>0.21417291959245344</v>
      </c>
      <c r="N97" s="28">
        <f t="shared" si="7"/>
        <v>0.3014053022216083</v>
      </c>
      <c r="O97" s="28">
        <f t="shared" si="15"/>
        <v>0.2792167672639133</v>
      </c>
      <c r="P97" s="28">
        <f t="shared" si="8"/>
        <v>0.47282956786014796</v>
      </c>
      <c r="Q97" s="28">
        <f t="shared" si="9"/>
        <v>0.25117108518467357</v>
      </c>
      <c r="R97" s="28">
        <f t="shared" si="10"/>
        <v>0.17879395351357208</v>
      </c>
      <c r="S97" s="28">
        <f t="shared" si="11"/>
        <v>0.43353102348004025</v>
      </c>
      <c r="T97" s="28">
        <f t="shared" si="12"/>
        <v>0</v>
      </c>
      <c r="U97" s="28">
        <f t="shared" si="13"/>
        <v>0.4276519768212628</v>
      </c>
      <c r="V97" s="28">
        <f t="shared" si="14"/>
        <v>1.3116213909142214</v>
      </c>
      <c r="X97" s="28">
        <f>+M97*'Silver Conversion'!$B96</f>
        <v>0.11565337657992486</v>
      </c>
      <c r="Y97" s="28">
        <f>+N97*'Silver Conversion'!$B96</f>
        <v>0.16275886319966848</v>
      </c>
      <c r="Z97" s="28">
        <f>+O97*'Silver Conversion'!$B96</f>
        <v>0.1507770543225132</v>
      </c>
      <c r="AA97" s="28">
        <f>+P97*'Silver Conversion'!$B96</f>
        <v>0.25532796664447993</v>
      </c>
      <c r="AB97" s="28">
        <f>+Q97*'Silver Conversion'!$B96</f>
        <v>0.13563238599972374</v>
      </c>
      <c r="AC97" s="28">
        <f>+R97*'Silver Conversion'!$B96</f>
        <v>0.09654873489732893</v>
      </c>
      <c r="AD97" s="28">
        <f>+S97*'Silver Conversion'!$B96</f>
        <v>0.23410675267922174</v>
      </c>
      <c r="AE97" s="28">
        <f>+T97*'Silver Conversion'!$B96</f>
        <v>0</v>
      </c>
      <c r="AF97" s="28">
        <f>+U97*'Silver Conversion'!$B96</f>
        <v>0.23093206748348194</v>
      </c>
      <c r="AG97" s="28">
        <f>+V97*'Silver Conversion'!$B96</f>
        <v>0.7082755510936796</v>
      </c>
    </row>
    <row r="98" spans="1:33" ht="15">
      <c r="A98" s="5">
        <v>1455</v>
      </c>
      <c r="B98" s="38">
        <v>100.25</v>
      </c>
      <c r="C98" s="38">
        <v>41.62</v>
      </c>
      <c r="D98" s="38">
        <v>43.75</v>
      </c>
      <c r="E98" s="38">
        <v>60.94</v>
      </c>
      <c r="F98" s="38">
        <v>24</v>
      </c>
      <c r="G98" s="38">
        <v>14</v>
      </c>
      <c r="H98" s="38">
        <v>49.5</v>
      </c>
      <c r="I98" s="38">
        <v>8.5</v>
      </c>
      <c r="J98" s="38">
        <v>179.5</v>
      </c>
      <c r="K98" s="38">
        <v>77.5</v>
      </c>
      <c r="M98" s="28">
        <f t="shared" si="16"/>
        <v>0.2136401511357558</v>
      </c>
      <c r="N98" s="28">
        <f t="shared" si="7"/>
        <v>0.5226870282693057</v>
      </c>
      <c r="O98" s="28">
        <f t="shared" si="15"/>
        <v>0.5198184496934556</v>
      </c>
      <c r="P98" s="28">
        <f t="shared" si="8"/>
        <v>0.7653182965577003</v>
      </c>
      <c r="Q98" s="28">
        <f t="shared" si="9"/>
        <v>0.3014053022216083</v>
      </c>
      <c r="R98" s="28">
        <f t="shared" si="10"/>
        <v>0.15170396055697027</v>
      </c>
      <c r="S98" s="28">
        <f t="shared" si="11"/>
        <v>0.5722609509936532</v>
      </c>
      <c r="T98" s="28">
        <f t="shared" si="12"/>
        <v>0.085</v>
      </c>
      <c r="U98" s="28">
        <f t="shared" si="13"/>
        <v>0.3838176491970834</v>
      </c>
      <c r="V98" s="28">
        <f t="shared" si="14"/>
        <v>0.9990236638412989</v>
      </c>
      <c r="X98" s="28">
        <f>+M98*'Silver Conversion'!$B97</f>
        <v>0.11536568161330814</v>
      </c>
      <c r="Y98" s="28">
        <f>+N98*'Silver Conversion'!$B97</f>
        <v>0.2822509952654251</v>
      </c>
      <c r="Z98" s="28">
        <f>+O98*'Silver Conversion'!$B97</f>
        <v>0.280701962834466</v>
      </c>
      <c r="AA98" s="28">
        <f>+P98*'Silver Conversion'!$B97</f>
        <v>0.41327188014115823</v>
      </c>
      <c r="AB98" s="28">
        <f>+Q98*'Silver Conversion'!$B97</f>
        <v>0.16275886319966848</v>
      </c>
      <c r="AC98" s="28">
        <f>+R98*'Silver Conversion'!$B97</f>
        <v>0.08192013870076395</v>
      </c>
      <c r="AD98" s="28">
        <f>+S98*'Silver Conversion'!$B97</f>
        <v>0.30902091353657274</v>
      </c>
      <c r="AE98" s="28">
        <f>+T98*'Silver Conversion'!$B97</f>
        <v>0.0459</v>
      </c>
      <c r="AF98" s="28">
        <f>+U98*'Silver Conversion'!$B97</f>
        <v>0.20726153056642505</v>
      </c>
      <c r="AG98" s="28">
        <f>+V98*'Silver Conversion'!$B97</f>
        <v>0.5394727784743014</v>
      </c>
    </row>
    <row r="99" spans="1:33" ht="15">
      <c r="A99" s="5">
        <v>1456</v>
      </c>
      <c r="B99" s="38">
        <v>112.5</v>
      </c>
      <c r="C99" s="38">
        <v>46.5</v>
      </c>
      <c r="D99" s="38">
        <v>49</v>
      </c>
      <c r="E99" s="38">
        <v>65.19</v>
      </c>
      <c r="F99" s="38">
        <v>30</v>
      </c>
      <c r="G99" s="38">
        <v>19.5</v>
      </c>
      <c r="H99" s="38">
        <v>78.5</v>
      </c>
      <c r="J99" s="38">
        <v>233.25</v>
      </c>
      <c r="K99" s="38">
        <v>124.87</v>
      </c>
      <c r="M99" s="28">
        <f t="shared" si="16"/>
        <v>0.23974580551394042</v>
      </c>
      <c r="N99" s="28">
        <f t="shared" si="7"/>
        <v>0.583972773054366</v>
      </c>
      <c r="O99" s="28">
        <f t="shared" si="15"/>
        <v>0.5821966636566703</v>
      </c>
      <c r="P99" s="28">
        <f t="shared" si="8"/>
        <v>0.8186921521594435</v>
      </c>
      <c r="Q99" s="28">
        <f t="shared" si="9"/>
        <v>0.37675662777701036</v>
      </c>
      <c r="R99" s="28">
        <f t="shared" si="10"/>
        <v>0.2113019450614943</v>
      </c>
      <c r="S99" s="28">
        <f t="shared" si="11"/>
        <v>0.9075249424848842</v>
      </c>
      <c r="T99" s="28">
        <f t="shared" si="12"/>
        <v>0</v>
      </c>
      <c r="U99" s="28">
        <f t="shared" si="13"/>
        <v>0.4987491179677978</v>
      </c>
      <c r="V99" s="28">
        <f t="shared" si="14"/>
        <v>1.6096527084369419</v>
      </c>
      <c r="X99" s="28">
        <f>+M99*'Silver Conversion'!$B98</f>
        <v>0.12946273497752783</v>
      </c>
      <c r="Y99" s="28">
        <f>+N99*'Silver Conversion'!$B98</f>
        <v>0.3153452974493577</v>
      </c>
      <c r="Z99" s="28">
        <f>+O99*'Silver Conversion'!$B98</f>
        <v>0.314386198374602</v>
      </c>
      <c r="AA99" s="28">
        <f>+P99*'Silver Conversion'!$B98</f>
        <v>0.4420937621660995</v>
      </c>
      <c r="AB99" s="28">
        <f>+Q99*'Silver Conversion'!$B98</f>
        <v>0.2034485789995856</v>
      </c>
      <c r="AC99" s="28">
        <f>+R99*'Silver Conversion'!$B98</f>
        <v>0.11410305033320693</v>
      </c>
      <c r="AD99" s="28">
        <f>+S99*'Silver Conversion'!$B98</f>
        <v>0.4900634689418375</v>
      </c>
      <c r="AE99" s="28">
        <f>+T99*'Silver Conversion'!$B98</f>
        <v>0</v>
      </c>
      <c r="AF99" s="28">
        <f>+U99*'Silver Conversion'!$B98</f>
        <v>0.26932452370261084</v>
      </c>
      <c r="AG99" s="28">
        <f>+V99*'Silver Conversion'!$B98</f>
        <v>0.8692124625559486</v>
      </c>
    </row>
    <row r="100" spans="1:33" ht="15">
      <c r="A100" s="5">
        <v>1457</v>
      </c>
      <c r="B100" s="38">
        <v>131.25</v>
      </c>
      <c r="C100" s="38">
        <v>36</v>
      </c>
      <c r="D100" s="38">
        <v>37</v>
      </c>
      <c r="E100" s="38">
        <v>61.78</v>
      </c>
      <c r="F100" s="38">
        <v>27</v>
      </c>
      <c r="G100" s="38">
        <v>16.5</v>
      </c>
      <c r="H100" s="38">
        <v>42</v>
      </c>
      <c r="J100" s="38">
        <v>233</v>
      </c>
      <c r="K100" s="38">
        <v>117.75</v>
      </c>
      <c r="M100" s="28">
        <f t="shared" si="16"/>
        <v>0.27970343976626383</v>
      </c>
      <c r="N100" s="28">
        <f t="shared" si="7"/>
        <v>0.4521079533324124</v>
      </c>
      <c r="O100" s="28">
        <f t="shared" si="15"/>
        <v>0.4396178888836082</v>
      </c>
      <c r="P100" s="28">
        <f t="shared" si="8"/>
        <v>0.7758674821354566</v>
      </c>
      <c r="Q100" s="28">
        <f t="shared" si="9"/>
        <v>0.3390809649993093</v>
      </c>
      <c r="R100" s="28">
        <f t="shared" si="10"/>
        <v>0.17879395351357208</v>
      </c>
      <c r="S100" s="28">
        <f t="shared" si="11"/>
        <v>0.4855547462976451</v>
      </c>
      <c r="T100" s="28">
        <f t="shared" si="12"/>
        <v>0</v>
      </c>
      <c r="U100" s="28">
        <f t="shared" si="13"/>
        <v>0.4982145529967712</v>
      </c>
      <c r="V100" s="28">
        <f t="shared" si="14"/>
        <v>1.5178714376427476</v>
      </c>
      <c r="X100" s="28">
        <f>+M100*'Silver Conversion'!$B99</f>
        <v>0.15103985747378249</v>
      </c>
      <c r="Y100" s="28">
        <f>+N100*'Silver Conversion'!$B99</f>
        <v>0.2441382947995027</v>
      </c>
      <c r="Z100" s="28">
        <f>+O100*'Silver Conversion'!$B99</f>
        <v>0.23739365999714845</v>
      </c>
      <c r="AA100" s="28">
        <f>+P100*'Silver Conversion'!$B99</f>
        <v>0.4189684403531466</v>
      </c>
      <c r="AB100" s="28">
        <f>+Q100*'Silver Conversion'!$B99</f>
        <v>0.18310372109962703</v>
      </c>
      <c r="AC100" s="28">
        <f>+R100*'Silver Conversion'!$B99</f>
        <v>0.09654873489732893</v>
      </c>
      <c r="AD100" s="28">
        <f>+S100*'Silver Conversion'!$B99</f>
        <v>0.2621995630007284</v>
      </c>
      <c r="AE100" s="28">
        <f>+T100*'Silver Conversion'!$B99</f>
        <v>0</v>
      </c>
      <c r="AF100" s="28">
        <f>+U100*'Silver Conversion'!$B99</f>
        <v>0.26903585861825646</v>
      </c>
      <c r="AG100" s="28">
        <f>+V100*'Silver Conversion'!$B99</f>
        <v>0.8196505763270837</v>
      </c>
    </row>
    <row r="101" spans="1:33" ht="15">
      <c r="A101" s="5">
        <v>1458</v>
      </c>
      <c r="B101" s="38">
        <v>124.5</v>
      </c>
      <c r="C101" s="38">
        <v>24.75</v>
      </c>
      <c r="D101" s="38">
        <v>24.75</v>
      </c>
      <c r="E101" s="38">
        <v>49.14</v>
      </c>
      <c r="F101" s="38">
        <v>18</v>
      </c>
      <c r="G101" s="38">
        <v>13.5</v>
      </c>
      <c r="H101" s="38">
        <v>33</v>
      </c>
      <c r="I101" s="38">
        <v>10.5</v>
      </c>
      <c r="J101" s="38">
        <v>232.5</v>
      </c>
      <c r="K101" s="38">
        <v>122.25</v>
      </c>
      <c r="M101" s="28">
        <f t="shared" si="16"/>
        <v>0.2653186914354274</v>
      </c>
      <c r="N101" s="28">
        <f t="shared" si="7"/>
        <v>0.31082421791603354</v>
      </c>
      <c r="O101" s="28">
        <f t="shared" si="15"/>
        <v>0.2940687229694406</v>
      </c>
      <c r="P101" s="28">
        <f t="shared" si="8"/>
        <v>0.6171273562987429</v>
      </c>
      <c r="Q101" s="28">
        <f t="shared" si="9"/>
        <v>0.2260539766662062</v>
      </c>
      <c r="R101" s="28">
        <f t="shared" si="10"/>
        <v>0.14628596196564989</v>
      </c>
      <c r="S101" s="28">
        <f t="shared" si="11"/>
        <v>0.38150730066243543</v>
      </c>
      <c r="T101" s="28">
        <f t="shared" si="12"/>
        <v>0.105</v>
      </c>
      <c r="U101" s="28">
        <f t="shared" si="13"/>
        <v>0.49714542305471804</v>
      </c>
      <c r="V101" s="28">
        <f t="shared" si="14"/>
        <v>1.5758792632851457</v>
      </c>
      <c r="X101" s="28">
        <f>+M101*'Silver Conversion'!$B100</f>
        <v>0.1432720933751308</v>
      </c>
      <c r="Y101" s="28">
        <f>+N101*'Silver Conversion'!$B100</f>
        <v>0.16784507767465812</v>
      </c>
      <c r="Z101" s="28">
        <f>+O101*'Silver Conversion'!$B100</f>
        <v>0.15879711040349792</v>
      </c>
      <c r="AA101" s="28">
        <f>+P101*'Silver Conversion'!$B100</f>
        <v>0.3332487724013212</v>
      </c>
      <c r="AB101" s="28">
        <f>+Q101*'Silver Conversion'!$B100</f>
        <v>0.12206914739975135</v>
      </c>
      <c r="AC101" s="28">
        <f>+R101*'Silver Conversion'!$B100</f>
        <v>0.07899441946145094</v>
      </c>
      <c r="AD101" s="28">
        <f>+S101*'Silver Conversion'!$B100</f>
        <v>0.20601394235771514</v>
      </c>
      <c r="AE101" s="28">
        <f>+T101*'Silver Conversion'!$B100</f>
        <v>0.0567</v>
      </c>
      <c r="AF101" s="28">
        <f>+U101*'Silver Conversion'!$B100</f>
        <v>0.26845852844954776</v>
      </c>
      <c r="AG101" s="28">
        <f>+V101*'Silver Conversion'!$B100</f>
        <v>0.8509748021739787</v>
      </c>
    </row>
    <row r="102" spans="1:33" ht="15">
      <c r="A102" s="5">
        <v>1459</v>
      </c>
      <c r="B102" s="38">
        <v>116.62</v>
      </c>
      <c r="C102" s="38">
        <v>45</v>
      </c>
      <c r="D102" s="38">
        <v>38.5</v>
      </c>
      <c r="E102" s="38">
        <v>55.72</v>
      </c>
      <c r="F102" s="38">
        <v>27</v>
      </c>
      <c r="G102" s="38">
        <v>20.25</v>
      </c>
      <c r="H102" s="38">
        <v>50.5</v>
      </c>
      <c r="I102" s="38">
        <v>10.5</v>
      </c>
      <c r="J102" s="38">
        <v>222.25</v>
      </c>
      <c r="K102" s="38">
        <v>112.5</v>
      </c>
      <c r="M102" s="28">
        <f t="shared" si="16"/>
        <v>0.2485258296803176</v>
      </c>
      <c r="N102" s="28">
        <f t="shared" si="7"/>
        <v>0.5651349416655155</v>
      </c>
      <c r="O102" s="28">
        <f t="shared" si="15"/>
        <v>0.45744023573024095</v>
      </c>
      <c r="P102" s="28">
        <f t="shared" si="8"/>
        <v>0.6997626433245006</v>
      </c>
      <c r="Q102" s="28">
        <f t="shared" si="9"/>
        <v>0.3390809649993093</v>
      </c>
      <c r="R102" s="28">
        <f t="shared" si="10"/>
        <v>0.21942894294847484</v>
      </c>
      <c r="S102" s="28">
        <f t="shared" si="11"/>
        <v>0.5838217782864542</v>
      </c>
      <c r="T102" s="28">
        <f t="shared" si="12"/>
        <v>0.105</v>
      </c>
      <c r="U102" s="28">
        <f t="shared" si="13"/>
        <v>0.47522825924262835</v>
      </c>
      <c r="V102" s="28">
        <f t="shared" si="14"/>
        <v>1.45019564105995</v>
      </c>
      <c r="X102" s="28">
        <f>+M102*'Silver Conversion'!$B101</f>
        <v>0.1342039480273715</v>
      </c>
      <c r="Y102" s="28">
        <f>+N102*'Silver Conversion'!$B101</f>
        <v>0.30517286849937836</v>
      </c>
      <c r="Z102" s="28">
        <f>+O102*'Silver Conversion'!$B101</f>
        <v>0.24701772729433014</v>
      </c>
      <c r="AA102" s="28">
        <f>+P102*'Silver Conversion'!$B101</f>
        <v>0.37787182739523034</v>
      </c>
      <c r="AB102" s="28">
        <f>+Q102*'Silver Conversion'!$B101</f>
        <v>0.18310372109962703</v>
      </c>
      <c r="AC102" s="28">
        <f>+R102*'Silver Conversion'!$B101</f>
        <v>0.11849162919217643</v>
      </c>
      <c r="AD102" s="28">
        <f>+S102*'Silver Conversion'!$B101</f>
        <v>0.3152637602746853</v>
      </c>
      <c r="AE102" s="28">
        <f>+T102*'Silver Conversion'!$B101</f>
        <v>0.0567</v>
      </c>
      <c r="AF102" s="28">
        <f>+U102*'Silver Conversion'!$B101</f>
        <v>0.2566232599910193</v>
      </c>
      <c r="AG102" s="28">
        <f>+V102*'Silver Conversion'!$B101</f>
        <v>0.783105646172373</v>
      </c>
    </row>
    <row r="103" spans="1:33" ht="15">
      <c r="A103" s="5">
        <v>1460</v>
      </c>
      <c r="B103" s="38">
        <v>116.62</v>
      </c>
      <c r="C103" s="38">
        <v>34.67</v>
      </c>
      <c r="D103" s="38">
        <v>26.5</v>
      </c>
      <c r="E103" s="38">
        <v>49.65</v>
      </c>
      <c r="F103" s="38">
        <v>22.25</v>
      </c>
      <c r="G103" s="38">
        <v>18.25</v>
      </c>
      <c r="H103" s="38">
        <v>43.5</v>
      </c>
      <c r="J103" s="38">
        <v>193.5</v>
      </c>
      <c r="K103" s="38">
        <v>113.5</v>
      </c>
      <c r="M103" s="28">
        <f t="shared" si="16"/>
        <v>0.2485258296803176</v>
      </c>
      <c r="N103" s="28">
        <f t="shared" si="7"/>
        <v>0.43540507616763163</v>
      </c>
      <c r="O103" s="28">
        <f t="shared" si="15"/>
        <v>0.3148614609571788</v>
      </c>
      <c r="P103" s="28">
        <f t="shared" si="8"/>
        <v>0.6235322189709521</v>
      </c>
      <c r="Q103" s="28">
        <f t="shared" si="9"/>
        <v>0.2794278322679493</v>
      </c>
      <c r="R103" s="28">
        <f t="shared" si="10"/>
        <v>0.19775694858319337</v>
      </c>
      <c r="S103" s="28">
        <f t="shared" si="11"/>
        <v>0.5028959872368467</v>
      </c>
      <c r="T103" s="28">
        <f t="shared" si="12"/>
        <v>0</v>
      </c>
      <c r="U103" s="28">
        <f t="shared" si="13"/>
        <v>0.4137532875745718</v>
      </c>
      <c r="V103" s="28">
        <f t="shared" si="14"/>
        <v>1.4630862689804829</v>
      </c>
      <c r="X103" s="28">
        <f>+M103*'Silver Conversion'!$B102</f>
        <v>0.1342039480273715</v>
      </c>
      <c r="Y103" s="28">
        <f>+N103*'Silver Conversion'!$B102</f>
        <v>0.2351187411305211</v>
      </c>
      <c r="Z103" s="28">
        <f>+O103*'Silver Conversion'!$B102</f>
        <v>0.17002518891687657</v>
      </c>
      <c r="AA103" s="28">
        <f>+P103*'Silver Conversion'!$B102</f>
        <v>0.33670739824431417</v>
      </c>
      <c r="AB103" s="28">
        <f>+Q103*'Silver Conversion'!$B102</f>
        <v>0.15089102942469265</v>
      </c>
      <c r="AC103" s="28">
        <f>+R103*'Silver Conversion'!$B102</f>
        <v>0.10678875223492443</v>
      </c>
      <c r="AD103" s="28">
        <f>+S103*'Silver Conversion'!$B102</f>
        <v>0.2715638331078972</v>
      </c>
      <c r="AE103" s="28">
        <f>+T103*'Silver Conversion'!$B102</f>
        <v>0</v>
      </c>
      <c r="AF103" s="28">
        <f>+U103*'Silver Conversion'!$B102</f>
        <v>0.22342677529026878</v>
      </c>
      <c r="AG103" s="28">
        <f>+V103*'Silver Conversion'!$B102</f>
        <v>0.7900665852494608</v>
      </c>
    </row>
    <row r="104" spans="1:33" ht="15">
      <c r="A104" s="5">
        <v>1461</v>
      </c>
      <c r="C104" s="38">
        <v>21.92</v>
      </c>
      <c r="D104" s="38">
        <v>18</v>
      </c>
      <c r="E104" s="38">
        <v>31.87</v>
      </c>
      <c r="F104" s="38">
        <v>19.67</v>
      </c>
      <c r="G104" s="38">
        <v>16</v>
      </c>
      <c r="H104" s="38">
        <v>42.37</v>
      </c>
      <c r="I104" s="38">
        <v>9.87</v>
      </c>
      <c r="J104" s="38">
        <v>205.25</v>
      </c>
      <c r="K104" s="38">
        <v>99</v>
      </c>
      <c r="N104" s="28">
        <f t="shared" si="7"/>
        <v>0.27528350936240226</v>
      </c>
      <c r="O104" s="28">
        <f t="shared" si="15"/>
        <v>0.21386816215959317</v>
      </c>
      <c r="P104" s="28">
        <f t="shared" si="8"/>
        <v>0.4002411242417773</v>
      </c>
      <c r="Q104" s="28">
        <f t="shared" si="9"/>
        <v>0.24702676227912646</v>
      </c>
      <c r="R104" s="28">
        <f t="shared" si="10"/>
        <v>0.17337595492225172</v>
      </c>
      <c r="S104" s="28">
        <f t="shared" si="11"/>
        <v>0.48983225239598144</v>
      </c>
      <c r="T104" s="28">
        <f t="shared" si="12"/>
        <v>0.0987</v>
      </c>
      <c r="U104" s="28">
        <f t="shared" si="13"/>
        <v>0.438877841212821</v>
      </c>
      <c r="V104" s="28">
        <f t="shared" si="14"/>
        <v>1.276172164132756</v>
      </c>
      <c r="X104" s="28">
        <f>+M104*'Silver Conversion'!$B103</f>
        <v>0</v>
      </c>
      <c r="Y104" s="28">
        <f>+N104*'Silver Conversion'!$B103</f>
        <v>0.14865309505569724</v>
      </c>
      <c r="Z104" s="28">
        <f>+O104*'Silver Conversion'!$B103</f>
        <v>0.11548880756618032</v>
      </c>
      <c r="AA104" s="28">
        <f>+P104*'Silver Conversion'!$B103</f>
        <v>0.21613020709055977</v>
      </c>
      <c r="AB104" s="28">
        <f>+Q104*'Silver Conversion'!$B103</f>
        <v>0.1333944516307283</v>
      </c>
      <c r="AC104" s="28">
        <f>+R104*'Silver Conversion'!$B103</f>
        <v>0.09362301565801594</v>
      </c>
      <c r="AD104" s="28">
        <f>+S104*'Silver Conversion'!$B103</f>
        <v>0.26450941629383</v>
      </c>
      <c r="AE104" s="28">
        <f>+T104*'Silver Conversion'!$B103</f>
        <v>0.053298</v>
      </c>
      <c r="AF104" s="28">
        <f>+U104*'Silver Conversion'!$B103</f>
        <v>0.23699403425492335</v>
      </c>
      <c r="AG104" s="28">
        <f>+V104*'Silver Conversion'!$B103</f>
        <v>0.6891329686316883</v>
      </c>
    </row>
    <row r="105" spans="1:33" ht="15">
      <c r="A105" s="5">
        <v>1462</v>
      </c>
      <c r="C105" s="38">
        <v>16.5</v>
      </c>
      <c r="D105" s="38">
        <v>14.5</v>
      </c>
      <c r="E105" s="38">
        <v>31.5</v>
      </c>
      <c r="F105" s="38">
        <v>15.5</v>
      </c>
      <c r="G105" s="38">
        <v>13.5</v>
      </c>
      <c r="H105" s="38">
        <v>24.87</v>
      </c>
      <c r="J105" s="38">
        <v>168</v>
      </c>
      <c r="K105" s="38">
        <v>92</v>
      </c>
      <c r="N105" s="28">
        <f t="shared" si="7"/>
        <v>0.20721614527735568</v>
      </c>
      <c r="O105" s="28">
        <f t="shared" si="15"/>
        <v>0.1722826861841167</v>
      </c>
      <c r="P105" s="28">
        <f t="shared" si="8"/>
        <v>0.39559445916586083</v>
      </c>
      <c r="Q105" s="28">
        <f t="shared" si="9"/>
        <v>0.194657591018122</v>
      </c>
      <c r="R105" s="28">
        <f t="shared" si="10"/>
        <v>0.14628596196564989</v>
      </c>
      <c r="S105" s="28">
        <f t="shared" si="11"/>
        <v>0.2875177747719627</v>
      </c>
      <c r="T105" s="28">
        <f t="shared" si="12"/>
        <v>0</v>
      </c>
      <c r="U105" s="28">
        <f t="shared" si="13"/>
        <v>0.35922766052986077</v>
      </c>
      <c r="V105" s="28">
        <f t="shared" si="14"/>
        <v>1.1859377686890258</v>
      </c>
      <c r="X105" s="28">
        <f>+M105*'Silver Conversion'!$B104</f>
        <v>0</v>
      </c>
      <c r="Y105" s="28">
        <f>+N105*'Silver Conversion'!$B104</f>
        <v>0.11189671844977207</v>
      </c>
      <c r="Z105" s="28">
        <f>+O105*'Silver Conversion'!$B104</f>
        <v>0.09303265053942303</v>
      </c>
      <c r="AA105" s="28">
        <f>+P105*'Silver Conversion'!$B104</f>
        <v>0.21362100794956487</v>
      </c>
      <c r="AB105" s="28">
        <f>+Q105*'Silver Conversion'!$B104</f>
        <v>0.10511509914978588</v>
      </c>
      <c r="AC105" s="28">
        <f>+R105*'Silver Conversion'!$B104</f>
        <v>0.07899441946145094</v>
      </c>
      <c r="AD105" s="28">
        <f>+S105*'Silver Conversion'!$B104</f>
        <v>0.15525959837685988</v>
      </c>
      <c r="AE105" s="28">
        <f>+T105*'Silver Conversion'!$B104</f>
        <v>0</v>
      </c>
      <c r="AF105" s="28">
        <f>+U105*'Silver Conversion'!$B104</f>
        <v>0.19398293668612482</v>
      </c>
      <c r="AG105" s="28">
        <f>+V105*'Silver Conversion'!$B104</f>
        <v>0.640406395092074</v>
      </c>
    </row>
    <row r="106" spans="1:33" ht="15">
      <c r="A106" s="5">
        <v>1463</v>
      </c>
      <c r="B106" s="38">
        <v>116.62</v>
      </c>
      <c r="C106" s="38">
        <v>13.75</v>
      </c>
      <c r="D106" s="38">
        <v>14.5</v>
      </c>
      <c r="E106" s="38">
        <v>23.5</v>
      </c>
      <c r="F106" s="38">
        <v>13.37</v>
      </c>
      <c r="G106" s="38">
        <v>9.75</v>
      </c>
      <c r="H106" s="38">
        <v>21.37</v>
      </c>
      <c r="I106" s="38">
        <v>9</v>
      </c>
      <c r="J106" s="38">
        <v>147.62</v>
      </c>
      <c r="K106" s="38">
        <v>87</v>
      </c>
      <c r="M106" s="28">
        <f aca="true" t="shared" si="17" ref="M106:M117">+B106/469.247</f>
        <v>0.2485258296803176</v>
      </c>
      <c r="N106" s="28">
        <f t="shared" si="7"/>
        <v>0.17268012106446307</v>
      </c>
      <c r="O106" s="28">
        <f t="shared" si="15"/>
        <v>0.1722826861841167</v>
      </c>
      <c r="P106" s="28">
        <f t="shared" si="8"/>
        <v>0.29512602509199143</v>
      </c>
      <c r="Q106" s="28">
        <f t="shared" si="9"/>
        <v>0.16790787044595426</v>
      </c>
      <c r="R106" s="28">
        <f t="shared" si="10"/>
        <v>0.10565097253074715</v>
      </c>
      <c r="S106" s="28">
        <f t="shared" si="11"/>
        <v>0.24705487924715896</v>
      </c>
      <c r="T106" s="28">
        <f t="shared" si="12"/>
        <v>0.09</v>
      </c>
      <c r="U106" s="28">
        <f t="shared" si="13"/>
        <v>0.3156499240917741</v>
      </c>
      <c r="V106" s="28">
        <f t="shared" si="14"/>
        <v>1.1214846290863614</v>
      </c>
      <c r="X106" s="28">
        <f>+M106*'Silver Conversion'!$B105</f>
        <v>0.1342039480273715</v>
      </c>
      <c r="Y106" s="28">
        <f>+N106*'Silver Conversion'!$B105</f>
        <v>0.09324726537481007</v>
      </c>
      <c r="Z106" s="28">
        <f>+O106*'Silver Conversion'!$B105</f>
        <v>0.09303265053942303</v>
      </c>
      <c r="AA106" s="28">
        <f>+P106*'Silver Conversion'!$B105</f>
        <v>0.15936805354967537</v>
      </c>
      <c r="AB106" s="28">
        <f>+Q106*'Silver Conversion'!$B105</f>
        <v>0.0906702500408153</v>
      </c>
      <c r="AC106" s="28">
        <f>+R106*'Silver Conversion'!$B105</f>
        <v>0.057051525166603466</v>
      </c>
      <c r="AD106" s="28">
        <f>+S106*'Silver Conversion'!$B105</f>
        <v>0.13340963479346585</v>
      </c>
      <c r="AE106" s="28">
        <f>+T106*'Silver Conversion'!$B105</f>
        <v>0.048600000000000004</v>
      </c>
      <c r="AF106" s="28">
        <f>+U106*'Silver Conversion'!$B105</f>
        <v>0.17045095900955803</v>
      </c>
      <c r="AG106" s="28">
        <f>+V106*'Silver Conversion'!$B105</f>
        <v>0.6056016997066351</v>
      </c>
    </row>
    <row r="107" spans="1:33" ht="15">
      <c r="A107" s="5">
        <v>1464</v>
      </c>
      <c r="B107" s="38">
        <v>104.12</v>
      </c>
      <c r="C107" s="38">
        <v>18.29</v>
      </c>
      <c r="D107" s="38">
        <v>15</v>
      </c>
      <c r="E107" s="38">
        <v>26.56</v>
      </c>
      <c r="F107" s="38">
        <v>19.67</v>
      </c>
      <c r="G107" s="38">
        <v>17.83</v>
      </c>
      <c r="H107" s="38">
        <v>48</v>
      </c>
      <c r="J107" s="38">
        <v>169.5</v>
      </c>
      <c r="K107" s="38">
        <v>89.25</v>
      </c>
      <c r="M107" s="28">
        <f t="shared" si="17"/>
        <v>0.22188740684543534</v>
      </c>
      <c r="N107" s="28">
        <f t="shared" si="7"/>
        <v>0.22969595740138396</v>
      </c>
      <c r="O107" s="28">
        <f t="shared" si="15"/>
        <v>0.17822346846632764</v>
      </c>
      <c r="P107" s="28">
        <f t="shared" si="8"/>
        <v>0.33355520112524645</v>
      </c>
      <c r="Q107" s="28">
        <f t="shared" si="9"/>
        <v>0.24702676227912646</v>
      </c>
      <c r="R107" s="28">
        <f t="shared" si="10"/>
        <v>0.19320582976648426</v>
      </c>
      <c r="S107" s="28">
        <f t="shared" si="11"/>
        <v>0.5549197100544515</v>
      </c>
      <c r="T107" s="28">
        <f t="shared" si="12"/>
        <v>0</v>
      </c>
      <c r="U107" s="28">
        <f t="shared" si="13"/>
        <v>0.36243505035602025</v>
      </c>
      <c r="V107" s="28">
        <f t="shared" si="14"/>
        <v>1.1504885419075603</v>
      </c>
      <c r="X107" s="28">
        <f>+M107*'Silver Conversion'!$B106</f>
        <v>0.1198191996965351</v>
      </c>
      <c r="Y107" s="28">
        <f>+N107*'Silver Conversion'!$B106</f>
        <v>0.12403581699674734</v>
      </c>
      <c r="Z107" s="28">
        <f>+O107*'Silver Conversion'!$B106</f>
        <v>0.09624067297181693</v>
      </c>
      <c r="AA107" s="28">
        <f>+P107*'Silver Conversion'!$B106</f>
        <v>0.1801198086076331</v>
      </c>
      <c r="AB107" s="28">
        <f>+Q107*'Silver Conversion'!$B106</f>
        <v>0.1333944516307283</v>
      </c>
      <c r="AC107" s="28">
        <f>+R107*'Silver Conversion'!$B106</f>
        <v>0.10433114807390151</v>
      </c>
      <c r="AD107" s="28">
        <f>+S107*'Silver Conversion'!$B106</f>
        <v>0.29965664342940385</v>
      </c>
      <c r="AE107" s="28">
        <f>+T107*'Silver Conversion'!$B106</f>
        <v>0</v>
      </c>
      <c r="AF107" s="28">
        <f>+U107*'Silver Conversion'!$B106</f>
        <v>0.19571492719225095</v>
      </c>
      <c r="AG107" s="28">
        <f>+V107*'Silver Conversion'!$B106</f>
        <v>0.6212638126300826</v>
      </c>
    </row>
    <row r="108" spans="1:33" ht="15">
      <c r="A108" s="5">
        <v>1465</v>
      </c>
      <c r="B108" s="38">
        <v>100</v>
      </c>
      <c r="C108" s="38">
        <v>22.87</v>
      </c>
      <c r="D108" s="38">
        <v>18.5</v>
      </c>
      <c r="E108" s="38">
        <v>31.68</v>
      </c>
      <c r="F108" s="38">
        <v>16.87</v>
      </c>
      <c r="G108" s="38">
        <v>14.62</v>
      </c>
      <c r="H108" s="38">
        <v>33.5</v>
      </c>
      <c r="J108" s="38">
        <v>178.75</v>
      </c>
      <c r="K108" s="38">
        <v>73.5</v>
      </c>
      <c r="M108" s="28">
        <f t="shared" si="17"/>
        <v>0.21310738267905815</v>
      </c>
      <c r="N108" s="28">
        <f t="shared" si="7"/>
        <v>0.28721413590867423</v>
      </c>
      <c r="O108" s="28">
        <f t="shared" si="15"/>
        <v>0.2198089444418041</v>
      </c>
      <c r="P108" s="28">
        <f t="shared" si="8"/>
        <v>0.3978549989325229</v>
      </c>
      <c r="Q108" s="28">
        <f t="shared" si="9"/>
        <v>0.21186281035327215</v>
      </c>
      <c r="R108" s="28">
        <f t="shared" si="10"/>
        <v>0.1584222788102075</v>
      </c>
      <c r="S108" s="28">
        <f t="shared" si="11"/>
        <v>0.38728771430883596</v>
      </c>
      <c r="T108" s="28">
        <f t="shared" si="12"/>
        <v>0</v>
      </c>
      <c r="U108" s="28">
        <f t="shared" si="13"/>
        <v>0.3822139542840037</v>
      </c>
      <c r="V108" s="28">
        <f t="shared" si="14"/>
        <v>0.9474611521591674</v>
      </c>
      <c r="X108" s="28">
        <f>+M108*'Silver Conversion'!$B107</f>
        <v>0.11507798664669142</v>
      </c>
      <c r="Y108" s="28">
        <f>+N108*'Silver Conversion'!$B107</f>
        <v>0.1550956333906841</v>
      </c>
      <c r="Z108" s="28">
        <f>+O108*'Silver Conversion'!$B107</f>
        <v>0.11869682999857423</v>
      </c>
      <c r="AA108" s="28">
        <f>+P108*'Silver Conversion'!$B107</f>
        <v>0.21484169942356238</v>
      </c>
      <c r="AB108" s="28">
        <f>+Q108*'Silver Conversion'!$B107</f>
        <v>0.11440591759076697</v>
      </c>
      <c r="AC108" s="28">
        <f>+R108*'Silver Conversion'!$B107</f>
        <v>0.08554803055751206</v>
      </c>
      <c r="AD108" s="28">
        <f>+S108*'Silver Conversion'!$B107</f>
        <v>0.20913536572677144</v>
      </c>
      <c r="AE108" s="28">
        <f>+T108*'Silver Conversion'!$B107</f>
        <v>0</v>
      </c>
      <c r="AF108" s="28">
        <f>+U108*'Silver Conversion'!$B107</f>
        <v>0.206395535313362</v>
      </c>
      <c r="AG108" s="28">
        <f>+V108*'Silver Conversion'!$B107</f>
        <v>0.5116290221659504</v>
      </c>
    </row>
    <row r="109" spans="1:33" ht="15">
      <c r="A109" s="5">
        <v>1466</v>
      </c>
      <c r="B109" s="38">
        <v>112.5</v>
      </c>
      <c r="C109" s="38">
        <v>18.29</v>
      </c>
      <c r="D109" s="38">
        <v>18</v>
      </c>
      <c r="E109" s="38">
        <v>34.81</v>
      </c>
      <c r="F109" s="38">
        <v>16.87</v>
      </c>
      <c r="G109" s="38">
        <v>14.5</v>
      </c>
      <c r="H109" s="38">
        <v>31</v>
      </c>
      <c r="J109" s="38">
        <v>174.75</v>
      </c>
      <c r="K109" s="38">
        <v>109.5</v>
      </c>
      <c r="M109" s="28">
        <f t="shared" si="17"/>
        <v>0.23974580551394042</v>
      </c>
      <c r="N109" s="28">
        <f t="shared" si="7"/>
        <v>0.22969595740138396</v>
      </c>
      <c r="O109" s="28">
        <f t="shared" si="15"/>
        <v>0.21386816215959317</v>
      </c>
      <c r="P109" s="28">
        <f t="shared" si="8"/>
        <v>0.43716327376392433</v>
      </c>
      <c r="Q109" s="28">
        <f t="shared" si="9"/>
        <v>0.21186281035327215</v>
      </c>
      <c r="R109" s="28">
        <f t="shared" si="10"/>
        <v>0.15712195914829064</v>
      </c>
      <c r="S109" s="28">
        <f t="shared" si="11"/>
        <v>0.35838564607683326</v>
      </c>
      <c r="T109" s="28">
        <f t="shared" si="12"/>
        <v>0</v>
      </c>
      <c r="U109" s="28">
        <f t="shared" si="13"/>
        <v>0.3736609147475784</v>
      </c>
      <c r="V109" s="28">
        <f t="shared" si="14"/>
        <v>1.4115237572983512</v>
      </c>
      <c r="X109" s="28">
        <f>+M109*'Silver Conversion'!$B108</f>
        <v>0.11268052859155199</v>
      </c>
      <c r="Y109" s="28">
        <f>+N109*'Silver Conversion'!$B108</f>
        <v>0.10795709997865045</v>
      </c>
      <c r="Z109" s="28">
        <f>+O109*'Silver Conversion'!$B108</f>
        <v>0.10051803621500878</v>
      </c>
      <c r="AA109" s="28">
        <f>+P109*'Silver Conversion'!$B108</f>
        <v>0.2054667386690444</v>
      </c>
      <c r="AB109" s="28">
        <f>+Q109*'Silver Conversion'!$B108</f>
        <v>0.09957552086603791</v>
      </c>
      <c r="AC109" s="28">
        <f>+R109*'Silver Conversion'!$B108</f>
        <v>0.0738473207996966</v>
      </c>
      <c r="AD109" s="28">
        <f>+S109*'Silver Conversion'!$B108</f>
        <v>0.16844125365611162</v>
      </c>
      <c r="AE109" s="28">
        <f>+T109*'Silver Conversion'!$B108</f>
        <v>0</v>
      </c>
      <c r="AF109" s="28">
        <f>+U109*'Silver Conversion'!$B108</f>
        <v>0.17562062993136185</v>
      </c>
      <c r="AG109" s="28">
        <f>+V109*'Silver Conversion'!$B108</f>
        <v>0.663416165930225</v>
      </c>
    </row>
    <row r="110" spans="1:33" ht="15">
      <c r="A110" s="5">
        <v>1467</v>
      </c>
      <c r="B110" s="38">
        <v>100</v>
      </c>
      <c r="C110" s="38">
        <v>20</v>
      </c>
      <c r="D110" s="38">
        <v>19</v>
      </c>
      <c r="E110" s="38">
        <v>39.12</v>
      </c>
      <c r="F110" s="38">
        <v>19.87</v>
      </c>
      <c r="G110" s="38">
        <v>14.25</v>
      </c>
      <c r="H110" s="38">
        <v>31.5</v>
      </c>
      <c r="J110" s="38">
        <v>153</v>
      </c>
      <c r="K110" s="38">
        <v>97.5</v>
      </c>
      <c r="M110" s="28">
        <f t="shared" si="17"/>
        <v>0.21310738267905815</v>
      </c>
      <c r="N110" s="28">
        <f t="shared" si="7"/>
        <v>0.25117108518467357</v>
      </c>
      <c r="O110" s="28">
        <f t="shared" si="15"/>
        <v>0.22574972672401503</v>
      </c>
      <c r="P110" s="28">
        <f t="shared" si="8"/>
        <v>0.49129064262122146</v>
      </c>
      <c r="Q110" s="28">
        <f t="shared" si="9"/>
        <v>0.2495384731309732</v>
      </c>
      <c r="R110" s="28">
        <f t="shared" si="10"/>
        <v>0.15441295985263045</v>
      </c>
      <c r="S110" s="28">
        <f t="shared" si="11"/>
        <v>0.3641660597232338</v>
      </c>
      <c r="T110" s="28">
        <f t="shared" si="12"/>
        <v>0</v>
      </c>
      <c r="U110" s="28">
        <f t="shared" si="13"/>
        <v>0.3271537622682661</v>
      </c>
      <c r="V110" s="28">
        <f t="shared" si="14"/>
        <v>1.2568362222519567</v>
      </c>
      <c r="X110" s="28">
        <f>+M110*'Silver Conversion'!$B109</f>
        <v>0.09802939603236675</v>
      </c>
      <c r="Y110" s="28">
        <f>+N110*'Silver Conversion'!$B109</f>
        <v>0.11553869918494984</v>
      </c>
      <c r="Z110" s="28">
        <f>+O110*'Silver Conversion'!$B109</f>
        <v>0.10384487429304691</v>
      </c>
      <c r="AA110" s="28">
        <f>+P110*'Silver Conversion'!$B109</f>
        <v>0.22599369560576188</v>
      </c>
      <c r="AB110" s="28">
        <f>+Q110*'Silver Conversion'!$B109</f>
        <v>0.11478769764024767</v>
      </c>
      <c r="AC110" s="28">
        <f>+R110*'Silver Conversion'!$B109</f>
        <v>0.07102996153221001</v>
      </c>
      <c r="AD110" s="28">
        <f>+S110*'Silver Conversion'!$B109</f>
        <v>0.16751638747268754</v>
      </c>
      <c r="AE110" s="28">
        <f>+T110*'Silver Conversion'!$B109</f>
        <v>0</v>
      </c>
      <c r="AF110" s="28">
        <f>+U110*'Silver Conversion'!$B109</f>
        <v>0.1504907306434024</v>
      </c>
      <c r="AG110" s="28">
        <f>+V110*'Silver Conversion'!$B109</f>
        <v>0.5781446622359001</v>
      </c>
    </row>
    <row r="111" spans="1:33" ht="15">
      <c r="A111" s="5">
        <v>1468</v>
      </c>
      <c r="B111" s="38">
        <v>121.87</v>
      </c>
      <c r="C111" s="38">
        <v>33</v>
      </c>
      <c r="D111" s="38">
        <v>24</v>
      </c>
      <c r="E111" s="38">
        <v>40.5</v>
      </c>
      <c r="F111" s="38">
        <v>19.67</v>
      </c>
      <c r="G111" s="38">
        <v>15.17</v>
      </c>
      <c r="H111" s="38">
        <v>39.5</v>
      </c>
      <c r="J111" s="38">
        <v>186</v>
      </c>
      <c r="K111" s="38">
        <v>81</v>
      </c>
      <c r="M111" s="28">
        <f t="shared" si="17"/>
        <v>0.2597139672709682</v>
      </c>
      <c r="N111" s="28">
        <f t="shared" si="7"/>
        <v>0.41443229055471137</v>
      </c>
      <c r="O111" s="28">
        <f t="shared" si="15"/>
        <v>0.2851575495461242</v>
      </c>
      <c r="P111" s="28">
        <f t="shared" si="8"/>
        <v>0.508621447498964</v>
      </c>
      <c r="Q111" s="28">
        <f t="shared" si="9"/>
        <v>0.24702676227912646</v>
      </c>
      <c r="R111" s="28">
        <f t="shared" si="10"/>
        <v>0.16438207726065993</v>
      </c>
      <c r="S111" s="28">
        <f t="shared" si="11"/>
        <v>0.4566526780656424</v>
      </c>
      <c r="T111" s="28">
        <f t="shared" si="12"/>
        <v>0</v>
      </c>
      <c r="U111" s="28">
        <f t="shared" si="13"/>
        <v>0.39771633844377446</v>
      </c>
      <c r="V111" s="28">
        <f t="shared" si="14"/>
        <v>1.044140861563164</v>
      </c>
      <c r="X111" s="28">
        <f>+M111*'Silver Conversion'!$B110</f>
        <v>0.11946842494464537</v>
      </c>
      <c r="Y111" s="28">
        <f>+N111*'Silver Conversion'!$B110</f>
        <v>0.19063885365516725</v>
      </c>
      <c r="Z111" s="28">
        <f>+O111*'Silver Conversion'!$B110</f>
        <v>0.13117247279121713</v>
      </c>
      <c r="AA111" s="28">
        <f>+P111*'Silver Conversion'!$B110</f>
        <v>0.23396586584952345</v>
      </c>
      <c r="AB111" s="28">
        <f>+Q111*'Silver Conversion'!$B110</f>
        <v>0.11363231064839817</v>
      </c>
      <c r="AC111" s="28">
        <f>+R111*'Silver Conversion'!$B110</f>
        <v>0.07561575553990357</v>
      </c>
      <c r="AD111" s="28">
        <f>+S111*'Silver Conversion'!$B110</f>
        <v>0.21006023191019552</v>
      </c>
      <c r="AE111" s="28">
        <f>+T111*'Silver Conversion'!$B110</f>
        <v>0</v>
      </c>
      <c r="AF111" s="28">
        <f>+U111*'Silver Conversion'!$B110</f>
        <v>0.18294951568413625</v>
      </c>
      <c r="AG111" s="28">
        <f>+V111*'Silver Conversion'!$B110</f>
        <v>0.4803047963190555</v>
      </c>
    </row>
    <row r="112" spans="1:33" ht="15">
      <c r="A112" s="5">
        <v>1469</v>
      </c>
      <c r="B112" s="38">
        <v>105</v>
      </c>
      <c r="C112" s="38">
        <v>33</v>
      </c>
      <c r="D112" s="38">
        <v>22</v>
      </c>
      <c r="E112" s="38">
        <v>36</v>
      </c>
      <c r="F112" s="38">
        <v>18.5</v>
      </c>
      <c r="G112" s="38">
        <v>15.37</v>
      </c>
      <c r="H112" s="38">
        <v>37.5</v>
      </c>
      <c r="J112" s="38">
        <v>189</v>
      </c>
      <c r="K112" s="38">
        <v>84</v>
      </c>
      <c r="M112" s="28">
        <f t="shared" si="17"/>
        <v>0.22376275181301106</v>
      </c>
      <c r="N112" s="28">
        <f t="shared" si="7"/>
        <v>0.41443229055471137</v>
      </c>
      <c r="O112" s="28">
        <f t="shared" si="15"/>
        <v>0.26139442041728056</v>
      </c>
      <c r="P112" s="28">
        <f t="shared" si="8"/>
        <v>0.4521079533324124</v>
      </c>
      <c r="Q112" s="28">
        <f t="shared" si="9"/>
        <v>0.23233325379582304</v>
      </c>
      <c r="R112" s="28">
        <f t="shared" si="10"/>
        <v>0.16654927669718805</v>
      </c>
      <c r="S112" s="28">
        <f t="shared" si="11"/>
        <v>0.43353102348004025</v>
      </c>
      <c r="T112" s="28">
        <f t="shared" si="12"/>
        <v>0</v>
      </c>
      <c r="U112" s="28">
        <f t="shared" si="13"/>
        <v>0.40413111809609337</v>
      </c>
      <c r="V112" s="28">
        <f t="shared" si="14"/>
        <v>1.0828127453247627</v>
      </c>
      <c r="X112" s="28">
        <f>+M112*'Silver Conversion'!$B111</f>
        <v>0.10293086583398509</v>
      </c>
      <c r="Y112" s="28">
        <f>+N112*'Silver Conversion'!$B111</f>
        <v>0.19063885365516725</v>
      </c>
      <c r="Z112" s="28">
        <f>+O112*'Silver Conversion'!$B111</f>
        <v>0.12024143339194907</v>
      </c>
      <c r="AA112" s="28">
        <f>+P112*'Silver Conversion'!$B111</f>
        <v>0.20796965853290972</v>
      </c>
      <c r="AB112" s="28">
        <f>+Q112*'Silver Conversion'!$B111</f>
        <v>0.1068732967460786</v>
      </c>
      <c r="AC112" s="28">
        <f>+R112*'Silver Conversion'!$B111</f>
        <v>0.07661266728070651</v>
      </c>
      <c r="AD112" s="28">
        <f>+S112*'Silver Conversion'!$B111</f>
        <v>0.1994242708008185</v>
      </c>
      <c r="AE112" s="28">
        <f>+T112*'Silver Conversion'!$B111</f>
        <v>0</v>
      </c>
      <c r="AF112" s="28">
        <f>+U112*'Silver Conversion'!$B111</f>
        <v>0.18590031432420295</v>
      </c>
      <c r="AG112" s="28">
        <f>+V112*'Silver Conversion'!$B111</f>
        <v>0.49809386284939083</v>
      </c>
    </row>
    <row r="113" spans="1:33" ht="15">
      <c r="A113" s="5">
        <v>1470</v>
      </c>
      <c r="B113" s="38">
        <v>108.33</v>
      </c>
      <c r="C113" s="38">
        <v>25.5</v>
      </c>
      <c r="D113" s="38">
        <v>19</v>
      </c>
      <c r="F113" s="38">
        <v>15</v>
      </c>
      <c r="G113" s="38">
        <v>13.67</v>
      </c>
      <c r="H113" s="38">
        <v>33</v>
      </c>
      <c r="I113" s="38">
        <v>13.5</v>
      </c>
      <c r="J113" s="38">
        <v>189</v>
      </c>
      <c r="K113" s="38">
        <v>97.5</v>
      </c>
      <c r="M113" s="28">
        <f t="shared" si="17"/>
        <v>0.2308592276562237</v>
      </c>
      <c r="N113" s="28">
        <f t="shared" si="7"/>
        <v>0.3202431336104588</v>
      </c>
      <c r="O113" s="28">
        <f t="shared" si="15"/>
        <v>0.22574972672401503</v>
      </c>
      <c r="P113" s="28">
        <f t="shared" si="8"/>
        <v>0</v>
      </c>
      <c r="Q113" s="28">
        <f t="shared" si="9"/>
        <v>0.18837831388850518</v>
      </c>
      <c r="R113" s="28">
        <f t="shared" si="10"/>
        <v>0.14812808148669881</v>
      </c>
      <c r="S113" s="28">
        <f t="shared" si="11"/>
        <v>0.38150730066243543</v>
      </c>
      <c r="T113" s="28">
        <f t="shared" si="12"/>
        <v>0.135</v>
      </c>
      <c r="U113" s="28">
        <f t="shared" si="13"/>
        <v>0.40413111809609337</v>
      </c>
      <c r="V113" s="28">
        <f t="shared" si="14"/>
        <v>1.2568362222519567</v>
      </c>
      <c r="X113" s="28">
        <f>+M113*'Silver Conversion'!$B112</f>
        <v>0.1061952447218629</v>
      </c>
      <c r="Y113" s="28">
        <f>+N113*'Silver Conversion'!$B112</f>
        <v>0.14731184146081105</v>
      </c>
      <c r="Z113" s="28">
        <f>+O113*'Silver Conversion'!$B112</f>
        <v>0.10384487429304691</v>
      </c>
      <c r="AA113" s="28">
        <f>+P113*'Silver Conversion'!$B112</f>
        <v>0</v>
      </c>
      <c r="AB113" s="28">
        <f>+Q113*'Silver Conversion'!$B112</f>
        <v>0.08665402438871239</v>
      </c>
      <c r="AC113" s="28">
        <f>+R113*'Silver Conversion'!$B112</f>
        <v>0.06813891748388146</v>
      </c>
      <c r="AD113" s="28">
        <f>+S113*'Silver Conversion'!$B112</f>
        <v>0.17549335830472032</v>
      </c>
      <c r="AE113" s="28">
        <f>+T113*'Silver Conversion'!$B112</f>
        <v>0.06210000000000001</v>
      </c>
      <c r="AF113" s="28">
        <f>+U113*'Silver Conversion'!$B112</f>
        <v>0.18590031432420295</v>
      </c>
      <c r="AG113" s="28">
        <f>+V113*'Silver Conversion'!$B112</f>
        <v>0.5781446622359001</v>
      </c>
    </row>
    <row r="114" spans="1:33" ht="15">
      <c r="A114" s="5">
        <v>1471</v>
      </c>
      <c r="B114" s="38">
        <v>109.37</v>
      </c>
      <c r="C114" s="38">
        <v>20</v>
      </c>
      <c r="D114" s="38">
        <v>19.5</v>
      </c>
      <c r="F114" s="38">
        <v>18.12</v>
      </c>
      <c r="G114" s="38">
        <v>14</v>
      </c>
      <c r="H114" s="38">
        <v>37.87</v>
      </c>
      <c r="I114" s="38">
        <v>13.37</v>
      </c>
      <c r="J114" s="38">
        <v>198</v>
      </c>
      <c r="K114" s="38">
        <v>107.25</v>
      </c>
      <c r="M114" s="28">
        <f t="shared" si="17"/>
        <v>0.2330755444360859</v>
      </c>
      <c r="N114" s="28">
        <f t="shared" si="7"/>
        <v>0.25117108518467357</v>
      </c>
      <c r="O114" s="28">
        <f t="shared" si="15"/>
        <v>0.23169050900622593</v>
      </c>
      <c r="P114" s="28">
        <f t="shared" si="8"/>
        <v>0</v>
      </c>
      <c r="Q114" s="28">
        <f t="shared" si="9"/>
        <v>0.22756100317731426</v>
      </c>
      <c r="R114" s="28">
        <f t="shared" si="10"/>
        <v>0.15170396055697027</v>
      </c>
      <c r="S114" s="28">
        <f t="shared" si="11"/>
        <v>0.4378085295783766</v>
      </c>
      <c r="T114" s="28">
        <f t="shared" si="12"/>
        <v>0.13369999999999999</v>
      </c>
      <c r="U114" s="28">
        <f t="shared" si="13"/>
        <v>0.4233754570530502</v>
      </c>
      <c r="V114" s="28">
        <f t="shared" si="14"/>
        <v>1.3825198444771523</v>
      </c>
      <c r="X114" s="28">
        <f>+M114*'Silver Conversion'!$B113</f>
        <v>0.10721475044059953</v>
      </c>
      <c r="Y114" s="28">
        <f>+N114*'Silver Conversion'!$B113</f>
        <v>0.11553869918494984</v>
      </c>
      <c r="Z114" s="28">
        <f>+O114*'Silver Conversion'!$B113</f>
        <v>0.10657763414286393</v>
      </c>
      <c r="AA114" s="28">
        <f>+P114*'Silver Conversion'!$B113</f>
        <v>0</v>
      </c>
      <c r="AB114" s="28">
        <f>+Q114*'Silver Conversion'!$B113</f>
        <v>0.10467806146156457</v>
      </c>
      <c r="AC114" s="28">
        <f>+R114*'Silver Conversion'!$B113</f>
        <v>0.06978382185620632</v>
      </c>
      <c r="AD114" s="28">
        <f>+S114*'Silver Conversion'!$B113</f>
        <v>0.20139192360605326</v>
      </c>
      <c r="AE114" s="28">
        <f>+T114*'Silver Conversion'!$B113</f>
        <v>0.061501999999999994</v>
      </c>
      <c r="AF114" s="28">
        <f>+U114*'Silver Conversion'!$B113</f>
        <v>0.1947527102444031</v>
      </c>
      <c r="AG114" s="28">
        <f>+V114*'Silver Conversion'!$B113</f>
        <v>0.6359591284594901</v>
      </c>
    </row>
    <row r="115" spans="1:33" ht="15">
      <c r="A115" s="5">
        <v>1472</v>
      </c>
      <c r="B115" s="38">
        <v>93</v>
      </c>
      <c r="C115" s="38">
        <v>24.12</v>
      </c>
      <c r="D115" s="38">
        <v>19.5</v>
      </c>
      <c r="F115" s="38">
        <v>19.67</v>
      </c>
      <c r="G115" s="38">
        <v>15.75</v>
      </c>
      <c r="H115" s="38">
        <v>75</v>
      </c>
      <c r="I115" s="38">
        <v>12</v>
      </c>
      <c r="J115" s="38">
        <v>193.5</v>
      </c>
      <c r="K115" s="38">
        <v>93</v>
      </c>
      <c r="M115" s="28">
        <f t="shared" si="17"/>
        <v>0.19818986589152407</v>
      </c>
      <c r="N115" s="28">
        <f t="shared" si="7"/>
        <v>0.30291232873271634</v>
      </c>
      <c r="O115" s="28">
        <f t="shared" si="15"/>
        <v>0.23169050900622593</v>
      </c>
      <c r="P115" s="28">
        <f t="shared" si="8"/>
        <v>0</v>
      </c>
      <c r="Q115" s="28">
        <f t="shared" si="9"/>
        <v>0.24702676227912646</v>
      </c>
      <c r="R115" s="28">
        <f t="shared" si="10"/>
        <v>0.17066695562659154</v>
      </c>
      <c r="S115" s="28">
        <f t="shared" si="11"/>
        <v>0.8670620469600805</v>
      </c>
      <c r="T115" s="28">
        <f t="shared" si="12"/>
        <v>0.12</v>
      </c>
      <c r="U115" s="28">
        <f t="shared" si="13"/>
        <v>0.4137532875745718</v>
      </c>
      <c r="V115" s="28">
        <f t="shared" si="14"/>
        <v>1.1988283966095588</v>
      </c>
      <c r="X115" s="28">
        <f>+M115*'Silver Conversion'!$B114</f>
        <v>0.09116733831010107</v>
      </c>
      <c r="Y115" s="28">
        <f>+N115*'Silver Conversion'!$B114</f>
        <v>0.13933967121704952</v>
      </c>
      <c r="Z115" s="28">
        <f>+O115*'Silver Conversion'!$B114</f>
        <v>0.10657763414286393</v>
      </c>
      <c r="AA115" s="28">
        <f>+P115*'Silver Conversion'!$B114</f>
        <v>0</v>
      </c>
      <c r="AB115" s="28">
        <f>+Q115*'Silver Conversion'!$B114</f>
        <v>0.11363231064839817</v>
      </c>
      <c r="AC115" s="28">
        <f>+R115*'Silver Conversion'!$B114</f>
        <v>0.0785067995882321</v>
      </c>
      <c r="AD115" s="28">
        <f>+S115*'Silver Conversion'!$B114</f>
        <v>0.398848541601637</v>
      </c>
      <c r="AE115" s="28">
        <f>+T115*'Silver Conversion'!$B114</f>
        <v>0.0552</v>
      </c>
      <c r="AF115" s="28">
        <f>+U115*'Silver Conversion'!$B114</f>
        <v>0.19032651228430303</v>
      </c>
      <c r="AG115" s="28">
        <f>+V115*'Silver Conversion'!$B114</f>
        <v>0.551461062440397</v>
      </c>
    </row>
    <row r="116" spans="1:33" ht="15">
      <c r="A116" s="5">
        <v>1473</v>
      </c>
      <c r="B116" s="38">
        <v>100</v>
      </c>
      <c r="C116" s="38">
        <v>25.5</v>
      </c>
      <c r="D116" s="38">
        <v>22</v>
      </c>
      <c r="E116" s="38">
        <v>40.87</v>
      </c>
      <c r="F116" s="38">
        <v>21.75</v>
      </c>
      <c r="G116" s="38">
        <v>17.25</v>
      </c>
      <c r="H116" s="38">
        <v>58.87</v>
      </c>
      <c r="I116" s="38">
        <v>14.12</v>
      </c>
      <c r="J116" s="38">
        <v>219.25</v>
      </c>
      <c r="K116" s="38">
        <v>117</v>
      </c>
      <c r="M116" s="28">
        <f t="shared" si="17"/>
        <v>0.21310738267905815</v>
      </c>
      <c r="N116" s="28">
        <f t="shared" si="7"/>
        <v>0.3202431336104588</v>
      </c>
      <c r="O116" s="28">
        <f t="shared" si="15"/>
        <v>0.26139442041728056</v>
      </c>
      <c r="P116" s="28">
        <f t="shared" si="8"/>
        <v>0.5132681125748804</v>
      </c>
      <c r="Q116" s="28">
        <f t="shared" si="9"/>
        <v>0.27314855513833247</v>
      </c>
      <c r="R116" s="28">
        <f t="shared" si="10"/>
        <v>0.18692095140055265</v>
      </c>
      <c r="S116" s="28">
        <f t="shared" si="11"/>
        <v>0.6805859027271992</v>
      </c>
      <c r="T116" s="28">
        <f t="shared" si="12"/>
        <v>0.1412</v>
      </c>
      <c r="U116" s="28">
        <f t="shared" si="13"/>
        <v>0.4688134795903094</v>
      </c>
      <c r="V116" s="28">
        <f t="shared" si="14"/>
        <v>1.508203466702348</v>
      </c>
      <c r="X116" s="28">
        <f>+M116*'Silver Conversion'!$B115</f>
        <v>0.09802939603236675</v>
      </c>
      <c r="Y116" s="28">
        <f>+N116*'Silver Conversion'!$B115</f>
        <v>0.14731184146081105</v>
      </c>
      <c r="Z116" s="28">
        <f>+O116*'Silver Conversion'!$B115</f>
        <v>0.12024143339194907</v>
      </c>
      <c r="AA116" s="28">
        <f>+P116*'Silver Conversion'!$B115</f>
        <v>0.23610333178444498</v>
      </c>
      <c r="AB116" s="28">
        <f>+Q116*'Silver Conversion'!$B115</f>
        <v>0.12564833536363293</v>
      </c>
      <c r="AC116" s="28">
        <f>+R116*'Silver Conversion'!$B115</f>
        <v>0.08598363764425422</v>
      </c>
      <c r="AD116" s="28">
        <f>+S116*'Silver Conversion'!$B115</f>
        <v>0.31306951525451165</v>
      </c>
      <c r="AE116" s="28">
        <f>+T116*'Silver Conversion'!$B115</f>
        <v>0.064952</v>
      </c>
      <c r="AF116" s="28">
        <f>+U116*'Silver Conversion'!$B115</f>
        <v>0.21565420061154233</v>
      </c>
      <c r="AG116" s="28">
        <f>+V116*'Silver Conversion'!$B115</f>
        <v>0.6937735946830801</v>
      </c>
    </row>
    <row r="117" spans="1:33" ht="15">
      <c r="A117" s="5">
        <v>1474</v>
      </c>
      <c r="B117" s="38">
        <v>113.12</v>
      </c>
      <c r="C117" s="38">
        <v>33</v>
      </c>
      <c r="D117" s="38">
        <v>22.5</v>
      </c>
      <c r="E117" s="38">
        <v>54.53</v>
      </c>
      <c r="F117" s="38">
        <v>20.62</v>
      </c>
      <c r="G117" s="38">
        <v>16.33</v>
      </c>
      <c r="H117" s="38">
        <v>43.5</v>
      </c>
      <c r="I117" s="38">
        <v>13.5</v>
      </c>
      <c r="J117" s="38">
        <v>187.5</v>
      </c>
      <c r="K117" s="38">
        <v>96.75</v>
      </c>
      <c r="M117" s="28">
        <f t="shared" si="17"/>
        <v>0.24106707128655058</v>
      </c>
      <c r="N117" s="28">
        <f t="shared" si="7"/>
        <v>0.41443229055471137</v>
      </c>
      <c r="O117" s="28">
        <f t="shared" si="15"/>
        <v>0.26733520269949146</v>
      </c>
      <c r="P117" s="28">
        <f t="shared" si="8"/>
        <v>0.6848179637560124</v>
      </c>
      <c r="Q117" s="28">
        <f t="shared" si="9"/>
        <v>0.2589573888253984</v>
      </c>
      <c r="R117" s="28">
        <f t="shared" si="10"/>
        <v>0.17695183399252315</v>
      </c>
      <c r="S117" s="28">
        <f t="shared" si="11"/>
        <v>0.5028959872368467</v>
      </c>
      <c r="T117" s="28">
        <f t="shared" si="12"/>
        <v>0.135</v>
      </c>
      <c r="U117" s="28">
        <f t="shared" si="13"/>
        <v>0.4009237282699339</v>
      </c>
      <c r="V117" s="28">
        <f t="shared" si="14"/>
        <v>1.247168251311557</v>
      </c>
      <c r="X117" s="28">
        <f>+M117*'Silver Conversion'!$B116</f>
        <v>0.09883749922748573</v>
      </c>
      <c r="Y117" s="28">
        <f>+N117*'Silver Conversion'!$B116</f>
        <v>0.16991723912743165</v>
      </c>
      <c r="Z117" s="28">
        <f>+O117*'Silver Conversion'!$B116</f>
        <v>0.1096074331067915</v>
      </c>
      <c r="AA117" s="28">
        <f>+P117*'Silver Conversion'!$B116</f>
        <v>0.2807753651399651</v>
      </c>
      <c r="AB117" s="28">
        <f>+Q117*'Silver Conversion'!$B116</f>
        <v>0.10617252941841335</v>
      </c>
      <c r="AC117" s="28">
        <f>+R117*'Silver Conversion'!$B116</f>
        <v>0.07255025193693448</v>
      </c>
      <c r="AD117" s="28">
        <f>+S117*'Silver Conversion'!$B116</f>
        <v>0.20618735476710714</v>
      </c>
      <c r="AE117" s="28">
        <f>+T117*'Silver Conversion'!$B116</f>
        <v>0.05535</v>
      </c>
      <c r="AF117" s="28">
        <f>+U117*'Silver Conversion'!$B116</f>
        <v>0.16437872859067287</v>
      </c>
      <c r="AG117" s="28">
        <f>+V117*'Silver Conversion'!$B116</f>
        <v>0.5113389830377383</v>
      </c>
    </row>
    <row r="118" spans="1:33" ht="15">
      <c r="A118" s="5">
        <v>1475</v>
      </c>
      <c r="C118" s="38">
        <v>25.5</v>
      </c>
      <c r="D118" s="38">
        <v>19</v>
      </c>
      <c r="E118" s="38">
        <v>39.37</v>
      </c>
      <c r="F118" s="38">
        <v>18.17</v>
      </c>
      <c r="G118" s="38">
        <v>15.75</v>
      </c>
      <c r="H118" s="38">
        <v>42.75</v>
      </c>
      <c r="I118" s="38">
        <v>13.87</v>
      </c>
      <c r="J118" s="38">
        <v>210.37</v>
      </c>
      <c r="K118" s="38">
        <v>83.25</v>
      </c>
      <c r="N118" s="28">
        <f t="shared" si="7"/>
        <v>0.3202431336104588</v>
      </c>
      <c r="O118" s="28">
        <f t="shared" si="15"/>
        <v>0.22574972672401503</v>
      </c>
      <c r="P118" s="28">
        <f t="shared" si="8"/>
        <v>0.4944302811860299</v>
      </c>
      <c r="Q118" s="28">
        <f t="shared" si="9"/>
        <v>0.22818893089027595</v>
      </c>
      <c r="R118" s="28">
        <f t="shared" si="10"/>
        <v>0.17066695562659154</v>
      </c>
      <c r="S118" s="28">
        <f t="shared" si="11"/>
        <v>0.4942253667672459</v>
      </c>
      <c r="T118" s="28">
        <f t="shared" si="12"/>
        <v>0.1387</v>
      </c>
      <c r="U118" s="28">
        <f t="shared" si="13"/>
        <v>0.44982573181944535</v>
      </c>
      <c r="V118" s="28">
        <f t="shared" si="14"/>
        <v>1.073144774384363</v>
      </c>
      <c r="X118" s="28">
        <f>+M118*'Silver Conversion'!$B117</f>
        <v>0</v>
      </c>
      <c r="Y118" s="28">
        <f>+N118*'Silver Conversion'!$B117</f>
        <v>0.12969846911223581</v>
      </c>
      <c r="Z118" s="28">
        <f>+O118*'Silver Conversion'!$B117</f>
        <v>0.09142863932322609</v>
      </c>
      <c r="AA118" s="28">
        <f>+P118*'Silver Conversion'!$B117</f>
        <v>0.2002442638803421</v>
      </c>
      <c r="AB118" s="28">
        <f>+Q118*'Silver Conversion'!$B117</f>
        <v>0.09241651701056176</v>
      </c>
      <c r="AC118" s="28">
        <f>+R118*'Silver Conversion'!$B117</f>
        <v>0.06912011702876958</v>
      </c>
      <c r="AD118" s="28">
        <f>+S118*'Silver Conversion'!$B117</f>
        <v>0.2001612735407346</v>
      </c>
      <c r="AE118" s="28">
        <f>+T118*'Silver Conversion'!$B117</f>
        <v>0.0561735</v>
      </c>
      <c r="AF118" s="28">
        <f>+U118*'Silver Conversion'!$B117</f>
        <v>0.18217942138687537</v>
      </c>
      <c r="AG118" s="28">
        <f>+V118*'Silver Conversion'!$B117</f>
        <v>0.434623633625667</v>
      </c>
    </row>
    <row r="119" spans="1:33" ht="15">
      <c r="A119" s="5">
        <v>1476</v>
      </c>
      <c r="C119" s="38">
        <v>21.92</v>
      </c>
      <c r="D119" s="38">
        <v>20.5</v>
      </c>
      <c r="E119" s="38">
        <v>33.44</v>
      </c>
      <c r="F119" s="38">
        <v>16.17</v>
      </c>
      <c r="G119" s="38">
        <v>16.12</v>
      </c>
      <c r="H119" s="38">
        <v>48</v>
      </c>
      <c r="I119" s="38">
        <v>13.75</v>
      </c>
      <c r="J119" s="38">
        <v>229.5</v>
      </c>
      <c r="K119" s="38">
        <v>109.5</v>
      </c>
      <c r="N119" s="28">
        <f t="shared" si="7"/>
        <v>0.27528350936240226</v>
      </c>
      <c r="O119" s="28">
        <f t="shared" si="15"/>
        <v>0.24357207357064778</v>
      </c>
      <c r="P119" s="28">
        <f t="shared" si="8"/>
        <v>0.41995805442877415</v>
      </c>
      <c r="Q119" s="28">
        <f t="shared" si="9"/>
        <v>0.2030718223718086</v>
      </c>
      <c r="R119" s="28">
        <f t="shared" si="10"/>
        <v>0.17467627458416862</v>
      </c>
      <c r="S119" s="28">
        <f t="shared" si="11"/>
        <v>0.5549197100544515</v>
      </c>
      <c r="T119" s="28">
        <f t="shared" si="12"/>
        <v>0.1375</v>
      </c>
      <c r="U119" s="28">
        <f t="shared" si="13"/>
        <v>0.49073064340239914</v>
      </c>
      <c r="V119" s="28">
        <f t="shared" si="14"/>
        <v>1.4115237572983512</v>
      </c>
      <c r="X119" s="28">
        <f>+M119*'Silver Conversion'!$B118</f>
        <v>0</v>
      </c>
      <c r="Y119" s="28">
        <f>+N119*'Silver Conversion'!$B118</f>
        <v>0.11148982129177293</v>
      </c>
      <c r="Z119" s="28">
        <f>+O119*'Silver Conversion'!$B118</f>
        <v>0.09864668979611235</v>
      </c>
      <c r="AA119" s="28">
        <f>+P119*'Silver Conversion'!$B118</f>
        <v>0.17008301204365353</v>
      </c>
      <c r="AB119" s="28">
        <f>+Q119*'Silver Conversion'!$B118</f>
        <v>0.08224408806058249</v>
      </c>
      <c r="AC119" s="28">
        <f>+R119*'Silver Conversion'!$B118</f>
        <v>0.07074389120658829</v>
      </c>
      <c r="AD119" s="28">
        <f>+S119*'Silver Conversion'!$B118</f>
        <v>0.22474248257205287</v>
      </c>
      <c r="AE119" s="28">
        <f>+T119*'Silver Conversion'!$B118</f>
        <v>0.05568750000000001</v>
      </c>
      <c r="AF119" s="28">
        <f>+U119*'Silver Conversion'!$B118</f>
        <v>0.19874591057797167</v>
      </c>
      <c r="AG119" s="28">
        <f>+V119*'Silver Conversion'!$B118</f>
        <v>0.5716671217058323</v>
      </c>
    </row>
    <row r="120" spans="1:33" ht="15">
      <c r="A120" s="5">
        <v>1477</v>
      </c>
      <c r="C120" s="38">
        <v>27.42</v>
      </c>
      <c r="D120" s="38">
        <v>26</v>
      </c>
      <c r="E120" s="38">
        <v>50.78</v>
      </c>
      <c r="F120" s="38">
        <v>21</v>
      </c>
      <c r="G120" s="38">
        <v>19.87</v>
      </c>
      <c r="H120" s="38">
        <v>54</v>
      </c>
      <c r="I120" s="38">
        <v>13.5</v>
      </c>
      <c r="J120" s="38">
        <v>300</v>
      </c>
      <c r="K120" s="38">
        <v>106.5</v>
      </c>
      <c r="N120" s="28">
        <f t="shared" si="7"/>
        <v>0.34435555778818744</v>
      </c>
      <c r="O120" s="28">
        <f t="shared" si="15"/>
        <v>0.3089206786749679</v>
      </c>
      <c r="P120" s="28">
        <f t="shared" si="8"/>
        <v>0.6377233852838862</v>
      </c>
      <c r="Q120" s="28">
        <f t="shared" si="9"/>
        <v>0.26372963944390726</v>
      </c>
      <c r="R120" s="28">
        <f t="shared" si="10"/>
        <v>0.21531126401907139</v>
      </c>
      <c r="S120" s="28">
        <f t="shared" si="11"/>
        <v>0.624284673811258</v>
      </c>
      <c r="T120" s="28">
        <f t="shared" si="12"/>
        <v>0.135</v>
      </c>
      <c r="U120" s="28">
        <f t="shared" si="13"/>
        <v>0.6414779652318943</v>
      </c>
      <c r="V120" s="28">
        <f t="shared" si="14"/>
        <v>1.3728518735367528</v>
      </c>
      <c r="X120" s="28">
        <f>+M120*'Silver Conversion'!$B119</f>
        <v>0</v>
      </c>
      <c r="Y120" s="28">
        <f>+N120*'Silver Conversion'!$B119</f>
        <v>0.12396800080374748</v>
      </c>
      <c r="Z120" s="28">
        <f>+O120*'Silver Conversion'!$B119</f>
        <v>0.11121144432298845</v>
      </c>
      <c r="AA120" s="28">
        <f>+P120*'Silver Conversion'!$B119</f>
        <v>0.229580418702199</v>
      </c>
      <c r="AB120" s="28">
        <f>+Q120*'Silver Conversion'!$B119</f>
        <v>0.09494267019980661</v>
      </c>
      <c r="AC120" s="28">
        <f>+R120*'Silver Conversion'!$B119</f>
        <v>0.0775120550468657</v>
      </c>
      <c r="AD120" s="28">
        <f>+S120*'Silver Conversion'!$B119</f>
        <v>0.22474248257205287</v>
      </c>
      <c r="AE120" s="28">
        <f>+T120*'Silver Conversion'!$B119</f>
        <v>0.048600000000000004</v>
      </c>
      <c r="AF120" s="28">
        <f>+U120*'Silver Conversion'!$B119</f>
        <v>0.23093206748348194</v>
      </c>
      <c r="AG120" s="28">
        <f>+V120*'Silver Conversion'!$B119</f>
        <v>0.494226674473231</v>
      </c>
    </row>
    <row r="121" spans="1:33" ht="15">
      <c r="A121" s="5">
        <v>1478</v>
      </c>
      <c r="C121" s="38">
        <v>40.25</v>
      </c>
      <c r="D121" s="38">
        <v>33</v>
      </c>
      <c r="E121" s="38">
        <v>59.68</v>
      </c>
      <c r="F121" s="38">
        <v>28.25</v>
      </c>
      <c r="G121" s="38">
        <v>25</v>
      </c>
      <c r="H121" s="38">
        <v>49.5</v>
      </c>
      <c r="I121" s="38">
        <v>19.25</v>
      </c>
      <c r="K121" s="38">
        <v>177</v>
      </c>
      <c r="N121" s="28">
        <f t="shared" si="7"/>
        <v>0.5054818089341555</v>
      </c>
      <c r="O121" s="28">
        <f t="shared" si="15"/>
        <v>0.39209163062592084</v>
      </c>
      <c r="P121" s="28">
        <f t="shared" si="8"/>
        <v>0.7494945181910659</v>
      </c>
      <c r="Q121" s="28">
        <f t="shared" si="9"/>
        <v>0.3547791578233514</v>
      </c>
      <c r="R121" s="28">
        <f t="shared" si="10"/>
        <v>0.2708999295660183</v>
      </c>
      <c r="S121" s="28">
        <f t="shared" si="11"/>
        <v>0.5722609509936532</v>
      </c>
      <c r="T121" s="28">
        <f t="shared" si="12"/>
        <v>0.1925</v>
      </c>
      <c r="U121" s="28">
        <f t="shared" si="13"/>
        <v>0</v>
      </c>
      <c r="V121" s="28">
        <f t="shared" si="14"/>
        <v>2.281641141934321</v>
      </c>
      <c r="X121" s="28">
        <f>+M121*'Silver Conversion'!$B120</f>
        <v>0</v>
      </c>
      <c r="Y121" s="28">
        <f>+N121*'Silver Conversion'!$B120</f>
        <v>0.181973451216296</v>
      </c>
      <c r="Z121" s="28">
        <f>+O121*'Silver Conversion'!$B120</f>
        <v>0.1411529870253315</v>
      </c>
      <c r="AA121" s="28">
        <f>+P121*'Silver Conversion'!$B120</f>
        <v>0.26981802654878373</v>
      </c>
      <c r="AB121" s="28">
        <f>+Q121*'Silver Conversion'!$B120</f>
        <v>0.1277204968164065</v>
      </c>
      <c r="AC121" s="28">
        <f>+R121*'Silver Conversion'!$B120</f>
        <v>0.0975239746437666</v>
      </c>
      <c r="AD121" s="28">
        <f>+S121*'Silver Conversion'!$B120</f>
        <v>0.2060139423577151</v>
      </c>
      <c r="AE121" s="28">
        <f>+T121*'Silver Conversion'!$B120</f>
        <v>0.0693</v>
      </c>
      <c r="AF121" s="28">
        <f>+U121*'Silver Conversion'!$B120</f>
        <v>0</v>
      </c>
      <c r="AG121" s="28">
        <f>+V121*'Silver Conversion'!$B120</f>
        <v>0.8213908110963556</v>
      </c>
    </row>
    <row r="122" spans="1:33" ht="15">
      <c r="A122" s="5">
        <v>1479</v>
      </c>
      <c r="C122" s="38">
        <v>43.87</v>
      </c>
      <c r="D122" s="38">
        <v>40</v>
      </c>
      <c r="E122" s="38">
        <v>56</v>
      </c>
      <c r="F122" s="38">
        <v>33</v>
      </c>
      <c r="G122" s="38">
        <v>18.37</v>
      </c>
      <c r="H122" s="38">
        <v>42</v>
      </c>
      <c r="I122" s="38">
        <v>19.5</v>
      </c>
      <c r="J122" s="38">
        <v>232.5</v>
      </c>
      <c r="K122" s="38">
        <v>99.75</v>
      </c>
      <c r="N122" s="28">
        <f t="shared" si="7"/>
        <v>0.5509437753525814</v>
      </c>
      <c r="O122" s="28">
        <f t="shared" si="15"/>
        <v>0.4752625825768737</v>
      </c>
      <c r="P122" s="28">
        <f t="shared" si="8"/>
        <v>0.703279038517086</v>
      </c>
      <c r="Q122" s="28">
        <f t="shared" si="9"/>
        <v>0.41443229055471137</v>
      </c>
      <c r="R122" s="28">
        <f t="shared" si="10"/>
        <v>0.19905726824511027</v>
      </c>
      <c r="S122" s="28">
        <f t="shared" si="11"/>
        <v>0.4855547462976451</v>
      </c>
      <c r="T122" s="28">
        <f t="shared" si="12"/>
        <v>0.195</v>
      </c>
      <c r="U122" s="28">
        <f t="shared" si="13"/>
        <v>0.49714542305471804</v>
      </c>
      <c r="V122" s="28">
        <f t="shared" si="14"/>
        <v>1.2858401350731556</v>
      </c>
      <c r="X122" s="28">
        <f>+M122*'Silver Conversion'!$B121</f>
        <v>0</v>
      </c>
      <c r="Y122" s="28">
        <f>+N122*'Silver Conversion'!$B121</f>
        <v>0.1983397591269293</v>
      </c>
      <c r="Z122" s="28">
        <f>+O122*'Silver Conversion'!$B121</f>
        <v>0.17109452972767453</v>
      </c>
      <c r="AA122" s="28">
        <f>+P122*'Silver Conversion'!$B121</f>
        <v>0.25318045386615096</v>
      </c>
      <c r="AB122" s="28">
        <f>+Q122*'Silver Conversion'!$B121</f>
        <v>0.1491956245996961</v>
      </c>
      <c r="AC122" s="28">
        <f>+R122*'Silver Conversion'!$B121</f>
        <v>0.0716606165682397</v>
      </c>
      <c r="AD122" s="28">
        <f>+S122*'Silver Conversion'!$B121</f>
        <v>0.17479970866715222</v>
      </c>
      <c r="AE122" s="28">
        <f>+T122*'Silver Conversion'!$B121</f>
        <v>0.0702</v>
      </c>
      <c r="AF122" s="28">
        <f>+U122*'Silver Conversion'!$B121</f>
        <v>0.1789723522996985</v>
      </c>
      <c r="AG122" s="28">
        <f>+V122*'Silver Conversion'!$B121</f>
        <v>0.462902448626336</v>
      </c>
    </row>
    <row r="123" spans="1:33" ht="15">
      <c r="A123" s="5">
        <v>1480</v>
      </c>
      <c r="C123" s="38">
        <v>42.5</v>
      </c>
      <c r="D123" s="38">
        <v>44</v>
      </c>
      <c r="E123" s="38">
        <v>66.33</v>
      </c>
      <c r="F123" s="38">
        <v>31.5</v>
      </c>
      <c r="G123" s="38">
        <v>22.5</v>
      </c>
      <c r="H123" s="38">
        <v>65.25</v>
      </c>
      <c r="I123" s="38">
        <v>18.5</v>
      </c>
      <c r="J123" s="38">
        <v>327</v>
      </c>
      <c r="K123" s="38">
        <v>132</v>
      </c>
      <c r="N123" s="28">
        <f t="shared" si="7"/>
        <v>0.5337385560174313</v>
      </c>
      <c r="O123" s="28">
        <f t="shared" si="15"/>
        <v>0.5227888408345611</v>
      </c>
      <c r="P123" s="28">
        <f t="shared" si="8"/>
        <v>0.8330089040149699</v>
      </c>
      <c r="Q123" s="28">
        <f t="shared" si="9"/>
        <v>0.39559445916586083</v>
      </c>
      <c r="R123" s="28">
        <f t="shared" si="10"/>
        <v>0.2438099366094165</v>
      </c>
      <c r="S123" s="28">
        <f t="shared" si="11"/>
        <v>0.75434398085527</v>
      </c>
      <c r="T123" s="28">
        <f t="shared" si="12"/>
        <v>0.185</v>
      </c>
      <c r="U123" s="28">
        <f t="shared" si="13"/>
        <v>0.6992109821027648</v>
      </c>
      <c r="V123" s="28">
        <f t="shared" si="14"/>
        <v>1.7015628855103413</v>
      </c>
      <c r="X123" s="28">
        <f>+M123*'Silver Conversion'!$B122</f>
        <v>0</v>
      </c>
      <c r="Y123" s="28">
        <f>+N123*'Silver Conversion'!$B122</f>
        <v>0.18680849460610094</v>
      </c>
      <c r="Z123" s="28">
        <f>+O123*'Silver Conversion'!$B122</f>
        <v>0.18297609429209638</v>
      </c>
      <c r="AA123" s="28">
        <f>+P123*'Silver Conversion'!$B122</f>
        <v>0.29155311640523945</v>
      </c>
      <c r="AB123" s="28">
        <f>+Q123*'Silver Conversion'!$B122</f>
        <v>0.13845806070805128</v>
      </c>
      <c r="AC123" s="28">
        <f>+R123*'Silver Conversion'!$B122</f>
        <v>0.08533347781329577</v>
      </c>
      <c r="AD123" s="28">
        <f>+S123*'Silver Conversion'!$B122</f>
        <v>0.26402039329934446</v>
      </c>
      <c r="AE123" s="28">
        <f>+T123*'Silver Conversion'!$B122</f>
        <v>0.06475</v>
      </c>
      <c r="AF123" s="28">
        <f>+U123*'Silver Conversion'!$B122</f>
        <v>0.24472384373596764</v>
      </c>
      <c r="AG123" s="28">
        <f>+V123*'Silver Conversion'!$B122</f>
        <v>0.5955470099286194</v>
      </c>
    </row>
    <row r="124" spans="1:33" ht="15">
      <c r="A124" s="5">
        <v>1481</v>
      </c>
      <c r="C124" s="38">
        <v>87.75</v>
      </c>
      <c r="D124" s="38">
        <v>80.5</v>
      </c>
      <c r="E124" s="38">
        <v>111.6</v>
      </c>
      <c r="F124" s="38">
        <v>56.25</v>
      </c>
      <c r="G124" s="38">
        <v>37</v>
      </c>
      <c r="H124" s="38">
        <v>119.25</v>
      </c>
      <c r="I124" s="38">
        <v>18.5</v>
      </c>
      <c r="J124" s="38">
        <v>366</v>
      </c>
      <c r="K124" s="38">
        <v>212.25</v>
      </c>
      <c r="N124" s="28">
        <f t="shared" si="7"/>
        <v>1.1020131362477552</v>
      </c>
      <c r="O124" s="28">
        <f t="shared" si="15"/>
        <v>0.9564659474359584</v>
      </c>
      <c r="P124" s="28">
        <f t="shared" si="8"/>
        <v>1.4015346553304784</v>
      </c>
      <c r="Q124" s="28">
        <f t="shared" si="9"/>
        <v>0.7064186770818943</v>
      </c>
      <c r="R124" s="28">
        <f t="shared" si="10"/>
        <v>0.4009318957577071</v>
      </c>
      <c r="S124" s="28">
        <f t="shared" si="11"/>
        <v>1.378628654666528</v>
      </c>
      <c r="T124" s="28">
        <f t="shared" si="12"/>
        <v>0.185</v>
      </c>
      <c r="U124" s="28">
        <f t="shared" si="13"/>
        <v>0.782603117582911</v>
      </c>
      <c r="V124" s="28">
        <f t="shared" si="14"/>
        <v>2.7360357761331056</v>
      </c>
      <c r="X124" s="28">
        <f>+M124*'Silver Conversion'!$B123</f>
        <v>0</v>
      </c>
      <c r="Y124" s="28">
        <f>+N124*'Silver Conversion'!$B123</f>
        <v>0.3857045976867143</v>
      </c>
      <c r="Z124" s="28">
        <f>+O124*'Silver Conversion'!$B123</f>
        <v>0.3347630816025854</v>
      </c>
      <c r="AA124" s="28">
        <f>+P124*'Silver Conversion'!$B123</f>
        <v>0.4905371293656674</v>
      </c>
      <c r="AB124" s="28">
        <f>+Q124*'Silver Conversion'!$B123</f>
        <v>0.247246536978663</v>
      </c>
      <c r="AC124" s="28">
        <f>+R124*'Silver Conversion'!$B123</f>
        <v>0.14032616351519747</v>
      </c>
      <c r="AD124" s="28">
        <f>+S124*'Silver Conversion'!$B123</f>
        <v>0.4825200291332848</v>
      </c>
      <c r="AE124" s="28">
        <f>+T124*'Silver Conversion'!$B123</f>
        <v>0.06475</v>
      </c>
      <c r="AF124" s="28">
        <f>+U124*'Silver Conversion'!$B123</f>
        <v>0.27391109115401885</v>
      </c>
      <c r="AG124" s="28">
        <f>+V124*'Silver Conversion'!$B123</f>
        <v>0.9576125216465868</v>
      </c>
    </row>
    <row r="125" spans="1:33" ht="15">
      <c r="A125" s="5">
        <v>1482</v>
      </c>
      <c r="C125" s="38">
        <v>98.75</v>
      </c>
      <c r="D125" s="38">
        <v>70</v>
      </c>
      <c r="E125" s="38">
        <v>129.11</v>
      </c>
      <c r="F125" s="38">
        <v>59</v>
      </c>
      <c r="G125" s="38">
        <v>36</v>
      </c>
      <c r="H125" s="38">
        <v>102</v>
      </c>
      <c r="I125" s="38">
        <v>22.25</v>
      </c>
      <c r="J125" s="38">
        <v>373.5</v>
      </c>
      <c r="K125" s="38">
        <v>191.25</v>
      </c>
      <c r="N125" s="28">
        <f t="shared" si="7"/>
        <v>1.2401572330993256</v>
      </c>
      <c r="O125" s="28">
        <f t="shared" si="15"/>
        <v>0.831709519509529</v>
      </c>
      <c r="P125" s="28">
        <f t="shared" si="8"/>
        <v>1.6214349404096604</v>
      </c>
      <c r="Q125" s="28">
        <f t="shared" si="9"/>
        <v>0.740954701294787</v>
      </c>
      <c r="R125" s="28">
        <f t="shared" si="10"/>
        <v>0.3900958985750664</v>
      </c>
      <c r="S125" s="28">
        <f t="shared" si="11"/>
        <v>1.1792043838657096</v>
      </c>
      <c r="T125" s="28">
        <f t="shared" si="12"/>
        <v>0.2225</v>
      </c>
      <c r="U125" s="28">
        <f t="shared" si="13"/>
        <v>0.7986400667137084</v>
      </c>
      <c r="V125" s="28">
        <f t="shared" si="14"/>
        <v>2.465332589801915</v>
      </c>
      <c r="X125" s="28">
        <f>+M125*'Silver Conversion'!$B124</f>
        <v>0</v>
      </c>
      <c r="Y125" s="28">
        <f>+N125*'Silver Conversion'!$B124</f>
        <v>0.4092518869227775</v>
      </c>
      <c r="Z125" s="28">
        <f>+O125*'Silver Conversion'!$B124</f>
        <v>0.27446414143814457</v>
      </c>
      <c r="AA125" s="28">
        <f>+P125*'Silver Conversion'!$B124</f>
        <v>0.535073530335188</v>
      </c>
      <c r="AB125" s="28">
        <f>+Q125*'Silver Conversion'!$B124</f>
        <v>0.24451505142727972</v>
      </c>
      <c r="AC125" s="28">
        <f>+R125*'Silver Conversion'!$B124</f>
        <v>0.1287316465297719</v>
      </c>
      <c r="AD125" s="28">
        <f>+S125*'Silver Conversion'!$B124</f>
        <v>0.3891374466756842</v>
      </c>
      <c r="AE125" s="28">
        <f>+T125*'Silver Conversion'!$B124</f>
        <v>0.073425</v>
      </c>
      <c r="AF125" s="28">
        <f>+U125*'Silver Conversion'!$B124</f>
        <v>0.2635512220155238</v>
      </c>
      <c r="AG125" s="28">
        <f>+V125*'Silver Conversion'!$B124</f>
        <v>0.8135597546346319</v>
      </c>
    </row>
    <row r="126" spans="1:33" ht="15">
      <c r="A126" s="5">
        <v>1483</v>
      </c>
      <c r="C126" s="38">
        <v>33</v>
      </c>
      <c r="D126" s="38">
        <v>27</v>
      </c>
      <c r="E126" s="38">
        <v>60.4</v>
      </c>
      <c r="F126" s="38">
        <v>22.5</v>
      </c>
      <c r="G126" s="38">
        <v>33.75</v>
      </c>
      <c r="H126" s="38">
        <v>56.25</v>
      </c>
      <c r="I126" s="38">
        <v>21.75</v>
      </c>
      <c r="J126" s="38">
        <v>315</v>
      </c>
      <c r="K126" s="38">
        <v>154.5</v>
      </c>
      <c r="N126" s="28">
        <f t="shared" si="7"/>
        <v>0.41443229055471137</v>
      </c>
      <c r="O126" s="28">
        <f t="shared" si="15"/>
        <v>0.3208022432393898</v>
      </c>
      <c r="P126" s="28">
        <f t="shared" si="8"/>
        <v>0.7585366772577141</v>
      </c>
      <c r="Q126" s="28">
        <f t="shared" si="9"/>
        <v>0.28256747083275774</v>
      </c>
      <c r="R126" s="28">
        <f t="shared" si="10"/>
        <v>0.3657149049141247</v>
      </c>
      <c r="S126" s="28">
        <f t="shared" si="11"/>
        <v>0.6502965352200604</v>
      </c>
      <c r="T126" s="28">
        <f t="shared" si="12"/>
        <v>0.2175</v>
      </c>
      <c r="U126" s="28">
        <f t="shared" si="13"/>
        <v>0.673551863493489</v>
      </c>
      <c r="V126" s="28">
        <f t="shared" si="14"/>
        <v>1.9916020137223314</v>
      </c>
      <c r="X126" s="28">
        <f>+M126*'Silver Conversion'!$B125</f>
        <v>0</v>
      </c>
      <c r="Y126" s="28">
        <f>+N126*'Silver Conversion'!$B125</f>
        <v>0.13676265588305475</v>
      </c>
      <c r="Z126" s="28">
        <f>+O126*'Silver Conversion'!$B125</f>
        <v>0.10586474026899863</v>
      </c>
      <c r="AA126" s="28">
        <f>+P126*'Silver Conversion'!$B125</f>
        <v>0.25031710349504566</v>
      </c>
      <c r="AB126" s="28">
        <f>+Q126*'Silver Conversion'!$B125</f>
        <v>0.09324726537481005</v>
      </c>
      <c r="AC126" s="28">
        <f>+R126*'Silver Conversion'!$B125</f>
        <v>0.12068591862166117</v>
      </c>
      <c r="AD126" s="28">
        <f>+S126*'Silver Conversion'!$B125</f>
        <v>0.21459785662261993</v>
      </c>
      <c r="AE126" s="28">
        <f>+T126*'Silver Conversion'!$B125</f>
        <v>0.071775</v>
      </c>
      <c r="AF126" s="28">
        <f>+U126*'Silver Conversion'!$B125</f>
        <v>0.22227211495285137</v>
      </c>
      <c r="AG126" s="28">
        <f>+V126*'Silver Conversion'!$B125</f>
        <v>0.6572286645283694</v>
      </c>
    </row>
    <row r="127" spans="1:33" ht="15">
      <c r="A127" s="5">
        <v>1484</v>
      </c>
      <c r="C127" s="38">
        <v>25.5</v>
      </c>
      <c r="D127" s="38">
        <v>25</v>
      </c>
      <c r="E127" s="38">
        <v>50.21</v>
      </c>
      <c r="F127" s="38">
        <v>22</v>
      </c>
      <c r="G127" s="38">
        <v>18</v>
      </c>
      <c r="H127" s="38">
        <v>40.5</v>
      </c>
      <c r="I127" s="38">
        <v>17.25</v>
      </c>
      <c r="J127" s="38">
        <v>318</v>
      </c>
      <c r="K127" s="38">
        <v>186.75</v>
      </c>
      <c r="N127" s="28">
        <f t="shared" si="7"/>
        <v>0.3202431336104588</v>
      </c>
      <c r="O127" s="28">
        <f t="shared" si="15"/>
        <v>0.29703911411054607</v>
      </c>
      <c r="P127" s="28">
        <f t="shared" si="8"/>
        <v>0.6305650093561229</v>
      </c>
      <c r="Q127" s="28">
        <f t="shared" si="9"/>
        <v>0.2762881937031409</v>
      </c>
      <c r="R127" s="28">
        <f t="shared" si="10"/>
        <v>0.1950479492875332</v>
      </c>
      <c r="S127" s="28">
        <f t="shared" si="11"/>
        <v>0.46821350535844347</v>
      </c>
      <c r="T127" s="28">
        <f t="shared" si="12"/>
        <v>0.1725</v>
      </c>
      <c r="U127" s="28">
        <f t="shared" si="13"/>
        <v>0.6799666431458079</v>
      </c>
      <c r="V127" s="28">
        <f t="shared" si="14"/>
        <v>2.407324764159517</v>
      </c>
      <c r="X127" s="28">
        <f>+M127*'Silver Conversion'!$B126</f>
        <v>0</v>
      </c>
      <c r="Y127" s="28">
        <f>+N127*'Silver Conversion'!$B126</f>
        <v>0.09927537141924223</v>
      </c>
      <c r="Z127" s="28">
        <f>+O127*'Silver Conversion'!$B126</f>
        <v>0.09208212537426928</v>
      </c>
      <c r="AA127" s="28">
        <f>+P127*'Silver Conversion'!$B126</f>
        <v>0.1954751529003981</v>
      </c>
      <c r="AB127" s="28">
        <f>+Q127*'Silver Conversion'!$B126</f>
        <v>0.08564934004797367</v>
      </c>
      <c r="AC127" s="28">
        <f>+R127*'Silver Conversion'!$B126</f>
        <v>0.06046486427913529</v>
      </c>
      <c r="AD127" s="28">
        <f>+S127*'Silver Conversion'!$B126</f>
        <v>0.14514618666111748</v>
      </c>
      <c r="AE127" s="28">
        <f>+T127*'Silver Conversion'!$B126</f>
        <v>0.053474999999999995</v>
      </c>
      <c r="AF127" s="28">
        <f>+U127*'Silver Conversion'!$B126</f>
        <v>0.21078965937520044</v>
      </c>
      <c r="AG127" s="28">
        <f>+V127*'Silver Conversion'!$B126</f>
        <v>0.7462706768894503</v>
      </c>
    </row>
    <row r="128" spans="1:33" ht="15">
      <c r="A128" s="5">
        <v>1485</v>
      </c>
      <c r="C128" s="38">
        <v>36.54</v>
      </c>
      <c r="D128" s="38">
        <v>40.5</v>
      </c>
      <c r="E128" s="38">
        <v>62.64</v>
      </c>
      <c r="F128" s="38">
        <v>31</v>
      </c>
      <c r="G128" s="38">
        <v>28</v>
      </c>
      <c r="H128" s="38">
        <v>60</v>
      </c>
      <c r="I128" s="38">
        <v>19.37</v>
      </c>
      <c r="J128" s="38">
        <v>324</v>
      </c>
      <c r="K128" s="38">
        <v>117.5</v>
      </c>
      <c r="N128" s="28">
        <f t="shared" si="7"/>
        <v>0.4588895726323986</v>
      </c>
      <c r="O128" s="28">
        <f t="shared" si="15"/>
        <v>0.48120336485908466</v>
      </c>
      <c r="P128" s="28">
        <f t="shared" si="8"/>
        <v>0.7866678387983976</v>
      </c>
      <c r="Q128" s="28">
        <f t="shared" si="9"/>
        <v>0.389315182036244</v>
      </c>
      <c r="R128" s="28">
        <f t="shared" si="10"/>
        <v>0.30340792111394055</v>
      </c>
      <c r="S128" s="28">
        <f t="shared" si="11"/>
        <v>0.6936496375680644</v>
      </c>
      <c r="T128" s="28">
        <f t="shared" si="12"/>
        <v>0.1937</v>
      </c>
      <c r="U128" s="28">
        <f t="shared" si="13"/>
        <v>0.6927962024504458</v>
      </c>
      <c r="V128" s="28">
        <f t="shared" si="14"/>
        <v>1.5146487806626145</v>
      </c>
      <c r="X128" s="28">
        <f>+M128*'Silver Conversion'!$B127</f>
        <v>0</v>
      </c>
      <c r="Y128" s="28">
        <f>+N128*'Silver Conversion'!$B127</f>
        <v>0.13766687178971956</v>
      </c>
      <c r="Z128" s="28">
        <f>+O128*'Silver Conversion'!$B127</f>
        <v>0.1443610094577254</v>
      </c>
      <c r="AA128" s="28">
        <f>+P128*'Silver Conversion'!$B127</f>
        <v>0.23600035163951927</v>
      </c>
      <c r="AB128" s="28">
        <f>+Q128*'Silver Conversion'!$B127</f>
        <v>0.1167945546108732</v>
      </c>
      <c r="AC128" s="28">
        <f>+R128*'Silver Conversion'!$B127</f>
        <v>0.09102237633418216</v>
      </c>
      <c r="AD128" s="28">
        <f>+S128*'Silver Conversion'!$B127</f>
        <v>0.20809489127041933</v>
      </c>
      <c r="AE128" s="28">
        <f>+T128*'Silver Conversion'!$B127</f>
        <v>0.05811</v>
      </c>
      <c r="AF128" s="28">
        <f>+U128*'Silver Conversion'!$B127</f>
        <v>0.20783886073513375</v>
      </c>
      <c r="AG128" s="28">
        <f>+V128*'Silver Conversion'!$B127</f>
        <v>0.45439463419878434</v>
      </c>
    </row>
    <row r="129" spans="1:33" ht="15">
      <c r="A129" s="5">
        <v>1486</v>
      </c>
      <c r="C129" s="38">
        <v>49.37</v>
      </c>
      <c r="D129" s="38">
        <v>44</v>
      </c>
      <c r="E129" s="38">
        <v>78.31</v>
      </c>
      <c r="F129" s="38">
        <v>39</v>
      </c>
      <c r="G129" s="38">
        <v>27</v>
      </c>
      <c r="H129" s="38">
        <v>76.5</v>
      </c>
      <c r="I129" s="38">
        <v>20.37</v>
      </c>
      <c r="J129" s="38">
        <v>318</v>
      </c>
      <c r="K129" s="38">
        <v>191.25</v>
      </c>
      <c r="N129" s="28">
        <f t="shared" si="7"/>
        <v>0.6200158237783666</v>
      </c>
      <c r="O129" s="28">
        <f t="shared" si="15"/>
        <v>0.5227888408345611</v>
      </c>
      <c r="P129" s="28">
        <f t="shared" si="8"/>
        <v>0.9834603840405893</v>
      </c>
      <c r="Q129" s="28">
        <f t="shared" si="9"/>
        <v>0.48978361611011345</v>
      </c>
      <c r="R129" s="28">
        <f t="shared" si="10"/>
        <v>0.29257192393129977</v>
      </c>
      <c r="S129" s="28">
        <f t="shared" si="11"/>
        <v>0.8844032878992821</v>
      </c>
      <c r="T129" s="28">
        <f t="shared" si="12"/>
        <v>0.20370000000000002</v>
      </c>
      <c r="U129" s="28">
        <f t="shared" si="13"/>
        <v>0.6799666431458079</v>
      </c>
      <c r="V129" s="28">
        <f t="shared" si="14"/>
        <v>2.465332589801915</v>
      </c>
      <c r="X129" s="28">
        <f>+M129*'Silver Conversion'!$B128</f>
        <v>0</v>
      </c>
      <c r="Y129" s="28">
        <f>+N129*'Silver Conversion'!$B128</f>
        <v>0.18600474713350998</v>
      </c>
      <c r="Z129" s="28">
        <f>+O129*'Silver Conversion'!$B128</f>
        <v>0.15683665225036833</v>
      </c>
      <c r="AA129" s="28">
        <f>+P129*'Silver Conversion'!$B128</f>
        <v>0.29503811521217677</v>
      </c>
      <c r="AB129" s="28">
        <f>+Q129*'Silver Conversion'!$B128</f>
        <v>0.14693508483303402</v>
      </c>
      <c r="AC129" s="28">
        <f>+R129*'Silver Conversion'!$B128</f>
        <v>0.08777157717938992</v>
      </c>
      <c r="AD129" s="28">
        <f>+S129*'Silver Conversion'!$B128</f>
        <v>0.26532098636978463</v>
      </c>
      <c r="AE129" s="28">
        <f>+T129*'Silver Conversion'!$B128</f>
        <v>0.061110000000000005</v>
      </c>
      <c r="AF129" s="28">
        <f>+U129*'Silver Conversion'!$B128</f>
        <v>0.20398999294374237</v>
      </c>
      <c r="AG129" s="28">
        <f>+V129*'Silver Conversion'!$B128</f>
        <v>0.7395997769405744</v>
      </c>
    </row>
    <row r="130" spans="1:33" ht="15">
      <c r="A130" s="5">
        <v>1487</v>
      </c>
      <c r="C130" s="38">
        <v>54.87</v>
      </c>
      <c r="D130" s="38">
        <v>55</v>
      </c>
      <c r="E130" s="38">
        <v>86.81</v>
      </c>
      <c r="F130" s="38">
        <v>42</v>
      </c>
      <c r="G130" s="38">
        <v>30</v>
      </c>
      <c r="H130" s="38">
        <v>60</v>
      </c>
      <c r="I130" s="38">
        <v>19.25</v>
      </c>
      <c r="J130" s="38">
        <v>330</v>
      </c>
      <c r="K130" s="38">
        <v>185</v>
      </c>
      <c r="N130" s="28">
        <f t="shared" si="7"/>
        <v>0.6890878722041519</v>
      </c>
      <c r="O130" s="28">
        <f t="shared" si="15"/>
        <v>0.6534860510432013</v>
      </c>
      <c r="P130" s="28">
        <f t="shared" si="8"/>
        <v>1.0902080952440756</v>
      </c>
      <c r="Q130" s="28">
        <f t="shared" si="9"/>
        <v>0.5274592788878145</v>
      </c>
      <c r="R130" s="28">
        <f t="shared" si="10"/>
        <v>0.325079915479222</v>
      </c>
      <c r="S130" s="28">
        <f t="shared" si="11"/>
        <v>0.6936496375680644</v>
      </c>
      <c r="T130" s="28">
        <f t="shared" si="12"/>
        <v>0.1925</v>
      </c>
      <c r="U130" s="28">
        <f t="shared" si="13"/>
        <v>0.7056257617550837</v>
      </c>
      <c r="V130" s="28">
        <f t="shared" si="14"/>
        <v>2.3847661652985845</v>
      </c>
      <c r="X130" s="28">
        <f>+M130*'Silver Conversion'!$B129</f>
        <v>0</v>
      </c>
      <c r="Y130" s="28">
        <f>+N130*'Silver Conversion'!$B129</f>
        <v>0.19983548293920403</v>
      </c>
      <c r="Z130" s="28">
        <f>+O130*'Silver Conversion'!$B129</f>
        <v>0.1895109548025284</v>
      </c>
      <c r="AA130" s="28">
        <f>+P130*'Silver Conversion'!$B129</f>
        <v>0.3161603476207819</v>
      </c>
      <c r="AB130" s="28">
        <f>+Q130*'Silver Conversion'!$B129</f>
        <v>0.1529631908774662</v>
      </c>
      <c r="AC130" s="28">
        <f>+R130*'Silver Conversion'!$B129</f>
        <v>0.09427317548897438</v>
      </c>
      <c r="AD130" s="28">
        <f>+S130*'Silver Conversion'!$B129</f>
        <v>0.20115839489473866</v>
      </c>
      <c r="AE130" s="28">
        <f>+T130*'Silver Conversion'!$B129</f>
        <v>0.055825</v>
      </c>
      <c r="AF130" s="28">
        <f>+U130*'Silver Conversion'!$B129</f>
        <v>0.20463147090897427</v>
      </c>
      <c r="AG130" s="28">
        <f>+V130*'Silver Conversion'!$B129</f>
        <v>0.6915821879365894</v>
      </c>
    </row>
    <row r="131" spans="1:33" ht="15">
      <c r="A131" s="5">
        <v>1488</v>
      </c>
      <c r="B131" s="38">
        <v>175.5</v>
      </c>
      <c r="C131" s="38">
        <v>76.75</v>
      </c>
      <c r="D131" s="38">
        <v>49.5</v>
      </c>
      <c r="E131" s="38">
        <v>106.37</v>
      </c>
      <c r="F131" s="38">
        <v>47</v>
      </c>
      <c r="G131" s="38">
        <v>36</v>
      </c>
      <c r="H131" s="38">
        <v>90</v>
      </c>
      <c r="I131" s="38">
        <v>31.75</v>
      </c>
      <c r="J131" s="38">
        <v>378</v>
      </c>
      <c r="K131" s="38">
        <v>270</v>
      </c>
      <c r="M131" s="28">
        <f>+B131/469.247</f>
        <v>0.37400345660174705</v>
      </c>
      <c r="N131" s="28">
        <f t="shared" si="7"/>
        <v>0.9638690393961847</v>
      </c>
      <c r="O131" s="28">
        <f t="shared" si="15"/>
        <v>0.5881374459388812</v>
      </c>
      <c r="P131" s="28">
        <f t="shared" si="8"/>
        <v>1.3358534165546863</v>
      </c>
      <c r="Q131" s="28">
        <f t="shared" si="9"/>
        <v>0.5902520501839829</v>
      </c>
      <c r="R131" s="28">
        <f t="shared" si="10"/>
        <v>0.3900958985750664</v>
      </c>
      <c r="S131" s="28">
        <f t="shared" si="11"/>
        <v>1.0404744563520967</v>
      </c>
      <c r="T131" s="28">
        <f t="shared" si="12"/>
        <v>0.3175</v>
      </c>
      <c r="U131" s="28">
        <f t="shared" si="13"/>
        <v>0.8082622361921867</v>
      </c>
      <c r="V131" s="28">
        <f t="shared" si="14"/>
        <v>3.48046953854388</v>
      </c>
      <c r="X131" s="28">
        <f>+M131*'Silver Conversion'!$B130</f>
        <v>0.07230733494300444</v>
      </c>
      <c r="Y131" s="28">
        <f>+N131*'Silver Conversion'!$B130</f>
        <v>0.1863480142832624</v>
      </c>
      <c r="Z131" s="28">
        <f>+O131*'Silver Conversion'!$B130</f>
        <v>0.11370657288151705</v>
      </c>
      <c r="AA131" s="28">
        <f>+P131*'Silver Conversion'!$B130</f>
        <v>0.2582649938672394</v>
      </c>
      <c r="AB131" s="28">
        <f>+Q131*'Silver Conversion'!$B130</f>
        <v>0.11411539636890336</v>
      </c>
      <c r="AC131" s="28">
        <f>+R131*'Silver Conversion'!$B130</f>
        <v>0.07541854039117951</v>
      </c>
      <c r="AD131" s="28">
        <f>+S131*'Silver Conversion'!$B130</f>
        <v>0.20115839489473872</v>
      </c>
      <c r="AE131" s="28">
        <f>+T131*'Silver Conversion'!$B130</f>
        <v>0.06138333333333334</v>
      </c>
      <c r="AF131" s="28">
        <f>+U131*'Silver Conversion'!$B130</f>
        <v>0.15626403233048947</v>
      </c>
      <c r="AG131" s="28">
        <f>+V131*'Silver Conversion'!$B130</f>
        <v>0.6728907774518169</v>
      </c>
    </row>
    <row r="132" spans="1:33" ht="15">
      <c r="A132" s="5">
        <v>1489</v>
      </c>
      <c r="C132" s="38">
        <v>49.48</v>
      </c>
      <c r="D132" s="38">
        <v>28</v>
      </c>
      <c r="E132" s="38">
        <v>123</v>
      </c>
      <c r="F132" s="38">
        <v>54</v>
      </c>
      <c r="G132" s="38">
        <v>83.5</v>
      </c>
      <c r="H132" s="38">
        <v>54</v>
      </c>
      <c r="I132" s="38">
        <v>33.5</v>
      </c>
      <c r="J132" s="38">
        <v>341.25</v>
      </c>
      <c r="K132" s="38">
        <v>376.5</v>
      </c>
      <c r="N132" s="28">
        <f t="shared" si="7"/>
        <v>0.6213972647468823</v>
      </c>
      <c r="O132" s="28">
        <f t="shared" si="15"/>
        <v>0.3326838078038116</v>
      </c>
      <c r="P132" s="28">
        <f t="shared" si="8"/>
        <v>1.5447021738857423</v>
      </c>
      <c r="Q132" s="28">
        <f t="shared" si="9"/>
        <v>0.6781619299986186</v>
      </c>
      <c r="R132" s="28">
        <f t="shared" si="10"/>
        <v>0.9048057647505012</v>
      </c>
      <c r="S132" s="28">
        <f t="shared" si="11"/>
        <v>0.624284673811258</v>
      </c>
      <c r="T132" s="28">
        <f t="shared" si="12"/>
        <v>0.335</v>
      </c>
      <c r="U132" s="28">
        <f t="shared" si="13"/>
        <v>0.7296811854512797</v>
      </c>
      <c r="V132" s="28">
        <f t="shared" si="14"/>
        <v>4.853321412080633</v>
      </c>
      <c r="X132" s="28">
        <f>+M132*'Silver Conversion'!$B131</f>
        <v>0</v>
      </c>
      <c r="Y132" s="28">
        <f>+N132*'Silver Conversion'!$B131</f>
        <v>0.09942356235950117</v>
      </c>
      <c r="Z132" s="28">
        <f>+O132*'Silver Conversion'!$B131</f>
        <v>0.05322940924860986</v>
      </c>
      <c r="AA132" s="28">
        <f>+P132*'Silver Conversion'!$B131</f>
        <v>0.24715234782171877</v>
      </c>
      <c r="AB132" s="28">
        <f>+Q132*'Silver Conversion'!$B131</f>
        <v>0.10850590879977898</v>
      </c>
      <c r="AC132" s="28">
        <f>+R132*'Silver Conversion'!$B131</f>
        <v>0.1447689223600802</v>
      </c>
      <c r="AD132" s="28">
        <f>+S132*'Silver Conversion'!$B131</f>
        <v>0.09988554780980127</v>
      </c>
      <c r="AE132" s="28">
        <f>+T132*'Silver Conversion'!$B131</f>
        <v>0.0536</v>
      </c>
      <c r="AF132" s="28">
        <f>+U132*'Silver Conversion'!$B131</f>
        <v>0.11674898967220475</v>
      </c>
      <c r="AG132" s="28">
        <f>+V132*'Silver Conversion'!$B131</f>
        <v>0.7765314259329013</v>
      </c>
    </row>
    <row r="133" spans="1:33" ht="15">
      <c r="A133" s="5">
        <v>1490</v>
      </c>
      <c r="B133" s="38">
        <v>130.5</v>
      </c>
      <c r="C133" s="38">
        <v>65.75</v>
      </c>
      <c r="D133" s="38">
        <v>62</v>
      </c>
      <c r="E133" s="38">
        <v>73.53</v>
      </c>
      <c r="F133" s="38">
        <v>42</v>
      </c>
      <c r="G133" s="38">
        <v>18.25</v>
      </c>
      <c r="H133" s="38">
        <v>45</v>
      </c>
      <c r="I133" s="38">
        <v>18.33</v>
      </c>
      <c r="J133" s="38">
        <v>202.5</v>
      </c>
      <c r="K133" s="38">
        <v>148.5</v>
      </c>
      <c r="M133" s="28">
        <f>+B133/469.247</f>
        <v>0.2781051343961709</v>
      </c>
      <c r="N133" s="28">
        <f t="shared" si="7"/>
        <v>0.8257249425446143</v>
      </c>
      <c r="O133" s="28">
        <f t="shared" si="15"/>
        <v>0.7366570029941543</v>
      </c>
      <c r="P133" s="28">
        <f t="shared" si="8"/>
        <v>0.9234304946814523</v>
      </c>
      <c r="Q133" s="28">
        <f t="shared" si="9"/>
        <v>0.5274592788878145</v>
      </c>
      <c r="R133" s="28">
        <f t="shared" si="10"/>
        <v>0.19775694858319337</v>
      </c>
      <c r="S133" s="28">
        <f t="shared" si="11"/>
        <v>0.5202372281760483</v>
      </c>
      <c r="T133" s="28">
        <f t="shared" si="12"/>
        <v>0.1833</v>
      </c>
      <c r="U133" s="28">
        <f t="shared" si="13"/>
        <v>0.4329976265315286</v>
      </c>
      <c r="V133" s="28">
        <f t="shared" si="14"/>
        <v>1.914258246199134</v>
      </c>
      <c r="X133" s="28">
        <f>+M133*'Silver Conversion'!$B132</f>
        <v>0.13627151585412375</v>
      </c>
      <c r="Y133" s="28">
        <f>+N133*'Silver Conversion'!$B132</f>
        <v>0.404605221846861</v>
      </c>
      <c r="Z133" s="28">
        <f>+O133*'Silver Conversion'!$B132</f>
        <v>0.36096193146713557</v>
      </c>
      <c r="AA133" s="28">
        <f>+P133*'Silver Conversion'!$B132</f>
        <v>0.4524809423939116</v>
      </c>
      <c r="AB133" s="28">
        <f>+Q133*'Silver Conversion'!$B132</f>
        <v>0.2584550466550291</v>
      </c>
      <c r="AC133" s="28">
        <f>+R133*'Silver Conversion'!$B132</f>
        <v>0.09690090480576476</v>
      </c>
      <c r="AD133" s="28">
        <f>+S133*'Silver Conversion'!$B132</f>
        <v>0.25491624180626365</v>
      </c>
      <c r="AE133" s="28">
        <f>+T133*'Silver Conversion'!$B132</f>
        <v>0.089817</v>
      </c>
      <c r="AF133" s="28">
        <f>+U133*'Silver Conversion'!$B132</f>
        <v>0.21216883700044903</v>
      </c>
      <c r="AG133" s="28">
        <f>+V133*'Silver Conversion'!$B132</f>
        <v>0.9379865406375756</v>
      </c>
    </row>
    <row r="134" spans="1:33" ht="15">
      <c r="A134" s="5">
        <v>1491</v>
      </c>
      <c r="B134" s="38">
        <v>130.5</v>
      </c>
      <c r="C134" s="38">
        <v>63.12</v>
      </c>
      <c r="D134" s="38">
        <v>55</v>
      </c>
      <c r="E134" s="38">
        <v>88.75</v>
      </c>
      <c r="F134" s="38">
        <v>54</v>
      </c>
      <c r="G134" s="38">
        <v>42</v>
      </c>
      <c r="H134" s="38">
        <v>78</v>
      </c>
      <c r="I134" s="38">
        <v>18.62</v>
      </c>
      <c r="J134" s="38">
        <v>284.25</v>
      </c>
      <c r="K134" s="38">
        <v>148.5</v>
      </c>
      <c r="M134" s="28">
        <f>+B134/469.247</f>
        <v>0.2781051343961709</v>
      </c>
      <c r="N134" s="28">
        <f t="shared" si="7"/>
        <v>0.7926959448428297</v>
      </c>
      <c r="O134" s="28">
        <f t="shared" si="15"/>
        <v>0.6534860510432013</v>
      </c>
      <c r="P134" s="28">
        <f t="shared" si="8"/>
        <v>1.114571690506989</v>
      </c>
      <c r="Q134" s="28">
        <f t="shared" si="9"/>
        <v>0.6781619299986186</v>
      </c>
      <c r="R134" s="28">
        <f t="shared" si="10"/>
        <v>0.45511188167091077</v>
      </c>
      <c r="S134" s="28">
        <f t="shared" si="11"/>
        <v>0.9017445288384838</v>
      </c>
      <c r="T134" s="28">
        <f t="shared" si="12"/>
        <v>0.1862</v>
      </c>
      <c r="U134" s="28">
        <f t="shared" si="13"/>
        <v>0.6078003720572198</v>
      </c>
      <c r="V134" s="28">
        <f t="shared" si="14"/>
        <v>1.914258246199134</v>
      </c>
      <c r="X134" s="28">
        <f>+M134*'Silver Conversion'!$B133</f>
        <v>0.13627151585412375</v>
      </c>
      <c r="Y134" s="28">
        <f>+N134*'Silver Conversion'!$B133</f>
        <v>0.38842101297298653</v>
      </c>
      <c r="Z134" s="28">
        <f>+O134*'Silver Conversion'!$B133</f>
        <v>0.32020816501116867</v>
      </c>
      <c r="AA134" s="28">
        <f>+P134*'Silver Conversion'!$B133</f>
        <v>0.5461401283484245</v>
      </c>
      <c r="AB134" s="28">
        <f>+Q134*'Silver Conversion'!$B133</f>
        <v>0.33229934569932307</v>
      </c>
      <c r="AC134" s="28">
        <f>+R134*'Silver Conversion'!$B133</f>
        <v>0.22300482201874627</v>
      </c>
      <c r="AD134" s="28">
        <f>+S134*'Silver Conversion'!$B133</f>
        <v>0.44185481913085706</v>
      </c>
      <c r="AE134" s="28">
        <f>+T134*'Silver Conversion'!$B133</f>
        <v>0.091238</v>
      </c>
      <c r="AF134" s="28">
        <f>+U134*'Silver Conversion'!$B133</f>
        <v>0.2978221823080377</v>
      </c>
      <c r="AG134" s="28">
        <f>+V134*'Silver Conversion'!$B133</f>
        <v>0.9379865406375756</v>
      </c>
    </row>
    <row r="135" spans="1:33" ht="15">
      <c r="A135" s="5">
        <v>1492</v>
      </c>
      <c r="C135" s="38">
        <v>87.75</v>
      </c>
      <c r="D135" s="38">
        <v>49.5</v>
      </c>
      <c r="E135" s="38">
        <v>87.84</v>
      </c>
      <c r="F135" s="38">
        <v>39</v>
      </c>
      <c r="G135" s="38">
        <v>24</v>
      </c>
      <c r="H135" s="38">
        <v>76.5</v>
      </c>
      <c r="I135" s="38">
        <v>22.5</v>
      </c>
      <c r="J135" s="38">
        <v>354</v>
      </c>
      <c r="K135" s="38">
        <v>256.5</v>
      </c>
      <c r="N135" s="28">
        <f t="shared" si="7"/>
        <v>1.1020131362477552</v>
      </c>
      <c r="O135" s="28">
        <f t="shared" si="15"/>
        <v>0.5881374459388812</v>
      </c>
      <c r="P135" s="28">
        <f t="shared" si="8"/>
        <v>1.1031434061310863</v>
      </c>
      <c r="Q135" s="28">
        <f t="shared" si="9"/>
        <v>0.48978361611011345</v>
      </c>
      <c r="R135" s="28">
        <f t="shared" si="10"/>
        <v>0.2600639323833776</v>
      </c>
      <c r="S135" s="28">
        <f t="shared" si="11"/>
        <v>0.8844032878992821</v>
      </c>
      <c r="T135" s="28">
        <f t="shared" si="12"/>
        <v>0.225</v>
      </c>
      <c r="U135" s="28">
        <f t="shared" si="13"/>
        <v>0.7569439989736352</v>
      </c>
      <c r="V135" s="28">
        <f t="shared" si="14"/>
        <v>3.306446061616686</v>
      </c>
      <c r="X135" s="28">
        <f>+M135*'Silver Conversion'!$B134</f>
        <v>0</v>
      </c>
      <c r="Y135" s="28">
        <f>+N135*'Silver Conversion'!$B134</f>
        <v>0.42978512313662454</v>
      </c>
      <c r="Z135" s="28">
        <f>+O135*'Silver Conversion'!$B134</f>
        <v>0.22937360391616365</v>
      </c>
      <c r="AA135" s="28">
        <f>+P135*'Silver Conversion'!$B134</f>
        <v>0.43022592839112367</v>
      </c>
      <c r="AB135" s="28">
        <f>+Q135*'Silver Conversion'!$B134</f>
        <v>0.19101561028294425</v>
      </c>
      <c r="AC135" s="28">
        <f>+R135*'Silver Conversion'!$B134</f>
        <v>0.10142493362951727</v>
      </c>
      <c r="AD135" s="28">
        <f>+S135*'Silver Conversion'!$B134</f>
        <v>0.34491728228072005</v>
      </c>
      <c r="AE135" s="28">
        <f>+T135*'Silver Conversion'!$B134</f>
        <v>0.08775000000000001</v>
      </c>
      <c r="AF135" s="28">
        <f>+U135*'Silver Conversion'!$B134</f>
        <v>0.29520815959971775</v>
      </c>
      <c r="AG135" s="28">
        <f>+V135*'Silver Conversion'!$B134</f>
        <v>1.2895139640305076</v>
      </c>
    </row>
    <row r="136" spans="1:33" ht="15">
      <c r="A136" s="5">
        <v>1493</v>
      </c>
      <c r="C136" s="38">
        <v>22</v>
      </c>
      <c r="D136" s="38">
        <v>17</v>
      </c>
      <c r="E136" s="38">
        <v>45.34</v>
      </c>
      <c r="F136" s="38">
        <v>24</v>
      </c>
      <c r="G136" s="38">
        <v>18</v>
      </c>
      <c r="I136" s="38">
        <v>19.25</v>
      </c>
      <c r="J136" s="38">
        <v>182.25</v>
      </c>
      <c r="K136" s="38">
        <v>129</v>
      </c>
      <c r="N136" s="28">
        <f t="shared" si="7"/>
        <v>0.2762881937031409</v>
      </c>
      <c r="O136" s="28">
        <f t="shared" si="15"/>
        <v>0.20198659759517132</v>
      </c>
      <c r="P136" s="28">
        <f t="shared" si="8"/>
        <v>0.5694048501136549</v>
      </c>
      <c r="Q136" s="28">
        <f t="shared" si="9"/>
        <v>0.3014053022216083</v>
      </c>
      <c r="R136" s="28">
        <f t="shared" si="10"/>
        <v>0.1950479492875332</v>
      </c>
      <c r="S136" s="28">
        <f t="shared" si="11"/>
        <v>0</v>
      </c>
      <c r="T136" s="28">
        <f t="shared" si="12"/>
        <v>0.1925</v>
      </c>
      <c r="U136" s="28">
        <f t="shared" si="13"/>
        <v>0.38969786387837574</v>
      </c>
      <c r="V136" s="28">
        <f t="shared" si="14"/>
        <v>1.6628910017487426</v>
      </c>
      <c r="X136" s="28">
        <f>+M136*'Silver Conversion'!$B135</f>
        <v>0</v>
      </c>
      <c r="Y136" s="28">
        <f>+N136*'Silver Conversion'!$B135</f>
        <v>0.10498951360719354</v>
      </c>
      <c r="Z136" s="28">
        <f>+O136*'Silver Conversion'!$B135</f>
        <v>0.0767549070861651</v>
      </c>
      <c r="AA136" s="28">
        <f>+P136*'Silver Conversion'!$B135</f>
        <v>0.21637384304318888</v>
      </c>
      <c r="AB136" s="28">
        <f>+Q136*'Silver Conversion'!$B135</f>
        <v>0.11453401484421115</v>
      </c>
      <c r="AC136" s="28">
        <f>+R136*'Silver Conversion'!$B135</f>
        <v>0.07411822072926261</v>
      </c>
      <c r="AD136" s="28">
        <f>+S136*'Silver Conversion'!$B135</f>
        <v>0</v>
      </c>
      <c r="AE136" s="28">
        <f>+T136*'Silver Conversion'!$B135</f>
        <v>0.07315</v>
      </c>
      <c r="AF136" s="28">
        <f>+U136*'Silver Conversion'!$B135</f>
        <v>0.14808518827378278</v>
      </c>
      <c r="AG136" s="28">
        <f>+V136*'Silver Conversion'!$B135</f>
        <v>0.6318985806645222</v>
      </c>
    </row>
    <row r="137" spans="1:33" ht="15">
      <c r="A137" s="5">
        <v>1494</v>
      </c>
      <c r="C137" s="38">
        <v>18.29</v>
      </c>
      <c r="D137" s="38">
        <v>13</v>
      </c>
      <c r="E137" s="38">
        <v>36.75</v>
      </c>
      <c r="F137" s="38">
        <v>18</v>
      </c>
      <c r="G137" s="38">
        <v>15</v>
      </c>
      <c r="H137" s="38">
        <v>33.75</v>
      </c>
      <c r="I137" s="38">
        <v>15.25</v>
      </c>
      <c r="J137" s="38">
        <v>168</v>
      </c>
      <c r="K137" s="38">
        <v>102</v>
      </c>
      <c r="N137" s="28">
        <f t="shared" si="7"/>
        <v>0.22969595740138396</v>
      </c>
      <c r="O137" s="28">
        <f t="shared" si="15"/>
        <v>0.15446033933748396</v>
      </c>
      <c r="P137" s="28">
        <f t="shared" si="8"/>
        <v>0.46152686902683765</v>
      </c>
      <c r="Q137" s="28">
        <f t="shared" si="9"/>
        <v>0.2260539766662062</v>
      </c>
      <c r="R137" s="28">
        <f t="shared" si="10"/>
        <v>0.162539957739611</v>
      </c>
      <c r="S137" s="28">
        <f t="shared" si="11"/>
        <v>0.39017792113203625</v>
      </c>
      <c r="T137" s="28">
        <f t="shared" si="12"/>
        <v>0.1525</v>
      </c>
      <c r="U137" s="28">
        <f t="shared" si="13"/>
        <v>0.35922766052986077</v>
      </c>
      <c r="V137" s="28">
        <f t="shared" si="14"/>
        <v>1.3148440478943546</v>
      </c>
      <c r="X137" s="28">
        <f>+M137*'Silver Conversion'!$B136</f>
        <v>0</v>
      </c>
      <c r="Y137" s="28">
        <f>+N137*'Silver Conversion'!$B136</f>
        <v>0.0872844638125259</v>
      </c>
      <c r="Z137" s="28">
        <f>+O137*'Silver Conversion'!$B136</f>
        <v>0.05869492894824391</v>
      </c>
      <c r="AA137" s="28">
        <f>+P137*'Silver Conversion'!$B136</f>
        <v>0.1753802102301983</v>
      </c>
      <c r="AB137" s="28">
        <f>+Q137*'Silver Conversion'!$B136</f>
        <v>0.08590051113315836</v>
      </c>
      <c r="AC137" s="28">
        <f>+R137*'Silver Conversion'!$B136</f>
        <v>0.06176518394105218</v>
      </c>
      <c r="AD137" s="28">
        <f>+S137*'Silver Conversion'!$B136</f>
        <v>0.14826761003017377</v>
      </c>
      <c r="AE137" s="28">
        <f>+T137*'Silver Conversion'!$B136</f>
        <v>0.05795</v>
      </c>
      <c r="AF137" s="28">
        <f>+U137*'Silver Conversion'!$B136</f>
        <v>0.1365065110013471</v>
      </c>
      <c r="AG137" s="28">
        <f>+V137*'Silver Conversion'!$B136</f>
        <v>0.4996407381998548</v>
      </c>
    </row>
    <row r="138" spans="1:33" ht="15">
      <c r="A138" s="5">
        <v>1495</v>
      </c>
      <c r="B138" s="38">
        <v>124.75</v>
      </c>
      <c r="C138" s="38">
        <v>16.5</v>
      </c>
      <c r="D138" s="38">
        <v>15</v>
      </c>
      <c r="E138" s="38">
        <v>34.5</v>
      </c>
      <c r="F138" s="38">
        <v>24</v>
      </c>
      <c r="G138" s="38">
        <v>15.37</v>
      </c>
      <c r="H138" s="38">
        <v>30</v>
      </c>
      <c r="I138" s="38">
        <v>12.37</v>
      </c>
      <c r="J138" s="38">
        <v>159</v>
      </c>
      <c r="K138" s="38">
        <v>93</v>
      </c>
      <c r="M138" s="28">
        <f aca="true" t="shared" si="18" ref="M138:M201">+B138/469.247</f>
        <v>0.26585145989212505</v>
      </c>
      <c r="N138" s="28">
        <f aca="true" t="shared" si="19" ref="N138:N201">+C138/79.627</f>
        <v>0.20721614527735568</v>
      </c>
      <c r="O138" s="28">
        <f aca="true" t="shared" si="20" ref="O138:O201">+D138/84.164</f>
        <v>0.17822346846632764</v>
      </c>
      <c r="P138" s="28">
        <f aca="true" t="shared" si="21" ref="P138:P201">+E138/79.627</f>
        <v>0.4332701219435619</v>
      </c>
      <c r="Q138" s="28">
        <f aca="true" t="shared" si="22" ref="Q138:Q201">+F138/79.627</f>
        <v>0.3014053022216083</v>
      </c>
      <c r="R138" s="28">
        <f aca="true" t="shared" si="23" ref="R138:R201">+G138/92.285</f>
        <v>0.16654927669718805</v>
      </c>
      <c r="S138" s="28">
        <f aca="true" t="shared" si="24" ref="S138:S201">+H138/86.499</f>
        <v>0.3468248187840322</v>
      </c>
      <c r="T138" s="28">
        <f aca="true" t="shared" si="25" ref="T138:T201">+I138/100</f>
        <v>0.12369999999999999</v>
      </c>
      <c r="U138" s="28">
        <f aca="true" t="shared" si="26" ref="U138:U201">+J138/467.67</f>
        <v>0.33998332157290395</v>
      </c>
      <c r="V138" s="28">
        <f aca="true" t="shared" si="27" ref="V138:V201">+K138/77.57574</f>
        <v>1.1988283966095588</v>
      </c>
      <c r="X138" s="28">
        <f>+M138*'Silver Conversion'!$B137</f>
        <v>0.08773098176440128</v>
      </c>
      <c r="Y138" s="28">
        <f>+N138*'Silver Conversion'!$B137</f>
        <v>0.06838132794152738</v>
      </c>
      <c r="Z138" s="28">
        <f>+O138*'Silver Conversion'!$B137</f>
        <v>0.05881374459388812</v>
      </c>
      <c r="AA138" s="28">
        <f>+P138*'Silver Conversion'!$B137</f>
        <v>0.14297914024137542</v>
      </c>
      <c r="AB138" s="28">
        <f>+Q138*'Silver Conversion'!$B137</f>
        <v>0.09946374973313074</v>
      </c>
      <c r="AC138" s="28">
        <f>+R138*'Silver Conversion'!$B137</f>
        <v>0.05496126131007206</v>
      </c>
      <c r="AD138" s="28">
        <f>+S138*'Silver Conversion'!$B137</f>
        <v>0.11445219019873064</v>
      </c>
      <c r="AE138" s="28">
        <f>+T138*'Silver Conversion'!$B137</f>
        <v>0.040820999999999996</v>
      </c>
      <c r="AF138" s="28">
        <f>+U138*'Silver Conversion'!$B137</f>
        <v>0.11219449611905831</v>
      </c>
      <c r="AG138" s="28">
        <f>+V138*'Silver Conversion'!$B137</f>
        <v>0.3956133708811544</v>
      </c>
    </row>
    <row r="139" spans="1:33" ht="15">
      <c r="A139" s="5">
        <v>1496</v>
      </c>
      <c r="B139" s="38">
        <v>131.25</v>
      </c>
      <c r="C139" s="38">
        <v>27.42</v>
      </c>
      <c r="D139" s="38">
        <v>18.5</v>
      </c>
      <c r="F139" s="38">
        <v>27</v>
      </c>
      <c r="G139" s="38">
        <v>21</v>
      </c>
      <c r="H139" s="38">
        <v>46.5</v>
      </c>
      <c r="I139" s="38">
        <v>13</v>
      </c>
      <c r="J139" s="38">
        <v>228</v>
      </c>
      <c r="K139" s="38">
        <v>90</v>
      </c>
      <c r="M139" s="28">
        <f t="shared" si="18"/>
        <v>0.27970343976626383</v>
      </c>
      <c r="N139" s="28">
        <f t="shared" si="19"/>
        <v>0.34435555778818744</v>
      </c>
      <c r="O139" s="28">
        <f t="shared" si="20"/>
        <v>0.2198089444418041</v>
      </c>
      <c r="P139" s="28">
        <f t="shared" si="21"/>
        <v>0</v>
      </c>
      <c r="Q139" s="28">
        <f t="shared" si="22"/>
        <v>0.3390809649993093</v>
      </c>
      <c r="R139" s="28">
        <f t="shared" si="23"/>
        <v>0.22755594083545538</v>
      </c>
      <c r="S139" s="28">
        <f t="shared" si="24"/>
        <v>0.5375784691152499</v>
      </c>
      <c r="T139" s="28">
        <f t="shared" si="25"/>
        <v>0.13</v>
      </c>
      <c r="U139" s="28">
        <f t="shared" si="26"/>
        <v>0.48752325357623966</v>
      </c>
      <c r="V139" s="28">
        <f t="shared" si="27"/>
        <v>1.16015651284796</v>
      </c>
      <c r="X139" s="28">
        <f>+M139*'Silver Conversion'!$B138</f>
        <v>0.09230213512286707</v>
      </c>
      <c r="Y139" s="28">
        <f>+N139*'Silver Conversion'!$B138</f>
        <v>0.11363733407010186</v>
      </c>
      <c r="Z139" s="28">
        <f>+O139*'Silver Conversion'!$B138</f>
        <v>0.07253695166579535</v>
      </c>
      <c r="AA139" s="28">
        <f>+P139*'Silver Conversion'!$B138</f>
        <v>0</v>
      </c>
      <c r="AB139" s="28">
        <f>+Q139*'Silver Conversion'!$B138</f>
        <v>0.11189671844977207</v>
      </c>
      <c r="AC139" s="28">
        <f>+R139*'Silver Conversion'!$B138</f>
        <v>0.07509346047570029</v>
      </c>
      <c r="AD139" s="28">
        <f>+S139*'Silver Conversion'!$B138</f>
        <v>0.17740089480803248</v>
      </c>
      <c r="AE139" s="28">
        <f>+T139*'Silver Conversion'!$B138</f>
        <v>0.0429</v>
      </c>
      <c r="AF139" s="28">
        <f>+U139*'Silver Conversion'!$B138</f>
        <v>0.1608826736801591</v>
      </c>
      <c r="AG139" s="28">
        <f>+V139*'Silver Conversion'!$B138</f>
        <v>0.38285164923982684</v>
      </c>
    </row>
    <row r="140" spans="1:33" ht="15">
      <c r="A140" s="5">
        <v>1497</v>
      </c>
      <c r="C140" s="38">
        <v>36.5</v>
      </c>
      <c r="D140" s="38">
        <v>23</v>
      </c>
      <c r="E140" s="38">
        <v>55.17</v>
      </c>
      <c r="F140" s="38">
        <v>27</v>
      </c>
      <c r="G140" s="38">
        <v>18</v>
      </c>
      <c r="H140" s="38">
        <v>49.12</v>
      </c>
      <c r="I140" s="38">
        <v>14.12</v>
      </c>
      <c r="J140" s="38">
        <v>225</v>
      </c>
      <c r="K140" s="38">
        <v>89.25</v>
      </c>
      <c r="N140" s="28">
        <f t="shared" si="19"/>
        <v>0.4583872304620292</v>
      </c>
      <c r="O140" s="28">
        <f t="shared" si="20"/>
        <v>0.2732759849817024</v>
      </c>
      <c r="P140" s="28">
        <f t="shared" si="21"/>
        <v>0.692855438481922</v>
      </c>
      <c r="Q140" s="28">
        <f t="shared" si="22"/>
        <v>0.3390809649993093</v>
      </c>
      <c r="R140" s="28">
        <f t="shared" si="23"/>
        <v>0.1950479492875332</v>
      </c>
      <c r="S140" s="28">
        <f t="shared" si="24"/>
        <v>0.5678678366223887</v>
      </c>
      <c r="T140" s="28">
        <f t="shared" si="25"/>
        <v>0.1412</v>
      </c>
      <c r="U140" s="28">
        <f t="shared" si="26"/>
        <v>0.4811084739239207</v>
      </c>
      <c r="V140" s="28">
        <f t="shared" si="27"/>
        <v>1.1504885419075603</v>
      </c>
      <c r="X140" s="28">
        <f>+M140*'Silver Conversion'!$B139</f>
        <v>0</v>
      </c>
      <c r="Y140" s="28">
        <f>+N140*'Silver Conversion'!$B139</f>
        <v>0.15126778605246965</v>
      </c>
      <c r="Z140" s="28">
        <f>+O140*'Silver Conversion'!$B139</f>
        <v>0.0901810750439618</v>
      </c>
      <c r="AA140" s="28">
        <f>+P140*'Silver Conversion'!$B139</f>
        <v>0.22864229469903427</v>
      </c>
      <c r="AB140" s="28">
        <f>+Q140*'Silver Conversion'!$B139</f>
        <v>0.11189671844977207</v>
      </c>
      <c r="AC140" s="28">
        <f>+R140*'Silver Conversion'!$B139</f>
        <v>0.06436582326488595</v>
      </c>
      <c r="AD140" s="28">
        <f>+S140*'Silver Conversion'!$B139</f>
        <v>0.18739638608538828</v>
      </c>
      <c r="AE140" s="28">
        <f>+T140*'Silver Conversion'!$B139</f>
        <v>0.046596</v>
      </c>
      <c r="AF140" s="28">
        <f>+U140*'Silver Conversion'!$B139</f>
        <v>0.15876579639489383</v>
      </c>
      <c r="AG140" s="28">
        <f>+V140*'Silver Conversion'!$B139</f>
        <v>0.37966121882949494</v>
      </c>
    </row>
    <row r="141" spans="1:33" ht="15">
      <c r="A141" s="5">
        <v>1498</v>
      </c>
      <c r="B141" s="38">
        <v>125</v>
      </c>
      <c r="C141" s="38">
        <v>30.12</v>
      </c>
      <c r="D141" s="38">
        <v>23</v>
      </c>
      <c r="E141" s="38">
        <v>52.69</v>
      </c>
      <c r="F141" s="38">
        <v>27</v>
      </c>
      <c r="G141" s="38">
        <v>18</v>
      </c>
      <c r="H141" s="38">
        <v>75</v>
      </c>
      <c r="I141" s="38">
        <v>15.25</v>
      </c>
      <c r="J141" s="38">
        <v>198</v>
      </c>
      <c r="K141" s="38">
        <v>141.75</v>
      </c>
      <c r="M141" s="28">
        <f t="shared" si="18"/>
        <v>0.2663842283488227</v>
      </c>
      <c r="N141" s="28">
        <f t="shared" si="19"/>
        <v>0.37826365428811837</v>
      </c>
      <c r="O141" s="28">
        <f t="shared" si="20"/>
        <v>0.2732759849817024</v>
      </c>
      <c r="P141" s="28">
        <f t="shared" si="21"/>
        <v>0.6617102239190225</v>
      </c>
      <c r="Q141" s="28">
        <f t="shared" si="22"/>
        <v>0.3390809649993093</v>
      </c>
      <c r="R141" s="28">
        <f t="shared" si="23"/>
        <v>0.1950479492875332</v>
      </c>
      <c r="S141" s="28">
        <f t="shared" si="24"/>
        <v>0.8670620469600805</v>
      </c>
      <c r="T141" s="28">
        <f t="shared" si="25"/>
        <v>0.1525</v>
      </c>
      <c r="U141" s="28">
        <f t="shared" si="26"/>
        <v>0.4233754570530502</v>
      </c>
      <c r="V141" s="28">
        <f t="shared" si="27"/>
        <v>1.827246507735537</v>
      </c>
      <c r="X141" s="28">
        <f>+M141*'Silver Conversion'!$B140</f>
        <v>0.08790679535511149</v>
      </c>
      <c r="Y141" s="28">
        <f>+N141*'Silver Conversion'!$B140</f>
        <v>0.12482700591507907</v>
      </c>
      <c r="Z141" s="28">
        <f>+O141*'Silver Conversion'!$B140</f>
        <v>0.0901810750439618</v>
      </c>
      <c r="AA141" s="28">
        <f>+P141*'Silver Conversion'!$B140</f>
        <v>0.21836437389327742</v>
      </c>
      <c r="AB141" s="28">
        <f>+Q141*'Silver Conversion'!$B140</f>
        <v>0.11189671844977207</v>
      </c>
      <c r="AC141" s="28">
        <f>+R141*'Silver Conversion'!$B140</f>
        <v>0.06436582326488595</v>
      </c>
      <c r="AD141" s="28">
        <f>+S141*'Silver Conversion'!$B140</f>
        <v>0.2861304754968266</v>
      </c>
      <c r="AE141" s="28">
        <f>+T141*'Silver Conversion'!$B140</f>
        <v>0.050325</v>
      </c>
      <c r="AF141" s="28">
        <f>+U141*'Silver Conversion'!$B140</f>
        <v>0.13971390082750657</v>
      </c>
      <c r="AG141" s="28">
        <f>+V141*'Silver Conversion'!$B140</f>
        <v>0.6029913475527273</v>
      </c>
    </row>
    <row r="142" spans="1:33" ht="15">
      <c r="A142" s="5">
        <v>1499</v>
      </c>
      <c r="B142" s="38">
        <v>125</v>
      </c>
      <c r="C142" s="38">
        <v>17.25</v>
      </c>
      <c r="D142" s="38">
        <v>14.5</v>
      </c>
      <c r="E142" s="38">
        <v>32.5</v>
      </c>
      <c r="F142" s="38">
        <v>16.87</v>
      </c>
      <c r="G142" s="38">
        <v>16.12</v>
      </c>
      <c r="H142" s="38">
        <v>33</v>
      </c>
      <c r="I142" s="38">
        <v>14.37</v>
      </c>
      <c r="J142" s="38">
        <v>199.5</v>
      </c>
      <c r="K142" s="38">
        <v>102</v>
      </c>
      <c r="M142" s="28">
        <f t="shared" si="18"/>
        <v>0.2663842283488227</v>
      </c>
      <c r="N142" s="28">
        <f t="shared" si="19"/>
        <v>0.21663506097178095</v>
      </c>
      <c r="O142" s="28">
        <f t="shared" si="20"/>
        <v>0.1722826861841167</v>
      </c>
      <c r="P142" s="28">
        <f t="shared" si="21"/>
        <v>0.4081530134250945</v>
      </c>
      <c r="Q142" s="28">
        <f t="shared" si="22"/>
        <v>0.21186281035327215</v>
      </c>
      <c r="R142" s="28">
        <f t="shared" si="23"/>
        <v>0.17467627458416862</v>
      </c>
      <c r="S142" s="28">
        <f t="shared" si="24"/>
        <v>0.38150730066243543</v>
      </c>
      <c r="T142" s="28">
        <f t="shared" si="25"/>
        <v>0.1437</v>
      </c>
      <c r="U142" s="28">
        <f t="shared" si="26"/>
        <v>0.42658284687920967</v>
      </c>
      <c r="V142" s="28">
        <f t="shared" si="27"/>
        <v>1.3148440478943546</v>
      </c>
      <c r="X142" s="28">
        <f>+M142*'Silver Conversion'!$B141</f>
        <v>0.08790679535511149</v>
      </c>
      <c r="Y142" s="28">
        <f>+N142*'Silver Conversion'!$B141</f>
        <v>0.07148957012068771</v>
      </c>
      <c r="Z142" s="28">
        <f>+O142*'Silver Conversion'!$B141</f>
        <v>0.056853286440758516</v>
      </c>
      <c r="AA142" s="28">
        <f>+P142*'Silver Conversion'!$B141</f>
        <v>0.1346904944302812</v>
      </c>
      <c r="AB142" s="28">
        <f>+Q142*'Silver Conversion'!$B141</f>
        <v>0.06991472741657981</v>
      </c>
      <c r="AC142" s="28">
        <f>+R142*'Silver Conversion'!$B141</f>
        <v>0.05764317061277565</v>
      </c>
      <c r="AD142" s="28">
        <f>+S142*'Silver Conversion'!$B141</f>
        <v>0.1258974092186037</v>
      </c>
      <c r="AE142" s="28">
        <f>+T142*'Silver Conversion'!$B141</f>
        <v>0.047421</v>
      </c>
      <c r="AF142" s="28">
        <f>+U142*'Silver Conversion'!$B141</f>
        <v>0.1407723394701392</v>
      </c>
      <c r="AG142" s="28">
        <f>+V142*'Silver Conversion'!$B141</f>
        <v>0.43389853580513704</v>
      </c>
    </row>
    <row r="143" spans="1:33" ht="15">
      <c r="A143" s="5">
        <v>1500</v>
      </c>
      <c r="B143" s="38">
        <v>131.25</v>
      </c>
      <c r="C143" s="38">
        <v>20</v>
      </c>
      <c r="D143" s="38">
        <v>19</v>
      </c>
      <c r="E143" s="38">
        <v>43.12</v>
      </c>
      <c r="F143" s="38">
        <v>23.62</v>
      </c>
      <c r="G143" s="38">
        <v>22.5</v>
      </c>
      <c r="H143" s="38">
        <v>39</v>
      </c>
      <c r="J143" s="38">
        <v>208.5</v>
      </c>
      <c r="K143" s="38">
        <v>99</v>
      </c>
      <c r="M143" s="28">
        <f t="shared" si="18"/>
        <v>0.27970343976626383</v>
      </c>
      <c r="N143" s="28">
        <f t="shared" si="19"/>
        <v>0.25117108518467357</v>
      </c>
      <c r="O143" s="28">
        <f t="shared" si="20"/>
        <v>0.22574972672401503</v>
      </c>
      <c r="P143" s="28">
        <f t="shared" si="21"/>
        <v>0.5415248596581561</v>
      </c>
      <c r="Q143" s="28">
        <f t="shared" si="22"/>
        <v>0.2966330516030995</v>
      </c>
      <c r="R143" s="28">
        <f t="shared" si="23"/>
        <v>0.2438099366094165</v>
      </c>
      <c r="S143" s="28">
        <f t="shared" si="24"/>
        <v>0.4508722644192419</v>
      </c>
      <c r="T143" s="28">
        <f t="shared" si="25"/>
        <v>0</v>
      </c>
      <c r="U143" s="28">
        <f t="shared" si="26"/>
        <v>0.44582718583616654</v>
      </c>
      <c r="V143" s="28">
        <f t="shared" si="27"/>
        <v>1.276172164132756</v>
      </c>
      <c r="X143" s="28">
        <f>+M143*'Silver Conversion'!$B142</f>
        <v>0.09230213512286707</v>
      </c>
      <c r="Y143" s="28">
        <f>+N143*'Silver Conversion'!$B142</f>
        <v>0.08288645811094228</v>
      </c>
      <c r="Z143" s="28">
        <f>+O143*'Silver Conversion'!$B142</f>
        <v>0.07449740981892496</v>
      </c>
      <c r="AA143" s="28">
        <f>+P143*'Silver Conversion'!$B142</f>
        <v>0.17870320368719153</v>
      </c>
      <c r="AB143" s="28">
        <f>+Q143*'Silver Conversion'!$B142</f>
        <v>0.09788890702902284</v>
      </c>
      <c r="AC143" s="28">
        <f>+R143*'Silver Conversion'!$B142</f>
        <v>0.08045727908110745</v>
      </c>
      <c r="AD143" s="28">
        <f>+S143*'Silver Conversion'!$B142</f>
        <v>0.14878784725834984</v>
      </c>
      <c r="AE143" s="28">
        <f>+T143*'Silver Conversion'!$B142</f>
        <v>0</v>
      </c>
      <c r="AF143" s="28">
        <f>+U143*'Silver Conversion'!$B142</f>
        <v>0.14712297132593496</v>
      </c>
      <c r="AG143" s="28">
        <f>+V143*'Silver Conversion'!$B142</f>
        <v>0.4211368141638095</v>
      </c>
    </row>
    <row r="144" spans="1:33" ht="15">
      <c r="A144" s="5">
        <v>1501</v>
      </c>
      <c r="B144" s="38">
        <v>112.5</v>
      </c>
      <c r="C144" s="38">
        <v>34.67</v>
      </c>
      <c r="D144" s="38">
        <v>30</v>
      </c>
      <c r="E144" s="38">
        <v>58.59</v>
      </c>
      <c r="F144" s="38">
        <v>26.5</v>
      </c>
      <c r="G144" s="38">
        <v>21</v>
      </c>
      <c r="H144" s="38">
        <v>56.25</v>
      </c>
      <c r="J144" s="38">
        <v>234</v>
      </c>
      <c r="K144" s="38">
        <v>122.25</v>
      </c>
      <c r="M144" s="28">
        <f t="shared" si="18"/>
        <v>0.23974580551394042</v>
      </c>
      <c r="N144" s="28">
        <f t="shared" si="19"/>
        <v>0.43540507616763163</v>
      </c>
      <c r="O144" s="28">
        <f t="shared" si="20"/>
        <v>0.3564469369326553</v>
      </c>
      <c r="P144" s="28">
        <f t="shared" si="21"/>
        <v>0.7358056940485013</v>
      </c>
      <c r="Q144" s="28">
        <f t="shared" si="22"/>
        <v>0.33280168786969244</v>
      </c>
      <c r="R144" s="28">
        <f t="shared" si="23"/>
        <v>0.22755594083545538</v>
      </c>
      <c r="S144" s="28">
        <f t="shared" si="24"/>
        <v>0.6502965352200604</v>
      </c>
      <c r="T144" s="28">
        <f t="shared" si="25"/>
        <v>0</v>
      </c>
      <c r="U144" s="28">
        <f t="shared" si="26"/>
        <v>0.5003528128808775</v>
      </c>
      <c r="V144" s="28">
        <f t="shared" si="27"/>
        <v>1.5758792632851457</v>
      </c>
      <c r="X144" s="28">
        <f>+M144*'Silver Conversion'!$B143</f>
        <v>0.07911611581960035</v>
      </c>
      <c r="Y144" s="28">
        <f>+N144*'Silver Conversion'!$B143</f>
        <v>0.14368367513531843</v>
      </c>
      <c r="Z144" s="28">
        <f>+O144*'Silver Conversion'!$B143</f>
        <v>0.11762748918777624</v>
      </c>
      <c r="AA144" s="28">
        <f>+P144*'Silver Conversion'!$B143</f>
        <v>0.24281587903600543</v>
      </c>
      <c r="AB144" s="28">
        <f>+Q144*'Silver Conversion'!$B143</f>
        <v>0.10982455699699852</v>
      </c>
      <c r="AC144" s="28">
        <f>+R144*'Silver Conversion'!$B143</f>
        <v>0.07509346047570029</v>
      </c>
      <c r="AD144" s="28">
        <f>+S144*'Silver Conversion'!$B143</f>
        <v>0.21459785662261993</v>
      </c>
      <c r="AE144" s="28">
        <f>+T144*'Silver Conversion'!$B143</f>
        <v>0</v>
      </c>
      <c r="AF144" s="28">
        <f>+U144*'Silver Conversion'!$B143</f>
        <v>0.1651164282506896</v>
      </c>
      <c r="AG144" s="28">
        <f>+V144*'Silver Conversion'!$B143</f>
        <v>0.5200401568840981</v>
      </c>
    </row>
    <row r="145" spans="1:33" ht="15">
      <c r="A145" s="5">
        <v>1502</v>
      </c>
      <c r="B145" s="38">
        <v>128.62</v>
      </c>
      <c r="C145" s="38">
        <v>49.37</v>
      </c>
      <c r="D145" s="38">
        <v>36</v>
      </c>
      <c r="E145" s="38">
        <v>66.53</v>
      </c>
      <c r="F145" s="38">
        <v>28.5</v>
      </c>
      <c r="G145" s="38">
        <v>22.5</v>
      </c>
      <c r="H145" s="38">
        <v>51.75</v>
      </c>
      <c r="J145" s="38">
        <v>218.25</v>
      </c>
      <c r="K145" s="38">
        <v>123</v>
      </c>
      <c r="M145" s="28">
        <f t="shared" si="18"/>
        <v>0.2740987156018046</v>
      </c>
      <c r="N145" s="28">
        <f t="shared" si="19"/>
        <v>0.6200158237783666</v>
      </c>
      <c r="O145" s="28">
        <f t="shared" si="20"/>
        <v>0.42773632431918635</v>
      </c>
      <c r="P145" s="28">
        <f t="shared" si="21"/>
        <v>0.8355206148668166</v>
      </c>
      <c r="Q145" s="28">
        <f t="shared" si="22"/>
        <v>0.3579187963881598</v>
      </c>
      <c r="R145" s="28">
        <f t="shared" si="23"/>
        <v>0.2438099366094165</v>
      </c>
      <c r="S145" s="28">
        <f t="shared" si="24"/>
        <v>0.5982728124024556</v>
      </c>
      <c r="T145" s="28">
        <f t="shared" si="25"/>
        <v>0</v>
      </c>
      <c r="U145" s="28">
        <f t="shared" si="26"/>
        <v>0.46667521970620307</v>
      </c>
      <c r="V145" s="28">
        <f t="shared" si="27"/>
        <v>1.5855472342255454</v>
      </c>
      <c r="X145" s="28">
        <f>+M145*'Silver Conversion'!$B144</f>
        <v>0.09045257614859552</v>
      </c>
      <c r="Y145" s="28">
        <f>+N145*'Silver Conversion'!$B144</f>
        <v>0.204605221846861</v>
      </c>
      <c r="Z145" s="28">
        <f>+O145*'Silver Conversion'!$B144</f>
        <v>0.1411529870253315</v>
      </c>
      <c r="AA145" s="28">
        <f>+P145*'Silver Conversion'!$B144</f>
        <v>0.2757218029060495</v>
      </c>
      <c r="AB145" s="28">
        <f>+Q145*'Silver Conversion'!$B144</f>
        <v>0.11811320280809275</v>
      </c>
      <c r="AC145" s="28">
        <f>+R145*'Silver Conversion'!$B144</f>
        <v>0.08045727908110745</v>
      </c>
      <c r="AD145" s="28">
        <f>+S145*'Silver Conversion'!$B144</f>
        <v>0.19743002809281035</v>
      </c>
      <c r="AE145" s="28">
        <f>+T145*'Silver Conversion'!$B144</f>
        <v>0</v>
      </c>
      <c r="AF145" s="28">
        <f>+U145*'Silver Conversion'!$B144</f>
        <v>0.15400282250304703</v>
      </c>
      <c r="AG145" s="28">
        <f>+V145*'Silver Conversion'!$B144</f>
        <v>0.5232305872944301</v>
      </c>
    </row>
    <row r="146" spans="1:33" ht="15">
      <c r="A146" s="5">
        <v>1503</v>
      </c>
      <c r="B146" s="38">
        <v>128.62</v>
      </c>
      <c r="C146" s="38">
        <v>30.75</v>
      </c>
      <c r="D146" s="38">
        <v>25.5</v>
      </c>
      <c r="E146" s="38">
        <v>51.06</v>
      </c>
      <c r="F146" s="38">
        <v>28.5</v>
      </c>
      <c r="G146" s="38">
        <v>22.5</v>
      </c>
      <c r="H146" s="38">
        <v>55.5</v>
      </c>
      <c r="J146" s="38">
        <v>246</v>
      </c>
      <c r="K146" s="38">
        <v>157.5</v>
      </c>
      <c r="M146" s="28">
        <f t="shared" si="18"/>
        <v>0.2740987156018046</v>
      </c>
      <c r="N146" s="28">
        <f t="shared" si="19"/>
        <v>0.38617554347143557</v>
      </c>
      <c r="O146" s="28">
        <f t="shared" si="20"/>
        <v>0.302979896392757</v>
      </c>
      <c r="P146" s="28">
        <f t="shared" si="21"/>
        <v>0.6412397804764716</v>
      </c>
      <c r="Q146" s="28">
        <f t="shared" si="22"/>
        <v>0.3579187963881598</v>
      </c>
      <c r="R146" s="28">
        <f t="shared" si="23"/>
        <v>0.2438099366094165</v>
      </c>
      <c r="S146" s="28">
        <f t="shared" si="24"/>
        <v>0.6416259147504596</v>
      </c>
      <c r="T146" s="28">
        <f t="shared" si="25"/>
        <v>0</v>
      </c>
      <c r="U146" s="28">
        <f t="shared" si="26"/>
        <v>0.5260119314901534</v>
      </c>
      <c r="V146" s="28">
        <f t="shared" si="27"/>
        <v>2.03027389748393</v>
      </c>
      <c r="X146" s="28">
        <f>+M146*'Silver Conversion'!$B145</f>
        <v>0.09045257614859552</v>
      </c>
      <c r="Y146" s="28">
        <f>+N146*'Silver Conversion'!$B145</f>
        <v>0.12743792934557374</v>
      </c>
      <c r="Z146" s="28">
        <f>+O146*'Silver Conversion'!$B145</f>
        <v>0.09998336580960981</v>
      </c>
      <c r="AA146" s="28">
        <f>+P146*'Silver Conversion'!$B145</f>
        <v>0.21160912755723563</v>
      </c>
      <c r="AB146" s="28">
        <f>+Q146*'Silver Conversion'!$B145</f>
        <v>0.11811320280809275</v>
      </c>
      <c r="AC146" s="28">
        <f>+R146*'Silver Conversion'!$B145</f>
        <v>0.08045727908110745</v>
      </c>
      <c r="AD146" s="28">
        <f>+S146*'Silver Conversion'!$B145</f>
        <v>0.21173655186765167</v>
      </c>
      <c r="AE146" s="28">
        <f>+T146*'Silver Conversion'!$B145</f>
        <v>0</v>
      </c>
      <c r="AF146" s="28">
        <f>+U146*'Silver Conversion'!$B145</f>
        <v>0.17358393739175063</v>
      </c>
      <c r="AG146" s="28">
        <f>+V146*'Silver Conversion'!$B145</f>
        <v>0.669990386169697</v>
      </c>
    </row>
    <row r="147" spans="1:33" ht="15">
      <c r="A147" s="5">
        <v>1504</v>
      </c>
      <c r="B147" s="38">
        <v>128.62</v>
      </c>
      <c r="C147" s="38">
        <v>27.37</v>
      </c>
      <c r="D147" s="38">
        <v>19</v>
      </c>
      <c r="E147" s="38">
        <v>53.5</v>
      </c>
      <c r="F147" s="38">
        <v>30.62</v>
      </c>
      <c r="G147" s="38">
        <v>20.5</v>
      </c>
      <c r="H147" s="38">
        <v>72</v>
      </c>
      <c r="J147" s="38">
        <v>239.25</v>
      </c>
      <c r="K147" s="38">
        <v>153</v>
      </c>
      <c r="M147" s="28">
        <f t="shared" si="18"/>
        <v>0.2740987156018046</v>
      </c>
      <c r="N147" s="28">
        <f t="shared" si="19"/>
        <v>0.3437276300752258</v>
      </c>
      <c r="O147" s="28">
        <f t="shared" si="20"/>
        <v>0.22574972672401503</v>
      </c>
      <c r="P147" s="28">
        <f t="shared" si="21"/>
        <v>0.6718826528690017</v>
      </c>
      <c r="Q147" s="28">
        <f t="shared" si="22"/>
        <v>0.3845429314177352</v>
      </c>
      <c r="R147" s="28">
        <f t="shared" si="23"/>
        <v>0.22213794224413502</v>
      </c>
      <c r="S147" s="28">
        <f t="shared" si="24"/>
        <v>0.8323795650816773</v>
      </c>
      <c r="T147" s="28">
        <f t="shared" si="25"/>
        <v>0</v>
      </c>
      <c r="U147" s="28">
        <f t="shared" si="26"/>
        <v>0.5115786772724357</v>
      </c>
      <c r="V147" s="28">
        <f t="shared" si="27"/>
        <v>1.972266071841532</v>
      </c>
      <c r="X147" s="28">
        <f>+M147*'Silver Conversion'!$B146</f>
        <v>0.09045257614859552</v>
      </c>
      <c r="Y147" s="28">
        <f>+N147*'Silver Conversion'!$B146</f>
        <v>0.1134301179248245</v>
      </c>
      <c r="Z147" s="28">
        <f>+O147*'Silver Conversion'!$B146</f>
        <v>0.07449740981892496</v>
      </c>
      <c r="AA147" s="28">
        <f>+P147*'Silver Conversion'!$B146</f>
        <v>0.2217212754467706</v>
      </c>
      <c r="AB147" s="28">
        <f>+Q147*'Silver Conversion'!$B146</f>
        <v>0.12689916736785262</v>
      </c>
      <c r="AC147" s="28">
        <f>+R147*'Silver Conversion'!$B146</f>
        <v>0.07330552094056456</v>
      </c>
      <c r="AD147" s="28">
        <f>+S147*'Silver Conversion'!$B146</f>
        <v>0.2746852564769535</v>
      </c>
      <c r="AE147" s="28">
        <f>+T147*'Silver Conversion'!$B146</f>
        <v>0</v>
      </c>
      <c r="AF147" s="28">
        <f>+U147*'Silver Conversion'!$B146</f>
        <v>0.16882096349990378</v>
      </c>
      <c r="AG147" s="28">
        <f>+V147*'Silver Conversion'!$B146</f>
        <v>0.6508478037077056</v>
      </c>
    </row>
    <row r="148" spans="1:33" ht="15">
      <c r="A148" s="5">
        <v>1505</v>
      </c>
      <c r="B148" s="38">
        <v>150</v>
      </c>
      <c r="C148" s="38">
        <v>30.75</v>
      </c>
      <c r="D148" s="38">
        <v>25.5</v>
      </c>
      <c r="E148" s="38">
        <v>59.75</v>
      </c>
      <c r="F148" s="38">
        <v>28.5</v>
      </c>
      <c r="G148" s="38">
        <v>21</v>
      </c>
      <c r="I148" s="38">
        <v>17.12</v>
      </c>
      <c r="J148" s="38">
        <v>238.5</v>
      </c>
      <c r="K148" s="38">
        <v>126</v>
      </c>
      <c r="M148" s="28">
        <f t="shared" si="18"/>
        <v>0.31966107401858723</v>
      </c>
      <c r="N148" s="28">
        <f t="shared" si="19"/>
        <v>0.38617554347143557</v>
      </c>
      <c r="O148" s="28">
        <f t="shared" si="20"/>
        <v>0.302979896392757</v>
      </c>
      <c r="P148" s="28">
        <f t="shared" si="21"/>
        <v>0.7503736169892122</v>
      </c>
      <c r="Q148" s="28">
        <f t="shared" si="22"/>
        <v>0.3579187963881598</v>
      </c>
      <c r="R148" s="28">
        <f t="shared" si="23"/>
        <v>0.22755594083545538</v>
      </c>
      <c r="S148" s="28">
        <f t="shared" si="24"/>
        <v>0</v>
      </c>
      <c r="T148" s="28">
        <f t="shared" si="25"/>
        <v>0.17120000000000002</v>
      </c>
      <c r="U148" s="28">
        <f t="shared" si="26"/>
        <v>0.5099749823593559</v>
      </c>
      <c r="V148" s="28">
        <f t="shared" si="27"/>
        <v>1.624219117987144</v>
      </c>
      <c r="X148" s="28">
        <f>+M148*'Silver Conversion'!$B147</f>
        <v>0.1054881544261338</v>
      </c>
      <c r="Y148" s="28">
        <f>+N148*'Silver Conversion'!$B147</f>
        <v>0.12743792934557374</v>
      </c>
      <c r="Z148" s="28">
        <f>+O148*'Silver Conversion'!$B147</f>
        <v>0.09998336580960981</v>
      </c>
      <c r="AA148" s="28">
        <f>+P148*'Silver Conversion'!$B147</f>
        <v>0.24762329360644006</v>
      </c>
      <c r="AB148" s="28">
        <f>+Q148*'Silver Conversion'!$B147</f>
        <v>0.11811320280809275</v>
      </c>
      <c r="AC148" s="28">
        <f>+R148*'Silver Conversion'!$B147</f>
        <v>0.07509346047570029</v>
      </c>
      <c r="AD148" s="28">
        <f>+S148*'Silver Conversion'!$B147</f>
        <v>0</v>
      </c>
      <c r="AE148" s="28">
        <f>+T148*'Silver Conversion'!$B147</f>
        <v>0.05649600000000001</v>
      </c>
      <c r="AF148" s="28">
        <f>+U148*'Silver Conversion'!$B147</f>
        <v>0.16829174417858744</v>
      </c>
      <c r="AG148" s="28">
        <f>+V148*'Silver Conversion'!$B147</f>
        <v>0.5359923089357576</v>
      </c>
    </row>
    <row r="149" spans="1:33" ht="15">
      <c r="A149" s="5">
        <v>1506</v>
      </c>
      <c r="B149" s="38">
        <v>128.62</v>
      </c>
      <c r="C149" s="38">
        <v>31.12</v>
      </c>
      <c r="D149" s="38">
        <v>26</v>
      </c>
      <c r="E149" s="38">
        <v>63.71</v>
      </c>
      <c r="F149" s="38">
        <v>24.5</v>
      </c>
      <c r="G149" s="38">
        <v>21</v>
      </c>
      <c r="H149" s="38">
        <v>36.75</v>
      </c>
      <c r="I149" s="38">
        <v>15</v>
      </c>
      <c r="J149" s="38">
        <v>211.5</v>
      </c>
      <c r="K149" s="38">
        <v>117</v>
      </c>
      <c r="M149" s="28">
        <f t="shared" si="18"/>
        <v>0.2740987156018046</v>
      </c>
      <c r="N149" s="28">
        <f t="shared" si="19"/>
        <v>0.39082220854735206</v>
      </c>
      <c r="O149" s="28">
        <f t="shared" si="20"/>
        <v>0.3089206786749679</v>
      </c>
      <c r="P149" s="28">
        <f t="shared" si="21"/>
        <v>0.8001054918557776</v>
      </c>
      <c r="Q149" s="28">
        <f t="shared" si="22"/>
        <v>0.3076845793512251</v>
      </c>
      <c r="R149" s="28">
        <f t="shared" si="23"/>
        <v>0.22755594083545538</v>
      </c>
      <c r="S149" s="28">
        <f t="shared" si="24"/>
        <v>0.4248604030104394</v>
      </c>
      <c r="T149" s="28">
        <f t="shared" si="25"/>
        <v>0.15</v>
      </c>
      <c r="U149" s="28">
        <f t="shared" si="26"/>
        <v>0.45224196548848544</v>
      </c>
      <c r="V149" s="28">
        <f t="shared" si="27"/>
        <v>1.508203466702348</v>
      </c>
      <c r="X149" s="28">
        <f>+M149*'Silver Conversion'!$B148</f>
        <v>0.09045257614859552</v>
      </c>
      <c r="Y149" s="28">
        <f>+N149*'Silver Conversion'!$B148</f>
        <v>0.12897132882062617</v>
      </c>
      <c r="Z149" s="28">
        <f>+O149*'Silver Conversion'!$B148</f>
        <v>0.10194382396273942</v>
      </c>
      <c r="AA149" s="28">
        <f>+P149*'Silver Conversion'!$B148</f>
        <v>0.2640348123124066</v>
      </c>
      <c r="AB149" s="28">
        <f>+Q149*'Silver Conversion'!$B148</f>
        <v>0.1015359111859043</v>
      </c>
      <c r="AC149" s="28">
        <f>+R149*'Silver Conversion'!$B148</f>
        <v>0.07509346047570029</v>
      </c>
      <c r="AD149" s="28">
        <f>+S149*'Silver Conversion'!$B148</f>
        <v>0.14020393299344502</v>
      </c>
      <c r="AE149" s="28">
        <f>+T149*'Silver Conversion'!$B148</f>
        <v>0.0495</v>
      </c>
      <c r="AF149" s="28">
        <f>+U149*'Silver Conversion'!$B148</f>
        <v>0.1492398486112002</v>
      </c>
      <c r="AG149" s="28">
        <f>+V149*'Silver Conversion'!$B148</f>
        <v>0.4977071440117749</v>
      </c>
    </row>
    <row r="150" spans="1:33" ht="15">
      <c r="A150" s="5">
        <v>1507</v>
      </c>
      <c r="B150" s="38">
        <v>127.5</v>
      </c>
      <c r="C150" s="38">
        <v>33</v>
      </c>
      <c r="D150" s="38">
        <v>29</v>
      </c>
      <c r="E150" s="38">
        <v>56.25</v>
      </c>
      <c r="F150" s="38">
        <v>25</v>
      </c>
      <c r="G150" s="38">
        <v>21.75</v>
      </c>
      <c r="H150" s="38">
        <v>45</v>
      </c>
      <c r="I150" s="38">
        <v>15.17</v>
      </c>
      <c r="J150" s="38">
        <v>264.75</v>
      </c>
      <c r="K150" s="38">
        <v>98.25</v>
      </c>
      <c r="M150" s="28">
        <f t="shared" si="18"/>
        <v>0.27171191291579916</v>
      </c>
      <c r="N150" s="28">
        <f t="shared" si="19"/>
        <v>0.41443229055471137</v>
      </c>
      <c r="O150" s="28">
        <f t="shared" si="20"/>
        <v>0.3445653723682334</v>
      </c>
      <c r="P150" s="28">
        <f t="shared" si="21"/>
        <v>0.7064186770818943</v>
      </c>
      <c r="Q150" s="28">
        <f t="shared" si="22"/>
        <v>0.31396385648084196</v>
      </c>
      <c r="R150" s="28">
        <f t="shared" si="23"/>
        <v>0.23568293872243595</v>
      </c>
      <c r="S150" s="28">
        <f t="shared" si="24"/>
        <v>0.5202372281760483</v>
      </c>
      <c r="T150" s="28">
        <f t="shared" si="25"/>
        <v>0.1517</v>
      </c>
      <c r="U150" s="28">
        <f t="shared" si="26"/>
        <v>0.5661043043171466</v>
      </c>
      <c r="V150" s="28">
        <f t="shared" si="27"/>
        <v>1.2665041931923564</v>
      </c>
      <c r="X150" s="28">
        <f>+M150*'Silver Conversion'!$B149</f>
        <v>0.08966493126221373</v>
      </c>
      <c r="Y150" s="28">
        <f>+N150*'Silver Conversion'!$B149</f>
        <v>0.13676265588305475</v>
      </c>
      <c r="Z150" s="28">
        <f>+O150*'Silver Conversion'!$B149</f>
        <v>0.11370657288151703</v>
      </c>
      <c r="AA150" s="28">
        <f>+P150*'Silver Conversion'!$B149</f>
        <v>0.23311816343702513</v>
      </c>
      <c r="AB150" s="28">
        <f>+Q150*'Silver Conversion'!$B149</f>
        <v>0.10360807263867786</v>
      </c>
      <c r="AC150" s="28">
        <f>+R150*'Silver Conversion'!$B149</f>
        <v>0.07777536977840387</v>
      </c>
      <c r="AD150" s="28">
        <f>+S150*'Silver Conversion'!$B149</f>
        <v>0.17167828529809595</v>
      </c>
      <c r="AE150" s="28">
        <f>+T150*'Silver Conversion'!$B149</f>
        <v>0.050061</v>
      </c>
      <c r="AF150" s="28">
        <f>+U150*'Silver Conversion'!$B149</f>
        <v>0.1868144204246584</v>
      </c>
      <c r="AG150" s="28">
        <f>+V150*'Silver Conversion'!$B149</f>
        <v>0.41794638375347765</v>
      </c>
    </row>
    <row r="151" spans="1:33" ht="15">
      <c r="A151" s="5">
        <v>1508</v>
      </c>
      <c r="B151" s="38">
        <v>112.5</v>
      </c>
      <c r="C151" s="38">
        <v>27.37</v>
      </c>
      <c r="D151" s="38">
        <v>21.25</v>
      </c>
      <c r="E151" s="38">
        <v>46.84</v>
      </c>
      <c r="F151" s="38">
        <v>26.25</v>
      </c>
      <c r="G151" s="38">
        <v>21</v>
      </c>
      <c r="H151" s="38">
        <v>49.5</v>
      </c>
      <c r="I151" s="38">
        <v>16.5</v>
      </c>
      <c r="J151" s="38">
        <v>234</v>
      </c>
      <c r="K151" s="38">
        <v>126</v>
      </c>
      <c r="M151" s="28">
        <f t="shared" si="18"/>
        <v>0.23974580551394042</v>
      </c>
      <c r="N151" s="28">
        <f t="shared" si="19"/>
        <v>0.3437276300752258</v>
      </c>
      <c r="O151" s="28">
        <f t="shared" si="20"/>
        <v>0.2524832469939642</v>
      </c>
      <c r="P151" s="28">
        <f t="shared" si="21"/>
        <v>0.5882426815025055</v>
      </c>
      <c r="Q151" s="28">
        <f t="shared" si="22"/>
        <v>0.329662049304884</v>
      </c>
      <c r="R151" s="28">
        <f t="shared" si="23"/>
        <v>0.22755594083545538</v>
      </c>
      <c r="S151" s="28">
        <f t="shared" si="24"/>
        <v>0.5722609509936532</v>
      </c>
      <c r="T151" s="28">
        <f t="shared" si="25"/>
        <v>0.165</v>
      </c>
      <c r="U151" s="28">
        <f t="shared" si="26"/>
        <v>0.5003528128808775</v>
      </c>
      <c r="V151" s="28">
        <f t="shared" si="27"/>
        <v>1.624219117987144</v>
      </c>
      <c r="X151" s="28">
        <f>+M151*'Silver Conversion'!$B150</f>
        <v>0.07911611581960035</v>
      </c>
      <c r="Y151" s="28">
        <f>+N151*'Silver Conversion'!$B150</f>
        <v>0.1134301179248245</v>
      </c>
      <c r="Z151" s="28">
        <f>+O151*'Silver Conversion'!$B150</f>
        <v>0.08331947150800818</v>
      </c>
      <c r="AA151" s="28">
        <f>+P151*'Silver Conversion'!$B150</f>
        <v>0.19412008489582683</v>
      </c>
      <c r="AB151" s="28">
        <f>+Q151*'Silver Conversion'!$B150</f>
        <v>0.10878847627061174</v>
      </c>
      <c r="AC151" s="28">
        <f>+R151*'Silver Conversion'!$B150</f>
        <v>0.07509346047570029</v>
      </c>
      <c r="AD151" s="28">
        <f>+S151*'Silver Conversion'!$B150</f>
        <v>0.18884611382790556</v>
      </c>
      <c r="AE151" s="28">
        <f>+T151*'Silver Conversion'!$B150</f>
        <v>0.054450000000000005</v>
      </c>
      <c r="AF151" s="28">
        <f>+U151*'Silver Conversion'!$B150</f>
        <v>0.1651164282506896</v>
      </c>
      <c r="AG151" s="28">
        <f>+V151*'Silver Conversion'!$B150</f>
        <v>0.5359923089357576</v>
      </c>
    </row>
    <row r="152" spans="1:33" ht="15">
      <c r="A152" s="5">
        <v>1509</v>
      </c>
      <c r="B152" s="38">
        <v>110.62</v>
      </c>
      <c r="C152" s="38">
        <v>24.12</v>
      </c>
      <c r="D152" s="38">
        <v>18.5</v>
      </c>
      <c r="E152" s="38">
        <v>40.15</v>
      </c>
      <c r="F152" s="38">
        <v>18.25</v>
      </c>
      <c r="G152" s="38">
        <v>21.5</v>
      </c>
      <c r="H152" s="38">
        <v>45</v>
      </c>
      <c r="I152" s="38">
        <v>17</v>
      </c>
      <c r="J152" s="38">
        <v>227.25</v>
      </c>
      <c r="K152" s="38">
        <v>155</v>
      </c>
      <c r="M152" s="28">
        <f t="shared" si="18"/>
        <v>0.23573938671957412</v>
      </c>
      <c r="N152" s="28">
        <f t="shared" si="19"/>
        <v>0.30291232873271634</v>
      </c>
      <c r="O152" s="28">
        <f t="shared" si="20"/>
        <v>0.2198089444418041</v>
      </c>
      <c r="P152" s="28">
        <f t="shared" si="21"/>
        <v>0.5042259535082322</v>
      </c>
      <c r="Q152" s="28">
        <f t="shared" si="22"/>
        <v>0.2291936152310146</v>
      </c>
      <c r="R152" s="28">
        <f t="shared" si="23"/>
        <v>0.23297393942677574</v>
      </c>
      <c r="S152" s="28">
        <f t="shared" si="24"/>
        <v>0.5202372281760483</v>
      </c>
      <c r="T152" s="28">
        <f t="shared" si="25"/>
        <v>0.17</v>
      </c>
      <c r="U152" s="28">
        <f t="shared" si="26"/>
        <v>0.4859195586631599</v>
      </c>
      <c r="V152" s="28">
        <f t="shared" si="27"/>
        <v>1.9980473276825979</v>
      </c>
      <c r="X152" s="28">
        <f>+M152*'Silver Conversion'!$B151</f>
        <v>0.07779399761745946</v>
      </c>
      <c r="Y152" s="28">
        <f>+N152*'Silver Conversion'!$B151</f>
        <v>0.0999610684817964</v>
      </c>
      <c r="Z152" s="28">
        <f>+O152*'Silver Conversion'!$B151</f>
        <v>0.07253695166579535</v>
      </c>
      <c r="AA152" s="28">
        <f>+P152*'Silver Conversion'!$B151</f>
        <v>0.16639456465771663</v>
      </c>
      <c r="AB152" s="28">
        <f>+Q152*'Silver Conversion'!$B151</f>
        <v>0.07563389302623483</v>
      </c>
      <c r="AC152" s="28">
        <f>+R152*'Silver Conversion'!$B151</f>
        <v>0.076881400010836</v>
      </c>
      <c r="AD152" s="28">
        <f>+S152*'Silver Conversion'!$B151</f>
        <v>0.17167828529809595</v>
      </c>
      <c r="AE152" s="28">
        <f>+T152*'Silver Conversion'!$B151</f>
        <v>0.056100000000000004</v>
      </c>
      <c r="AF152" s="28">
        <f>+U152*'Silver Conversion'!$B151</f>
        <v>0.16035345435884277</v>
      </c>
      <c r="AG152" s="28">
        <f>+V152*'Silver Conversion'!$B151</f>
        <v>0.6593556181352573</v>
      </c>
    </row>
    <row r="153" spans="1:33" ht="15">
      <c r="A153" s="5">
        <v>1510</v>
      </c>
      <c r="C153" s="38">
        <v>21</v>
      </c>
      <c r="D153" s="38">
        <v>20</v>
      </c>
      <c r="E153" s="38">
        <v>38.53</v>
      </c>
      <c r="F153" s="38">
        <v>19.37</v>
      </c>
      <c r="G153" s="38">
        <v>19</v>
      </c>
      <c r="H153" s="38">
        <v>36</v>
      </c>
      <c r="I153" s="38">
        <v>17.62</v>
      </c>
      <c r="J153" s="38">
        <v>270</v>
      </c>
      <c r="K153" s="38">
        <v>113.25</v>
      </c>
      <c r="N153" s="28">
        <f t="shared" si="19"/>
        <v>0.26372963944390726</v>
      </c>
      <c r="O153" s="28">
        <f t="shared" si="20"/>
        <v>0.23763129128843685</v>
      </c>
      <c r="P153" s="28">
        <f t="shared" si="21"/>
        <v>0.48388109560827364</v>
      </c>
      <c r="Q153" s="28">
        <f t="shared" si="22"/>
        <v>0.24325919600135634</v>
      </c>
      <c r="R153" s="28">
        <f t="shared" si="23"/>
        <v>0.2058839464701739</v>
      </c>
      <c r="S153" s="28">
        <f t="shared" si="24"/>
        <v>0.41618978254083866</v>
      </c>
      <c r="T153" s="28">
        <f t="shared" si="25"/>
        <v>0.17620000000000002</v>
      </c>
      <c r="U153" s="28">
        <f t="shared" si="26"/>
        <v>0.5773301687087048</v>
      </c>
      <c r="V153" s="28">
        <f t="shared" si="27"/>
        <v>1.4598636120003496</v>
      </c>
      <c r="X153" s="28">
        <f>+M153*'Silver Conversion'!$B152</f>
        <v>0</v>
      </c>
      <c r="Y153" s="28">
        <f>+N153*'Silver Conversion'!$B152</f>
        <v>0.0870307810164894</v>
      </c>
      <c r="Z153" s="28">
        <f>+O153*'Silver Conversion'!$B152</f>
        <v>0.07841832612518417</v>
      </c>
      <c r="AA153" s="28">
        <f>+P153*'Silver Conversion'!$B152</f>
        <v>0.1596807615507303</v>
      </c>
      <c r="AB153" s="28">
        <f>+Q153*'Silver Conversion'!$B152</f>
        <v>0.0802755346804476</v>
      </c>
      <c r="AC153" s="28">
        <f>+R153*'Silver Conversion'!$B152</f>
        <v>0.0679417023351574</v>
      </c>
      <c r="AD153" s="28">
        <f>+S153*'Silver Conversion'!$B152</f>
        <v>0.13734262823847676</v>
      </c>
      <c r="AE153" s="28">
        <f>+T153*'Silver Conversion'!$B152</f>
        <v>0.05814600000000001</v>
      </c>
      <c r="AF153" s="28">
        <f>+U153*'Silver Conversion'!$B152</f>
        <v>0.1905189556738726</v>
      </c>
      <c r="AG153" s="28">
        <f>+V153*'Silver Conversion'!$B152</f>
        <v>0.4817549919601154</v>
      </c>
    </row>
    <row r="154" spans="1:33" ht="15">
      <c r="A154" s="5">
        <v>1511</v>
      </c>
      <c r="B154" s="38">
        <v>102</v>
      </c>
      <c r="C154" s="38">
        <v>30.75</v>
      </c>
      <c r="D154" s="38">
        <v>23.25</v>
      </c>
      <c r="E154" s="38">
        <v>46.84</v>
      </c>
      <c r="F154" s="38">
        <v>27.12</v>
      </c>
      <c r="G154" s="38">
        <v>20.62</v>
      </c>
      <c r="H154" s="38">
        <v>54</v>
      </c>
      <c r="I154" s="38">
        <v>15.33</v>
      </c>
      <c r="J154" s="38">
        <v>304.5</v>
      </c>
      <c r="K154" s="38">
        <v>144</v>
      </c>
      <c r="M154" s="28">
        <f t="shared" si="18"/>
        <v>0.2173695303326393</v>
      </c>
      <c r="N154" s="28">
        <f t="shared" si="19"/>
        <v>0.38617554347143557</v>
      </c>
      <c r="O154" s="28">
        <f t="shared" si="20"/>
        <v>0.27624637612280784</v>
      </c>
      <c r="P154" s="28">
        <f t="shared" si="21"/>
        <v>0.5882426815025055</v>
      </c>
      <c r="Q154" s="28">
        <f t="shared" si="22"/>
        <v>0.34058799151041735</v>
      </c>
      <c r="R154" s="28">
        <f t="shared" si="23"/>
        <v>0.22343826190605193</v>
      </c>
      <c r="S154" s="28">
        <f t="shared" si="24"/>
        <v>0.624284673811258</v>
      </c>
      <c r="T154" s="28">
        <f t="shared" si="25"/>
        <v>0.1533</v>
      </c>
      <c r="U154" s="28">
        <f t="shared" si="26"/>
        <v>0.6511001347103726</v>
      </c>
      <c r="V154" s="28">
        <f t="shared" si="27"/>
        <v>1.856250420556736</v>
      </c>
      <c r="X154" s="28">
        <f>+M154*'Silver Conversion'!$B153</f>
        <v>0.07173194500977098</v>
      </c>
      <c r="Y154" s="28">
        <f>+N154*'Silver Conversion'!$B153</f>
        <v>0.12743792934557374</v>
      </c>
      <c r="Z154" s="28">
        <f>+O154*'Silver Conversion'!$B153</f>
        <v>0.09116130412052659</v>
      </c>
      <c r="AA154" s="28">
        <f>+P154*'Silver Conversion'!$B153</f>
        <v>0.19412008489582683</v>
      </c>
      <c r="AB154" s="28">
        <f>+Q154*'Silver Conversion'!$B153</f>
        <v>0.11239403719843773</v>
      </c>
      <c r="AC154" s="28">
        <f>+R154*'Silver Conversion'!$B153</f>
        <v>0.07373462642899714</v>
      </c>
      <c r="AD154" s="28">
        <f>+S154*'Silver Conversion'!$B153</f>
        <v>0.20601394235771514</v>
      </c>
      <c r="AE154" s="28">
        <f>+T154*'Silver Conversion'!$B153</f>
        <v>0.050589</v>
      </c>
      <c r="AF154" s="28">
        <f>+U154*'Silver Conversion'!$B153</f>
        <v>0.21486304445442297</v>
      </c>
      <c r="AG154" s="28">
        <f>+V154*'Silver Conversion'!$B153</f>
        <v>0.612562638783723</v>
      </c>
    </row>
    <row r="155" spans="1:33" ht="15">
      <c r="A155" s="5">
        <v>1512</v>
      </c>
      <c r="B155" s="38">
        <v>106.25</v>
      </c>
      <c r="C155" s="38">
        <v>35.75</v>
      </c>
      <c r="D155" s="38">
        <v>31.75</v>
      </c>
      <c r="E155" s="38">
        <v>56.72</v>
      </c>
      <c r="F155" s="38">
        <v>31</v>
      </c>
      <c r="G155" s="38">
        <v>20.62</v>
      </c>
      <c r="H155" s="38">
        <v>55.5</v>
      </c>
      <c r="I155" s="38">
        <v>17</v>
      </c>
      <c r="J155" s="38">
        <v>330</v>
      </c>
      <c r="K155" s="38">
        <v>150</v>
      </c>
      <c r="M155" s="28">
        <f t="shared" si="18"/>
        <v>0.2264265940964993</v>
      </c>
      <c r="N155" s="28">
        <f t="shared" si="19"/>
        <v>0.44896831476760396</v>
      </c>
      <c r="O155" s="28">
        <f t="shared" si="20"/>
        <v>0.3772396749203935</v>
      </c>
      <c r="P155" s="28">
        <f t="shared" si="21"/>
        <v>0.7123211975837341</v>
      </c>
      <c r="Q155" s="28">
        <f t="shared" si="22"/>
        <v>0.389315182036244</v>
      </c>
      <c r="R155" s="28">
        <f t="shared" si="23"/>
        <v>0.22343826190605193</v>
      </c>
      <c r="S155" s="28">
        <f t="shared" si="24"/>
        <v>0.6416259147504596</v>
      </c>
      <c r="T155" s="28">
        <f t="shared" si="25"/>
        <v>0.17</v>
      </c>
      <c r="U155" s="28">
        <f t="shared" si="26"/>
        <v>0.7056257617550837</v>
      </c>
      <c r="V155" s="28">
        <f t="shared" si="27"/>
        <v>1.9335941880799334</v>
      </c>
      <c r="X155" s="28">
        <f>+M155*'Silver Conversion'!$B154</f>
        <v>0.07472077605184477</v>
      </c>
      <c r="Y155" s="28">
        <f>+N155*'Silver Conversion'!$B154</f>
        <v>0.14815954387330932</v>
      </c>
      <c r="Z155" s="28">
        <f>+O155*'Silver Conversion'!$B154</f>
        <v>0.12448909272372986</v>
      </c>
      <c r="AA155" s="28">
        <f>+P155*'Silver Conversion'!$B154</f>
        <v>0.23506599520263227</v>
      </c>
      <c r="AB155" s="28">
        <f>+Q155*'Silver Conversion'!$B154</f>
        <v>0.12847401007196052</v>
      </c>
      <c r="AC155" s="28">
        <f>+R155*'Silver Conversion'!$B154</f>
        <v>0.07373462642899714</v>
      </c>
      <c r="AD155" s="28">
        <f>+S155*'Silver Conversion'!$B154</f>
        <v>0.21173655186765167</v>
      </c>
      <c r="AE155" s="28">
        <f>+T155*'Silver Conversion'!$B154</f>
        <v>0.056100000000000004</v>
      </c>
      <c r="AF155" s="28">
        <f>+U155*'Silver Conversion'!$B154</f>
        <v>0.23285650137917766</v>
      </c>
      <c r="AG155" s="28">
        <f>+V155*'Silver Conversion'!$B154</f>
        <v>0.6380860820663781</v>
      </c>
    </row>
    <row r="156" spans="1:33" ht="15">
      <c r="A156" s="5">
        <v>1513</v>
      </c>
      <c r="B156" s="38">
        <v>116.62</v>
      </c>
      <c r="C156" s="38">
        <v>45.62</v>
      </c>
      <c r="D156" s="38">
        <v>41.5</v>
      </c>
      <c r="E156" s="38">
        <v>69</v>
      </c>
      <c r="F156" s="38">
        <v>33.37</v>
      </c>
      <c r="G156" s="38">
        <v>22.5</v>
      </c>
      <c r="H156" s="38">
        <v>78</v>
      </c>
      <c r="I156" s="38">
        <v>16.5</v>
      </c>
      <c r="J156" s="38">
        <v>342</v>
      </c>
      <c r="K156" s="38">
        <v>174</v>
      </c>
      <c r="M156" s="28">
        <f t="shared" si="18"/>
        <v>0.2485258296803176</v>
      </c>
      <c r="N156" s="28">
        <f t="shared" si="19"/>
        <v>0.5729212453062403</v>
      </c>
      <c r="O156" s="28">
        <f t="shared" si="20"/>
        <v>0.49308492942350646</v>
      </c>
      <c r="P156" s="28">
        <f t="shared" si="21"/>
        <v>0.8665402438871238</v>
      </c>
      <c r="Q156" s="28">
        <f t="shared" si="22"/>
        <v>0.4190789556306278</v>
      </c>
      <c r="R156" s="28">
        <f t="shared" si="23"/>
        <v>0.2438099366094165</v>
      </c>
      <c r="S156" s="28">
        <f t="shared" si="24"/>
        <v>0.9017445288384838</v>
      </c>
      <c r="T156" s="28">
        <f t="shared" si="25"/>
        <v>0.165</v>
      </c>
      <c r="U156" s="28">
        <f t="shared" si="26"/>
        <v>0.7312848803643595</v>
      </c>
      <c r="V156" s="28">
        <f t="shared" si="27"/>
        <v>2.2429692581727227</v>
      </c>
      <c r="X156" s="28">
        <f>+M156*'Silver Conversion'!$B155</f>
        <v>0.08201352379450481</v>
      </c>
      <c r="Y156" s="28">
        <f>+N156*'Silver Conversion'!$B155</f>
        <v>0.18906401095105932</v>
      </c>
      <c r="Z156" s="28">
        <f>+O156*'Silver Conversion'!$B155</f>
        <v>0.16271802670975713</v>
      </c>
      <c r="AA156" s="28">
        <f>+P156*'Silver Conversion'!$B155</f>
        <v>0.28595828048275085</v>
      </c>
      <c r="AB156" s="28">
        <f>+Q156*'Silver Conversion'!$B155</f>
        <v>0.13829605535810718</v>
      </c>
      <c r="AC156" s="28">
        <f>+R156*'Silver Conversion'!$B155</f>
        <v>0.08045727908110745</v>
      </c>
      <c r="AD156" s="28">
        <f>+S156*'Silver Conversion'!$B155</f>
        <v>0.2975756945166997</v>
      </c>
      <c r="AE156" s="28">
        <f>+T156*'Silver Conversion'!$B155</f>
        <v>0.054450000000000005</v>
      </c>
      <c r="AF156" s="28">
        <f>+U156*'Silver Conversion'!$B155</f>
        <v>0.24132401052023864</v>
      </c>
      <c r="AG156" s="28">
        <f>+V156*'Silver Conversion'!$B155</f>
        <v>0.7401798551969986</v>
      </c>
    </row>
    <row r="157" spans="1:33" ht="15">
      <c r="A157" s="5">
        <v>1514</v>
      </c>
      <c r="B157" s="38">
        <v>118.67</v>
      </c>
      <c r="C157" s="38">
        <v>33</v>
      </c>
      <c r="D157" s="38">
        <v>29</v>
      </c>
      <c r="E157" s="38">
        <v>57</v>
      </c>
      <c r="F157" s="38">
        <v>33.92</v>
      </c>
      <c r="G157" s="38">
        <v>27.37</v>
      </c>
      <c r="H157" s="38">
        <v>73.5</v>
      </c>
      <c r="J157" s="38">
        <v>330</v>
      </c>
      <c r="K157" s="38">
        <v>162</v>
      </c>
      <c r="M157" s="28">
        <f t="shared" si="18"/>
        <v>0.2528945310252383</v>
      </c>
      <c r="N157" s="28">
        <f t="shared" si="19"/>
        <v>0.41443229055471137</v>
      </c>
      <c r="O157" s="28">
        <f t="shared" si="20"/>
        <v>0.3445653723682334</v>
      </c>
      <c r="P157" s="28">
        <f t="shared" si="21"/>
        <v>0.7158375927763196</v>
      </c>
      <c r="Q157" s="28">
        <f t="shared" si="22"/>
        <v>0.42598616047320637</v>
      </c>
      <c r="R157" s="28">
        <f t="shared" si="23"/>
        <v>0.2965812428888769</v>
      </c>
      <c r="S157" s="28">
        <f t="shared" si="24"/>
        <v>0.8497208060208788</v>
      </c>
      <c r="T157" s="28">
        <f t="shared" si="25"/>
        <v>0</v>
      </c>
      <c r="U157" s="28">
        <f t="shared" si="26"/>
        <v>0.7056257617550837</v>
      </c>
      <c r="V157" s="28">
        <f t="shared" si="27"/>
        <v>2.088281723126328</v>
      </c>
      <c r="X157" s="28">
        <f>+M157*'Silver Conversion'!$B156</f>
        <v>0.08345519523832864</v>
      </c>
      <c r="Y157" s="28">
        <f>+N157*'Silver Conversion'!$B156</f>
        <v>0.13676265588305475</v>
      </c>
      <c r="Z157" s="28">
        <f>+O157*'Silver Conversion'!$B156</f>
        <v>0.11370657288151703</v>
      </c>
      <c r="AA157" s="28">
        <f>+P157*'Silver Conversion'!$B156</f>
        <v>0.2362264056161855</v>
      </c>
      <c r="AB157" s="28">
        <f>+Q157*'Silver Conversion'!$B156</f>
        <v>0.1405754329561581</v>
      </c>
      <c r="AC157" s="28">
        <f>+R157*'Silver Conversion'!$B156</f>
        <v>0.09787181015332938</v>
      </c>
      <c r="AD157" s="28">
        <f>+S157*'Silver Conversion'!$B156</f>
        <v>0.28040786598689005</v>
      </c>
      <c r="AE157" s="28">
        <f>+T157*'Silver Conversion'!$B156</f>
        <v>0</v>
      </c>
      <c r="AF157" s="28">
        <f>+U157*'Silver Conversion'!$B156</f>
        <v>0.23285650137917766</v>
      </c>
      <c r="AG157" s="28">
        <f>+V157*'Silver Conversion'!$B156</f>
        <v>0.6891329686316883</v>
      </c>
    </row>
    <row r="158" spans="1:33" ht="15">
      <c r="A158" s="5">
        <v>1515</v>
      </c>
      <c r="B158" s="38">
        <v>125</v>
      </c>
      <c r="C158" s="38">
        <v>40.37</v>
      </c>
      <c r="D158" s="38">
        <v>28.5</v>
      </c>
      <c r="E158" s="38">
        <v>60</v>
      </c>
      <c r="F158" s="38">
        <v>30.37</v>
      </c>
      <c r="G158" s="38">
        <v>21.75</v>
      </c>
      <c r="H158" s="38">
        <v>51</v>
      </c>
      <c r="I158" s="38">
        <v>18</v>
      </c>
      <c r="J158" s="38">
        <v>357</v>
      </c>
      <c r="K158" s="38">
        <v>150</v>
      </c>
      <c r="M158" s="28">
        <f t="shared" si="18"/>
        <v>0.2663842283488227</v>
      </c>
      <c r="N158" s="28">
        <f t="shared" si="19"/>
        <v>0.5069888354452635</v>
      </c>
      <c r="O158" s="28">
        <f t="shared" si="20"/>
        <v>0.3386245900860225</v>
      </c>
      <c r="P158" s="28">
        <f t="shared" si="21"/>
        <v>0.7535132555540207</v>
      </c>
      <c r="Q158" s="28">
        <f t="shared" si="22"/>
        <v>0.3814032928529268</v>
      </c>
      <c r="R158" s="28">
        <f t="shared" si="23"/>
        <v>0.23568293872243595</v>
      </c>
      <c r="S158" s="28">
        <f t="shared" si="24"/>
        <v>0.5896021919328548</v>
      </c>
      <c r="T158" s="28">
        <f t="shared" si="25"/>
        <v>0.18</v>
      </c>
      <c r="U158" s="28">
        <f t="shared" si="26"/>
        <v>0.7633587786259541</v>
      </c>
      <c r="V158" s="28">
        <f t="shared" si="27"/>
        <v>1.9335941880799334</v>
      </c>
      <c r="X158" s="28">
        <f>+M158*'Silver Conversion'!$B157</f>
        <v>0.08790679535511149</v>
      </c>
      <c r="Y158" s="28">
        <f>+N158*'Silver Conversion'!$B157</f>
        <v>0.16730631569693696</v>
      </c>
      <c r="Z158" s="28">
        <f>+O158*'Silver Conversion'!$B157</f>
        <v>0.11174611472838744</v>
      </c>
      <c r="AA158" s="28">
        <f>+P158*'Silver Conversion'!$B157</f>
        <v>0.24865937433282684</v>
      </c>
      <c r="AB158" s="28">
        <f>+Q158*'Silver Conversion'!$B157</f>
        <v>0.12586308664146584</v>
      </c>
      <c r="AC158" s="28">
        <f>+R158*'Silver Conversion'!$B157</f>
        <v>0.07777536977840387</v>
      </c>
      <c r="AD158" s="28">
        <f>+S158*'Silver Conversion'!$B157</f>
        <v>0.1945687233378421</v>
      </c>
      <c r="AE158" s="28">
        <f>+T158*'Silver Conversion'!$B157</f>
        <v>0.0594</v>
      </c>
      <c r="AF158" s="28">
        <f>+U158*'Silver Conversion'!$B157</f>
        <v>0.25190839694656486</v>
      </c>
      <c r="AG158" s="28">
        <f>+V158*'Silver Conversion'!$B157</f>
        <v>0.6380860820663781</v>
      </c>
    </row>
    <row r="159" spans="1:33" ht="15">
      <c r="A159" s="5">
        <v>1516</v>
      </c>
      <c r="B159" s="38">
        <v>150</v>
      </c>
      <c r="C159" s="38">
        <v>60.37</v>
      </c>
      <c r="D159" s="38">
        <v>31</v>
      </c>
      <c r="E159" s="38">
        <v>66.21</v>
      </c>
      <c r="F159" s="38">
        <v>30.25</v>
      </c>
      <c r="G159" s="38">
        <v>26.83</v>
      </c>
      <c r="H159" s="38">
        <v>58.5</v>
      </c>
      <c r="J159" s="38">
        <v>336</v>
      </c>
      <c r="K159" s="38">
        <v>159</v>
      </c>
      <c r="M159" s="28">
        <f t="shared" si="18"/>
        <v>0.31966107401858723</v>
      </c>
      <c r="N159" s="28">
        <f t="shared" si="19"/>
        <v>0.7581599206299371</v>
      </c>
      <c r="O159" s="28">
        <f t="shared" si="20"/>
        <v>0.36832850149707713</v>
      </c>
      <c r="P159" s="28">
        <f t="shared" si="21"/>
        <v>0.8315018775038617</v>
      </c>
      <c r="Q159" s="28">
        <f t="shared" si="22"/>
        <v>0.3798962663418188</v>
      </c>
      <c r="R159" s="28">
        <f t="shared" si="23"/>
        <v>0.29072980441025087</v>
      </c>
      <c r="S159" s="28">
        <f t="shared" si="24"/>
        <v>0.6763083966288628</v>
      </c>
      <c r="T159" s="28">
        <f t="shared" si="25"/>
        <v>0</v>
      </c>
      <c r="U159" s="28">
        <f t="shared" si="26"/>
        <v>0.7184553210597215</v>
      </c>
      <c r="V159" s="28">
        <f t="shared" si="27"/>
        <v>2.0496098393647295</v>
      </c>
      <c r="X159" s="28">
        <f>+M159*'Silver Conversion'!$B158</f>
        <v>0.1054881544261338</v>
      </c>
      <c r="Y159" s="28">
        <f>+N159*'Silver Conversion'!$B158</f>
        <v>0.25019277380787924</v>
      </c>
      <c r="Z159" s="28">
        <f>+O159*'Silver Conversion'!$B158</f>
        <v>0.12154840549403546</v>
      </c>
      <c r="AA159" s="28">
        <f>+P159*'Silver Conversion'!$B158</f>
        <v>0.2743956195762744</v>
      </c>
      <c r="AB159" s="28">
        <f>+Q159*'Silver Conversion'!$B158</f>
        <v>0.1253657678928002</v>
      </c>
      <c r="AC159" s="28">
        <f>+R159*'Silver Conversion'!$B158</f>
        <v>0.09594083545538279</v>
      </c>
      <c r="AD159" s="28">
        <f>+S159*'Silver Conversion'!$B158</f>
        <v>0.22318177088752472</v>
      </c>
      <c r="AE159" s="28">
        <f>+T159*'Silver Conversion'!$B158</f>
        <v>0</v>
      </c>
      <c r="AF159" s="28">
        <f>+U159*'Silver Conversion'!$B158</f>
        <v>0.23709025594970812</v>
      </c>
      <c r="AG159" s="28">
        <f>+V159*'Silver Conversion'!$B158</f>
        <v>0.6763712469903608</v>
      </c>
    </row>
    <row r="160" spans="1:33" ht="15">
      <c r="A160" s="5">
        <v>1517</v>
      </c>
      <c r="B160" s="38">
        <v>150</v>
      </c>
      <c r="C160" s="38">
        <v>41.12</v>
      </c>
      <c r="D160" s="38">
        <v>22</v>
      </c>
      <c r="E160" s="38">
        <v>65.26</v>
      </c>
      <c r="F160" s="38">
        <v>30.37</v>
      </c>
      <c r="G160" s="38">
        <v>21.75</v>
      </c>
      <c r="H160" s="38">
        <v>60</v>
      </c>
      <c r="J160" s="38">
        <v>351</v>
      </c>
      <c r="K160" s="38">
        <v>189</v>
      </c>
      <c r="M160" s="28">
        <f t="shared" si="18"/>
        <v>0.31966107401858723</v>
      </c>
      <c r="N160" s="28">
        <f t="shared" si="19"/>
        <v>0.5164077511396888</v>
      </c>
      <c r="O160" s="28">
        <f t="shared" si="20"/>
        <v>0.26139442041728056</v>
      </c>
      <c r="P160" s="28">
        <f t="shared" si="21"/>
        <v>0.8195712509575899</v>
      </c>
      <c r="Q160" s="28">
        <f t="shared" si="22"/>
        <v>0.3814032928529268</v>
      </c>
      <c r="R160" s="28">
        <f t="shared" si="23"/>
        <v>0.23568293872243595</v>
      </c>
      <c r="S160" s="28">
        <f t="shared" si="24"/>
        <v>0.6936496375680644</v>
      </c>
      <c r="T160" s="28">
        <f t="shared" si="25"/>
        <v>0</v>
      </c>
      <c r="U160" s="28">
        <f t="shared" si="26"/>
        <v>0.7505292193213163</v>
      </c>
      <c r="V160" s="28">
        <f t="shared" si="27"/>
        <v>2.436328676980716</v>
      </c>
      <c r="X160" s="28">
        <f>+M160*'Silver Conversion'!$B159</f>
        <v>0.1054881544261338</v>
      </c>
      <c r="Y160" s="28">
        <f>+N160*'Silver Conversion'!$B159</f>
        <v>0.17041455787609733</v>
      </c>
      <c r="Z160" s="28">
        <f>+O160*'Silver Conversion'!$B159</f>
        <v>0.08626015873770258</v>
      </c>
      <c r="AA160" s="28">
        <f>+P160*'Silver Conversion'!$B159</f>
        <v>0.2704585128160047</v>
      </c>
      <c r="AB160" s="28">
        <f>+Q160*'Silver Conversion'!$B159</f>
        <v>0.12586308664146584</v>
      </c>
      <c r="AC160" s="28">
        <f>+R160*'Silver Conversion'!$B159</f>
        <v>0.07777536977840387</v>
      </c>
      <c r="AD160" s="28">
        <f>+S160*'Silver Conversion'!$B159</f>
        <v>0.22890438039746128</v>
      </c>
      <c r="AE160" s="28">
        <f>+T160*'Silver Conversion'!$B159</f>
        <v>0</v>
      </c>
      <c r="AF160" s="28">
        <f>+U160*'Silver Conversion'!$B159</f>
        <v>0.2476746423760344</v>
      </c>
      <c r="AG160" s="28">
        <f>+V160*'Silver Conversion'!$B159</f>
        <v>0.8039884634036363</v>
      </c>
    </row>
    <row r="161" spans="1:33" ht="15">
      <c r="A161" s="5">
        <v>1518</v>
      </c>
      <c r="B161" s="38">
        <v>150</v>
      </c>
      <c r="C161" s="38">
        <v>30.75</v>
      </c>
      <c r="D161" s="38">
        <v>19.5</v>
      </c>
      <c r="E161" s="38">
        <v>50.46</v>
      </c>
      <c r="F161" s="38">
        <v>30.37</v>
      </c>
      <c r="G161" s="38">
        <v>22.75</v>
      </c>
      <c r="H161" s="38">
        <v>57.37</v>
      </c>
      <c r="J161" s="38">
        <v>373.5</v>
      </c>
      <c r="K161" s="38">
        <v>163.12</v>
      </c>
      <c r="M161" s="28">
        <f t="shared" si="18"/>
        <v>0.31966107401858723</v>
      </c>
      <c r="N161" s="28">
        <f t="shared" si="19"/>
        <v>0.38617554347143557</v>
      </c>
      <c r="O161" s="28">
        <f t="shared" si="20"/>
        <v>0.23169050900622593</v>
      </c>
      <c r="P161" s="28">
        <f t="shared" si="21"/>
        <v>0.6337046479209314</v>
      </c>
      <c r="Q161" s="28">
        <f t="shared" si="22"/>
        <v>0.3814032928529268</v>
      </c>
      <c r="R161" s="28">
        <f t="shared" si="23"/>
        <v>0.24651893590507667</v>
      </c>
      <c r="S161" s="28">
        <f t="shared" si="24"/>
        <v>0.6632446617879976</v>
      </c>
      <c r="T161" s="28">
        <f t="shared" si="25"/>
        <v>0</v>
      </c>
      <c r="U161" s="28">
        <f t="shared" si="26"/>
        <v>0.7986400667137084</v>
      </c>
      <c r="V161" s="28">
        <f t="shared" si="27"/>
        <v>2.102719226397325</v>
      </c>
      <c r="X161" s="28">
        <f>+M161*'Silver Conversion'!$B160</f>
        <v>0.1054881544261338</v>
      </c>
      <c r="Y161" s="28">
        <f>+N161*'Silver Conversion'!$B160</f>
        <v>0.12743792934557374</v>
      </c>
      <c r="Z161" s="28">
        <f>+O161*'Silver Conversion'!$B160</f>
        <v>0.07645786797205456</v>
      </c>
      <c r="AA161" s="28">
        <f>+P161*'Silver Conversion'!$B160</f>
        <v>0.20912253381390736</v>
      </c>
      <c r="AB161" s="28">
        <f>+Q161*'Silver Conversion'!$B160</f>
        <v>0.12586308664146584</v>
      </c>
      <c r="AC161" s="28">
        <f>+R161*'Silver Conversion'!$B160</f>
        <v>0.08135124884867531</v>
      </c>
      <c r="AD161" s="28">
        <f>+S161*'Silver Conversion'!$B160</f>
        <v>0.2188707383900392</v>
      </c>
      <c r="AE161" s="28">
        <f>+T161*'Silver Conversion'!$B160</f>
        <v>0</v>
      </c>
      <c r="AF161" s="28">
        <f>+U161*'Silver Conversion'!$B160</f>
        <v>0.2635512220155238</v>
      </c>
      <c r="AG161" s="28">
        <f>+V161*'Silver Conversion'!$B160</f>
        <v>0.6938973447111172</v>
      </c>
    </row>
    <row r="162" spans="1:33" ht="15">
      <c r="A162" s="5">
        <v>1519</v>
      </c>
      <c r="B162" s="38">
        <v>150</v>
      </c>
      <c r="C162" s="38">
        <v>35.75</v>
      </c>
      <c r="D162" s="38">
        <v>19.5</v>
      </c>
      <c r="E162" s="38">
        <v>58.82</v>
      </c>
      <c r="F162" s="38">
        <v>33.92</v>
      </c>
      <c r="G162" s="38">
        <v>27.37</v>
      </c>
      <c r="H162" s="38">
        <v>51</v>
      </c>
      <c r="J162" s="38">
        <v>280.5</v>
      </c>
      <c r="K162" s="38">
        <v>160.5</v>
      </c>
      <c r="M162" s="28">
        <f t="shared" si="18"/>
        <v>0.31966107401858723</v>
      </c>
      <c r="N162" s="28">
        <f t="shared" si="19"/>
        <v>0.44896831476760396</v>
      </c>
      <c r="O162" s="28">
        <f t="shared" si="20"/>
        <v>0.23169050900622593</v>
      </c>
      <c r="P162" s="28">
        <f t="shared" si="21"/>
        <v>0.738694161528125</v>
      </c>
      <c r="Q162" s="28">
        <f t="shared" si="22"/>
        <v>0.42598616047320637</v>
      </c>
      <c r="R162" s="28">
        <f t="shared" si="23"/>
        <v>0.2965812428888769</v>
      </c>
      <c r="S162" s="28">
        <f t="shared" si="24"/>
        <v>0.5896021919328548</v>
      </c>
      <c r="T162" s="28">
        <f t="shared" si="25"/>
        <v>0</v>
      </c>
      <c r="U162" s="28">
        <f t="shared" si="26"/>
        <v>0.5997818974918211</v>
      </c>
      <c r="V162" s="28">
        <f t="shared" si="27"/>
        <v>2.0689457812455285</v>
      </c>
      <c r="X162" s="28">
        <f>+M162*'Silver Conversion'!$B161</f>
        <v>0.1054881544261338</v>
      </c>
      <c r="Y162" s="28">
        <f>+N162*'Silver Conversion'!$B161</f>
        <v>0.14815954387330932</v>
      </c>
      <c r="Z162" s="28">
        <f>+O162*'Silver Conversion'!$B161</f>
        <v>0.07645786797205456</v>
      </c>
      <c r="AA162" s="28">
        <f>+P162*'Silver Conversion'!$B161</f>
        <v>0.24376907330428124</v>
      </c>
      <c r="AB162" s="28">
        <f>+Q162*'Silver Conversion'!$B161</f>
        <v>0.1405754329561581</v>
      </c>
      <c r="AC162" s="28">
        <f>+R162*'Silver Conversion'!$B161</f>
        <v>0.09787181015332938</v>
      </c>
      <c r="AD162" s="28">
        <f>+S162*'Silver Conversion'!$B161</f>
        <v>0.1945687233378421</v>
      </c>
      <c r="AE162" s="28">
        <f>+T162*'Silver Conversion'!$B161</f>
        <v>0</v>
      </c>
      <c r="AF162" s="28">
        <f>+U162*'Silver Conversion'!$B161</f>
        <v>0.19792802617230096</v>
      </c>
      <c r="AG162" s="28">
        <f>+V162*'Silver Conversion'!$B161</f>
        <v>0.6827521078110245</v>
      </c>
    </row>
    <row r="163" spans="1:33" ht="15">
      <c r="A163" s="5">
        <v>1520</v>
      </c>
      <c r="B163" s="38">
        <v>150</v>
      </c>
      <c r="C163" s="38">
        <v>46.62</v>
      </c>
      <c r="D163" s="38">
        <v>31</v>
      </c>
      <c r="E163" s="38">
        <v>68</v>
      </c>
      <c r="F163" s="38">
        <v>38.25</v>
      </c>
      <c r="G163" s="38">
        <v>21.37</v>
      </c>
      <c r="H163" s="38">
        <v>52.87</v>
      </c>
      <c r="J163" s="38">
        <v>346.5</v>
      </c>
      <c r="K163" s="38">
        <v>168</v>
      </c>
      <c r="M163" s="28">
        <f t="shared" si="18"/>
        <v>0.31966107401858723</v>
      </c>
      <c r="N163" s="28">
        <f t="shared" si="19"/>
        <v>0.585479799565474</v>
      </c>
      <c r="O163" s="28">
        <f t="shared" si="20"/>
        <v>0.36832850149707713</v>
      </c>
      <c r="P163" s="28">
        <f t="shared" si="21"/>
        <v>0.8539816896278901</v>
      </c>
      <c r="Q163" s="28">
        <f t="shared" si="22"/>
        <v>0.4803647004156882</v>
      </c>
      <c r="R163" s="28">
        <f t="shared" si="23"/>
        <v>0.23156525979303247</v>
      </c>
      <c r="S163" s="28">
        <f t="shared" si="24"/>
        <v>0.6112209389703928</v>
      </c>
      <c r="T163" s="28">
        <f t="shared" si="25"/>
        <v>0</v>
      </c>
      <c r="U163" s="28">
        <f t="shared" si="26"/>
        <v>0.7409070498428378</v>
      </c>
      <c r="V163" s="28">
        <f t="shared" si="27"/>
        <v>2.1656254906495254</v>
      </c>
      <c r="X163" s="28">
        <f>+M163*'Silver Conversion'!$B162</f>
        <v>0.1054881544261338</v>
      </c>
      <c r="Y163" s="28">
        <f>+N163*'Silver Conversion'!$B162</f>
        <v>0.19320833385660643</v>
      </c>
      <c r="Z163" s="28">
        <f>+O163*'Silver Conversion'!$B162</f>
        <v>0.12154840549403546</v>
      </c>
      <c r="AA163" s="28">
        <f>+P163*'Silver Conversion'!$B162</f>
        <v>0.28181395757720373</v>
      </c>
      <c r="AB163" s="28">
        <f>+Q163*'Silver Conversion'!$B162</f>
        <v>0.1585203511371771</v>
      </c>
      <c r="AC163" s="28">
        <f>+R163*'Silver Conversion'!$B162</f>
        <v>0.07641653573170072</v>
      </c>
      <c r="AD163" s="28">
        <f>+S163*'Silver Conversion'!$B162</f>
        <v>0.20170290986022962</v>
      </c>
      <c r="AE163" s="28">
        <f>+T163*'Silver Conversion'!$B162</f>
        <v>0</v>
      </c>
      <c r="AF163" s="28">
        <f>+U163*'Silver Conversion'!$B162</f>
        <v>0.2444993264481365</v>
      </c>
      <c r="AG163" s="28">
        <f>+V163*'Silver Conversion'!$B162</f>
        <v>0.7146564119143434</v>
      </c>
    </row>
    <row r="164" spans="1:33" ht="15">
      <c r="A164" s="5">
        <v>1521</v>
      </c>
      <c r="B164" s="38">
        <v>150</v>
      </c>
      <c r="C164" s="38">
        <v>104.25</v>
      </c>
      <c r="D164" s="38">
        <v>29</v>
      </c>
      <c r="E164" s="38">
        <v>119.27</v>
      </c>
      <c r="F164" s="38">
        <v>48.37</v>
      </c>
      <c r="G164" s="38">
        <v>27.87</v>
      </c>
      <c r="H164" s="38">
        <v>84</v>
      </c>
      <c r="J164" s="38">
        <v>348</v>
      </c>
      <c r="K164" s="38">
        <v>171</v>
      </c>
      <c r="M164" s="28">
        <f t="shared" si="18"/>
        <v>0.31966107401858723</v>
      </c>
      <c r="N164" s="28">
        <f t="shared" si="19"/>
        <v>1.309229281525111</v>
      </c>
      <c r="O164" s="28">
        <f t="shared" si="20"/>
        <v>0.3445653723682334</v>
      </c>
      <c r="P164" s="28">
        <f t="shared" si="21"/>
        <v>1.4978587664988008</v>
      </c>
      <c r="Q164" s="28">
        <f t="shared" si="22"/>
        <v>0.6074572695191329</v>
      </c>
      <c r="R164" s="28">
        <f t="shared" si="23"/>
        <v>0.30199924148019724</v>
      </c>
      <c r="S164" s="28">
        <f t="shared" si="24"/>
        <v>0.9711094925952902</v>
      </c>
      <c r="T164" s="28">
        <f t="shared" si="25"/>
        <v>0</v>
      </c>
      <c r="U164" s="28">
        <f t="shared" si="26"/>
        <v>0.7441144396689974</v>
      </c>
      <c r="V164" s="28">
        <f t="shared" si="27"/>
        <v>2.204297374411124</v>
      </c>
      <c r="X164" s="28">
        <f>+M164*'Silver Conversion'!$B163</f>
        <v>0.10229154368594792</v>
      </c>
      <c r="Y164" s="28">
        <f>+N164*'Silver Conversion'!$B163</f>
        <v>0.4189533700880355</v>
      </c>
      <c r="Z164" s="28">
        <f>+O164*'Silver Conversion'!$B163</f>
        <v>0.1102609191578347</v>
      </c>
      <c r="AA164" s="28">
        <f>+P164*'Silver Conversion'!$B163</f>
        <v>0.4793148052796163</v>
      </c>
      <c r="AB164" s="28">
        <f>+Q164*'Silver Conversion'!$B163</f>
        <v>0.19438632624612254</v>
      </c>
      <c r="AC164" s="28">
        <f>+R164*'Silver Conversion'!$B163</f>
        <v>0.09663975727366313</v>
      </c>
      <c r="AD164" s="28">
        <f>+S164*'Silver Conversion'!$B163</f>
        <v>0.3107550376304929</v>
      </c>
      <c r="AE164" s="28">
        <f>+T164*'Silver Conversion'!$B163</f>
        <v>0</v>
      </c>
      <c r="AF164" s="28">
        <f>+U164*'Silver Conversion'!$B163</f>
        <v>0.23811662069407916</v>
      </c>
      <c r="AG164" s="28">
        <f>+V164*'Silver Conversion'!$B163</f>
        <v>0.7053751598115596</v>
      </c>
    </row>
    <row r="165" spans="1:33" ht="15">
      <c r="A165" s="5">
        <v>1522</v>
      </c>
      <c r="B165" s="38">
        <v>159</v>
      </c>
      <c r="C165" s="38">
        <v>43.87</v>
      </c>
      <c r="D165" s="38">
        <v>24.5</v>
      </c>
      <c r="E165" s="38">
        <v>74.75</v>
      </c>
      <c r="F165" s="38">
        <v>39.25</v>
      </c>
      <c r="G165" s="38">
        <v>26.25</v>
      </c>
      <c r="H165" s="38">
        <v>67</v>
      </c>
      <c r="I165" s="38">
        <v>20</v>
      </c>
      <c r="J165" s="38">
        <v>373.5</v>
      </c>
      <c r="K165" s="38">
        <v>162</v>
      </c>
      <c r="M165" s="28">
        <f t="shared" si="18"/>
        <v>0.3388407384597025</v>
      </c>
      <c r="N165" s="28">
        <f t="shared" si="19"/>
        <v>0.5509437753525814</v>
      </c>
      <c r="O165" s="28">
        <f t="shared" si="20"/>
        <v>0.29109833182833517</v>
      </c>
      <c r="P165" s="28">
        <f t="shared" si="21"/>
        <v>0.9387519308777175</v>
      </c>
      <c r="Q165" s="28">
        <f t="shared" si="22"/>
        <v>0.4929232546749219</v>
      </c>
      <c r="R165" s="28">
        <f t="shared" si="23"/>
        <v>0.28444492604431926</v>
      </c>
      <c r="S165" s="28">
        <f t="shared" si="24"/>
        <v>0.7745754286176719</v>
      </c>
      <c r="T165" s="28">
        <f t="shared" si="25"/>
        <v>0.2</v>
      </c>
      <c r="U165" s="28">
        <f t="shared" si="26"/>
        <v>0.7986400667137084</v>
      </c>
      <c r="V165" s="28">
        <f t="shared" si="27"/>
        <v>2.088281723126328</v>
      </c>
      <c r="X165" s="28">
        <f>+M165*'Silver Conversion'!$B164</f>
        <v>0.10842903630710479</v>
      </c>
      <c r="Y165" s="28">
        <f>+N165*'Silver Conversion'!$B164</f>
        <v>0.17630200811282606</v>
      </c>
      <c r="Z165" s="28">
        <f>+O165*'Silver Conversion'!$B164</f>
        <v>0.09315146618506726</v>
      </c>
      <c r="AA165" s="28">
        <f>+P165*'Silver Conversion'!$B164</f>
        <v>0.3004006178808696</v>
      </c>
      <c r="AB165" s="28">
        <f>+Q165*'Silver Conversion'!$B164</f>
        <v>0.15773544149597502</v>
      </c>
      <c r="AC165" s="28">
        <f>+R165*'Silver Conversion'!$B164</f>
        <v>0.09102237633418217</v>
      </c>
      <c r="AD165" s="28">
        <f>+S165*'Silver Conversion'!$B164</f>
        <v>0.247864137157655</v>
      </c>
      <c r="AE165" s="28">
        <f>+T165*'Silver Conversion'!$B164</f>
        <v>0.064</v>
      </c>
      <c r="AF165" s="28">
        <f>+U165*'Silver Conversion'!$B164</f>
        <v>0.25556482134838665</v>
      </c>
      <c r="AG165" s="28">
        <f>+V165*'Silver Conversion'!$B164</f>
        <v>0.668250151400425</v>
      </c>
    </row>
    <row r="166" spans="1:33" ht="15">
      <c r="A166" s="5">
        <v>1523</v>
      </c>
      <c r="B166" s="38">
        <v>150</v>
      </c>
      <c r="C166" s="38">
        <v>45.62</v>
      </c>
      <c r="D166" s="38">
        <v>43</v>
      </c>
      <c r="E166" s="38">
        <v>79.55</v>
      </c>
      <c r="F166" s="38">
        <v>29.25</v>
      </c>
      <c r="G166" s="38">
        <v>24.75</v>
      </c>
      <c r="H166" s="38">
        <v>66</v>
      </c>
      <c r="J166" s="38">
        <v>306</v>
      </c>
      <c r="K166" s="38">
        <v>166.5</v>
      </c>
      <c r="M166" s="28">
        <f t="shared" si="18"/>
        <v>0.31966107401858723</v>
      </c>
      <c r="N166" s="28">
        <f t="shared" si="19"/>
        <v>0.5729212453062403</v>
      </c>
      <c r="O166" s="28">
        <f t="shared" si="20"/>
        <v>0.5109072762701392</v>
      </c>
      <c r="P166" s="28">
        <f t="shared" si="21"/>
        <v>0.999032991322039</v>
      </c>
      <c r="Q166" s="28">
        <f t="shared" si="22"/>
        <v>0.3673377120825851</v>
      </c>
      <c r="R166" s="28">
        <f t="shared" si="23"/>
        <v>0.2681909302703581</v>
      </c>
      <c r="S166" s="28">
        <f t="shared" si="24"/>
        <v>0.7630146013248709</v>
      </c>
      <c r="T166" s="28">
        <f t="shared" si="25"/>
        <v>0</v>
      </c>
      <c r="U166" s="28">
        <f t="shared" si="26"/>
        <v>0.6543075245365322</v>
      </c>
      <c r="V166" s="28">
        <f t="shared" si="27"/>
        <v>2.146289548768726</v>
      </c>
      <c r="X166" s="28">
        <f>+M166*'Silver Conversion'!$B165</f>
        <v>0.10229154368594792</v>
      </c>
      <c r="Y166" s="28">
        <f>+N166*'Silver Conversion'!$B165</f>
        <v>0.18333479849799691</v>
      </c>
      <c r="Z166" s="28">
        <f>+O166*'Silver Conversion'!$B165</f>
        <v>0.16349032840644456</v>
      </c>
      <c r="AA166" s="28">
        <f>+P166*'Silver Conversion'!$B165</f>
        <v>0.3196905572230525</v>
      </c>
      <c r="AB166" s="28">
        <f>+Q166*'Silver Conversion'!$B165</f>
        <v>0.11754806786642723</v>
      </c>
      <c r="AC166" s="28">
        <f>+R166*'Silver Conversion'!$B165</f>
        <v>0.0858210976865146</v>
      </c>
      <c r="AD166" s="28">
        <f>+S166*'Silver Conversion'!$B165</f>
        <v>0.24416467242395867</v>
      </c>
      <c r="AE166" s="28">
        <f>+T166*'Silver Conversion'!$B165</f>
        <v>0</v>
      </c>
      <c r="AF166" s="28">
        <f>+U166*'Silver Conversion'!$B165</f>
        <v>0.2093784078516903</v>
      </c>
      <c r="AG166" s="28">
        <f>+V166*'Silver Conversion'!$B165</f>
        <v>0.6868126556059923</v>
      </c>
    </row>
    <row r="167" spans="1:33" ht="15">
      <c r="A167" s="5">
        <v>1524</v>
      </c>
      <c r="B167" s="38">
        <v>187.5</v>
      </c>
      <c r="C167" s="38">
        <v>85</v>
      </c>
      <c r="D167" s="38">
        <v>42</v>
      </c>
      <c r="E167" s="38">
        <v>124.51</v>
      </c>
      <c r="F167" s="38">
        <v>41.79</v>
      </c>
      <c r="G167" s="38">
        <v>26.62</v>
      </c>
      <c r="H167" s="38">
        <v>81</v>
      </c>
      <c r="J167" s="38">
        <v>354</v>
      </c>
      <c r="K167" s="38">
        <v>189</v>
      </c>
      <c r="M167" s="28">
        <f t="shared" si="18"/>
        <v>0.39957634252323404</v>
      </c>
      <c r="N167" s="28">
        <f t="shared" si="19"/>
        <v>1.0674771120348625</v>
      </c>
      <c r="O167" s="28">
        <f t="shared" si="20"/>
        <v>0.4990257117057174</v>
      </c>
      <c r="P167" s="28">
        <f t="shared" si="21"/>
        <v>1.5636655908171853</v>
      </c>
      <c r="Q167" s="28">
        <f t="shared" si="22"/>
        <v>0.5248219824933754</v>
      </c>
      <c r="R167" s="28">
        <f t="shared" si="23"/>
        <v>0.2884542450018963</v>
      </c>
      <c r="S167" s="28">
        <f t="shared" si="24"/>
        <v>0.9364270107168869</v>
      </c>
      <c r="T167" s="28">
        <f t="shared" si="25"/>
        <v>0</v>
      </c>
      <c r="U167" s="28">
        <f t="shared" si="26"/>
        <v>0.7569439989736352</v>
      </c>
      <c r="V167" s="28">
        <f t="shared" si="27"/>
        <v>2.436328676980716</v>
      </c>
      <c r="X167" s="28">
        <f>+M167*'Silver Conversion'!$B166</f>
        <v>0.12786442960743488</v>
      </c>
      <c r="Y167" s="28">
        <f>+N167*'Silver Conversion'!$B166</f>
        <v>0.341592675851156</v>
      </c>
      <c r="Z167" s="28">
        <f>+O167*'Silver Conversion'!$B166</f>
        <v>0.15968822774582958</v>
      </c>
      <c r="AA167" s="28">
        <f>+P167*'Silver Conversion'!$B166</f>
        <v>0.5003729890614993</v>
      </c>
      <c r="AB167" s="28">
        <f>+Q167*'Silver Conversion'!$B166</f>
        <v>0.16794303439788014</v>
      </c>
      <c r="AC167" s="28">
        <f>+R167*'Silver Conversion'!$B166</f>
        <v>0.09230535840060682</v>
      </c>
      <c r="AD167" s="28">
        <f>+S167*'Silver Conversion'!$B166</f>
        <v>0.29965664342940385</v>
      </c>
      <c r="AE167" s="28">
        <f>+T167*'Silver Conversion'!$B166</f>
        <v>0</v>
      </c>
      <c r="AF167" s="28">
        <f>+U167*'Silver Conversion'!$B166</f>
        <v>0.24222207967156326</v>
      </c>
      <c r="AG167" s="28">
        <f>+V167*'Silver Conversion'!$B166</f>
        <v>0.7796251766338291</v>
      </c>
    </row>
    <row r="168" spans="1:33" ht="15">
      <c r="A168" s="5">
        <v>1525</v>
      </c>
      <c r="B168" s="38">
        <v>187.5</v>
      </c>
      <c r="C168" s="38">
        <v>36.5</v>
      </c>
      <c r="D168" s="38">
        <v>25.5</v>
      </c>
      <c r="E168" s="38">
        <v>68.23</v>
      </c>
      <c r="F168" s="38">
        <v>35.5</v>
      </c>
      <c r="G168" s="38">
        <v>29.62</v>
      </c>
      <c r="H168" s="38">
        <v>45</v>
      </c>
      <c r="J168" s="38">
        <v>318</v>
      </c>
      <c r="K168" s="38">
        <v>171</v>
      </c>
      <c r="M168" s="28">
        <f t="shared" si="18"/>
        <v>0.39957634252323404</v>
      </c>
      <c r="N168" s="28">
        <f t="shared" si="19"/>
        <v>0.4583872304620292</v>
      </c>
      <c r="O168" s="28">
        <f t="shared" si="20"/>
        <v>0.302979896392757</v>
      </c>
      <c r="P168" s="28">
        <f t="shared" si="21"/>
        <v>0.8568701571075139</v>
      </c>
      <c r="Q168" s="28">
        <f t="shared" si="22"/>
        <v>0.44582867620279554</v>
      </c>
      <c r="R168" s="28">
        <f t="shared" si="23"/>
        <v>0.32096223654981854</v>
      </c>
      <c r="S168" s="28">
        <f t="shared" si="24"/>
        <v>0.5202372281760483</v>
      </c>
      <c r="T168" s="28">
        <f t="shared" si="25"/>
        <v>0</v>
      </c>
      <c r="U168" s="28">
        <f t="shared" si="26"/>
        <v>0.6799666431458079</v>
      </c>
      <c r="V168" s="28">
        <f t="shared" si="27"/>
        <v>2.204297374411124</v>
      </c>
      <c r="X168" s="28">
        <f>+M168*'Silver Conversion'!$B167</f>
        <v>0.11587713933173786</v>
      </c>
      <c r="Y168" s="28">
        <f>+N168*'Silver Conversion'!$B167</f>
        <v>0.13293229683398847</v>
      </c>
      <c r="Z168" s="28">
        <f>+O168*'Silver Conversion'!$B167</f>
        <v>0.08786416995389953</v>
      </c>
      <c r="AA168" s="28">
        <f>+P168*'Silver Conversion'!$B167</f>
        <v>0.24849234556117902</v>
      </c>
      <c r="AB168" s="28">
        <f>+Q168*'Silver Conversion'!$B167</f>
        <v>0.1292903160988107</v>
      </c>
      <c r="AC168" s="28">
        <f>+R168*'Silver Conversion'!$B167</f>
        <v>0.09307904859944736</v>
      </c>
      <c r="AD168" s="28">
        <f>+S168*'Silver Conversion'!$B167</f>
        <v>0.150868796171054</v>
      </c>
      <c r="AE168" s="28">
        <f>+T168*'Silver Conversion'!$B167</f>
        <v>0</v>
      </c>
      <c r="AF168" s="28">
        <f>+U168*'Silver Conversion'!$B167</f>
        <v>0.19719032651228427</v>
      </c>
      <c r="AG168" s="28">
        <f>+V168*'Silver Conversion'!$B167</f>
        <v>0.6392462385792259</v>
      </c>
    </row>
    <row r="169" spans="1:33" ht="15">
      <c r="A169" s="5">
        <v>1526</v>
      </c>
      <c r="B169" s="38">
        <v>187.5</v>
      </c>
      <c r="C169" s="38">
        <v>46.5</v>
      </c>
      <c r="D169" s="38">
        <v>37.5</v>
      </c>
      <c r="E169" s="38">
        <v>68.25</v>
      </c>
      <c r="F169" s="38">
        <v>40.5</v>
      </c>
      <c r="G169" s="38">
        <v>33.75</v>
      </c>
      <c r="H169" s="38">
        <v>59</v>
      </c>
      <c r="I169" s="38">
        <v>17.25</v>
      </c>
      <c r="J169" s="38">
        <v>315</v>
      </c>
      <c r="K169" s="38">
        <v>162</v>
      </c>
      <c r="M169" s="28">
        <f t="shared" si="18"/>
        <v>0.39957634252323404</v>
      </c>
      <c r="N169" s="28">
        <f t="shared" si="19"/>
        <v>0.583972773054366</v>
      </c>
      <c r="O169" s="28">
        <f t="shared" si="20"/>
        <v>0.4455586711658191</v>
      </c>
      <c r="P169" s="28">
        <f t="shared" si="21"/>
        <v>0.8571213281926985</v>
      </c>
      <c r="Q169" s="28">
        <f t="shared" si="22"/>
        <v>0.508621447498964</v>
      </c>
      <c r="R169" s="28">
        <f t="shared" si="23"/>
        <v>0.3657149049141247</v>
      </c>
      <c r="S169" s="28">
        <f t="shared" si="24"/>
        <v>0.6820888102752634</v>
      </c>
      <c r="T169" s="28">
        <f t="shared" si="25"/>
        <v>0.1725</v>
      </c>
      <c r="U169" s="28">
        <f t="shared" si="26"/>
        <v>0.673551863493489</v>
      </c>
      <c r="V169" s="28">
        <f t="shared" si="27"/>
        <v>2.088281723126328</v>
      </c>
      <c r="X169" s="28">
        <f>+M169*'Silver Conversion'!$B168</f>
        <v>0.11188137590650554</v>
      </c>
      <c r="Y169" s="28">
        <f>+N169*'Silver Conversion'!$B168</f>
        <v>0.16351237645522249</v>
      </c>
      <c r="Z169" s="28">
        <f>+O169*'Silver Conversion'!$B168</f>
        <v>0.12475642792642935</v>
      </c>
      <c r="AA169" s="28">
        <f>+P169*'Silver Conversion'!$B168</f>
        <v>0.2399939718939556</v>
      </c>
      <c r="AB169" s="28">
        <f>+Q169*'Silver Conversion'!$B168</f>
        <v>0.14241400529970993</v>
      </c>
      <c r="AC169" s="28">
        <f>+R169*'Silver Conversion'!$B168</f>
        <v>0.10240017337595493</v>
      </c>
      <c r="AD169" s="28">
        <f>+S169*'Silver Conversion'!$B168</f>
        <v>0.19098486687707375</v>
      </c>
      <c r="AE169" s="28">
        <f>+T169*'Silver Conversion'!$B168</f>
        <v>0.0483</v>
      </c>
      <c r="AF169" s="28">
        <f>+U169*'Silver Conversion'!$B168</f>
        <v>0.18859452177817693</v>
      </c>
      <c r="AG169" s="28">
        <f>+V169*'Silver Conversion'!$B168</f>
        <v>0.5847188824753718</v>
      </c>
    </row>
    <row r="170" spans="1:33" ht="15">
      <c r="A170" s="5">
        <v>1527</v>
      </c>
      <c r="B170" s="38">
        <v>187.5</v>
      </c>
      <c r="C170" s="38">
        <v>49.5</v>
      </c>
      <c r="D170" s="38">
        <v>38</v>
      </c>
      <c r="E170" s="38">
        <v>73.41</v>
      </c>
      <c r="F170" s="38">
        <v>35.5</v>
      </c>
      <c r="G170" s="38">
        <v>26.25</v>
      </c>
      <c r="H170" s="38">
        <v>63</v>
      </c>
      <c r="I170" s="38">
        <v>18</v>
      </c>
      <c r="J170" s="38">
        <v>330</v>
      </c>
      <c r="K170" s="38">
        <v>171</v>
      </c>
      <c r="M170" s="28">
        <f t="shared" si="18"/>
        <v>0.39957634252323404</v>
      </c>
      <c r="N170" s="28">
        <f t="shared" si="19"/>
        <v>0.6216484358320671</v>
      </c>
      <c r="O170" s="28">
        <f t="shared" si="20"/>
        <v>0.45149945344803005</v>
      </c>
      <c r="P170" s="28">
        <f t="shared" si="21"/>
        <v>0.9219234681703442</v>
      </c>
      <c r="Q170" s="28">
        <f t="shared" si="22"/>
        <v>0.44582867620279554</v>
      </c>
      <c r="R170" s="28">
        <f t="shared" si="23"/>
        <v>0.28444492604431926</v>
      </c>
      <c r="S170" s="28">
        <f t="shared" si="24"/>
        <v>0.7283321194464676</v>
      </c>
      <c r="T170" s="28">
        <f t="shared" si="25"/>
        <v>0.18</v>
      </c>
      <c r="U170" s="28">
        <f t="shared" si="26"/>
        <v>0.7056257617550837</v>
      </c>
      <c r="V170" s="28">
        <f t="shared" si="27"/>
        <v>2.204297374411124</v>
      </c>
      <c r="X170" s="28">
        <f>+M170*'Silver Conversion'!$B169</f>
        <v>0.12786442960743488</v>
      </c>
      <c r="Y170" s="28">
        <f>+N170*'Silver Conversion'!$B169</f>
        <v>0.19892749946626148</v>
      </c>
      <c r="Z170" s="28">
        <f>+O170*'Silver Conversion'!$B169</f>
        <v>0.14447982510336962</v>
      </c>
      <c r="AA170" s="28">
        <f>+P170*'Silver Conversion'!$B169</f>
        <v>0.29501550981451014</v>
      </c>
      <c r="AB170" s="28">
        <f>+Q170*'Silver Conversion'!$B169</f>
        <v>0.14266517638489457</v>
      </c>
      <c r="AC170" s="28">
        <f>+R170*'Silver Conversion'!$B169</f>
        <v>0.09102237633418217</v>
      </c>
      <c r="AD170" s="28">
        <f>+S170*'Silver Conversion'!$B169</f>
        <v>0.23306627822286963</v>
      </c>
      <c r="AE170" s="28">
        <f>+T170*'Silver Conversion'!$B169</f>
        <v>0.0576</v>
      </c>
      <c r="AF170" s="28">
        <f>+U170*'Silver Conversion'!$B169</f>
        <v>0.2258002437616268</v>
      </c>
      <c r="AG170" s="28">
        <f>+V170*'Silver Conversion'!$B169</f>
        <v>0.7053751598115596</v>
      </c>
    </row>
    <row r="171" spans="1:33" ht="15">
      <c r="A171" s="5">
        <v>1528</v>
      </c>
      <c r="B171" s="38">
        <v>187.5</v>
      </c>
      <c r="C171" s="38">
        <v>57.75</v>
      </c>
      <c r="D171" s="38">
        <v>41</v>
      </c>
      <c r="E171" s="38">
        <v>76.9</v>
      </c>
      <c r="F171" s="38">
        <v>37.5</v>
      </c>
      <c r="G171" s="38">
        <v>22.12</v>
      </c>
      <c r="H171" s="38">
        <v>69</v>
      </c>
      <c r="I171" s="38">
        <v>20</v>
      </c>
      <c r="J171" s="38">
        <v>324</v>
      </c>
      <c r="K171" s="38">
        <v>176.25</v>
      </c>
      <c r="M171" s="28">
        <f t="shared" si="18"/>
        <v>0.39957634252323404</v>
      </c>
      <c r="N171" s="28">
        <f t="shared" si="19"/>
        <v>0.7252565084707449</v>
      </c>
      <c r="O171" s="28">
        <f t="shared" si="20"/>
        <v>0.48714414714129556</v>
      </c>
      <c r="P171" s="28">
        <f t="shared" si="21"/>
        <v>0.9657528225350699</v>
      </c>
      <c r="Q171" s="28">
        <f t="shared" si="22"/>
        <v>0.4709457847212629</v>
      </c>
      <c r="R171" s="28">
        <f t="shared" si="23"/>
        <v>0.239692257680013</v>
      </c>
      <c r="S171" s="28">
        <f t="shared" si="24"/>
        <v>0.797697083203274</v>
      </c>
      <c r="T171" s="28">
        <f t="shared" si="25"/>
        <v>0.2</v>
      </c>
      <c r="U171" s="28">
        <f t="shared" si="26"/>
        <v>0.6927962024504458</v>
      </c>
      <c r="V171" s="28">
        <f t="shared" si="27"/>
        <v>2.2719731709939217</v>
      </c>
      <c r="X171" s="28">
        <f>+M171*'Silver Conversion'!$B170</f>
        <v>0.12786442960743488</v>
      </c>
      <c r="Y171" s="28">
        <f>+N171*'Silver Conversion'!$B170</f>
        <v>0.23208208271063835</v>
      </c>
      <c r="Z171" s="28">
        <f>+O171*'Silver Conversion'!$B170</f>
        <v>0.15588612708521457</v>
      </c>
      <c r="AA171" s="28">
        <f>+P171*'Silver Conversion'!$B170</f>
        <v>0.30904090321122235</v>
      </c>
      <c r="AB171" s="28">
        <f>+Q171*'Silver Conversion'!$B170</f>
        <v>0.15070265111080414</v>
      </c>
      <c r="AC171" s="28">
        <f>+R171*'Silver Conversion'!$B170</f>
        <v>0.07670152245760417</v>
      </c>
      <c r="AD171" s="28">
        <f>+S171*'Silver Conversion'!$B170</f>
        <v>0.2552630666250477</v>
      </c>
      <c r="AE171" s="28">
        <f>+T171*'Silver Conversion'!$B170</f>
        <v>0.064</v>
      </c>
      <c r="AF171" s="28">
        <f>+U171*'Silver Conversion'!$B170</f>
        <v>0.22169478478414267</v>
      </c>
      <c r="AG171" s="28">
        <f>+V171*'Silver Conversion'!$B170</f>
        <v>0.727031414718055</v>
      </c>
    </row>
    <row r="172" spans="1:33" ht="15">
      <c r="A172" s="5">
        <v>1529</v>
      </c>
      <c r="C172" s="38">
        <v>54.75</v>
      </c>
      <c r="D172" s="38">
        <v>47.5</v>
      </c>
      <c r="E172" s="38">
        <v>93.66</v>
      </c>
      <c r="F172" s="38">
        <v>36.37</v>
      </c>
      <c r="G172" s="38">
        <v>22.5</v>
      </c>
      <c r="H172" s="38">
        <v>72</v>
      </c>
      <c r="I172" s="38">
        <v>18.75</v>
      </c>
      <c r="J172" s="38">
        <v>333</v>
      </c>
      <c r="K172" s="38">
        <v>165</v>
      </c>
      <c r="N172" s="28">
        <f t="shared" si="19"/>
        <v>0.6875808456930439</v>
      </c>
      <c r="O172" s="28">
        <f t="shared" si="20"/>
        <v>0.5643743168100376</v>
      </c>
      <c r="P172" s="28">
        <f t="shared" si="21"/>
        <v>1.1762341919198263</v>
      </c>
      <c r="Q172" s="28">
        <f t="shared" si="22"/>
        <v>0.4567546184083288</v>
      </c>
      <c r="R172" s="28">
        <f t="shared" si="23"/>
        <v>0.2438099366094165</v>
      </c>
      <c r="S172" s="28">
        <f t="shared" si="24"/>
        <v>0.8323795650816773</v>
      </c>
      <c r="T172" s="28">
        <f t="shared" si="25"/>
        <v>0.1875</v>
      </c>
      <c r="U172" s="28">
        <f t="shared" si="26"/>
        <v>0.7120405414074026</v>
      </c>
      <c r="V172" s="28">
        <f t="shared" si="27"/>
        <v>2.1269536068879265</v>
      </c>
      <c r="X172" s="28">
        <f>+M172*'Silver Conversion'!$B171</f>
        <v>0</v>
      </c>
      <c r="Y172" s="28">
        <f>+N172*'Silver Conversion'!$B171</f>
        <v>0.22002587062177406</v>
      </c>
      <c r="Z172" s="28">
        <f>+O172*'Silver Conversion'!$B171</f>
        <v>0.18059978137921204</v>
      </c>
      <c r="AA172" s="28">
        <f>+P172*'Silver Conversion'!$B171</f>
        <v>0.37639494141434443</v>
      </c>
      <c r="AB172" s="28">
        <f>+Q172*'Silver Conversion'!$B171</f>
        <v>0.14616147789066522</v>
      </c>
      <c r="AC172" s="28">
        <f>+R172*'Silver Conversion'!$B171</f>
        <v>0.07801917971501328</v>
      </c>
      <c r="AD172" s="28">
        <f>+S172*'Silver Conversion'!$B171</f>
        <v>0.26636146082613676</v>
      </c>
      <c r="AE172" s="28">
        <f>+T172*'Silver Conversion'!$B171</f>
        <v>0.06</v>
      </c>
      <c r="AF172" s="28">
        <f>+U172*'Silver Conversion'!$B171</f>
        <v>0.22785297325036882</v>
      </c>
      <c r="AG172" s="28">
        <f>+V172*'Silver Conversion'!$B171</f>
        <v>0.6806251542041365</v>
      </c>
    </row>
    <row r="173" spans="1:33" ht="15">
      <c r="A173" s="5">
        <v>1530</v>
      </c>
      <c r="C173" s="38">
        <v>68.5</v>
      </c>
      <c r="D173" s="38">
        <v>61.5</v>
      </c>
      <c r="E173" s="38">
        <v>90.88</v>
      </c>
      <c r="F173" s="38">
        <v>46.5</v>
      </c>
      <c r="G173" s="38">
        <v>31.5</v>
      </c>
      <c r="H173" s="38">
        <v>120</v>
      </c>
      <c r="I173" s="38">
        <v>19.25</v>
      </c>
      <c r="J173" s="38">
        <v>360</v>
      </c>
      <c r="K173" s="38">
        <v>171</v>
      </c>
      <c r="N173" s="28">
        <f t="shared" si="19"/>
        <v>0.860260966757507</v>
      </c>
      <c r="O173" s="28">
        <f t="shared" si="20"/>
        <v>0.7307162207119433</v>
      </c>
      <c r="P173" s="28">
        <f t="shared" si="21"/>
        <v>1.1413214110791565</v>
      </c>
      <c r="Q173" s="28">
        <f t="shared" si="22"/>
        <v>0.583972773054366</v>
      </c>
      <c r="R173" s="28">
        <f t="shared" si="23"/>
        <v>0.3413339112531831</v>
      </c>
      <c r="S173" s="28">
        <f t="shared" si="24"/>
        <v>1.3872992751361288</v>
      </c>
      <c r="T173" s="28">
        <f t="shared" si="25"/>
        <v>0.1925</v>
      </c>
      <c r="U173" s="28">
        <f t="shared" si="26"/>
        <v>0.7697735582782731</v>
      </c>
      <c r="V173" s="28">
        <f t="shared" si="27"/>
        <v>2.204297374411124</v>
      </c>
      <c r="X173" s="28">
        <f>+M173*'Silver Conversion'!$B172</f>
        <v>0</v>
      </c>
      <c r="Y173" s="28">
        <f>+N173*'Silver Conversion'!$B172</f>
        <v>0.27528350936240226</v>
      </c>
      <c r="Z173" s="28">
        <f>+O173*'Silver Conversion'!$B172</f>
        <v>0.23382919062782187</v>
      </c>
      <c r="AA173" s="28">
        <f>+P173*'Silver Conversion'!$B172</f>
        <v>0.3652228515453301</v>
      </c>
      <c r="AB173" s="28">
        <f>+Q173*'Silver Conversion'!$B172</f>
        <v>0.18687128737739714</v>
      </c>
      <c r="AC173" s="28">
        <f>+R173*'Silver Conversion'!$B172</f>
        <v>0.10922685160101858</v>
      </c>
      <c r="AD173" s="28">
        <f>+S173*'Silver Conversion'!$B172</f>
        <v>0.4439357680435612</v>
      </c>
      <c r="AE173" s="28">
        <f>+T173*'Silver Conversion'!$B172</f>
        <v>0.0616</v>
      </c>
      <c r="AF173" s="28">
        <f>+U173*'Silver Conversion'!$B172</f>
        <v>0.24632753864904738</v>
      </c>
      <c r="AG173" s="28">
        <f>+V173*'Silver Conversion'!$B172</f>
        <v>0.7053751598115596</v>
      </c>
    </row>
    <row r="174" spans="1:33" ht="15">
      <c r="A174" s="5">
        <v>1531</v>
      </c>
      <c r="B174" s="38">
        <v>207</v>
      </c>
      <c r="C174" s="38">
        <v>96</v>
      </c>
      <c r="D174" s="38">
        <v>57</v>
      </c>
      <c r="E174" s="38">
        <v>121.41</v>
      </c>
      <c r="F174" s="38">
        <v>48</v>
      </c>
      <c r="G174" s="38">
        <v>42</v>
      </c>
      <c r="H174" s="38">
        <v>87</v>
      </c>
      <c r="I174" s="38">
        <v>21.75</v>
      </c>
      <c r="J174" s="38">
        <v>330</v>
      </c>
      <c r="K174" s="38">
        <v>165</v>
      </c>
      <c r="M174" s="28">
        <f t="shared" si="18"/>
        <v>0.44113228214565037</v>
      </c>
      <c r="N174" s="28">
        <f t="shared" si="19"/>
        <v>1.205621208886433</v>
      </c>
      <c r="O174" s="28">
        <f t="shared" si="20"/>
        <v>0.677249180172045</v>
      </c>
      <c r="P174" s="28">
        <f t="shared" si="21"/>
        <v>1.5247340726135608</v>
      </c>
      <c r="Q174" s="28">
        <f t="shared" si="22"/>
        <v>0.6028106044432165</v>
      </c>
      <c r="R174" s="28">
        <f t="shared" si="23"/>
        <v>0.45511188167091077</v>
      </c>
      <c r="S174" s="28">
        <f t="shared" si="24"/>
        <v>1.0057919744736934</v>
      </c>
      <c r="T174" s="28">
        <f t="shared" si="25"/>
        <v>0.2175</v>
      </c>
      <c r="U174" s="28">
        <f t="shared" si="26"/>
        <v>0.7056257617550837</v>
      </c>
      <c r="V174" s="28">
        <f t="shared" si="27"/>
        <v>2.1269536068879265</v>
      </c>
      <c r="X174" s="28">
        <f>+M174*'Silver Conversion'!$B173</f>
        <v>0.14116233028660813</v>
      </c>
      <c r="Y174" s="28">
        <f>+N174*'Silver Conversion'!$B173</f>
        <v>0.3857987868436586</v>
      </c>
      <c r="Z174" s="28">
        <f>+O174*'Silver Conversion'!$B173</f>
        <v>0.21671973765505442</v>
      </c>
      <c r="AA174" s="28">
        <f>+P174*'Silver Conversion'!$B173</f>
        <v>0.48791490323633946</v>
      </c>
      <c r="AB174" s="28">
        <f>+Q174*'Silver Conversion'!$B173</f>
        <v>0.1928993934218293</v>
      </c>
      <c r="AC174" s="28">
        <f>+R174*'Silver Conversion'!$B173</f>
        <v>0.14563580213469146</v>
      </c>
      <c r="AD174" s="28">
        <f>+S174*'Silver Conversion'!$B173</f>
        <v>0.3218534318315819</v>
      </c>
      <c r="AE174" s="28">
        <f>+T174*'Silver Conversion'!$B173</f>
        <v>0.0696</v>
      </c>
      <c r="AF174" s="28">
        <f>+U174*'Silver Conversion'!$B173</f>
        <v>0.2258002437616268</v>
      </c>
      <c r="AG174" s="28">
        <f>+V174*'Silver Conversion'!$B173</f>
        <v>0.6806251542041365</v>
      </c>
    </row>
    <row r="175" spans="1:33" ht="15">
      <c r="A175" s="5">
        <v>1532</v>
      </c>
      <c r="B175" s="38">
        <v>207</v>
      </c>
      <c r="C175" s="38">
        <v>46.62</v>
      </c>
      <c r="D175" s="38">
        <v>38.75</v>
      </c>
      <c r="E175" s="38">
        <v>70.27</v>
      </c>
      <c r="F175" s="38">
        <v>45</v>
      </c>
      <c r="G175" s="38">
        <v>24</v>
      </c>
      <c r="H175" s="38">
        <v>69</v>
      </c>
      <c r="I175" s="38">
        <v>19.5</v>
      </c>
      <c r="J175" s="38">
        <v>330</v>
      </c>
      <c r="K175" s="38">
        <v>180</v>
      </c>
      <c r="M175" s="28">
        <f t="shared" si="18"/>
        <v>0.44113228214565037</v>
      </c>
      <c r="N175" s="28">
        <f t="shared" si="19"/>
        <v>0.585479799565474</v>
      </c>
      <c r="O175" s="28">
        <f t="shared" si="20"/>
        <v>0.46041062687134643</v>
      </c>
      <c r="P175" s="28">
        <f t="shared" si="21"/>
        <v>0.8824896077963504</v>
      </c>
      <c r="Q175" s="28">
        <f t="shared" si="22"/>
        <v>0.5651349416655155</v>
      </c>
      <c r="R175" s="28">
        <f t="shared" si="23"/>
        <v>0.2600639323833776</v>
      </c>
      <c r="S175" s="28">
        <f t="shared" si="24"/>
        <v>0.797697083203274</v>
      </c>
      <c r="T175" s="28">
        <f t="shared" si="25"/>
        <v>0.195</v>
      </c>
      <c r="U175" s="28">
        <f t="shared" si="26"/>
        <v>0.7056257617550837</v>
      </c>
      <c r="V175" s="28">
        <f t="shared" si="27"/>
        <v>2.32031302569592</v>
      </c>
      <c r="X175" s="28">
        <f>+M175*'Silver Conversion'!$B174</f>
        <v>0.14116233028660813</v>
      </c>
      <c r="Y175" s="28">
        <f>+N175*'Silver Conversion'!$B174</f>
        <v>0.1873535358609517</v>
      </c>
      <c r="Z175" s="28">
        <f>+O175*'Silver Conversion'!$B174</f>
        <v>0.14733140059883085</v>
      </c>
      <c r="AA175" s="28">
        <f>+P175*'Silver Conversion'!$B174</f>
        <v>0.28239667449483213</v>
      </c>
      <c r="AB175" s="28">
        <f>+Q175*'Silver Conversion'!$B174</f>
        <v>0.18084318133296495</v>
      </c>
      <c r="AC175" s="28">
        <f>+R175*'Silver Conversion'!$B174</f>
        <v>0.08322045836268084</v>
      </c>
      <c r="AD175" s="28">
        <f>+S175*'Silver Conversion'!$B174</f>
        <v>0.2552630666250477</v>
      </c>
      <c r="AE175" s="28">
        <f>+T175*'Silver Conversion'!$B174</f>
        <v>0.062400000000000004</v>
      </c>
      <c r="AF175" s="28">
        <f>+U175*'Silver Conversion'!$B174</f>
        <v>0.2258002437616268</v>
      </c>
      <c r="AG175" s="28">
        <f>+V175*'Silver Conversion'!$B174</f>
        <v>0.7425001682226945</v>
      </c>
    </row>
    <row r="176" spans="1:33" ht="15">
      <c r="A176" s="5">
        <v>1533</v>
      </c>
      <c r="B176" s="38">
        <v>207</v>
      </c>
      <c r="C176" s="38">
        <v>36.5</v>
      </c>
      <c r="D176" s="38">
        <v>33</v>
      </c>
      <c r="E176" s="38">
        <v>78.32</v>
      </c>
      <c r="F176" s="38">
        <v>34.5</v>
      </c>
      <c r="G176" s="38">
        <v>25.5</v>
      </c>
      <c r="H176" s="38">
        <v>67.5</v>
      </c>
      <c r="I176" s="38">
        <v>19.5</v>
      </c>
      <c r="J176" s="38">
        <v>384</v>
      </c>
      <c r="K176" s="38">
        <v>180</v>
      </c>
      <c r="M176" s="28">
        <f t="shared" si="18"/>
        <v>0.44113228214565037</v>
      </c>
      <c r="N176" s="28">
        <f t="shared" si="19"/>
        <v>0.4583872304620292</v>
      </c>
      <c r="O176" s="28">
        <f t="shared" si="20"/>
        <v>0.39209163062592084</v>
      </c>
      <c r="P176" s="28">
        <f t="shared" si="21"/>
        <v>0.9835859695831816</v>
      </c>
      <c r="Q176" s="28">
        <f t="shared" si="22"/>
        <v>0.4332701219435619</v>
      </c>
      <c r="R176" s="28">
        <f t="shared" si="23"/>
        <v>0.2763179281573387</v>
      </c>
      <c r="S176" s="28">
        <f t="shared" si="24"/>
        <v>0.7803558422640725</v>
      </c>
      <c r="T176" s="28">
        <f t="shared" si="25"/>
        <v>0.195</v>
      </c>
      <c r="U176" s="28">
        <f t="shared" si="26"/>
        <v>0.8210917954968247</v>
      </c>
      <c r="V176" s="28">
        <f t="shared" si="27"/>
        <v>2.32031302569592</v>
      </c>
      <c r="X176" s="28">
        <f>+M176*'Silver Conversion'!$B175</f>
        <v>0.14116233028660813</v>
      </c>
      <c r="Y176" s="28">
        <f>+N176*'Silver Conversion'!$B175</f>
        <v>0.14668391374784936</v>
      </c>
      <c r="Z176" s="28">
        <f>+O176*'Silver Conversion'!$B175</f>
        <v>0.12546932180029466</v>
      </c>
      <c r="AA176" s="28">
        <f>+P176*'Silver Conversion'!$B175</f>
        <v>0.3147475102666181</v>
      </c>
      <c r="AB176" s="28">
        <f>+Q176*'Silver Conversion'!$B175</f>
        <v>0.13864643902193982</v>
      </c>
      <c r="AC176" s="28">
        <f>+R176*'Silver Conversion'!$B175</f>
        <v>0.08842173701034838</v>
      </c>
      <c r="AD176" s="28">
        <f>+S176*'Silver Conversion'!$B175</f>
        <v>0.2497138695245032</v>
      </c>
      <c r="AE176" s="28">
        <f>+T176*'Silver Conversion'!$B175</f>
        <v>0.062400000000000004</v>
      </c>
      <c r="AF176" s="28">
        <f>+U176*'Silver Conversion'!$B175</f>
        <v>0.2627493745589839</v>
      </c>
      <c r="AG176" s="28">
        <f>+V176*'Silver Conversion'!$B175</f>
        <v>0.7425001682226945</v>
      </c>
    </row>
    <row r="177" spans="1:33" ht="15">
      <c r="A177" s="5">
        <v>1534</v>
      </c>
      <c r="B177" s="38">
        <v>207</v>
      </c>
      <c r="C177" s="38">
        <v>38.37</v>
      </c>
      <c r="D177" s="38">
        <v>34.5</v>
      </c>
      <c r="E177" s="38">
        <v>65.19</v>
      </c>
      <c r="F177" s="38">
        <v>40.5</v>
      </c>
      <c r="G177" s="38">
        <v>21.75</v>
      </c>
      <c r="H177" s="38">
        <v>71.25</v>
      </c>
      <c r="I177" s="38">
        <v>24</v>
      </c>
      <c r="J177" s="38">
        <v>351</v>
      </c>
      <c r="K177" s="38">
        <v>180</v>
      </c>
      <c r="M177" s="28">
        <f t="shared" si="18"/>
        <v>0.44113228214565037</v>
      </c>
      <c r="N177" s="28">
        <f t="shared" si="19"/>
        <v>0.4818717269267962</v>
      </c>
      <c r="O177" s="28">
        <f t="shared" si="20"/>
        <v>0.4099139774725536</v>
      </c>
      <c r="P177" s="28">
        <f t="shared" si="21"/>
        <v>0.8186921521594435</v>
      </c>
      <c r="Q177" s="28">
        <f t="shared" si="22"/>
        <v>0.508621447498964</v>
      </c>
      <c r="R177" s="28">
        <f t="shared" si="23"/>
        <v>0.23568293872243595</v>
      </c>
      <c r="S177" s="28">
        <f t="shared" si="24"/>
        <v>0.8237089446120764</v>
      </c>
      <c r="T177" s="28">
        <f t="shared" si="25"/>
        <v>0.24</v>
      </c>
      <c r="U177" s="28">
        <f t="shared" si="26"/>
        <v>0.7505292193213163</v>
      </c>
      <c r="V177" s="28">
        <f t="shared" si="27"/>
        <v>2.32031302569592</v>
      </c>
      <c r="X177" s="28">
        <f>+M177*'Silver Conversion'!$B176</f>
        <v>0.14116233028660813</v>
      </c>
      <c r="Y177" s="28">
        <f>+N177*'Silver Conversion'!$B176</f>
        <v>0.1541989526165748</v>
      </c>
      <c r="Z177" s="28">
        <f>+O177*'Silver Conversion'!$B176</f>
        <v>0.13117247279121716</v>
      </c>
      <c r="AA177" s="28">
        <f>+P177*'Silver Conversion'!$B176</f>
        <v>0.2619814886910219</v>
      </c>
      <c r="AB177" s="28">
        <f>+Q177*'Silver Conversion'!$B176</f>
        <v>0.16275886319966848</v>
      </c>
      <c r="AC177" s="28">
        <f>+R177*'Silver Conversion'!$B176</f>
        <v>0.07541854039117951</v>
      </c>
      <c r="AD177" s="28">
        <f>+S177*'Silver Conversion'!$B176</f>
        <v>0.2635868622758645</v>
      </c>
      <c r="AE177" s="28">
        <f>+T177*'Silver Conversion'!$B176</f>
        <v>0.0768</v>
      </c>
      <c r="AF177" s="28">
        <f>+U177*'Silver Conversion'!$B176</f>
        <v>0.24016935018282123</v>
      </c>
      <c r="AG177" s="28">
        <f>+V177*'Silver Conversion'!$B176</f>
        <v>0.7425001682226945</v>
      </c>
    </row>
    <row r="178" spans="1:33" ht="15">
      <c r="A178" s="5">
        <v>1535</v>
      </c>
      <c r="B178" s="38">
        <v>207</v>
      </c>
      <c r="C178" s="38">
        <v>51.12</v>
      </c>
      <c r="D178" s="38">
        <v>54</v>
      </c>
      <c r="E178" s="38">
        <v>76.47</v>
      </c>
      <c r="F178" s="38">
        <v>45</v>
      </c>
      <c r="G178" s="38">
        <v>25.5</v>
      </c>
      <c r="H178" s="38">
        <v>72.75</v>
      </c>
      <c r="I178" s="38">
        <v>19.5</v>
      </c>
      <c r="J178" s="38">
        <v>357</v>
      </c>
      <c r="K178" s="38">
        <v>187.5</v>
      </c>
      <c r="M178" s="28">
        <f t="shared" si="18"/>
        <v>0.44113228214565037</v>
      </c>
      <c r="N178" s="28">
        <f t="shared" si="19"/>
        <v>0.6419932937320256</v>
      </c>
      <c r="O178" s="28">
        <f t="shared" si="20"/>
        <v>0.6416044864787795</v>
      </c>
      <c r="P178" s="28">
        <f t="shared" si="21"/>
        <v>0.9603526442035993</v>
      </c>
      <c r="Q178" s="28">
        <f t="shared" si="22"/>
        <v>0.5651349416655155</v>
      </c>
      <c r="R178" s="28">
        <f t="shared" si="23"/>
        <v>0.2763179281573387</v>
      </c>
      <c r="S178" s="28">
        <f t="shared" si="24"/>
        <v>0.8410501855512781</v>
      </c>
      <c r="T178" s="28">
        <f t="shared" si="25"/>
        <v>0.195</v>
      </c>
      <c r="U178" s="28">
        <f t="shared" si="26"/>
        <v>0.7633587786259541</v>
      </c>
      <c r="V178" s="28">
        <f t="shared" si="27"/>
        <v>2.4169927350999165</v>
      </c>
      <c r="X178" s="28">
        <f>+M178*'Silver Conversion'!$B177</f>
        <v>0.14116233028660813</v>
      </c>
      <c r="Y178" s="28">
        <f>+N178*'Silver Conversion'!$B177</f>
        <v>0.20543785399424822</v>
      </c>
      <c r="Z178" s="28">
        <f>+O178*'Silver Conversion'!$B177</f>
        <v>0.20531343567320945</v>
      </c>
      <c r="AA178" s="28">
        <f>+P178*'Silver Conversion'!$B177</f>
        <v>0.3073128461451518</v>
      </c>
      <c r="AB178" s="28">
        <f>+Q178*'Silver Conversion'!$B177</f>
        <v>0.18084318133296495</v>
      </c>
      <c r="AC178" s="28">
        <f>+R178*'Silver Conversion'!$B177</f>
        <v>0.08842173701034838</v>
      </c>
      <c r="AD178" s="28">
        <f>+S178*'Silver Conversion'!$B177</f>
        <v>0.269136059376409</v>
      </c>
      <c r="AE178" s="28">
        <f>+T178*'Silver Conversion'!$B177</f>
        <v>0.062400000000000004</v>
      </c>
      <c r="AF178" s="28">
        <f>+U178*'Silver Conversion'!$B177</f>
        <v>0.24427480916030533</v>
      </c>
      <c r="AG178" s="28">
        <f>+V178*'Silver Conversion'!$B177</f>
        <v>0.7734376752319733</v>
      </c>
    </row>
    <row r="179" spans="1:33" ht="15">
      <c r="A179" s="5">
        <v>1536</v>
      </c>
      <c r="B179" s="38">
        <v>207</v>
      </c>
      <c r="C179" s="38">
        <v>82.25</v>
      </c>
      <c r="D179" s="38">
        <v>49.5</v>
      </c>
      <c r="E179" s="38">
        <v>103.97</v>
      </c>
      <c r="F179" s="38">
        <v>40.5</v>
      </c>
      <c r="G179" s="38">
        <v>26.5</v>
      </c>
      <c r="H179" s="38">
        <v>63.75</v>
      </c>
      <c r="I179" s="38">
        <v>24</v>
      </c>
      <c r="J179" s="38">
        <v>344.25</v>
      </c>
      <c r="K179" s="38">
        <v>198</v>
      </c>
      <c r="M179" s="28">
        <f t="shared" si="18"/>
        <v>0.44113228214565037</v>
      </c>
      <c r="N179" s="28">
        <f t="shared" si="19"/>
        <v>1.03294108782197</v>
      </c>
      <c r="O179" s="28">
        <f t="shared" si="20"/>
        <v>0.5881374459388812</v>
      </c>
      <c r="P179" s="28">
        <f t="shared" si="21"/>
        <v>1.3057128863325254</v>
      </c>
      <c r="Q179" s="28">
        <f t="shared" si="22"/>
        <v>0.508621447498964</v>
      </c>
      <c r="R179" s="28">
        <f t="shared" si="23"/>
        <v>0.2871539253399794</v>
      </c>
      <c r="S179" s="28">
        <f t="shared" si="24"/>
        <v>0.7370027399160685</v>
      </c>
      <c r="T179" s="28">
        <f t="shared" si="25"/>
        <v>0.24</v>
      </c>
      <c r="U179" s="28">
        <f t="shared" si="26"/>
        <v>0.7360959651035986</v>
      </c>
      <c r="V179" s="28">
        <f t="shared" si="27"/>
        <v>2.552344328265512</v>
      </c>
      <c r="X179" s="28">
        <f>+M179*'Silver Conversion'!$B178</f>
        <v>0.14116233028660813</v>
      </c>
      <c r="Y179" s="28">
        <f>+N179*'Silver Conversion'!$B178</f>
        <v>0.3305411481030304</v>
      </c>
      <c r="Z179" s="28">
        <f>+O179*'Silver Conversion'!$B178</f>
        <v>0.18820398270044197</v>
      </c>
      <c r="AA179" s="28">
        <f>+P179*'Silver Conversion'!$B178</f>
        <v>0.41782812362640814</v>
      </c>
      <c r="AB179" s="28">
        <f>+Q179*'Silver Conversion'!$B178</f>
        <v>0.16275886319966848</v>
      </c>
      <c r="AC179" s="28">
        <f>+R179*'Silver Conversion'!$B178</f>
        <v>0.09188925610879341</v>
      </c>
      <c r="AD179" s="28">
        <f>+S179*'Silver Conversion'!$B178</f>
        <v>0.23584087677314192</v>
      </c>
      <c r="AE179" s="28">
        <f>+T179*'Silver Conversion'!$B178</f>
        <v>0.0768</v>
      </c>
      <c r="AF179" s="28">
        <f>+U179*'Silver Conversion'!$B178</f>
        <v>0.23555070883315157</v>
      </c>
      <c r="AG179" s="28">
        <f>+V179*'Silver Conversion'!$B178</f>
        <v>0.8167501850449638</v>
      </c>
    </row>
    <row r="180" spans="1:33" ht="15">
      <c r="A180" s="5">
        <v>1537</v>
      </c>
      <c r="B180" s="38">
        <v>207</v>
      </c>
      <c r="C180" s="38">
        <v>44</v>
      </c>
      <c r="D180" s="38">
        <v>36</v>
      </c>
      <c r="E180" s="38">
        <v>70.74</v>
      </c>
      <c r="F180" s="38">
        <v>38.25</v>
      </c>
      <c r="G180" s="38">
        <v>26.87</v>
      </c>
      <c r="H180" s="38">
        <v>54</v>
      </c>
      <c r="I180" s="38">
        <v>22.5</v>
      </c>
      <c r="J180" s="38">
        <v>344.25</v>
      </c>
      <c r="K180" s="38">
        <v>189</v>
      </c>
      <c r="M180" s="28">
        <f t="shared" si="18"/>
        <v>0.44113228214565037</v>
      </c>
      <c r="N180" s="28">
        <f t="shared" si="19"/>
        <v>0.5525763874062818</v>
      </c>
      <c r="O180" s="28">
        <f t="shared" si="20"/>
        <v>0.42773632431918635</v>
      </c>
      <c r="P180" s="28">
        <f t="shared" si="21"/>
        <v>0.8883921282981903</v>
      </c>
      <c r="Q180" s="28">
        <f t="shared" si="22"/>
        <v>0.4803647004156882</v>
      </c>
      <c r="R180" s="28">
        <f t="shared" si="23"/>
        <v>0.2911632442975565</v>
      </c>
      <c r="S180" s="28">
        <f t="shared" si="24"/>
        <v>0.624284673811258</v>
      </c>
      <c r="T180" s="28">
        <f t="shared" si="25"/>
        <v>0.225</v>
      </c>
      <c r="U180" s="28">
        <f t="shared" si="26"/>
        <v>0.7360959651035986</v>
      </c>
      <c r="V180" s="28">
        <f t="shared" si="27"/>
        <v>2.436328676980716</v>
      </c>
      <c r="X180" s="28">
        <f>+M180*'Silver Conversion'!$B179</f>
        <v>0.14116233028660813</v>
      </c>
      <c r="Y180" s="28">
        <f>+N180*'Silver Conversion'!$B179</f>
        <v>0.17682444397001018</v>
      </c>
      <c r="Z180" s="28">
        <f>+O180*'Silver Conversion'!$B179</f>
        <v>0.13687562378213963</v>
      </c>
      <c r="AA180" s="28">
        <f>+P180*'Silver Conversion'!$B179</f>
        <v>0.2842854810554209</v>
      </c>
      <c r="AB180" s="28">
        <f>+Q180*'Silver Conversion'!$B179</f>
        <v>0.15371670413302022</v>
      </c>
      <c r="AC180" s="28">
        <f>+R180*'Silver Conversion'!$B179</f>
        <v>0.0931722381752181</v>
      </c>
      <c r="AD180" s="28">
        <f>+S180*'Silver Conversion'!$B179</f>
        <v>0.19977109561960255</v>
      </c>
      <c r="AE180" s="28">
        <f>+T180*'Silver Conversion'!$B179</f>
        <v>0.07200000000000001</v>
      </c>
      <c r="AF180" s="28">
        <f>+U180*'Silver Conversion'!$B179</f>
        <v>0.23555070883315157</v>
      </c>
      <c r="AG180" s="28">
        <f>+V180*'Silver Conversion'!$B179</f>
        <v>0.7796251766338291</v>
      </c>
    </row>
    <row r="181" spans="1:33" ht="15">
      <c r="A181" s="5">
        <v>1538</v>
      </c>
      <c r="B181" s="38">
        <v>207</v>
      </c>
      <c r="C181" s="38">
        <v>71.25</v>
      </c>
      <c r="D181" s="38">
        <v>60</v>
      </c>
      <c r="E181" s="38">
        <v>114.17</v>
      </c>
      <c r="F181" s="38">
        <v>49.5</v>
      </c>
      <c r="G181" s="38">
        <v>34.5</v>
      </c>
      <c r="H181" s="38">
        <v>84</v>
      </c>
      <c r="I181" s="38">
        <v>24.75</v>
      </c>
      <c r="J181" s="38">
        <v>348</v>
      </c>
      <c r="K181" s="38">
        <v>183</v>
      </c>
      <c r="M181" s="28">
        <f t="shared" si="18"/>
        <v>0.44113228214565037</v>
      </c>
      <c r="N181" s="28">
        <f t="shared" si="19"/>
        <v>0.8947969909703996</v>
      </c>
      <c r="O181" s="28">
        <f t="shared" si="20"/>
        <v>0.7128938738653106</v>
      </c>
      <c r="P181" s="28">
        <f t="shared" si="21"/>
        <v>1.433810139776709</v>
      </c>
      <c r="Q181" s="28">
        <f t="shared" si="22"/>
        <v>0.6216484358320671</v>
      </c>
      <c r="R181" s="28">
        <f t="shared" si="23"/>
        <v>0.3738419028011053</v>
      </c>
      <c r="S181" s="28">
        <f t="shared" si="24"/>
        <v>0.9711094925952902</v>
      </c>
      <c r="T181" s="28">
        <f t="shared" si="25"/>
        <v>0.2475</v>
      </c>
      <c r="U181" s="28">
        <f t="shared" si="26"/>
        <v>0.7441144396689974</v>
      </c>
      <c r="V181" s="28">
        <f t="shared" si="27"/>
        <v>2.3589849094575186</v>
      </c>
      <c r="X181" s="28">
        <f>+M181*'Silver Conversion'!$B180</f>
        <v>0.14116233028660813</v>
      </c>
      <c r="Y181" s="28">
        <f>+N181*'Silver Conversion'!$B180</f>
        <v>0.2863350371105279</v>
      </c>
      <c r="Z181" s="28">
        <f>+O181*'Silver Conversion'!$B180</f>
        <v>0.22812603963689937</v>
      </c>
      <c r="AA181" s="28">
        <f>+P181*'Silver Conversion'!$B180</f>
        <v>0.45881924472854685</v>
      </c>
      <c r="AB181" s="28">
        <f>+Q181*'Silver Conversion'!$B180</f>
        <v>0.19892749946626148</v>
      </c>
      <c r="AC181" s="28">
        <f>+R181*'Silver Conversion'!$B180</f>
        <v>0.11962940889635369</v>
      </c>
      <c r="AD181" s="28">
        <f>+S181*'Silver Conversion'!$B180</f>
        <v>0.3107550376304929</v>
      </c>
      <c r="AE181" s="28">
        <f>+T181*'Silver Conversion'!$B180</f>
        <v>0.0792</v>
      </c>
      <c r="AF181" s="28">
        <f>+U181*'Silver Conversion'!$B180</f>
        <v>0.23811662069407916</v>
      </c>
      <c r="AG181" s="28">
        <f>+V181*'Silver Conversion'!$B180</f>
        <v>0.754875171026406</v>
      </c>
    </row>
    <row r="182" spans="1:33" ht="15">
      <c r="A182" s="5">
        <v>1539</v>
      </c>
      <c r="B182" s="38">
        <v>222.75</v>
      </c>
      <c r="C182" s="38">
        <v>68.5</v>
      </c>
      <c r="D182" s="38">
        <v>53</v>
      </c>
      <c r="E182" s="38">
        <v>93.78</v>
      </c>
      <c r="F182" s="38">
        <v>43.5</v>
      </c>
      <c r="G182" s="38">
        <v>30</v>
      </c>
      <c r="H182" s="38">
        <v>93.37</v>
      </c>
      <c r="I182" s="38">
        <v>22.25</v>
      </c>
      <c r="J182" s="38">
        <v>337.5</v>
      </c>
      <c r="K182" s="38">
        <v>180</v>
      </c>
      <c r="M182" s="28">
        <f t="shared" si="18"/>
        <v>0.474696694917602</v>
      </c>
      <c r="N182" s="28">
        <f t="shared" si="19"/>
        <v>0.860260966757507</v>
      </c>
      <c r="O182" s="28">
        <f t="shared" si="20"/>
        <v>0.6297229219143576</v>
      </c>
      <c r="P182" s="28">
        <f t="shared" si="21"/>
        <v>1.1777412184309344</v>
      </c>
      <c r="Q182" s="28">
        <f t="shared" si="22"/>
        <v>0.5462971102766649</v>
      </c>
      <c r="R182" s="28">
        <f t="shared" si="23"/>
        <v>0.325079915479222</v>
      </c>
      <c r="S182" s="28">
        <f t="shared" si="24"/>
        <v>1.0794344443288362</v>
      </c>
      <c r="T182" s="28">
        <f t="shared" si="25"/>
        <v>0.2225</v>
      </c>
      <c r="U182" s="28">
        <f t="shared" si="26"/>
        <v>0.7216627108858811</v>
      </c>
      <c r="V182" s="28">
        <f t="shared" si="27"/>
        <v>2.32031302569592</v>
      </c>
      <c r="X182" s="28">
        <f>+M182*'Silver Conversion'!$B181</f>
        <v>0.15190294237363264</v>
      </c>
      <c r="Y182" s="28">
        <f>+N182*'Silver Conversion'!$B181</f>
        <v>0.27528350936240226</v>
      </c>
      <c r="Z182" s="28">
        <f>+O182*'Silver Conversion'!$B181</f>
        <v>0.20151133501259444</v>
      </c>
      <c r="AA182" s="28">
        <f>+P182*'Silver Conversion'!$B181</f>
        <v>0.37687718989789903</v>
      </c>
      <c r="AB182" s="28">
        <f>+Q182*'Silver Conversion'!$B181</f>
        <v>0.1748150752885328</v>
      </c>
      <c r="AC182" s="28">
        <f>+R182*'Silver Conversion'!$B181</f>
        <v>0.10402557295335103</v>
      </c>
      <c r="AD182" s="28">
        <f>+S182*'Silver Conversion'!$B181</f>
        <v>0.3454190221852276</v>
      </c>
      <c r="AE182" s="28">
        <f>+T182*'Silver Conversion'!$B181</f>
        <v>0.0712</v>
      </c>
      <c r="AF182" s="28">
        <f>+U182*'Silver Conversion'!$B181</f>
        <v>0.23093206748348194</v>
      </c>
      <c r="AG182" s="28">
        <f>+V182*'Silver Conversion'!$B181</f>
        <v>0.7425001682226945</v>
      </c>
    </row>
    <row r="183" spans="1:33" ht="15">
      <c r="A183" s="5">
        <v>1540</v>
      </c>
      <c r="B183" s="38">
        <v>222.75</v>
      </c>
      <c r="C183" s="38">
        <v>60.37</v>
      </c>
      <c r="D183" s="38">
        <v>54</v>
      </c>
      <c r="E183" s="38">
        <v>84.39</v>
      </c>
      <c r="F183" s="38">
        <v>43.12</v>
      </c>
      <c r="G183" s="38">
        <v>27.37</v>
      </c>
      <c r="H183" s="38">
        <v>70.87</v>
      </c>
      <c r="I183" s="38">
        <v>26.25</v>
      </c>
      <c r="J183" s="38">
        <v>342</v>
      </c>
      <c r="K183" s="38">
        <v>184.5</v>
      </c>
      <c r="M183" s="28">
        <f t="shared" si="18"/>
        <v>0.474696694917602</v>
      </c>
      <c r="N183" s="28">
        <f t="shared" si="19"/>
        <v>0.7581599206299371</v>
      </c>
      <c r="O183" s="28">
        <f t="shared" si="20"/>
        <v>0.6416044864787795</v>
      </c>
      <c r="P183" s="28">
        <f t="shared" si="21"/>
        <v>1.05981639393673</v>
      </c>
      <c r="Q183" s="28">
        <f t="shared" si="22"/>
        <v>0.5415248596581561</v>
      </c>
      <c r="R183" s="28">
        <f t="shared" si="23"/>
        <v>0.2965812428888769</v>
      </c>
      <c r="S183" s="28">
        <f t="shared" si="24"/>
        <v>0.8193158302408121</v>
      </c>
      <c r="T183" s="28">
        <f t="shared" si="25"/>
        <v>0.2625</v>
      </c>
      <c r="U183" s="28">
        <f t="shared" si="26"/>
        <v>0.7312848803643595</v>
      </c>
      <c r="V183" s="28">
        <f t="shared" si="27"/>
        <v>2.378320851338318</v>
      </c>
      <c r="X183" s="28">
        <f>+M183*'Silver Conversion'!$B182</f>
        <v>0.15190294237363264</v>
      </c>
      <c r="Y183" s="28">
        <f>+N183*'Silver Conversion'!$B182</f>
        <v>0.24261117460157988</v>
      </c>
      <c r="Z183" s="28">
        <f>+O183*'Silver Conversion'!$B182</f>
        <v>0.20531343567320945</v>
      </c>
      <c r="AA183" s="28">
        <f>+P183*'Silver Conversion'!$B182</f>
        <v>0.3391412460597536</v>
      </c>
      <c r="AB183" s="28">
        <f>+Q183*'Silver Conversion'!$B182</f>
        <v>0.17328795509060996</v>
      </c>
      <c r="AC183" s="28">
        <f>+R183*'Silver Conversion'!$B182</f>
        <v>0.09490599772444061</v>
      </c>
      <c r="AD183" s="28">
        <f>+S183*'Silver Conversion'!$B182</f>
        <v>0.2621810656770599</v>
      </c>
      <c r="AE183" s="28">
        <f>+T183*'Silver Conversion'!$B182</f>
        <v>0.084</v>
      </c>
      <c r="AF183" s="28">
        <f>+U183*'Silver Conversion'!$B182</f>
        <v>0.23401116171659503</v>
      </c>
      <c r="AG183" s="28">
        <f>+V183*'Silver Conversion'!$B182</f>
        <v>0.7610626724282618</v>
      </c>
    </row>
    <row r="184" spans="1:33" ht="15">
      <c r="A184" s="5">
        <v>1541</v>
      </c>
      <c r="B184" s="38">
        <v>222.75</v>
      </c>
      <c r="C184" s="38">
        <v>51.12</v>
      </c>
      <c r="D184" s="38">
        <v>48</v>
      </c>
      <c r="E184" s="38">
        <v>82.46</v>
      </c>
      <c r="F184" s="38">
        <v>40.5</v>
      </c>
      <c r="G184" s="38">
        <v>25.5</v>
      </c>
      <c r="H184" s="38">
        <v>68.25</v>
      </c>
      <c r="I184" s="38">
        <v>21</v>
      </c>
      <c r="J184" s="38">
        <v>339</v>
      </c>
      <c r="K184" s="38">
        <v>184.5</v>
      </c>
      <c r="M184" s="28">
        <f t="shared" si="18"/>
        <v>0.474696694917602</v>
      </c>
      <c r="N184" s="28">
        <f t="shared" si="19"/>
        <v>0.6419932937320256</v>
      </c>
      <c r="O184" s="28">
        <f t="shared" si="20"/>
        <v>0.5703150990922484</v>
      </c>
      <c r="P184" s="28">
        <f t="shared" si="21"/>
        <v>1.035578384216409</v>
      </c>
      <c r="Q184" s="28">
        <f t="shared" si="22"/>
        <v>0.508621447498964</v>
      </c>
      <c r="R184" s="28">
        <f t="shared" si="23"/>
        <v>0.2763179281573387</v>
      </c>
      <c r="S184" s="28">
        <f t="shared" si="24"/>
        <v>0.7890264627336733</v>
      </c>
      <c r="T184" s="28">
        <f t="shared" si="25"/>
        <v>0.21</v>
      </c>
      <c r="U184" s="28">
        <f t="shared" si="26"/>
        <v>0.7248701007120405</v>
      </c>
      <c r="V184" s="28">
        <f t="shared" si="27"/>
        <v>2.378320851338318</v>
      </c>
      <c r="X184" s="28">
        <f>+M184*'Silver Conversion'!$B183</f>
        <v>0.15190294237363264</v>
      </c>
      <c r="Y184" s="28">
        <f>+N184*'Silver Conversion'!$B183</f>
        <v>0.20543785399424822</v>
      </c>
      <c r="Z184" s="28">
        <f>+O184*'Silver Conversion'!$B183</f>
        <v>0.1825008317095195</v>
      </c>
      <c r="AA184" s="28">
        <f>+P184*'Silver Conversion'!$B183</f>
        <v>0.3313850829492509</v>
      </c>
      <c r="AB184" s="28">
        <f>+Q184*'Silver Conversion'!$B183</f>
        <v>0.16275886319966848</v>
      </c>
      <c r="AC184" s="28">
        <f>+R184*'Silver Conversion'!$B183</f>
        <v>0.08842173701034838</v>
      </c>
      <c r="AD184" s="28">
        <f>+S184*'Silver Conversion'!$B183</f>
        <v>0.25248846807477543</v>
      </c>
      <c r="AE184" s="28">
        <f>+T184*'Silver Conversion'!$B183</f>
        <v>0.0672</v>
      </c>
      <c r="AF184" s="28">
        <f>+U184*'Silver Conversion'!$B183</f>
        <v>0.23195843222785295</v>
      </c>
      <c r="AG184" s="28">
        <f>+V184*'Silver Conversion'!$B183</f>
        <v>0.7610626724282618</v>
      </c>
    </row>
    <row r="185" spans="1:33" ht="15">
      <c r="A185" s="5">
        <v>1542</v>
      </c>
      <c r="B185" s="38">
        <v>222.75</v>
      </c>
      <c r="C185" s="38">
        <v>57.62</v>
      </c>
      <c r="D185" s="38">
        <v>63</v>
      </c>
      <c r="E185" s="38">
        <v>104.06</v>
      </c>
      <c r="F185" s="38">
        <v>43.5</v>
      </c>
      <c r="G185" s="38">
        <v>32.25</v>
      </c>
      <c r="H185" s="38">
        <v>84</v>
      </c>
      <c r="I185" s="38">
        <v>24.5</v>
      </c>
      <c r="J185" s="38">
        <v>384</v>
      </c>
      <c r="K185" s="38">
        <v>180</v>
      </c>
      <c r="M185" s="28">
        <f t="shared" si="18"/>
        <v>0.474696694917602</v>
      </c>
      <c r="N185" s="28">
        <f t="shared" si="19"/>
        <v>0.7236238964170445</v>
      </c>
      <c r="O185" s="28">
        <f t="shared" si="20"/>
        <v>0.7485385675585761</v>
      </c>
      <c r="P185" s="28">
        <f t="shared" si="21"/>
        <v>1.3068431562158564</v>
      </c>
      <c r="Q185" s="28">
        <f t="shared" si="22"/>
        <v>0.5462971102766649</v>
      </c>
      <c r="R185" s="28">
        <f t="shared" si="23"/>
        <v>0.34946090914016364</v>
      </c>
      <c r="S185" s="28">
        <f t="shared" si="24"/>
        <v>0.9711094925952902</v>
      </c>
      <c r="T185" s="28">
        <f t="shared" si="25"/>
        <v>0.245</v>
      </c>
      <c r="U185" s="28">
        <f t="shared" si="26"/>
        <v>0.8210917954968247</v>
      </c>
      <c r="V185" s="28">
        <f t="shared" si="27"/>
        <v>2.32031302569592</v>
      </c>
      <c r="X185" s="28">
        <f>+M185*'Silver Conversion'!$B184</f>
        <v>0.15190294237363264</v>
      </c>
      <c r="Y185" s="28">
        <f>+N185*'Silver Conversion'!$B184</f>
        <v>0.23155964685345423</v>
      </c>
      <c r="Z185" s="28">
        <f>+O185*'Silver Conversion'!$B184</f>
        <v>0.23953234161874434</v>
      </c>
      <c r="AA185" s="28">
        <f>+P185*'Silver Conversion'!$B184</f>
        <v>0.41818980998907407</v>
      </c>
      <c r="AB185" s="28">
        <f>+Q185*'Silver Conversion'!$B184</f>
        <v>0.1748150752885328</v>
      </c>
      <c r="AC185" s="28">
        <f>+R185*'Silver Conversion'!$B184</f>
        <v>0.11182749092485236</v>
      </c>
      <c r="AD185" s="28">
        <f>+S185*'Silver Conversion'!$B184</f>
        <v>0.3107550376304929</v>
      </c>
      <c r="AE185" s="28">
        <f>+T185*'Silver Conversion'!$B184</f>
        <v>0.0784</v>
      </c>
      <c r="AF185" s="28">
        <f>+U185*'Silver Conversion'!$B184</f>
        <v>0.2627493745589839</v>
      </c>
      <c r="AG185" s="28">
        <f>+V185*'Silver Conversion'!$B184</f>
        <v>0.7425001682226945</v>
      </c>
    </row>
    <row r="186" spans="1:33" ht="15">
      <c r="A186" s="5">
        <v>1543</v>
      </c>
      <c r="B186" s="38">
        <v>236.25</v>
      </c>
      <c r="C186" s="38">
        <v>73.12</v>
      </c>
      <c r="D186" s="38">
        <v>67.5</v>
      </c>
      <c r="E186" s="38">
        <v>121.2</v>
      </c>
      <c r="F186" s="38">
        <v>45</v>
      </c>
      <c r="G186" s="38">
        <v>33</v>
      </c>
      <c r="H186" s="38">
        <v>114</v>
      </c>
      <c r="I186" s="38">
        <v>25.5</v>
      </c>
      <c r="J186" s="38">
        <v>409.5</v>
      </c>
      <c r="K186" s="38">
        <v>193.5</v>
      </c>
      <c r="M186" s="28">
        <f t="shared" si="18"/>
        <v>0.5034661915792749</v>
      </c>
      <c r="N186" s="28">
        <f t="shared" si="19"/>
        <v>0.9182814874351666</v>
      </c>
      <c r="O186" s="28">
        <f t="shared" si="20"/>
        <v>0.8020056080984744</v>
      </c>
      <c r="P186" s="28">
        <f t="shared" si="21"/>
        <v>1.5220967762191218</v>
      </c>
      <c r="Q186" s="28">
        <f t="shared" si="22"/>
        <v>0.5651349416655155</v>
      </c>
      <c r="R186" s="28">
        <f t="shared" si="23"/>
        <v>0.35758790702714416</v>
      </c>
      <c r="S186" s="28">
        <f t="shared" si="24"/>
        <v>1.3179343113793225</v>
      </c>
      <c r="T186" s="28">
        <f t="shared" si="25"/>
        <v>0.255</v>
      </c>
      <c r="U186" s="28">
        <f t="shared" si="26"/>
        <v>0.8756174225415356</v>
      </c>
      <c r="V186" s="28">
        <f t="shared" si="27"/>
        <v>2.494336502623114</v>
      </c>
      <c r="X186" s="28">
        <f>+M186*'Silver Conversion'!$B185</f>
        <v>0.16110918130536797</v>
      </c>
      <c r="Y186" s="28">
        <f>+N186*'Silver Conversion'!$B185</f>
        <v>0.29385007597925333</v>
      </c>
      <c r="Z186" s="28">
        <f>+O186*'Silver Conversion'!$B185</f>
        <v>0.2566417945915118</v>
      </c>
      <c r="AA186" s="28">
        <f>+P186*'Silver Conversion'!$B185</f>
        <v>0.487070968390119</v>
      </c>
      <c r="AB186" s="28">
        <f>+Q186*'Silver Conversion'!$B185</f>
        <v>0.18084318133296495</v>
      </c>
      <c r="AC186" s="28">
        <f>+R186*'Silver Conversion'!$B185</f>
        <v>0.11442813024868613</v>
      </c>
      <c r="AD186" s="28">
        <f>+S186*'Silver Conversion'!$B185</f>
        <v>0.4217389796413832</v>
      </c>
      <c r="AE186" s="28">
        <f>+T186*'Silver Conversion'!$B185</f>
        <v>0.0816</v>
      </c>
      <c r="AF186" s="28">
        <f>+U186*'Silver Conversion'!$B185</f>
        <v>0.2801975752132914</v>
      </c>
      <c r="AG186" s="28">
        <f>+V186*'Silver Conversion'!$B185</f>
        <v>0.7981876808393965</v>
      </c>
    </row>
    <row r="187" spans="1:33" ht="15">
      <c r="A187" s="5">
        <v>1544</v>
      </c>
      <c r="B187" s="38">
        <v>250</v>
      </c>
      <c r="C187" s="38">
        <v>87.75</v>
      </c>
      <c r="D187" s="38">
        <v>64.5</v>
      </c>
      <c r="E187" s="38">
        <v>132</v>
      </c>
      <c r="F187" s="38">
        <v>48</v>
      </c>
      <c r="G187" s="38">
        <v>33</v>
      </c>
      <c r="H187" s="38">
        <v>96</v>
      </c>
      <c r="I187" s="38">
        <v>29.62</v>
      </c>
      <c r="J187" s="38">
        <v>420</v>
      </c>
      <c r="K187" s="38">
        <v>243</v>
      </c>
      <c r="M187" s="28">
        <f t="shared" si="18"/>
        <v>0.5327684566976454</v>
      </c>
      <c r="N187" s="28">
        <f t="shared" si="19"/>
        <v>1.1020131362477552</v>
      </c>
      <c r="O187" s="28">
        <f t="shared" si="20"/>
        <v>0.7663609144052088</v>
      </c>
      <c r="P187" s="28">
        <f t="shared" si="21"/>
        <v>1.6577291622188455</v>
      </c>
      <c r="Q187" s="28">
        <f t="shared" si="22"/>
        <v>0.6028106044432165</v>
      </c>
      <c r="R187" s="28">
        <f t="shared" si="23"/>
        <v>0.35758790702714416</v>
      </c>
      <c r="S187" s="28">
        <f t="shared" si="24"/>
        <v>1.109839420108903</v>
      </c>
      <c r="T187" s="28">
        <f t="shared" si="25"/>
        <v>0.2962</v>
      </c>
      <c r="U187" s="28">
        <f t="shared" si="26"/>
        <v>0.8980691513246519</v>
      </c>
      <c r="V187" s="28">
        <f t="shared" si="27"/>
        <v>3.132422584689492</v>
      </c>
      <c r="X187" s="28">
        <f>+M187*'Silver Conversion'!$B186</f>
        <v>0.17048590614324652</v>
      </c>
      <c r="Y187" s="28">
        <f>+N187*'Silver Conversion'!$B186</f>
        <v>0.35264420359928167</v>
      </c>
      <c r="Z187" s="28">
        <f>+O187*'Silver Conversion'!$B186</f>
        <v>0.24523549260966682</v>
      </c>
      <c r="AA187" s="28">
        <f>+P187*'Silver Conversion'!$B186</f>
        <v>0.5304733319100305</v>
      </c>
      <c r="AB187" s="28">
        <f>+Q187*'Silver Conversion'!$B186</f>
        <v>0.1928993934218293</v>
      </c>
      <c r="AC187" s="28">
        <f>+R187*'Silver Conversion'!$B186</f>
        <v>0.11442813024868613</v>
      </c>
      <c r="AD187" s="28">
        <f>+S187*'Silver Conversion'!$B186</f>
        <v>0.35514861443484896</v>
      </c>
      <c r="AE187" s="28">
        <f>+T187*'Silver Conversion'!$B186</f>
        <v>0.09478400000000001</v>
      </c>
      <c r="AF187" s="28">
        <f>+U187*'Silver Conversion'!$B186</f>
        <v>0.2873821284238886</v>
      </c>
      <c r="AG187" s="28">
        <f>+V187*'Silver Conversion'!$B186</f>
        <v>1.0023752271006374</v>
      </c>
    </row>
    <row r="188" spans="1:33" ht="15">
      <c r="A188" s="5">
        <v>1545</v>
      </c>
      <c r="B188" s="38">
        <v>261</v>
      </c>
      <c r="C188" s="38">
        <v>98.75</v>
      </c>
      <c r="D188" s="38">
        <v>90</v>
      </c>
      <c r="E188" s="38">
        <v>163.12</v>
      </c>
      <c r="F188" s="38">
        <v>51</v>
      </c>
      <c r="G188" s="38">
        <v>42</v>
      </c>
      <c r="H188" s="38">
        <v>99</v>
      </c>
      <c r="I188" s="38">
        <v>29</v>
      </c>
      <c r="J188" s="38">
        <v>381.75</v>
      </c>
      <c r="K188" s="38">
        <v>250.5</v>
      </c>
      <c r="M188" s="28">
        <f t="shared" si="18"/>
        <v>0.5562102687923418</v>
      </c>
      <c r="N188" s="28">
        <f t="shared" si="19"/>
        <v>1.2401572330993256</v>
      </c>
      <c r="O188" s="28">
        <f t="shared" si="20"/>
        <v>1.0693408107979658</v>
      </c>
      <c r="P188" s="28">
        <f t="shared" si="21"/>
        <v>2.0485513707661975</v>
      </c>
      <c r="Q188" s="28">
        <f t="shared" si="22"/>
        <v>0.6404862672209176</v>
      </c>
      <c r="R188" s="28">
        <f t="shared" si="23"/>
        <v>0.45511188167091077</v>
      </c>
      <c r="S188" s="28">
        <f t="shared" si="24"/>
        <v>1.1445219019873063</v>
      </c>
      <c r="T188" s="28">
        <f t="shared" si="25"/>
        <v>0.29</v>
      </c>
      <c r="U188" s="28">
        <f t="shared" si="26"/>
        <v>0.8162807107575855</v>
      </c>
      <c r="V188" s="28">
        <f t="shared" si="27"/>
        <v>3.229102294093489</v>
      </c>
      <c r="X188" s="28">
        <f>+M188*'Silver Conversion'!$B187</f>
        <v>0.17798728601354938</v>
      </c>
      <c r="Y188" s="28">
        <f>+N188*'Silver Conversion'!$B187</f>
        <v>0.3968503145917842</v>
      </c>
      <c r="Z188" s="28">
        <f>+O188*'Silver Conversion'!$B187</f>
        <v>0.34218905945534905</v>
      </c>
      <c r="AA188" s="28">
        <f>+P188*'Silver Conversion'!$B187</f>
        <v>0.6555364386451832</v>
      </c>
      <c r="AB188" s="28">
        <f>+Q188*'Silver Conversion'!$B187</f>
        <v>0.20495560551069364</v>
      </c>
      <c r="AC188" s="28">
        <f>+R188*'Silver Conversion'!$B187</f>
        <v>0.14563580213469146</v>
      </c>
      <c r="AD188" s="28">
        <f>+S188*'Silver Conversion'!$B187</f>
        <v>0.366247008635938</v>
      </c>
      <c r="AE188" s="28">
        <f>+T188*'Silver Conversion'!$B187</f>
        <v>0.0928</v>
      </c>
      <c r="AF188" s="28">
        <f>+U188*'Silver Conversion'!$B187</f>
        <v>0.2612098274424274</v>
      </c>
      <c r="AG188" s="28">
        <f>+V188*'Silver Conversion'!$B187</f>
        <v>1.0333127341099164</v>
      </c>
    </row>
    <row r="189" spans="1:33" ht="15">
      <c r="A189" s="5">
        <v>1546</v>
      </c>
      <c r="B189" s="38">
        <v>261</v>
      </c>
      <c r="C189" s="38">
        <v>54.87</v>
      </c>
      <c r="D189" s="38">
        <v>33</v>
      </c>
      <c r="E189" s="38">
        <v>77.81</v>
      </c>
      <c r="F189" s="38">
        <v>35.25</v>
      </c>
      <c r="G189" s="38">
        <v>28.5</v>
      </c>
      <c r="H189" s="38">
        <v>67.5</v>
      </c>
      <c r="I189" s="38">
        <v>25.5</v>
      </c>
      <c r="J189" s="38">
        <v>408</v>
      </c>
      <c r="K189" s="38">
        <v>240</v>
      </c>
      <c r="M189" s="28">
        <f t="shared" si="18"/>
        <v>0.5562102687923418</v>
      </c>
      <c r="N189" s="28">
        <f t="shared" si="19"/>
        <v>0.6890878722041519</v>
      </c>
      <c r="O189" s="28">
        <f t="shared" si="20"/>
        <v>0.39209163062592084</v>
      </c>
      <c r="P189" s="28">
        <f t="shared" si="21"/>
        <v>0.9771811069109725</v>
      </c>
      <c r="Q189" s="28">
        <f t="shared" si="22"/>
        <v>0.4426890376379871</v>
      </c>
      <c r="R189" s="28">
        <f t="shared" si="23"/>
        <v>0.3088259197052609</v>
      </c>
      <c r="S189" s="28">
        <f t="shared" si="24"/>
        <v>0.7803558422640725</v>
      </c>
      <c r="T189" s="28">
        <f t="shared" si="25"/>
        <v>0.255</v>
      </c>
      <c r="U189" s="28">
        <f t="shared" si="26"/>
        <v>0.8724100327153762</v>
      </c>
      <c r="V189" s="28">
        <f t="shared" si="27"/>
        <v>3.0937507009278935</v>
      </c>
      <c r="X189" s="28">
        <f>+M189*'Silver Conversion'!$B188</f>
        <v>0.17798728601354938</v>
      </c>
      <c r="Y189" s="28">
        <f>+N189*'Silver Conversion'!$B188</f>
        <v>0.2205081191053286</v>
      </c>
      <c r="Z189" s="28">
        <f>+O189*'Silver Conversion'!$B188</f>
        <v>0.12546932180029466</v>
      </c>
      <c r="AA189" s="28">
        <f>+P189*'Silver Conversion'!$B188</f>
        <v>0.3126979542115112</v>
      </c>
      <c r="AB189" s="28">
        <f>+Q189*'Silver Conversion'!$B188</f>
        <v>0.14166049204415587</v>
      </c>
      <c r="AC189" s="28">
        <f>+R189*'Silver Conversion'!$B188</f>
        <v>0.0988242943056835</v>
      </c>
      <c r="AD189" s="28">
        <f>+S189*'Silver Conversion'!$B188</f>
        <v>0.2497138695245032</v>
      </c>
      <c r="AE189" s="28">
        <f>+T189*'Silver Conversion'!$B188</f>
        <v>0.0816</v>
      </c>
      <c r="AF189" s="28">
        <f>+U189*'Silver Conversion'!$B188</f>
        <v>0.2791712104689204</v>
      </c>
      <c r="AG189" s="28">
        <f>+V189*'Silver Conversion'!$B188</f>
        <v>0.9900002242969259</v>
      </c>
    </row>
    <row r="190" spans="1:33" ht="15">
      <c r="A190" s="5">
        <v>1547</v>
      </c>
      <c r="B190" s="38">
        <v>250</v>
      </c>
      <c r="C190" s="38">
        <v>33</v>
      </c>
      <c r="D190" s="38">
        <v>54</v>
      </c>
      <c r="E190" s="38">
        <v>51.87</v>
      </c>
      <c r="F190" s="38">
        <v>27.75</v>
      </c>
      <c r="G190" s="38">
        <v>24</v>
      </c>
      <c r="H190" s="38">
        <v>49.5</v>
      </c>
      <c r="I190" s="38">
        <v>24</v>
      </c>
      <c r="J190" s="38">
        <v>423</v>
      </c>
      <c r="K190" s="38">
        <v>261</v>
      </c>
      <c r="M190" s="28">
        <f t="shared" si="18"/>
        <v>0.5327684566976454</v>
      </c>
      <c r="N190" s="28">
        <f t="shared" si="19"/>
        <v>0.41443229055471137</v>
      </c>
      <c r="O190" s="28">
        <f t="shared" si="20"/>
        <v>0.6416044864787795</v>
      </c>
      <c r="P190" s="28">
        <f t="shared" si="21"/>
        <v>0.6514122094264508</v>
      </c>
      <c r="Q190" s="28">
        <f t="shared" si="22"/>
        <v>0.34849988069373455</v>
      </c>
      <c r="R190" s="28">
        <f t="shared" si="23"/>
        <v>0.2600639323833776</v>
      </c>
      <c r="S190" s="28">
        <f t="shared" si="24"/>
        <v>0.5722609509936532</v>
      </c>
      <c r="T190" s="28">
        <f t="shared" si="25"/>
        <v>0.24</v>
      </c>
      <c r="U190" s="28">
        <f t="shared" si="26"/>
        <v>0.9044839309769709</v>
      </c>
      <c r="V190" s="28">
        <f t="shared" si="27"/>
        <v>3.364453887259084</v>
      </c>
      <c r="X190" s="28">
        <f>+M190*'Silver Conversion'!$B189</f>
        <v>0.17048590614324652</v>
      </c>
      <c r="Y190" s="28">
        <f>+N190*'Silver Conversion'!$B189</f>
        <v>0.13261833297750764</v>
      </c>
      <c r="Z190" s="28">
        <f>+O190*'Silver Conversion'!$B189</f>
        <v>0.20531343567320945</v>
      </c>
      <c r="AA190" s="28">
        <f>+P190*'Silver Conversion'!$B189</f>
        <v>0.20845190701646427</v>
      </c>
      <c r="AB190" s="28">
        <f>+Q190*'Silver Conversion'!$B189</f>
        <v>0.11151996182199506</v>
      </c>
      <c r="AC190" s="28">
        <f>+R190*'Silver Conversion'!$B189</f>
        <v>0.08322045836268084</v>
      </c>
      <c r="AD190" s="28">
        <f>+S190*'Silver Conversion'!$B189</f>
        <v>0.183123504317969</v>
      </c>
      <c r="AE190" s="28">
        <f>+T190*'Silver Conversion'!$B189</f>
        <v>0.0768</v>
      </c>
      <c r="AF190" s="28">
        <f>+U190*'Silver Conversion'!$B189</f>
        <v>0.2894348579126307</v>
      </c>
      <c r="AG190" s="28">
        <f>+V190*'Silver Conversion'!$B189</f>
        <v>1.076625243922907</v>
      </c>
    </row>
    <row r="191" spans="1:33" ht="15">
      <c r="A191" s="5">
        <v>1548</v>
      </c>
      <c r="B191" s="38">
        <v>250</v>
      </c>
      <c r="C191" s="38">
        <v>49.37</v>
      </c>
      <c r="D191" s="38">
        <v>58.5</v>
      </c>
      <c r="E191" s="38">
        <v>70.12</v>
      </c>
      <c r="F191" s="38">
        <v>36</v>
      </c>
      <c r="G191" s="38">
        <v>33</v>
      </c>
      <c r="H191" s="38">
        <v>85.5</v>
      </c>
      <c r="I191" s="38">
        <v>25.5</v>
      </c>
      <c r="J191" s="38">
        <v>417</v>
      </c>
      <c r="K191" s="38">
        <v>216</v>
      </c>
      <c r="M191" s="28">
        <f t="shared" si="18"/>
        <v>0.5327684566976454</v>
      </c>
      <c r="N191" s="28">
        <f t="shared" si="19"/>
        <v>0.6200158237783666</v>
      </c>
      <c r="O191" s="28">
        <f t="shared" si="20"/>
        <v>0.6950715270186778</v>
      </c>
      <c r="P191" s="28">
        <f t="shared" si="21"/>
        <v>0.8806058246574655</v>
      </c>
      <c r="Q191" s="28">
        <f t="shared" si="22"/>
        <v>0.4521079533324124</v>
      </c>
      <c r="R191" s="28">
        <f t="shared" si="23"/>
        <v>0.35758790702714416</v>
      </c>
      <c r="S191" s="28">
        <f t="shared" si="24"/>
        <v>0.9884507335344918</v>
      </c>
      <c r="T191" s="28">
        <f t="shared" si="25"/>
        <v>0.255</v>
      </c>
      <c r="U191" s="28">
        <f t="shared" si="26"/>
        <v>0.8916543716723331</v>
      </c>
      <c r="V191" s="28">
        <f t="shared" si="27"/>
        <v>2.784375630835104</v>
      </c>
      <c r="X191" s="28">
        <f>+M191*'Silver Conversion'!$B190</f>
        <v>0.17048590614324652</v>
      </c>
      <c r="Y191" s="28">
        <f>+N191*'Silver Conversion'!$B190</f>
        <v>0.1984050636090773</v>
      </c>
      <c r="Z191" s="28">
        <f>+O191*'Silver Conversion'!$B190</f>
        <v>0.2224228886459769</v>
      </c>
      <c r="AA191" s="28">
        <f>+P191*'Silver Conversion'!$B190</f>
        <v>0.28179386389038896</v>
      </c>
      <c r="AB191" s="28">
        <f>+Q191*'Silver Conversion'!$B190</f>
        <v>0.14467454506637198</v>
      </c>
      <c r="AC191" s="28">
        <f>+R191*'Silver Conversion'!$B190</f>
        <v>0.11442813024868613</v>
      </c>
      <c r="AD191" s="28">
        <f>+S191*'Silver Conversion'!$B190</f>
        <v>0.31630423473103736</v>
      </c>
      <c r="AE191" s="28">
        <f>+T191*'Silver Conversion'!$B190</f>
        <v>0.0816</v>
      </c>
      <c r="AF191" s="28">
        <f>+U191*'Silver Conversion'!$B190</f>
        <v>0.2853293989351466</v>
      </c>
      <c r="AG191" s="28">
        <f>+V191*'Silver Conversion'!$B190</f>
        <v>0.8910002018672333</v>
      </c>
    </row>
    <row r="192" spans="1:33" ht="15">
      <c r="A192" s="5">
        <v>1549</v>
      </c>
      <c r="B192" s="38">
        <v>250</v>
      </c>
      <c r="C192" s="38">
        <v>74</v>
      </c>
      <c r="D192" s="38">
        <v>54</v>
      </c>
      <c r="E192" s="38">
        <v>84.41</v>
      </c>
      <c r="F192" s="38">
        <v>60</v>
      </c>
      <c r="G192" s="38">
        <v>37.12</v>
      </c>
      <c r="H192" s="38">
        <v>93</v>
      </c>
      <c r="I192" s="38">
        <v>28.5</v>
      </c>
      <c r="J192" s="38">
        <v>414</v>
      </c>
      <c r="K192" s="38">
        <v>216</v>
      </c>
      <c r="M192" s="28">
        <f t="shared" si="18"/>
        <v>0.5327684566976454</v>
      </c>
      <c r="N192" s="28">
        <f t="shared" si="19"/>
        <v>0.9293330151832921</v>
      </c>
      <c r="O192" s="28">
        <f t="shared" si="20"/>
        <v>0.6416044864787795</v>
      </c>
      <c r="P192" s="28">
        <f t="shared" si="21"/>
        <v>1.0600675650219147</v>
      </c>
      <c r="Q192" s="28">
        <f t="shared" si="22"/>
        <v>0.7535132555540207</v>
      </c>
      <c r="R192" s="28">
        <f t="shared" si="23"/>
        <v>0.40223221541962395</v>
      </c>
      <c r="S192" s="28">
        <f t="shared" si="24"/>
        <v>1.0751569382304997</v>
      </c>
      <c r="T192" s="28">
        <f t="shared" si="25"/>
        <v>0.285</v>
      </c>
      <c r="U192" s="28">
        <f t="shared" si="26"/>
        <v>0.8852395920200141</v>
      </c>
      <c r="V192" s="28">
        <f t="shared" si="27"/>
        <v>2.784375630835104</v>
      </c>
      <c r="X192" s="28">
        <f>+M192*'Silver Conversion'!$B191</f>
        <v>0.17048590614324652</v>
      </c>
      <c r="Y192" s="28">
        <f>+N192*'Silver Conversion'!$B191</f>
        <v>0.2973865648586535</v>
      </c>
      <c r="Z192" s="28">
        <f>+O192*'Silver Conversion'!$B191</f>
        <v>0.20531343567320945</v>
      </c>
      <c r="AA192" s="28">
        <f>+P192*'Silver Conversion'!$B191</f>
        <v>0.3392216208070127</v>
      </c>
      <c r="AB192" s="28">
        <f>+Q192*'Silver Conversion'!$B191</f>
        <v>0.24112424177728664</v>
      </c>
      <c r="AC192" s="28">
        <f>+R192*'Silver Conversion'!$B191</f>
        <v>0.12871430893427965</v>
      </c>
      <c r="AD192" s="28">
        <f>+S192*'Silver Conversion'!$B191</f>
        <v>0.3440502202337599</v>
      </c>
      <c r="AE192" s="28">
        <f>+T192*'Silver Conversion'!$B191</f>
        <v>0.09119999999999999</v>
      </c>
      <c r="AF192" s="28">
        <f>+U192*'Silver Conversion'!$B191</f>
        <v>0.2832766694464045</v>
      </c>
      <c r="AG192" s="28">
        <f>+V192*'Silver Conversion'!$B191</f>
        <v>0.8910002018672333</v>
      </c>
    </row>
    <row r="193" spans="1:33" ht="15">
      <c r="A193" s="5">
        <v>1550</v>
      </c>
      <c r="B193" s="38">
        <v>243</v>
      </c>
      <c r="C193" s="38">
        <v>54.87</v>
      </c>
      <c r="D193" s="38">
        <v>48</v>
      </c>
      <c r="E193" s="38">
        <v>78.37</v>
      </c>
      <c r="F193" s="38">
        <v>56</v>
      </c>
      <c r="G193" s="38">
        <v>34.12</v>
      </c>
      <c r="H193" s="38">
        <v>87</v>
      </c>
      <c r="I193" s="38">
        <v>24.62</v>
      </c>
      <c r="J193" s="38">
        <v>453</v>
      </c>
      <c r="K193" s="38">
        <v>240</v>
      </c>
      <c r="M193" s="28">
        <f t="shared" si="18"/>
        <v>0.5178509399101113</v>
      </c>
      <c r="N193" s="28">
        <f t="shared" si="19"/>
        <v>0.6890878722041519</v>
      </c>
      <c r="O193" s="28">
        <f t="shared" si="20"/>
        <v>0.5703150990922484</v>
      </c>
      <c r="P193" s="28">
        <f t="shared" si="21"/>
        <v>0.9842138972961434</v>
      </c>
      <c r="Q193" s="28">
        <f t="shared" si="22"/>
        <v>0.703279038517086</v>
      </c>
      <c r="R193" s="28">
        <f t="shared" si="23"/>
        <v>0.3697242238717018</v>
      </c>
      <c r="S193" s="28">
        <f t="shared" si="24"/>
        <v>1.0057919744736934</v>
      </c>
      <c r="T193" s="28">
        <f t="shared" si="25"/>
        <v>0.2462</v>
      </c>
      <c r="U193" s="28">
        <f t="shared" si="26"/>
        <v>0.9686317275001604</v>
      </c>
      <c r="V193" s="28">
        <f t="shared" si="27"/>
        <v>3.0937507009278935</v>
      </c>
      <c r="X193" s="28">
        <f>+M193*'Silver Conversion'!$B192</f>
        <v>0.16571230077123564</v>
      </c>
      <c r="Y193" s="28">
        <f>+N193*'Silver Conversion'!$B192</f>
        <v>0.2205081191053286</v>
      </c>
      <c r="Z193" s="28">
        <f>+O193*'Silver Conversion'!$B192</f>
        <v>0.1825008317095195</v>
      </c>
      <c r="AA193" s="28">
        <f>+P193*'Silver Conversion'!$B192</f>
        <v>0.3149484471347659</v>
      </c>
      <c r="AB193" s="28">
        <f>+Q193*'Silver Conversion'!$B192</f>
        <v>0.2250492923254675</v>
      </c>
      <c r="AC193" s="28">
        <f>+R193*'Silver Conversion'!$B192</f>
        <v>0.11831175163894457</v>
      </c>
      <c r="AD193" s="28">
        <f>+S193*'Silver Conversion'!$B192</f>
        <v>0.3218534318315819</v>
      </c>
      <c r="AE193" s="28">
        <f>+T193*'Silver Conversion'!$B192</f>
        <v>0.078784</v>
      </c>
      <c r="AF193" s="28">
        <f>+U193*'Silver Conversion'!$B192</f>
        <v>0.3099621528000513</v>
      </c>
      <c r="AG193" s="28">
        <f>+V193*'Silver Conversion'!$B192</f>
        <v>0.9900002242969259</v>
      </c>
    </row>
    <row r="194" spans="1:33" ht="15">
      <c r="A194" s="5">
        <v>1551</v>
      </c>
      <c r="B194" s="38">
        <v>243</v>
      </c>
      <c r="C194" s="38">
        <v>98.75</v>
      </c>
      <c r="D194" s="38">
        <v>81</v>
      </c>
      <c r="E194" s="38">
        <v>116.34</v>
      </c>
      <c r="F194" s="38">
        <v>61.5</v>
      </c>
      <c r="G194" s="38">
        <v>37</v>
      </c>
      <c r="H194" s="38">
        <v>96</v>
      </c>
      <c r="I194" s="38">
        <v>25.5</v>
      </c>
      <c r="J194" s="38">
        <v>472.5</v>
      </c>
      <c r="K194" s="38">
        <v>240</v>
      </c>
      <c r="M194" s="28">
        <f t="shared" si="18"/>
        <v>0.5178509399101113</v>
      </c>
      <c r="N194" s="28">
        <f t="shared" si="19"/>
        <v>1.2401572330993256</v>
      </c>
      <c r="O194" s="28">
        <f t="shared" si="20"/>
        <v>0.9624067297181693</v>
      </c>
      <c r="P194" s="28">
        <f t="shared" si="21"/>
        <v>1.4610622025192461</v>
      </c>
      <c r="Q194" s="28">
        <f t="shared" si="22"/>
        <v>0.7723510869428711</v>
      </c>
      <c r="R194" s="28">
        <f t="shared" si="23"/>
        <v>0.4009318957577071</v>
      </c>
      <c r="S194" s="28">
        <f t="shared" si="24"/>
        <v>1.109839420108903</v>
      </c>
      <c r="T194" s="28">
        <f t="shared" si="25"/>
        <v>0.255</v>
      </c>
      <c r="U194" s="28">
        <f t="shared" si="26"/>
        <v>1.0103277952402334</v>
      </c>
      <c r="V194" s="28">
        <f t="shared" si="27"/>
        <v>3.0937507009278935</v>
      </c>
      <c r="X194" s="28">
        <f>+M194*'Silver Conversion'!$B193</f>
        <v>0.16571230077123564</v>
      </c>
      <c r="Y194" s="28">
        <f>+N194*'Silver Conversion'!$B193</f>
        <v>0.3968503145917842</v>
      </c>
      <c r="Z194" s="28">
        <f>+O194*'Silver Conversion'!$B193</f>
        <v>0.3079701535098142</v>
      </c>
      <c r="AA194" s="28">
        <f>+P194*'Silver Conversion'!$B193</f>
        <v>0.46753990480615876</v>
      </c>
      <c r="AB194" s="28">
        <f>+Q194*'Silver Conversion'!$B193</f>
        <v>0.24715234782171877</v>
      </c>
      <c r="AC194" s="28">
        <f>+R194*'Silver Conversion'!$B193</f>
        <v>0.12829820664246627</v>
      </c>
      <c r="AD194" s="28">
        <f>+S194*'Silver Conversion'!$B193</f>
        <v>0.35514861443484896</v>
      </c>
      <c r="AE194" s="28">
        <f>+T194*'Silver Conversion'!$B193</f>
        <v>0.0816</v>
      </c>
      <c r="AF194" s="28">
        <f>+U194*'Silver Conversion'!$B193</f>
        <v>0.3233048944768747</v>
      </c>
      <c r="AG194" s="28">
        <f>+V194*'Silver Conversion'!$B193</f>
        <v>0.9900002242969259</v>
      </c>
    </row>
    <row r="195" spans="1:33" ht="15">
      <c r="A195" s="5">
        <v>1552</v>
      </c>
      <c r="B195" s="38">
        <v>243</v>
      </c>
      <c r="C195" s="38">
        <v>93.25</v>
      </c>
      <c r="D195" s="38">
        <v>73.5</v>
      </c>
      <c r="E195" s="38">
        <v>128.8</v>
      </c>
      <c r="F195" s="38">
        <v>64.5</v>
      </c>
      <c r="G195" s="38">
        <v>35.5</v>
      </c>
      <c r="H195" s="38">
        <v>112.5</v>
      </c>
      <c r="I195" s="38">
        <v>31.5</v>
      </c>
      <c r="J195" s="38">
        <v>516</v>
      </c>
      <c r="K195" s="38">
        <v>240</v>
      </c>
      <c r="M195" s="28">
        <f t="shared" si="18"/>
        <v>0.5178509399101113</v>
      </c>
      <c r="N195" s="28">
        <f t="shared" si="19"/>
        <v>1.1710851846735404</v>
      </c>
      <c r="O195" s="28">
        <f t="shared" si="20"/>
        <v>0.8732949954850054</v>
      </c>
      <c r="P195" s="28">
        <f t="shared" si="21"/>
        <v>1.6175417885892978</v>
      </c>
      <c r="Q195" s="28">
        <f t="shared" si="22"/>
        <v>0.8100267497205722</v>
      </c>
      <c r="R195" s="28">
        <f t="shared" si="23"/>
        <v>0.384677899983746</v>
      </c>
      <c r="S195" s="28">
        <f t="shared" si="24"/>
        <v>1.3005930704401207</v>
      </c>
      <c r="T195" s="28">
        <f t="shared" si="25"/>
        <v>0.315</v>
      </c>
      <c r="U195" s="28">
        <f t="shared" si="26"/>
        <v>1.1033421001988581</v>
      </c>
      <c r="V195" s="28">
        <f t="shared" si="27"/>
        <v>3.0937507009278935</v>
      </c>
      <c r="X195" s="28">
        <f>+M195*'Silver Conversion'!$B194</f>
        <v>0.16571230077123564</v>
      </c>
      <c r="Y195" s="28">
        <f>+N195*'Silver Conversion'!$B194</f>
        <v>0.3747472590955329</v>
      </c>
      <c r="Z195" s="28">
        <f>+O195*'Silver Conversion'!$B194</f>
        <v>0.27945439855520177</v>
      </c>
      <c r="AA195" s="28">
        <f>+P195*'Silver Conversion'!$B194</f>
        <v>0.5176133723485753</v>
      </c>
      <c r="AB195" s="28">
        <f>+Q195*'Silver Conversion'!$B194</f>
        <v>0.2592085599105831</v>
      </c>
      <c r="AC195" s="28">
        <f>+R195*'Silver Conversion'!$B194</f>
        <v>0.12309692799479872</v>
      </c>
      <c r="AD195" s="28">
        <f>+S195*'Silver Conversion'!$B194</f>
        <v>0.41618978254083866</v>
      </c>
      <c r="AE195" s="28">
        <f>+T195*'Silver Conversion'!$B194</f>
        <v>0.1008</v>
      </c>
      <c r="AF195" s="28">
        <f>+U195*'Silver Conversion'!$B194</f>
        <v>0.3530694720636346</v>
      </c>
      <c r="AG195" s="28">
        <f>+V195*'Silver Conversion'!$B194</f>
        <v>0.9900002242969259</v>
      </c>
    </row>
    <row r="196" spans="1:33" ht="15">
      <c r="A196" s="5">
        <v>1553</v>
      </c>
      <c r="B196" s="38">
        <v>262.5</v>
      </c>
      <c r="C196" s="38">
        <v>90.5</v>
      </c>
      <c r="D196" s="38">
        <v>67.5</v>
      </c>
      <c r="E196" s="38">
        <v>113.74</v>
      </c>
      <c r="F196" s="38">
        <v>72.29</v>
      </c>
      <c r="G196" s="38">
        <v>42.5</v>
      </c>
      <c r="H196" s="38">
        <v>126</v>
      </c>
      <c r="I196" s="38">
        <v>37.5</v>
      </c>
      <c r="J196" s="38">
        <v>580.5</v>
      </c>
      <c r="K196" s="38">
        <v>270</v>
      </c>
      <c r="M196" s="28">
        <f t="shared" si="18"/>
        <v>0.5594068795325277</v>
      </c>
      <c r="N196" s="28">
        <f t="shared" si="19"/>
        <v>1.136549160460648</v>
      </c>
      <c r="O196" s="28">
        <f t="shared" si="20"/>
        <v>0.8020056080984744</v>
      </c>
      <c r="P196" s="28">
        <f t="shared" si="21"/>
        <v>1.4284099614452384</v>
      </c>
      <c r="Q196" s="28">
        <f t="shared" si="22"/>
        <v>0.9078578874000026</v>
      </c>
      <c r="R196" s="28">
        <f t="shared" si="23"/>
        <v>0.46052988026223113</v>
      </c>
      <c r="S196" s="28">
        <f t="shared" si="24"/>
        <v>1.4566642388929352</v>
      </c>
      <c r="T196" s="28">
        <f t="shared" si="25"/>
        <v>0.375</v>
      </c>
      <c r="U196" s="28">
        <f t="shared" si="26"/>
        <v>1.2412598627237155</v>
      </c>
      <c r="V196" s="28">
        <f t="shared" si="27"/>
        <v>3.48046953854388</v>
      </c>
      <c r="X196" s="28">
        <f>+M196*'Silver Conversion'!$B195</f>
        <v>0.16782206385975829</v>
      </c>
      <c r="Y196" s="28">
        <f>+N196*'Silver Conversion'!$B195</f>
        <v>0.3409647481381944</v>
      </c>
      <c r="Z196" s="28">
        <f>+O196*'Silver Conversion'!$B195</f>
        <v>0.24060168242954233</v>
      </c>
      <c r="AA196" s="28">
        <f>+P196*'Silver Conversion'!$B195</f>
        <v>0.4285229884335715</v>
      </c>
      <c r="AB196" s="28">
        <f>+Q196*'Silver Conversion'!$B195</f>
        <v>0.2723573662200008</v>
      </c>
      <c r="AC196" s="28">
        <f>+R196*'Silver Conversion'!$B195</f>
        <v>0.13815896407866934</v>
      </c>
      <c r="AD196" s="28">
        <f>+S196*'Silver Conversion'!$B195</f>
        <v>0.43699927166788055</v>
      </c>
      <c r="AE196" s="28">
        <f>+T196*'Silver Conversion'!$B195</f>
        <v>0.11249999999999999</v>
      </c>
      <c r="AF196" s="28">
        <f>+U196*'Silver Conversion'!$B195</f>
        <v>0.3723779588171146</v>
      </c>
      <c r="AG196" s="28">
        <f>+V196*'Silver Conversion'!$B195</f>
        <v>1.044140861563164</v>
      </c>
    </row>
    <row r="197" spans="1:33" ht="15">
      <c r="A197" s="5">
        <v>1554</v>
      </c>
      <c r="B197" s="38">
        <v>262.5</v>
      </c>
      <c r="C197" s="38">
        <v>60.37</v>
      </c>
      <c r="D197" s="38">
        <v>51</v>
      </c>
      <c r="E197" s="38">
        <v>101.41</v>
      </c>
      <c r="F197" s="38">
        <v>59.75</v>
      </c>
      <c r="G197" s="38">
        <v>42.5</v>
      </c>
      <c r="H197" s="38">
        <v>121.5</v>
      </c>
      <c r="I197" s="38">
        <v>39</v>
      </c>
      <c r="J197" s="38">
        <v>563.25</v>
      </c>
      <c r="K197" s="38">
        <v>279</v>
      </c>
      <c r="M197" s="28">
        <f t="shared" si="18"/>
        <v>0.5594068795325277</v>
      </c>
      <c r="N197" s="28">
        <f t="shared" si="19"/>
        <v>0.7581599206299371</v>
      </c>
      <c r="O197" s="28">
        <f t="shared" si="20"/>
        <v>0.605959792785514</v>
      </c>
      <c r="P197" s="28">
        <f t="shared" si="21"/>
        <v>1.2735629874288872</v>
      </c>
      <c r="Q197" s="28">
        <f t="shared" si="22"/>
        <v>0.7503736169892122</v>
      </c>
      <c r="R197" s="28">
        <f t="shared" si="23"/>
        <v>0.46052988026223113</v>
      </c>
      <c r="S197" s="28">
        <f t="shared" si="24"/>
        <v>1.4046405160753304</v>
      </c>
      <c r="T197" s="28">
        <f t="shared" si="25"/>
        <v>0.39</v>
      </c>
      <c r="U197" s="28">
        <f t="shared" si="26"/>
        <v>1.2043748797228815</v>
      </c>
      <c r="V197" s="28">
        <f t="shared" si="27"/>
        <v>3.596485189828676</v>
      </c>
      <c r="X197" s="28">
        <f>+M197*'Silver Conversion'!$B196</f>
        <v>0.16782206385975829</v>
      </c>
      <c r="Y197" s="28">
        <f>+N197*'Silver Conversion'!$B196</f>
        <v>0.2274479761889811</v>
      </c>
      <c r="Z197" s="28">
        <f>+O197*'Silver Conversion'!$B196</f>
        <v>0.1817879378356542</v>
      </c>
      <c r="AA197" s="28">
        <f>+P197*'Silver Conversion'!$B196</f>
        <v>0.38206889622866613</v>
      </c>
      <c r="AB197" s="28">
        <f>+Q197*'Silver Conversion'!$B196</f>
        <v>0.22511208509676367</v>
      </c>
      <c r="AC197" s="28">
        <f>+R197*'Silver Conversion'!$B196</f>
        <v>0.13815896407866934</v>
      </c>
      <c r="AD197" s="28">
        <f>+S197*'Silver Conversion'!$B196</f>
        <v>0.4213921548225991</v>
      </c>
      <c r="AE197" s="28">
        <f>+T197*'Silver Conversion'!$B196</f>
        <v>0.11699999999999999</v>
      </c>
      <c r="AF197" s="28">
        <f>+U197*'Silver Conversion'!$B196</f>
        <v>0.36131246391686445</v>
      </c>
      <c r="AG197" s="28">
        <f>+V197*'Silver Conversion'!$B196</f>
        <v>1.0789455569486026</v>
      </c>
    </row>
    <row r="198" spans="1:33" ht="15">
      <c r="A198" s="5">
        <v>1555</v>
      </c>
      <c r="B198" s="38">
        <v>300</v>
      </c>
      <c r="C198" s="38">
        <v>75.98</v>
      </c>
      <c r="D198" s="38">
        <v>72</v>
      </c>
      <c r="E198" s="38">
        <v>122.56</v>
      </c>
      <c r="F198" s="38">
        <v>74.75</v>
      </c>
      <c r="G198" s="38">
        <v>45</v>
      </c>
      <c r="H198" s="38">
        <v>159</v>
      </c>
      <c r="I198" s="38">
        <v>44.62</v>
      </c>
      <c r="J198" s="38">
        <v>618</v>
      </c>
      <c r="K198" s="38">
        <v>390</v>
      </c>
      <c r="M198" s="28">
        <f t="shared" si="18"/>
        <v>0.6393221480371745</v>
      </c>
      <c r="N198" s="28">
        <f t="shared" si="19"/>
        <v>0.9541989526165748</v>
      </c>
      <c r="O198" s="28">
        <f t="shared" si="20"/>
        <v>0.8554726486383727</v>
      </c>
      <c r="P198" s="28">
        <f t="shared" si="21"/>
        <v>1.5391764100116796</v>
      </c>
      <c r="Q198" s="28">
        <f t="shared" si="22"/>
        <v>0.9387519308777175</v>
      </c>
      <c r="R198" s="28">
        <f t="shared" si="23"/>
        <v>0.487619873218833</v>
      </c>
      <c r="S198" s="28">
        <f t="shared" si="24"/>
        <v>1.8381715395553706</v>
      </c>
      <c r="T198" s="28">
        <f t="shared" si="25"/>
        <v>0.4462</v>
      </c>
      <c r="U198" s="28">
        <f t="shared" si="26"/>
        <v>1.3214446083777023</v>
      </c>
      <c r="V198" s="28">
        <f t="shared" si="27"/>
        <v>5.027344889007827</v>
      </c>
      <c r="X198" s="28">
        <f>+M198*'Silver Conversion'!$B197</f>
        <v>0.19179664441115232</v>
      </c>
      <c r="Y198" s="28">
        <f>+N198*'Silver Conversion'!$B197</f>
        <v>0.28625968578497246</v>
      </c>
      <c r="Z198" s="28">
        <f>+O198*'Silver Conversion'!$B197</f>
        <v>0.2566417945915118</v>
      </c>
      <c r="AA198" s="28">
        <f>+P198*'Silver Conversion'!$B197</f>
        <v>0.46175292300350385</v>
      </c>
      <c r="AB198" s="28">
        <f>+Q198*'Silver Conversion'!$B197</f>
        <v>0.2816255792633152</v>
      </c>
      <c r="AC198" s="28">
        <f>+R198*'Silver Conversion'!$B197</f>
        <v>0.14628596196564989</v>
      </c>
      <c r="AD198" s="28">
        <f>+S198*'Silver Conversion'!$B197</f>
        <v>0.5514514618666112</v>
      </c>
      <c r="AE198" s="28">
        <f>+T198*'Silver Conversion'!$B197</f>
        <v>0.13385999999999998</v>
      </c>
      <c r="AF198" s="28">
        <f>+U198*'Silver Conversion'!$B197</f>
        <v>0.3964333825133107</v>
      </c>
      <c r="AG198" s="28">
        <f>+V198*'Silver Conversion'!$B197</f>
        <v>1.508203466702348</v>
      </c>
    </row>
    <row r="199" spans="1:33" ht="15">
      <c r="A199" s="5">
        <v>1556</v>
      </c>
      <c r="B199" s="38">
        <v>337.5</v>
      </c>
      <c r="C199" s="38">
        <v>183</v>
      </c>
      <c r="D199" s="38">
        <v>113</v>
      </c>
      <c r="E199" s="38">
        <v>236.18</v>
      </c>
      <c r="F199" s="38">
        <v>109.75</v>
      </c>
      <c r="G199" s="38">
        <v>57</v>
      </c>
      <c r="H199" s="38">
        <v>236.25</v>
      </c>
      <c r="I199" s="38">
        <v>49.5</v>
      </c>
      <c r="J199" s="38">
        <v>707</v>
      </c>
      <c r="K199" s="38">
        <v>427.5</v>
      </c>
      <c r="M199" s="28">
        <f t="shared" si="18"/>
        <v>0.7192374165418213</v>
      </c>
      <c r="N199" s="28">
        <f t="shared" si="19"/>
        <v>2.298215429439763</v>
      </c>
      <c r="O199" s="28">
        <f t="shared" si="20"/>
        <v>1.3426167957796682</v>
      </c>
      <c r="P199" s="28">
        <f t="shared" si="21"/>
        <v>2.9660793449458103</v>
      </c>
      <c r="Q199" s="28">
        <f t="shared" si="22"/>
        <v>1.3783013299508962</v>
      </c>
      <c r="R199" s="28">
        <f t="shared" si="23"/>
        <v>0.6176518394105218</v>
      </c>
      <c r="S199" s="28">
        <f t="shared" si="24"/>
        <v>2.7312454479242536</v>
      </c>
      <c r="T199" s="28">
        <f t="shared" si="25"/>
        <v>0.495</v>
      </c>
      <c r="U199" s="28">
        <f t="shared" si="26"/>
        <v>1.5117497380631642</v>
      </c>
      <c r="V199" s="28">
        <f t="shared" si="27"/>
        <v>5.51074343602781</v>
      </c>
      <c r="X199" s="28">
        <f>+M199*'Silver Conversion'!$B198</f>
        <v>0.2157712249625464</v>
      </c>
      <c r="Y199" s="28">
        <f>+N199*'Silver Conversion'!$B198</f>
        <v>0.6894646288319289</v>
      </c>
      <c r="Z199" s="28">
        <f>+O199*'Silver Conversion'!$B198</f>
        <v>0.4027850387339004</v>
      </c>
      <c r="AA199" s="28">
        <f>+P199*'Silver Conversion'!$B198</f>
        <v>0.889823803483743</v>
      </c>
      <c r="AB199" s="28">
        <f>+Q199*'Silver Conversion'!$B198</f>
        <v>0.41349039898526885</v>
      </c>
      <c r="AC199" s="28">
        <f>+R199*'Silver Conversion'!$B198</f>
        <v>0.18529555182315655</v>
      </c>
      <c r="AD199" s="28">
        <f>+S199*'Silver Conversion'!$B198</f>
        <v>0.8193736343772761</v>
      </c>
      <c r="AE199" s="28">
        <f>+T199*'Silver Conversion'!$B198</f>
        <v>0.1485</v>
      </c>
      <c r="AF199" s="28">
        <f>+U199*'Silver Conversion'!$B198</f>
        <v>0.45352492141894923</v>
      </c>
      <c r="AG199" s="28">
        <f>+V199*'Silver Conversion'!$B198</f>
        <v>1.6532230308083429</v>
      </c>
    </row>
    <row r="200" spans="1:33" ht="15">
      <c r="A200" s="5">
        <v>1557</v>
      </c>
      <c r="B200" s="38">
        <v>332.75</v>
      </c>
      <c r="C200" s="38">
        <v>73.12</v>
      </c>
      <c r="D200" s="38">
        <v>46</v>
      </c>
      <c r="E200" s="38">
        <v>94.91</v>
      </c>
      <c r="F200" s="38">
        <v>59.75</v>
      </c>
      <c r="G200" s="38">
        <v>37.87</v>
      </c>
      <c r="H200" s="38">
        <v>115.5</v>
      </c>
      <c r="I200" s="38">
        <v>42</v>
      </c>
      <c r="J200" s="38">
        <v>524.75</v>
      </c>
      <c r="K200" s="38">
        <v>316.12</v>
      </c>
      <c r="M200" s="28">
        <f t="shared" si="18"/>
        <v>0.7091148158645659</v>
      </c>
      <c r="N200" s="28">
        <f t="shared" si="19"/>
        <v>0.9182814874351666</v>
      </c>
      <c r="O200" s="28">
        <f t="shared" si="20"/>
        <v>0.5465519699634048</v>
      </c>
      <c r="P200" s="28">
        <f t="shared" si="21"/>
        <v>1.1919323847438683</v>
      </c>
      <c r="Q200" s="28">
        <f t="shared" si="22"/>
        <v>0.7503736169892122</v>
      </c>
      <c r="R200" s="28">
        <f t="shared" si="23"/>
        <v>0.4103592133066045</v>
      </c>
      <c r="S200" s="28">
        <f t="shared" si="24"/>
        <v>1.335275552318524</v>
      </c>
      <c r="T200" s="28">
        <f t="shared" si="25"/>
        <v>0.42</v>
      </c>
      <c r="U200" s="28">
        <f t="shared" si="26"/>
        <v>1.1220518741847885</v>
      </c>
      <c r="V200" s="28">
        <f t="shared" si="27"/>
        <v>4.074985298238857</v>
      </c>
      <c r="X200" s="28">
        <f>+M200*'Silver Conversion'!$B199</f>
        <v>0.21273444475936978</v>
      </c>
      <c r="Y200" s="28">
        <f>+N200*'Silver Conversion'!$B199</f>
        <v>0.27548444623054996</v>
      </c>
      <c r="Z200" s="28">
        <f>+O200*'Silver Conversion'!$B199</f>
        <v>0.16396559098902144</v>
      </c>
      <c r="AA200" s="28">
        <f>+P200*'Silver Conversion'!$B199</f>
        <v>0.35757971542316047</v>
      </c>
      <c r="AB200" s="28">
        <f>+Q200*'Silver Conversion'!$B199</f>
        <v>0.22511208509676367</v>
      </c>
      <c r="AC200" s="28">
        <f>+R200*'Silver Conversion'!$B199</f>
        <v>0.12310776399198135</v>
      </c>
      <c r="AD200" s="28">
        <f>+S200*'Silver Conversion'!$B199</f>
        <v>0.40058266569555717</v>
      </c>
      <c r="AE200" s="28">
        <f>+T200*'Silver Conversion'!$B199</f>
        <v>0.126</v>
      </c>
      <c r="AF200" s="28">
        <f>+U200*'Silver Conversion'!$B199</f>
        <v>0.33661556225543654</v>
      </c>
      <c r="AG200" s="28">
        <f>+V200*'Silver Conversion'!$B199</f>
        <v>1.222495589471657</v>
      </c>
    </row>
    <row r="201" spans="1:33" ht="15">
      <c r="A201" s="5">
        <v>1558</v>
      </c>
      <c r="B201" s="38">
        <v>342</v>
      </c>
      <c r="C201" s="38">
        <v>66.5</v>
      </c>
      <c r="D201" s="38">
        <v>51</v>
      </c>
      <c r="E201" s="38">
        <v>97.3</v>
      </c>
      <c r="F201" s="38">
        <v>69.75</v>
      </c>
      <c r="G201" s="38">
        <v>42.5</v>
      </c>
      <c r="H201" s="38">
        <v>114</v>
      </c>
      <c r="I201" s="38">
        <v>48.75</v>
      </c>
      <c r="J201" s="38">
        <v>534</v>
      </c>
      <c r="K201" s="38">
        <v>324</v>
      </c>
      <c r="M201" s="28">
        <f t="shared" si="18"/>
        <v>0.7288272487623788</v>
      </c>
      <c r="N201" s="28">
        <f t="shared" si="19"/>
        <v>0.8351438582390396</v>
      </c>
      <c r="O201" s="28">
        <f t="shared" si="20"/>
        <v>0.605959792785514</v>
      </c>
      <c r="P201" s="28">
        <f t="shared" si="21"/>
        <v>1.2219473294234369</v>
      </c>
      <c r="Q201" s="28">
        <f t="shared" si="22"/>
        <v>0.875959159581549</v>
      </c>
      <c r="R201" s="28">
        <f t="shared" si="23"/>
        <v>0.46052988026223113</v>
      </c>
      <c r="S201" s="28">
        <f t="shared" si="24"/>
        <v>1.3179343113793225</v>
      </c>
      <c r="T201" s="28">
        <f t="shared" si="25"/>
        <v>0.4875</v>
      </c>
      <c r="U201" s="28">
        <f t="shared" si="26"/>
        <v>1.141830778112772</v>
      </c>
      <c r="V201" s="28">
        <f t="shared" si="27"/>
        <v>4.176563446252656</v>
      </c>
      <c r="X201" s="28">
        <f>+M201*'Silver Conversion'!$B200</f>
        <v>0.21864817462871364</v>
      </c>
      <c r="Y201" s="28">
        <f>+N201*'Silver Conversion'!$B200</f>
        <v>0.25054315747171185</v>
      </c>
      <c r="Z201" s="28">
        <f>+O201*'Silver Conversion'!$B200</f>
        <v>0.1817879378356542</v>
      </c>
      <c r="AA201" s="28">
        <f>+P201*'Silver Conversion'!$B200</f>
        <v>0.366584198827031</v>
      </c>
      <c r="AB201" s="28">
        <f>+Q201*'Silver Conversion'!$B200</f>
        <v>0.2627877478744647</v>
      </c>
      <c r="AC201" s="28">
        <f>+R201*'Silver Conversion'!$B200</f>
        <v>0.13815896407866934</v>
      </c>
      <c r="AD201" s="28">
        <f>+S201*'Silver Conversion'!$B200</f>
        <v>0.3953802934137967</v>
      </c>
      <c r="AE201" s="28">
        <f>+T201*'Silver Conversion'!$B200</f>
        <v>0.14625</v>
      </c>
      <c r="AF201" s="28">
        <f>+U201*'Silver Conversion'!$B200</f>
        <v>0.34254923343383153</v>
      </c>
      <c r="AG201" s="28">
        <f>+V201*'Silver Conversion'!$B200</f>
        <v>1.2529690338757968</v>
      </c>
    </row>
    <row r="202" spans="1:33" ht="15">
      <c r="A202" s="5">
        <v>1559</v>
      </c>
      <c r="B202" s="38">
        <v>354.37</v>
      </c>
      <c r="C202" s="38">
        <v>71.25</v>
      </c>
      <c r="D202" s="38">
        <v>52.5</v>
      </c>
      <c r="E202" s="38">
        <v>115.65</v>
      </c>
      <c r="F202" s="38">
        <v>67.71</v>
      </c>
      <c r="G202" s="38">
        <v>45</v>
      </c>
      <c r="H202" s="38">
        <v>108</v>
      </c>
      <c r="I202" s="38">
        <v>41.12</v>
      </c>
      <c r="J202" s="38">
        <v>606.37</v>
      </c>
      <c r="K202" s="38">
        <v>292.5</v>
      </c>
      <c r="M202" s="28">
        <f aca="true" t="shared" si="28" ref="M202:M243">+B202/469.247</f>
        <v>0.7551886319997784</v>
      </c>
      <c r="N202" s="28">
        <f aca="true" t="shared" si="29" ref="N202:N243">+C202/79.627</f>
        <v>0.8947969909703996</v>
      </c>
      <c r="O202" s="28">
        <f>+D202/84.164</f>
        <v>0.6237821396321468</v>
      </c>
      <c r="P202" s="28">
        <f aca="true" t="shared" si="30" ref="P202:P243">+E202/79.627</f>
        <v>1.4523968000803749</v>
      </c>
      <c r="Q202" s="28">
        <f aca="true" t="shared" si="31" ref="Q202:Q243">+F202/79.627</f>
        <v>0.8503397088927123</v>
      </c>
      <c r="R202" s="28">
        <f aca="true" t="shared" si="32" ref="R202:R243">+G202/92.285</f>
        <v>0.487619873218833</v>
      </c>
      <c r="S202" s="28">
        <f aca="true" t="shared" si="33" ref="S202:S243">+H202/86.499</f>
        <v>1.248569347622516</v>
      </c>
      <c r="T202" s="28">
        <f aca="true" t="shared" si="34" ref="T202:T243">+I202/100</f>
        <v>0.41119999999999995</v>
      </c>
      <c r="U202" s="28">
        <f aca="true" t="shared" si="35" ref="U202:U243">+J202/467.67</f>
        <v>1.2965766459255457</v>
      </c>
      <c r="V202" s="28">
        <f aca="true" t="shared" si="36" ref="V202:V243">+K202/77.57574</f>
        <v>3.77050866675587</v>
      </c>
      <c r="X202" s="28">
        <f>+M202*'Silver Conversion'!$B201</f>
        <v>0.20390093063994016</v>
      </c>
      <c r="Y202" s="28">
        <f>+N202*'Silver Conversion'!$B201</f>
        <v>0.2415951875620079</v>
      </c>
      <c r="Z202" s="28">
        <f>+O202*'Silver Conversion'!$B201</f>
        <v>0.16842117770067966</v>
      </c>
      <c r="AA202" s="28">
        <f>+P202*'Silver Conversion'!$B201</f>
        <v>0.39214713602170126</v>
      </c>
      <c r="AB202" s="28">
        <f>+Q202*'Silver Conversion'!$B201</f>
        <v>0.22959172140103232</v>
      </c>
      <c r="AC202" s="28">
        <f>+R202*'Silver Conversion'!$B201</f>
        <v>0.1316573657690849</v>
      </c>
      <c r="AD202" s="28">
        <f>+S202*'Silver Conversion'!$B201</f>
        <v>0.3371137238580793</v>
      </c>
      <c r="AE202" s="28">
        <f>+T202*'Silver Conversion'!$B201</f>
        <v>0.111024</v>
      </c>
      <c r="AF202" s="28">
        <f>+U202*'Silver Conversion'!$B201</f>
        <v>0.35007569439989733</v>
      </c>
      <c r="AG202" s="28">
        <f>+V202*'Silver Conversion'!$B201</f>
        <v>1.018037340024085</v>
      </c>
    </row>
    <row r="203" spans="1:33" ht="15">
      <c r="A203" s="5">
        <v>1560</v>
      </c>
      <c r="B203" s="38">
        <v>354.37</v>
      </c>
      <c r="C203" s="38">
        <v>64.5</v>
      </c>
      <c r="D203" s="38">
        <v>45</v>
      </c>
      <c r="E203" s="38">
        <v>111.42</v>
      </c>
      <c r="F203" s="38">
        <v>57.75</v>
      </c>
      <c r="G203" s="38">
        <v>42.5</v>
      </c>
      <c r="H203" s="38">
        <v>99</v>
      </c>
      <c r="I203" s="38">
        <v>35.75</v>
      </c>
      <c r="J203" s="38">
        <v>485.25</v>
      </c>
      <c r="K203" s="38">
        <v>258</v>
      </c>
      <c r="M203" s="28">
        <f t="shared" si="28"/>
        <v>0.7551886319997784</v>
      </c>
      <c r="N203" s="28">
        <f t="shared" si="29"/>
        <v>0.8100267497205722</v>
      </c>
      <c r="O203" s="28">
        <f>+D203/84.164</f>
        <v>0.5346704053989829</v>
      </c>
      <c r="P203" s="28">
        <f t="shared" si="30"/>
        <v>1.3992741155638164</v>
      </c>
      <c r="Q203" s="28">
        <f t="shared" si="31"/>
        <v>0.7252565084707449</v>
      </c>
      <c r="R203" s="28">
        <f t="shared" si="32"/>
        <v>0.46052988026223113</v>
      </c>
      <c r="S203" s="28">
        <f t="shared" si="33"/>
        <v>1.1445219019873063</v>
      </c>
      <c r="T203" s="28">
        <f t="shared" si="34"/>
        <v>0.3575</v>
      </c>
      <c r="U203" s="28">
        <f t="shared" si="35"/>
        <v>1.037590608762589</v>
      </c>
      <c r="V203" s="28">
        <f t="shared" si="36"/>
        <v>3.325782003497485</v>
      </c>
      <c r="X203" s="28">
        <f>+M203*'Silver Conversion'!$B202</f>
        <v>0.20390093063994016</v>
      </c>
      <c r="Y203" s="28">
        <f>+N203*'Silver Conversion'!$B202</f>
        <v>0.2187072224245545</v>
      </c>
      <c r="Z203" s="28">
        <f>+O203*'Silver Conversion'!$B202</f>
        <v>0.1443610094577254</v>
      </c>
      <c r="AA203" s="28">
        <f>+P203*'Silver Conversion'!$B202</f>
        <v>0.37780401120223045</v>
      </c>
      <c r="AB203" s="28">
        <f>+Q203*'Silver Conversion'!$B202</f>
        <v>0.19581925728710112</v>
      </c>
      <c r="AC203" s="28">
        <f>+R203*'Silver Conversion'!$B202</f>
        <v>0.12434306767080242</v>
      </c>
      <c r="AD203" s="28">
        <f>+S203*'Silver Conversion'!$B202</f>
        <v>0.30902091353657274</v>
      </c>
      <c r="AE203" s="28">
        <f>+T203*'Silver Conversion'!$B202</f>
        <v>0.096525</v>
      </c>
      <c r="AF203" s="28">
        <f>+U203*'Silver Conversion'!$B202</f>
        <v>0.28014946436589905</v>
      </c>
      <c r="AG203" s="28">
        <f>+V203*'Silver Conversion'!$B202</f>
        <v>0.8979611409443211</v>
      </c>
    </row>
    <row r="204" spans="1:33" ht="15">
      <c r="A204" s="5">
        <v>1561</v>
      </c>
      <c r="B204" s="38">
        <v>322.5</v>
      </c>
      <c r="C204" s="38">
        <v>69</v>
      </c>
      <c r="E204" s="38">
        <v>114.55</v>
      </c>
      <c r="F204" s="38">
        <v>64.87</v>
      </c>
      <c r="G204" s="38">
        <v>40.33</v>
      </c>
      <c r="H204" s="38">
        <v>117</v>
      </c>
      <c r="I204" s="38">
        <v>35.75</v>
      </c>
      <c r="J204" s="38">
        <v>630</v>
      </c>
      <c r="K204" s="38">
        <v>270</v>
      </c>
      <c r="M204" s="28">
        <f t="shared" si="28"/>
        <v>0.6872713091399625</v>
      </c>
      <c r="N204" s="28">
        <f t="shared" si="29"/>
        <v>0.8665402438871238</v>
      </c>
      <c r="O204" s="28"/>
      <c r="P204" s="28">
        <f t="shared" si="30"/>
        <v>1.4385823903952177</v>
      </c>
      <c r="Q204" s="28">
        <f t="shared" si="31"/>
        <v>0.8146734147964887</v>
      </c>
      <c r="R204" s="28">
        <f t="shared" si="32"/>
        <v>0.4370157663759007</v>
      </c>
      <c r="S204" s="28">
        <f t="shared" si="33"/>
        <v>1.3526167932577255</v>
      </c>
      <c r="T204" s="28">
        <f t="shared" si="34"/>
        <v>0.3575</v>
      </c>
      <c r="U204" s="28">
        <f t="shared" si="35"/>
        <v>1.347103726986978</v>
      </c>
      <c r="V204" s="28">
        <f t="shared" si="36"/>
        <v>3.48046953854388</v>
      </c>
      <c r="X204" s="28">
        <f>+M204*'Silver Conversion'!$B203</f>
        <v>0.18556325346778987</v>
      </c>
      <c r="Y204" s="28">
        <f>+N204*'Silver Conversion'!$B203</f>
        <v>0.23396586584952345</v>
      </c>
      <c r="Z204" s="28"/>
      <c r="AA204" s="28">
        <f>+P204*'Silver Conversion'!$B203</f>
        <v>0.3884172454067088</v>
      </c>
      <c r="AB204" s="28">
        <f>+Q204*'Silver Conversion'!$B203</f>
        <v>0.21996182199505196</v>
      </c>
      <c r="AC204" s="28">
        <f>+R204*'Silver Conversion'!$B203</f>
        <v>0.1179942569214932</v>
      </c>
      <c r="AD204" s="28">
        <f>+S204*'Silver Conversion'!$B203</f>
        <v>0.36520653417958593</v>
      </c>
      <c r="AE204" s="28">
        <f>+T204*'Silver Conversion'!$B203</f>
        <v>0.096525</v>
      </c>
      <c r="AF204" s="28">
        <f>+U204*'Silver Conversion'!$B203</f>
        <v>0.36371800628648404</v>
      </c>
      <c r="AG204" s="28">
        <f>+V204*'Silver Conversion'!$B203</f>
        <v>0.9397267754068477</v>
      </c>
    </row>
    <row r="205" spans="1:33" ht="15">
      <c r="A205" s="5">
        <v>1562</v>
      </c>
      <c r="B205" s="38">
        <v>337.5</v>
      </c>
      <c r="C205" s="38">
        <v>126</v>
      </c>
      <c r="E205" s="38">
        <v>167.54</v>
      </c>
      <c r="F205" s="38">
        <v>89.75</v>
      </c>
      <c r="G205" s="38">
        <v>45</v>
      </c>
      <c r="H205" s="38">
        <v>120</v>
      </c>
      <c r="I205" s="38">
        <v>34.5</v>
      </c>
      <c r="J205" s="38">
        <v>574.5</v>
      </c>
      <c r="K205" s="38">
        <v>276</v>
      </c>
      <c r="M205" s="28">
        <f t="shared" si="28"/>
        <v>0.7192374165418213</v>
      </c>
      <c r="N205" s="28">
        <f t="shared" si="29"/>
        <v>1.5823778366634433</v>
      </c>
      <c r="O205" s="28"/>
      <c r="P205" s="28">
        <f t="shared" si="30"/>
        <v>2.1040601805920103</v>
      </c>
      <c r="Q205" s="28">
        <f t="shared" si="31"/>
        <v>1.1271302447662226</v>
      </c>
      <c r="R205" s="28">
        <f t="shared" si="32"/>
        <v>0.487619873218833</v>
      </c>
      <c r="S205" s="28">
        <f t="shared" si="33"/>
        <v>1.3872992751361288</v>
      </c>
      <c r="T205" s="28">
        <f t="shared" si="34"/>
        <v>0.345</v>
      </c>
      <c r="U205" s="28">
        <f t="shared" si="35"/>
        <v>1.2284303034190776</v>
      </c>
      <c r="V205" s="28">
        <f t="shared" si="36"/>
        <v>3.5578133060670774</v>
      </c>
      <c r="X205" s="28">
        <f>+M205*'Silver Conversion'!$B204</f>
        <v>0.19419410246629176</v>
      </c>
      <c r="Y205" s="28">
        <f>+N205*'Silver Conversion'!$B204</f>
        <v>0.42724201589912975</v>
      </c>
      <c r="Z205" s="28"/>
      <c r="AA205" s="28">
        <f>+P205*'Silver Conversion'!$B204</f>
        <v>0.5680962487598428</v>
      </c>
      <c r="AB205" s="28">
        <f>+Q205*'Silver Conversion'!$B204</f>
        <v>0.3043251660868801</v>
      </c>
      <c r="AC205" s="28">
        <f>+R205*'Silver Conversion'!$B204</f>
        <v>0.1316573657690849</v>
      </c>
      <c r="AD205" s="28">
        <f>+S205*'Silver Conversion'!$B204</f>
        <v>0.3745708042867548</v>
      </c>
      <c r="AE205" s="28">
        <f>+T205*'Silver Conversion'!$B204</f>
        <v>0.09315</v>
      </c>
      <c r="AF205" s="28">
        <f>+U205*'Silver Conversion'!$B204</f>
        <v>0.33167618192315096</v>
      </c>
      <c r="AG205" s="28">
        <f>+V205*'Silver Conversion'!$B204</f>
        <v>0.960609592638111</v>
      </c>
    </row>
    <row r="206" spans="1:33" ht="15">
      <c r="A206" s="5">
        <v>1563</v>
      </c>
      <c r="B206" s="38">
        <v>334.5</v>
      </c>
      <c r="C206" s="38">
        <v>81.75</v>
      </c>
      <c r="E206" s="38">
        <v>106.18</v>
      </c>
      <c r="F206" s="38">
        <v>62.25</v>
      </c>
      <c r="G206" s="38">
        <v>42.5</v>
      </c>
      <c r="H206" s="38">
        <v>118.5</v>
      </c>
      <c r="I206" s="38">
        <v>40.5</v>
      </c>
      <c r="J206" s="38">
        <v>624</v>
      </c>
      <c r="K206" s="38">
        <v>331.5</v>
      </c>
      <c r="M206" s="28">
        <f t="shared" si="28"/>
        <v>0.7128441950614495</v>
      </c>
      <c r="N206" s="28">
        <f t="shared" si="29"/>
        <v>1.026661810692353</v>
      </c>
      <c r="O206" s="28"/>
      <c r="P206" s="28">
        <f t="shared" si="30"/>
        <v>1.333467291245432</v>
      </c>
      <c r="Q206" s="28">
        <f t="shared" si="31"/>
        <v>0.7817700026372965</v>
      </c>
      <c r="R206" s="28">
        <f t="shared" si="32"/>
        <v>0.46052988026223113</v>
      </c>
      <c r="S206" s="28">
        <f t="shared" si="33"/>
        <v>1.3699580341969273</v>
      </c>
      <c r="T206" s="28">
        <f t="shared" si="34"/>
        <v>0.405</v>
      </c>
      <c r="U206" s="28">
        <f t="shared" si="35"/>
        <v>1.33427416768234</v>
      </c>
      <c r="V206" s="28">
        <f t="shared" si="36"/>
        <v>4.273243155656653</v>
      </c>
      <c r="X206" s="28">
        <f>+M206*'Silver Conversion'!$B205</f>
        <v>0.19246793266659137</v>
      </c>
      <c r="Y206" s="28">
        <f>+N206*'Silver Conversion'!$B205</f>
        <v>0.27719868888693533</v>
      </c>
      <c r="Z206" s="28"/>
      <c r="AA206" s="28">
        <f>+P206*'Silver Conversion'!$B205</f>
        <v>0.36003616863626664</v>
      </c>
      <c r="AB206" s="28">
        <f>+Q206*'Silver Conversion'!$B205</f>
        <v>0.21107790071207005</v>
      </c>
      <c r="AC206" s="28">
        <f>+R206*'Silver Conversion'!$B205</f>
        <v>0.12434306767080242</v>
      </c>
      <c r="AD206" s="28">
        <f>+S206*'Silver Conversion'!$B205</f>
        <v>0.3698886692331704</v>
      </c>
      <c r="AE206" s="28">
        <f>+T206*'Silver Conversion'!$B205</f>
        <v>0.10935000000000002</v>
      </c>
      <c r="AF206" s="28">
        <f>+U206*'Silver Conversion'!$B205</f>
        <v>0.36025402527423184</v>
      </c>
      <c r="AG206" s="28">
        <f>+V206*'Silver Conversion'!$B205</f>
        <v>1.1537756520272964</v>
      </c>
    </row>
    <row r="207" spans="1:33" ht="15">
      <c r="A207" s="5">
        <v>1564</v>
      </c>
      <c r="B207" s="38">
        <v>349.5</v>
      </c>
      <c r="C207" s="38">
        <v>78</v>
      </c>
      <c r="E207" s="38">
        <v>110.05</v>
      </c>
      <c r="F207" s="38">
        <v>62.25</v>
      </c>
      <c r="G207" s="38">
        <v>42.5</v>
      </c>
      <c r="H207" s="38">
        <v>144</v>
      </c>
      <c r="I207" s="38">
        <v>42</v>
      </c>
      <c r="J207" s="38">
        <v>514.5</v>
      </c>
      <c r="M207" s="28">
        <f t="shared" si="28"/>
        <v>0.7448103024633083</v>
      </c>
      <c r="N207" s="28">
        <f t="shared" si="29"/>
        <v>0.9795672322202269</v>
      </c>
      <c r="O207" s="28"/>
      <c r="P207" s="28">
        <f t="shared" si="30"/>
        <v>1.3820688962286662</v>
      </c>
      <c r="Q207" s="28">
        <f t="shared" si="31"/>
        <v>0.7817700026372965</v>
      </c>
      <c r="R207" s="28">
        <f t="shared" si="32"/>
        <v>0.46052988026223113</v>
      </c>
      <c r="S207" s="28">
        <f t="shared" si="33"/>
        <v>1.6647591301633546</v>
      </c>
      <c r="T207" s="28">
        <f t="shared" si="34"/>
        <v>0.42</v>
      </c>
      <c r="U207" s="28">
        <f t="shared" si="35"/>
        <v>1.1001347103726986</v>
      </c>
      <c r="V207" s="28">
        <f t="shared" si="36"/>
        <v>0</v>
      </c>
      <c r="X207" s="28">
        <f>+M207*'Silver Conversion'!$B206</f>
        <v>0.20109878166509323</v>
      </c>
      <c r="Y207" s="28">
        <f>+N207*'Silver Conversion'!$B206</f>
        <v>0.26448315269946127</v>
      </c>
      <c r="Z207" s="28"/>
      <c r="AA207" s="28">
        <f>+P207*'Silver Conversion'!$B206</f>
        <v>0.3731586019817399</v>
      </c>
      <c r="AB207" s="28">
        <f>+Q207*'Silver Conversion'!$B206</f>
        <v>0.21107790071207005</v>
      </c>
      <c r="AC207" s="28">
        <f>+R207*'Silver Conversion'!$B206</f>
        <v>0.12434306767080242</v>
      </c>
      <c r="AD207" s="28">
        <f>+S207*'Silver Conversion'!$B206</f>
        <v>0.4494849651441058</v>
      </c>
      <c r="AE207" s="28">
        <f>+T207*'Silver Conversion'!$B206</f>
        <v>0.1134</v>
      </c>
      <c r="AF207" s="28">
        <f>+U207*'Silver Conversion'!$B206</f>
        <v>0.29703637180062864</v>
      </c>
      <c r="AG207" s="28">
        <f>+V207*'Silver Conversion'!$B206</f>
        <v>0</v>
      </c>
    </row>
    <row r="208" spans="1:33" ht="15">
      <c r="A208" s="5">
        <v>1565</v>
      </c>
      <c r="B208" s="38">
        <v>337.5</v>
      </c>
      <c r="C208" s="38">
        <v>141</v>
      </c>
      <c r="E208" s="38">
        <v>225.6</v>
      </c>
      <c r="F208" s="38">
        <v>124.67</v>
      </c>
      <c r="G208" s="38">
        <v>61.5</v>
      </c>
      <c r="H208" s="38">
        <v>198</v>
      </c>
      <c r="I208" s="38">
        <v>43.5</v>
      </c>
      <c r="J208" s="38">
        <v>600.75</v>
      </c>
      <c r="K208" s="38">
        <v>387</v>
      </c>
      <c r="M208" s="28">
        <f t="shared" si="28"/>
        <v>0.7192374165418213</v>
      </c>
      <c r="N208" s="28">
        <f t="shared" si="29"/>
        <v>1.7707561505519485</v>
      </c>
      <c r="O208" s="28"/>
      <c r="P208" s="28">
        <f t="shared" si="30"/>
        <v>2.8332098408831174</v>
      </c>
      <c r="Q208" s="28">
        <f t="shared" si="31"/>
        <v>1.5656749594986625</v>
      </c>
      <c r="R208" s="28">
        <f t="shared" si="32"/>
        <v>0.6664138267324051</v>
      </c>
      <c r="S208" s="28">
        <f t="shared" si="33"/>
        <v>2.2890438039746126</v>
      </c>
      <c r="T208" s="28">
        <f t="shared" si="34"/>
        <v>0.435</v>
      </c>
      <c r="U208" s="28">
        <f t="shared" si="35"/>
        <v>1.2845596253768683</v>
      </c>
      <c r="V208" s="28">
        <f t="shared" si="36"/>
        <v>4.988673005246228</v>
      </c>
      <c r="X208" s="28">
        <f>+M208*'Silver Conversion'!$B207</f>
        <v>0.19419410246629176</v>
      </c>
      <c r="Y208" s="28">
        <f>+N208*'Silver Conversion'!$B207</f>
        <v>0.4781041606490261</v>
      </c>
      <c r="Z208" s="28"/>
      <c r="AA208" s="28">
        <f>+P208*'Silver Conversion'!$B207</f>
        <v>0.7649666570384418</v>
      </c>
      <c r="AB208" s="28">
        <f>+Q208*'Silver Conversion'!$B207</f>
        <v>0.4227322390646389</v>
      </c>
      <c r="AC208" s="28">
        <f>+R208*'Silver Conversion'!$B207</f>
        <v>0.17993173321774938</v>
      </c>
      <c r="AD208" s="28">
        <f>+S208*'Silver Conversion'!$B207</f>
        <v>0.6180418270731455</v>
      </c>
      <c r="AE208" s="28">
        <f>+T208*'Silver Conversion'!$B207</f>
        <v>0.11745000000000001</v>
      </c>
      <c r="AF208" s="28">
        <f>+U208*'Silver Conversion'!$B207</f>
        <v>0.34683109885175445</v>
      </c>
      <c r="AG208" s="28">
        <f>+V208*'Silver Conversion'!$B207</f>
        <v>1.3469417114164817</v>
      </c>
    </row>
    <row r="209" spans="1:33" ht="15">
      <c r="A209" s="5">
        <v>1566</v>
      </c>
      <c r="B209" s="38">
        <v>355.5</v>
      </c>
      <c r="C209" s="38">
        <v>95.25</v>
      </c>
      <c r="E209" s="38">
        <v>134.85</v>
      </c>
      <c r="F209" s="38">
        <v>69</v>
      </c>
      <c r="G209" s="38">
        <v>45</v>
      </c>
      <c r="H209" s="38">
        <v>123.5</v>
      </c>
      <c r="I209" s="38">
        <v>39.62</v>
      </c>
      <c r="J209" s="38">
        <v>652.5</v>
      </c>
      <c r="K209" s="38">
        <v>361.5</v>
      </c>
      <c r="M209" s="28">
        <f t="shared" si="28"/>
        <v>0.7575967454240518</v>
      </c>
      <c r="N209" s="28">
        <f t="shared" si="29"/>
        <v>1.1962022931920078</v>
      </c>
      <c r="O209" s="28"/>
      <c r="P209" s="28">
        <f t="shared" si="30"/>
        <v>1.6935210418576614</v>
      </c>
      <c r="Q209" s="28">
        <f t="shared" si="31"/>
        <v>0.8665402438871238</v>
      </c>
      <c r="R209" s="28">
        <f t="shared" si="32"/>
        <v>0.487619873218833</v>
      </c>
      <c r="S209" s="28">
        <f t="shared" si="33"/>
        <v>1.4277621706609325</v>
      </c>
      <c r="T209" s="28">
        <f t="shared" si="34"/>
        <v>0.3962</v>
      </c>
      <c r="U209" s="28">
        <f t="shared" si="35"/>
        <v>1.39521457437937</v>
      </c>
      <c r="V209" s="28">
        <f t="shared" si="36"/>
        <v>4.659961993272639</v>
      </c>
      <c r="X209" s="28">
        <f>+M209*'Silver Conversion'!$B208</f>
        <v>0.20455112126449398</v>
      </c>
      <c r="Y209" s="28">
        <f>+N209*'Silver Conversion'!$B208</f>
        <v>0.3229746191618421</v>
      </c>
      <c r="Z209" s="28"/>
      <c r="AA209" s="28">
        <f>+P209*'Silver Conversion'!$B208</f>
        <v>0.4572506813015686</v>
      </c>
      <c r="AB209" s="28">
        <f>+Q209*'Silver Conversion'!$B208</f>
        <v>0.23396586584952345</v>
      </c>
      <c r="AC209" s="28">
        <f>+R209*'Silver Conversion'!$B208</f>
        <v>0.1316573657690849</v>
      </c>
      <c r="AD209" s="28">
        <f>+S209*'Silver Conversion'!$B208</f>
        <v>0.3854957860784518</v>
      </c>
      <c r="AE209" s="28">
        <f>+T209*'Silver Conversion'!$B208</f>
        <v>0.106974</v>
      </c>
      <c r="AF209" s="28">
        <f>+U209*'Silver Conversion'!$B208</f>
        <v>0.37670793508242995</v>
      </c>
      <c r="AG209" s="28">
        <f>+V209*'Silver Conversion'!$B208</f>
        <v>1.2581897381836127</v>
      </c>
    </row>
    <row r="210" spans="1:33" ht="15">
      <c r="A210" s="5">
        <v>1567</v>
      </c>
      <c r="B210" s="38">
        <v>340.5</v>
      </c>
      <c r="C210" s="38">
        <v>90</v>
      </c>
      <c r="E210" s="38">
        <v>132.06</v>
      </c>
      <c r="F210" s="38">
        <v>72</v>
      </c>
      <c r="G210" s="38">
        <v>45</v>
      </c>
      <c r="H210" s="38">
        <v>113</v>
      </c>
      <c r="I210" s="38">
        <v>42.75</v>
      </c>
      <c r="J210" s="38">
        <v>554.25</v>
      </c>
      <c r="K210" s="38">
        <v>360</v>
      </c>
      <c r="M210" s="28">
        <f t="shared" si="28"/>
        <v>0.725630638022193</v>
      </c>
      <c r="N210" s="28">
        <f t="shared" si="29"/>
        <v>1.130269883331031</v>
      </c>
      <c r="O210" s="28"/>
      <c r="P210" s="28">
        <f t="shared" si="30"/>
        <v>1.6584826754743995</v>
      </c>
      <c r="Q210" s="28">
        <f t="shared" si="31"/>
        <v>0.9042159066648248</v>
      </c>
      <c r="R210" s="28">
        <f t="shared" si="32"/>
        <v>0.487619873218833</v>
      </c>
      <c r="S210" s="28">
        <f t="shared" si="33"/>
        <v>1.3063734840865213</v>
      </c>
      <c r="T210" s="28">
        <f t="shared" si="34"/>
        <v>0.4275</v>
      </c>
      <c r="U210" s="28">
        <f t="shared" si="35"/>
        <v>1.1851305407659247</v>
      </c>
      <c r="V210" s="28">
        <f t="shared" si="36"/>
        <v>4.64062605139184</v>
      </c>
      <c r="X210" s="28">
        <f>+M210*'Silver Conversion'!$B209</f>
        <v>0.19592027226599212</v>
      </c>
      <c r="Y210" s="28">
        <f>+N210*'Silver Conversion'!$B209</f>
        <v>0.30517286849937836</v>
      </c>
      <c r="Z210" s="28"/>
      <c r="AA210" s="28">
        <f>+P210*'Silver Conversion'!$B209</f>
        <v>0.4477903223780879</v>
      </c>
      <c r="AB210" s="28">
        <f>+Q210*'Silver Conversion'!$B209</f>
        <v>0.2441382947995027</v>
      </c>
      <c r="AC210" s="28">
        <f>+R210*'Silver Conversion'!$B209</f>
        <v>0.1316573657690849</v>
      </c>
      <c r="AD210" s="28">
        <f>+S210*'Silver Conversion'!$B209</f>
        <v>0.3527208407033608</v>
      </c>
      <c r="AE210" s="28">
        <f>+T210*'Silver Conversion'!$B209</f>
        <v>0.115425</v>
      </c>
      <c r="AF210" s="28">
        <f>+U210*'Silver Conversion'!$B209</f>
        <v>0.3199852460067997</v>
      </c>
      <c r="AG210" s="28">
        <f>+V210*'Silver Conversion'!$B209</f>
        <v>1.252969033875797</v>
      </c>
    </row>
    <row r="211" spans="1:33" ht="15">
      <c r="A211" s="5">
        <v>1568</v>
      </c>
      <c r="B211" s="38">
        <v>337.5</v>
      </c>
      <c r="C211" s="38">
        <v>97.5</v>
      </c>
      <c r="E211" s="38">
        <v>137.88</v>
      </c>
      <c r="F211" s="38">
        <v>78</v>
      </c>
      <c r="G211" s="38">
        <v>45</v>
      </c>
      <c r="H211" s="38">
        <v>119.25</v>
      </c>
      <c r="I211" s="38">
        <v>45</v>
      </c>
      <c r="J211" s="38">
        <v>630</v>
      </c>
      <c r="K211" s="38">
        <v>342</v>
      </c>
      <c r="M211" s="28">
        <f t="shared" si="28"/>
        <v>0.7192374165418213</v>
      </c>
      <c r="N211" s="28">
        <f t="shared" si="29"/>
        <v>1.2244590402752835</v>
      </c>
      <c r="O211" s="28"/>
      <c r="P211" s="28">
        <f t="shared" si="30"/>
        <v>1.7315734612631395</v>
      </c>
      <c r="Q211" s="28">
        <f t="shared" si="31"/>
        <v>0.9795672322202269</v>
      </c>
      <c r="R211" s="28">
        <f t="shared" si="32"/>
        <v>0.487619873218833</v>
      </c>
      <c r="S211" s="28">
        <f t="shared" si="33"/>
        <v>1.378628654666528</v>
      </c>
      <c r="T211" s="28">
        <f t="shared" si="34"/>
        <v>0.45</v>
      </c>
      <c r="U211" s="28">
        <f t="shared" si="35"/>
        <v>1.347103726986978</v>
      </c>
      <c r="V211" s="28">
        <f t="shared" si="36"/>
        <v>4.408594748822248</v>
      </c>
      <c r="X211" s="28">
        <f>+M211*'Silver Conversion'!$B210</f>
        <v>0.19419410246629176</v>
      </c>
      <c r="Y211" s="28">
        <f>+N211*'Silver Conversion'!$B210</f>
        <v>0.3306039408743266</v>
      </c>
      <c r="Z211" s="28"/>
      <c r="AA211" s="28">
        <f>+P211*'Silver Conversion'!$B210</f>
        <v>0.4675248345410477</v>
      </c>
      <c r="AB211" s="28">
        <f>+Q211*'Silver Conversion'!$B210</f>
        <v>0.26448315269946127</v>
      </c>
      <c r="AC211" s="28">
        <f>+R211*'Silver Conversion'!$B210</f>
        <v>0.1316573657690849</v>
      </c>
      <c r="AD211" s="28">
        <f>+S211*'Silver Conversion'!$B210</f>
        <v>0.3722297367599626</v>
      </c>
      <c r="AE211" s="28">
        <f>+T211*'Silver Conversion'!$B210</f>
        <v>0.12150000000000001</v>
      </c>
      <c r="AF211" s="28">
        <f>+U211*'Silver Conversion'!$B210</f>
        <v>0.36371800628648404</v>
      </c>
      <c r="AG211" s="28">
        <f>+V211*'Silver Conversion'!$B210</f>
        <v>1.1903205821820069</v>
      </c>
    </row>
    <row r="212" spans="1:33" ht="15">
      <c r="A212" s="5">
        <v>1569</v>
      </c>
      <c r="B212" s="38">
        <v>348</v>
      </c>
      <c r="C212" s="38">
        <v>90</v>
      </c>
      <c r="E212" s="38">
        <v>139.83</v>
      </c>
      <c r="F212" s="38">
        <v>85.33</v>
      </c>
      <c r="G212" s="38">
        <v>45</v>
      </c>
      <c r="H212" s="38">
        <v>114</v>
      </c>
      <c r="I212" s="38">
        <v>45</v>
      </c>
      <c r="J212" s="38">
        <v>694.5</v>
      </c>
      <c r="K212" s="38">
        <v>387</v>
      </c>
      <c r="M212" s="28">
        <f t="shared" si="28"/>
        <v>0.7416136917231223</v>
      </c>
      <c r="N212" s="28">
        <f t="shared" si="29"/>
        <v>1.130269883331031</v>
      </c>
      <c r="O212" s="28"/>
      <c r="P212" s="28">
        <f t="shared" si="30"/>
        <v>1.7560626420686454</v>
      </c>
      <c r="Q212" s="28">
        <f t="shared" si="31"/>
        <v>1.0716214349404096</v>
      </c>
      <c r="R212" s="28">
        <f t="shared" si="32"/>
        <v>0.487619873218833</v>
      </c>
      <c r="S212" s="28">
        <f t="shared" si="33"/>
        <v>1.3179343113793225</v>
      </c>
      <c r="T212" s="28">
        <f t="shared" si="34"/>
        <v>0.45</v>
      </c>
      <c r="U212" s="28">
        <f t="shared" si="35"/>
        <v>1.4850214895118352</v>
      </c>
      <c r="V212" s="28">
        <f t="shared" si="36"/>
        <v>4.988673005246228</v>
      </c>
      <c r="X212" s="28">
        <f>+M212*'Silver Conversion'!$B211</f>
        <v>0.20023569676524303</v>
      </c>
      <c r="Y212" s="28">
        <f>+N212*'Silver Conversion'!$B211</f>
        <v>0.30517286849937836</v>
      </c>
      <c r="Z212" s="28"/>
      <c r="AA212" s="28">
        <f>+P212*'Silver Conversion'!$B211</f>
        <v>0.4741369133585343</v>
      </c>
      <c r="AB212" s="28">
        <f>+Q212*'Silver Conversion'!$B211</f>
        <v>0.28933778743391064</v>
      </c>
      <c r="AC212" s="28">
        <f>+R212*'Silver Conversion'!$B211</f>
        <v>0.1316573657690849</v>
      </c>
      <c r="AD212" s="28">
        <f>+S212*'Silver Conversion'!$B211</f>
        <v>0.3558422640724171</v>
      </c>
      <c r="AE212" s="28">
        <f>+T212*'Silver Conversion'!$B211</f>
        <v>0.12150000000000001</v>
      </c>
      <c r="AF212" s="28">
        <f>+U212*'Silver Conversion'!$B211</f>
        <v>0.40095580216819554</v>
      </c>
      <c r="AG212" s="28">
        <f>+V212*'Silver Conversion'!$B211</f>
        <v>1.3469417114164817</v>
      </c>
    </row>
    <row r="213" spans="1:33" ht="15">
      <c r="A213" s="5">
        <v>1570</v>
      </c>
      <c r="B213" s="38">
        <v>371.25</v>
      </c>
      <c r="C213" s="38">
        <v>93.75</v>
      </c>
      <c r="E213" s="38">
        <v>149.3</v>
      </c>
      <c r="F213" s="38">
        <v>89.25</v>
      </c>
      <c r="G213" s="38">
        <v>49.67</v>
      </c>
      <c r="H213" s="38">
        <v>117</v>
      </c>
      <c r="I213" s="38">
        <v>48</v>
      </c>
      <c r="J213" s="38">
        <v>733.5</v>
      </c>
      <c r="K213" s="38">
        <v>402</v>
      </c>
      <c r="M213" s="28">
        <f t="shared" si="28"/>
        <v>0.7911611581960034</v>
      </c>
      <c r="N213" s="28">
        <f t="shared" si="29"/>
        <v>1.1773644618031573</v>
      </c>
      <c r="O213" s="28"/>
      <c r="P213" s="28">
        <f t="shared" si="30"/>
        <v>1.8749921509035883</v>
      </c>
      <c r="Q213" s="28">
        <f t="shared" si="31"/>
        <v>1.1208509676366056</v>
      </c>
      <c r="R213" s="28">
        <f t="shared" si="32"/>
        <v>0.5382239800617652</v>
      </c>
      <c r="S213" s="28">
        <f t="shared" si="33"/>
        <v>1.3526167932577255</v>
      </c>
      <c r="T213" s="28">
        <f t="shared" si="34"/>
        <v>0.48</v>
      </c>
      <c r="U213" s="28">
        <f t="shared" si="35"/>
        <v>1.5684136249919816</v>
      </c>
      <c r="V213" s="28">
        <f t="shared" si="36"/>
        <v>5.1820324240542215</v>
      </c>
      <c r="X213" s="28">
        <f>+M213*'Silver Conversion'!$B212</f>
        <v>0.21361351271292092</v>
      </c>
      <c r="Y213" s="28">
        <f>+N213*'Silver Conversion'!$B212</f>
        <v>0.3178884046868525</v>
      </c>
      <c r="Z213" s="28"/>
      <c r="AA213" s="28">
        <f>+P213*'Silver Conversion'!$B212</f>
        <v>0.5062478807439689</v>
      </c>
      <c r="AB213" s="28">
        <f>+Q213*'Silver Conversion'!$B212</f>
        <v>0.30262976126188357</v>
      </c>
      <c r="AC213" s="28">
        <f>+R213*'Silver Conversion'!$B212</f>
        <v>0.1453204746166766</v>
      </c>
      <c r="AD213" s="28">
        <f>+S213*'Silver Conversion'!$B212</f>
        <v>0.36520653417958593</v>
      </c>
      <c r="AE213" s="28">
        <f>+T213*'Silver Conversion'!$B212</f>
        <v>0.1296</v>
      </c>
      <c r="AF213" s="28">
        <f>+U213*'Silver Conversion'!$B212</f>
        <v>0.42347167874783503</v>
      </c>
      <c r="AG213" s="28">
        <f>+V213*'Silver Conversion'!$B212</f>
        <v>1.39914875449464</v>
      </c>
    </row>
    <row r="214" spans="1:33" ht="15">
      <c r="A214" s="5">
        <v>1571</v>
      </c>
      <c r="B214" s="38">
        <v>375</v>
      </c>
      <c r="C214" s="38">
        <v>147.75</v>
      </c>
      <c r="E214" s="38">
        <v>181.87</v>
      </c>
      <c r="F214" s="38">
        <v>99.75</v>
      </c>
      <c r="G214" s="38">
        <v>52.12</v>
      </c>
      <c r="I214" s="38">
        <v>43.5</v>
      </c>
      <c r="J214" s="38">
        <v>640.5</v>
      </c>
      <c r="K214" s="38">
        <v>358.5</v>
      </c>
      <c r="M214" s="28">
        <f t="shared" si="28"/>
        <v>0.7991526850464681</v>
      </c>
      <c r="N214" s="28">
        <f t="shared" si="29"/>
        <v>1.855526391801776</v>
      </c>
      <c r="O214" s="28"/>
      <c r="P214" s="28">
        <f t="shared" si="30"/>
        <v>2.284024263126829</v>
      </c>
      <c r="Q214" s="28">
        <f t="shared" si="31"/>
        <v>1.2527157873585593</v>
      </c>
      <c r="R214" s="28">
        <f t="shared" si="32"/>
        <v>0.564772173159235</v>
      </c>
      <c r="S214" s="28">
        <f t="shared" si="33"/>
        <v>0</v>
      </c>
      <c r="T214" s="28">
        <f t="shared" si="34"/>
        <v>0.435</v>
      </c>
      <c r="U214" s="28">
        <f t="shared" si="35"/>
        <v>1.3695554557700942</v>
      </c>
      <c r="V214" s="28">
        <f t="shared" si="36"/>
        <v>4.62129010951104</v>
      </c>
      <c r="X214" s="28">
        <f>+M214*'Silver Conversion'!$B213</f>
        <v>0.2157712249625464</v>
      </c>
      <c r="Y214" s="28">
        <f>+N214*'Silver Conversion'!$B213</f>
        <v>0.5009921257864796</v>
      </c>
      <c r="Z214" s="28"/>
      <c r="AA214" s="28">
        <f>+P214*'Silver Conversion'!$B213</f>
        <v>0.6166865510442439</v>
      </c>
      <c r="AB214" s="28">
        <f>+Q214*'Silver Conversion'!$B213</f>
        <v>0.338233262586811</v>
      </c>
      <c r="AC214" s="28">
        <f>+R214*'Silver Conversion'!$B213</f>
        <v>0.15248848675299345</v>
      </c>
      <c r="AD214" s="28">
        <f>+S214*'Silver Conversion'!$B213</f>
        <v>0</v>
      </c>
      <c r="AE214" s="28">
        <f>+T214*'Silver Conversion'!$B213</f>
        <v>0.11745000000000001</v>
      </c>
      <c r="AF214" s="28">
        <f>+U214*'Silver Conversion'!$B213</f>
        <v>0.3697799730579255</v>
      </c>
      <c r="AG214" s="28">
        <f>+V214*'Silver Conversion'!$B213</f>
        <v>1.247748329567981</v>
      </c>
    </row>
    <row r="215" spans="1:33" ht="15">
      <c r="A215" s="5">
        <v>1572</v>
      </c>
      <c r="B215" s="38">
        <v>337.5</v>
      </c>
      <c r="C215" s="38">
        <v>165</v>
      </c>
      <c r="E215" s="38">
        <v>189.8</v>
      </c>
      <c r="F215" s="38">
        <v>119.75</v>
      </c>
      <c r="G215" s="38">
        <v>71</v>
      </c>
      <c r="H215" s="38">
        <v>183</v>
      </c>
      <c r="I215" s="38">
        <v>55.5</v>
      </c>
      <c r="J215" s="38">
        <v>886.5</v>
      </c>
      <c r="K215" s="38">
        <v>679.5</v>
      </c>
      <c r="M215" s="28">
        <f t="shared" si="28"/>
        <v>0.7192374165418213</v>
      </c>
      <c r="N215" s="28">
        <f t="shared" si="29"/>
        <v>2.072161452773557</v>
      </c>
      <c r="O215" s="28"/>
      <c r="P215" s="28">
        <f t="shared" si="30"/>
        <v>2.3836135984025524</v>
      </c>
      <c r="Q215" s="28">
        <f t="shared" si="31"/>
        <v>1.5038868725432328</v>
      </c>
      <c r="R215" s="28">
        <f t="shared" si="32"/>
        <v>0.769355799967492</v>
      </c>
      <c r="S215" s="28">
        <f t="shared" si="33"/>
        <v>2.1156313945825964</v>
      </c>
      <c r="T215" s="28">
        <f t="shared" si="34"/>
        <v>0.555</v>
      </c>
      <c r="U215" s="28">
        <f t="shared" si="35"/>
        <v>1.8955673872602476</v>
      </c>
      <c r="V215" s="28">
        <f t="shared" si="36"/>
        <v>8.759181672002098</v>
      </c>
      <c r="X215" s="28">
        <f>+M215*'Silver Conversion'!$B214</f>
        <v>0.19419410246629176</v>
      </c>
      <c r="Y215" s="28">
        <f>+N215*'Silver Conversion'!$B214</f>
        <v>0.5594835922488604</v>
      </c>
      <c r="Z215" s="28"/>
      <c r="AA215" s="28">
        <f>+P215*'Silver Conversion'!$B214</f>
        <v>0.6435756715686892</v>
      </c>
      <c r="AB215" s="28">
        <f>+Q215*'Silver Conversion'!$B214</f>
        <v>0.4060494555866729</v>
      </c>
      <c r="AC215" s="28">
        <f>+R215*'Silver Conversion'!$B214</f>
        <v>0.20772606599122287</v>
      </c>
      <c r="AD215" s="28">
        <f>+S215*'Silver Conversion'!$B214</f>
        <v>0.571220476537301</v>
      </c>
      <c r="AE215" s="28">
        <f>+T215*'Silver Conversion'!$B214</f>
        <v>0.14985</v>
      </c>
      <c r="AF215" s="28">
        <f>+U215*'Silver Conversion'!$B214</f>
        <v>0.5118031945602669</v>
      </c>
      <c r="AG215" s="28">
        <f>+V215*'Silver Conversion'!$B214</f>
        <v>2.364979051440567</v>
      </c>
    </row>
    <row r="216" spans="1:33" ht="15">
      <c r="A216" s="5">
        <v>1573</v>
      </c>
      <c r="B216" s="38">
        <v>375</v>
      </c>
      <c r="C216" s="38">
        <v>166.5</v>
      </c>
      <c r="E216" s="38">
        <v>227.13</v>
      </c>
      <c r="F216" s="38">
        <v>139.62</v>
      </c>
      <c r="G216" s="38">
        <v>80.5</v>
      </c>
      <c r="H216" s="38">
        <v>195.75</v>
      </c>
      <c r="I216" s="38">
        <v>56.25</v>
      </c>
      <c r="J216" s="38">
        <v>892.5</v>
      </c>
      <c r="K216" s="38">
        <v>684</v>
      </c>
      <c r="M216" s="28">
        <f t="shared" si="28"/>
        <v>0.7991526850464681</v>
      </c>
      <c r="N216" s="28">
        <f t="shared" si="29"/>
        <v>2.0909992841624074</v>
      </c>
      <c r="O216" s="28"/>
      <c r="P216" s="28">
        <f t="shared" si="30"/>
        <v>2.852424428899745</v>
      </c>
      <c r="Q216" s="28">
        <f t="shared" si="31"/>
        <v>1.7534253456742062</v>
      </c>
      <c r="R216" s="28">
        <f t="shared" si="32"/>
        <v>0.872297773202579</v>
      </c>
      <c r="S216" s="28">
        <f t="shared" si="33"/>
        <v>2.26303194256581</v>
      </c>
      <c r="T216" s="28">
        <f t="shared" si="34"/>
        <v>0.5625</v>
      </c>
      <c r="U216" s="28">
        <f t="shared" si="35"/>
        <v>1.9083969465648853</v>
      </c>
      <c r="V216" s="28">
        <f t="shared" si="36"/>
        <v>8.817189497644495</v>
      </c>
      <c r="X216" s="28">
        <f>+M216*'Silver Conversion'!$B215</f>
        <v>0.2157712249625464</v>
      </c>
      <c r="Y216" s="28">
        <f>+N216*'Silver Conversion'!$B215</f>
        <v>0.56456980672385</v>
      </c>
      <c r="Z216" s="28"/>
      <c r="AA216" s="28">
        <f>+P216*'Silver Conversion'!$B215</f>
        <v>0.7701545958029312</v>
      </c>
      <c r="AB216" s="28">
        <f>+Q216*'Silver Conversion'!$B215</f>
        <v>0.4734248433320357</v>
      </c>
      <c r="AC216" s="28">
        <f>+R216*'Silver Conversion'!$B215</f>
        <v>0.23552039876469633</v>
      </c>
      <c r="AD216" s="28">
        <f>+S216*'Silver Conversion'!$B215</f>
        <v>0.6110186244927688</v>
      </c>
      <c r="AE216" s="28">
        <f>+T216*'Silver Conversion'!$B215</f>
        <v>0.151875</v>
      </c>
      <c r="AF216" s="28">
        <f>+U216*'Silver Conversion'!$B215</f>
        <v>0.5152671755725191</v>
      </c>
      <c r="AG216" s="28">
        <f>+V216*'Silver Conversion'!$B215</f>
        <v>2.3806411643640137</v>
      </c>
    </row>
    <row r="217" spans="1:33" ht="15">
      <c r="A217" s="5">
        <v>1574</v>
      </c>
      <c r="B217" s="38">
        <v>405</v>
      </c>
      <c r="C217" s="38">
        <v>126</v>
      </c>
      <c r="E217" s="38">
        <v>210.88</v>
      </c>
      <c r="F217" s="38">
        <v>123</v>
      </c>
      <c r="G217" s="38">
        <v>66.25</v>
      </c>
      <c r="H217" s="38">
        <v>140</v>
      </c>
      <c r="I217" s="38">
        <v>64.5</v>
      </c>
      <c r="J217" s="38">
        <v>1027.5</v>
      </c>
      <c r="K217" s="38">
        <v>750</v>
      </c>
      <c r="M217" s="28">
        <f t="shared" si="28"/>
        <v>0.8630848998501854</v>
      </c>
      <c r="N217" s="28">
        <f t="shared" si="29"/>
        <v>1.5823778366634433</v>
      </c>
      <c r="O217" s="28"/>
      <c r="P217" s="28">
        <f t="shared" si="30"/>
        <v>2.648347922187198</v>
      </c>
      <c r="Q217" s="28">
        <f t="shared" si="31"/>
        <v>1.5447021738857423</v>
      </c>
      <c r="R217" s="28">
        <f t="shared" si="32"/>
        <v>0.7178848133499486</v>
      </c>
      <c r="S217" s="28">
        <f t="shared" si="33"/>
        <v>1.6185158209921502</v>
      </c>
      <c r="T217" s="28">
        <f t="shared" si="34"/>
        <v>0.645</v>
      </c>
      <c r="U217" s="28">
        <f t="shared" si="35"/>
        <v>2.1970620309192377</v>
      </c>
      <c r="V217" s="28">
        <f t="shared" si="36"/>
        <v>9.667970940399666</v>
      </c>
      <c r="X217" s="28">
        <f>+M217*'Silver Conversion'!$B216</f>
        <v>0.22440207396104822</v>
      </c>
      <c r="Y217" s="28">
        <f>+N217*'Silver Conversion'!$B216</f>
        <v>0.4114182375324953</v>
      </c>
      <c r="Z217" s="28"/>
      <c r="AA217" s="28">
        <f>+P217*'Silver Conversion'!$B216</f>
        <v>0.6885704597686715</v>
      </c>
      <c r="AB217" s="28">
        <f>+Q217*'Silver Conversion'!$B216</f>
        <v>0.401622565210293</v>
      </c>
      <c r="AC217" s="28">
        <f>+R217*'Silver Conversion'!$B216</f>
        <v>0.18665005147098665</v>
      </c>
      <c r="AD217" s="28">
        <f>+S217*'Silver Conversion'!$B216</f>
        <v>0.42081411345795905</v>
      </c>
      <c r="AE217" s="28">
        <f>+T217*'Silver Conversion'!$B216</f>
        <v>0.16770000000000002</v>
      </c>
      <c r="AF217" s="28">
        <f>+U217*'Silver Conversion'!$B216</f>
        <v>0.5712361280390018</v>
      </c>
      <c r="AG217" s="28">
        <f>+V217*'Silver Conversion'!$B216</f>
        <v>2.5136724445039134</v>
      </c>
    </row>
    <row r="218" spans="1:33" ht="15">
      <c r="A218" s="5">
        <v>1575</v>
      </c>
      <c r="B218" s="38">
        <v>462</v>
      </c>
      <c r="C218" s="38">
        <v>97.5</v>
      </c>
      <c r="E218" s="38">
        <v>192.34</v>
      </c>
      <c r="F218" s="38">
        <v>104.67</v>
      </c>
      <c r="G218" s="38">
        <v>59.12</v>
      </c>
      <c r="H218" s="38">
        <v>129</v>
      </c>
      <c r="I218" s="38">
        <v>58.5</v>
      </c>
      <c r="J218" s="38">
        <v>859.87</v>
      </c>
      <c r="K218" s="38">
        <v>658.5</v>
      </c>
      <c r="M218" s="28">
        <f t="shared" si="28"/>
        <v>0.9845561079772486</v>
      </c>
      <c r="N218" s="28">
        <f t="shared" si="29"/>
        <v>1.2244590402752835</v>
      </c>
      <c r="O218" s="28"/>
      <c r="P218" s="28">
        <f t="shared" si="30"/>
        <v>2.4155123262210054</v>
      </c>
      <c r="Q218" s="28">
        <f t="shared" si="31"/>
        <v>1.314503874313989</v>
      </c>
      <c r="R218" s="28">
        <f t="shared" si="32"/>
        <v>0.6406241534377201</v>
      </c>
      <c r="S218" s="28">
        <f t="shared" si="33"/>
        <v>1.4913467207713385</v>
      </c>
      <c r="T218" s="28">
        <f t="shared" si="34"/>
        <v>0.585</v>
      </c>
      <c r="U218" s="28">
        <f t="shared" si="35"/>
        <v>1.8386255265464964</v>
      </c>
      <c r="V218" s="28">
        <f t="shared" si="36"/>
        <v>8.488478485670907</v>
      </c>
      <c r="X218" s="28">
        <f>+M218*'Silver Conversion'!$B217</f>
        <v>0.25598458807408464</v>
      </c>
      <c r="Y218" s="28">
        <f>+N218*'Silver Conversion'!$B217</f>
        <v>0.3183593504715737</v>
      </c>
      <c r="Z218" s="28"/>
      <c r="AA218" s="28">
        <f>+P218*'Silver Conversion'!$B217</f>
        <v>0.6280332048174614</v>
      </c>
      <c r="AB218" s="28">
        <f>+Q218*'Silver Conversion'!$B217</f>
        <v>0.3417710073216371</v>
      </c>
      <c r="AC218" s="28">
        <f>+R218*'Silver Conversion'!$B217</f>
        <v>0.16656227989380723</v>
      </c>
      <c r="AD218" s="28">
        <f>+S218*'Silver Conversion'!$B217</f>
        <v>0.38775014740054803</v>
      </c>
      <c r="AE218" s="28">
        <f>+T218*'Silver Conversion'!$B217</f>
        <v>0.15209999999999999</v>
      </c>
      <c r="AF218" s="28">
        <f>+U218*'Silver Conversion'!$B217</f>
        <v>0.4780426369020891</v>
      </c>
      <c r="AG218" s="28">
        <f>+V218*'Silver Conversion'!$B217</f>
        <v>2.207004406274436</v>
      </c>
    </row>
    <row r="219" spans="1:33" ht="15">
      <c r="A219" s="5">
        <v>1576</v>
      </c>
      <c r="B219" s="38">
        <v>450</v>
      </c>
      <c r="C219" s="38">
        <v>179.25</v>
      </c>
      <c r="E219" s="38">
        <v>262.05</v>
      </c>
      <c r="F219" s="38">
        <v>154.62</v>
      </c>
      <c r="G219" s="38">
        <v>66.25</v>
      </c>
      <c r="H219" s="38">
        <v>156</v>
      </c>
      <c r="I219" s="38">
        <v>57</v>
      </c>
      <c r="J219" s="38">
        <v>778.5</v>
      </c>
      <c r="K219" s="38">
        <v>576</v>
      </c>
      <c r="M219" s="28">
        <f t="shared" si="28"/>
        <v>0.9589832220557617</v>
      </c>
      <c r="N219" s="28">
        <f t="shared" si="29"/>
        <v>2.2511208509676366</v>
      </c>
      <c r="O219" s="28"/>
      <c r="P219" s="28">
        <f t="shared" si="30"/>
        <v>3.2909691436321853</v>
      </c>
      <c r="Q219" s="28">
        <f t="shared" si="31"/>
        <v>1.9418036595627113</v>
      </c>
      <c r="R219" s="28">
        <f t="shared" si="32"/>
        <v>0.7178848133499486</v>
      </c>
      <c r="S219" s="28">
        <f t="shared" si="33"/>
        <v>1.8034890576769675</v>
      </c>
      <c r="T219" s="28">
        <f t="shared" si="34"/>
        <v>0.57</v>
      </c>
      <c r="U219" s="28">
        <f t="shared" si="35"/>
        <v>1.6646353197767656</v>
      </c>
      <c r="V219" s="28">
        <f t="shared" si="36"/>
        <v>7.425001682226944</v>
      </c>
      <c r="X219" s="28">
        <f>+M219*'Silver Conversion'!$B218</f>
        <v>0.23974580551394042</v>
      </c>
      <c r="Y219" s="28">
        <f>+N219*'Silver Conversion'!$B218</f>
        <v>0.5627802127419091</v>
      </c>
      <c r="Z219" s="28"/>
      <c r="AA219" s="28">
        <f>+P219*'Silver Conversion'!$B218</f>
        <v>0.8227422859080463</v>
      </c>
      <c r="AB219" s="28">
        <f>+Q219*'Silver Conversion'!$B218</f>
        <v>0.4854509148906778</v>
      </c>
      <c r="AC219" s="28">
        <f>+R219*'Silver Conversion'!$B218</f>
        <v>0.17947120333748715</v>
      </c>
      <c r="AD219" s="28">
        <f>+S219*'Silver Conversion'!$B218</f>
        <v>0.4508722644192419</v>
      </c>
      <c r="AE219" s="28">
        <f>+T219*'Silver Conversion'!$B218</f>
        <v>0.1425</v>
      </c>
      <c r="AF219" s="28">
        <f>+U219*'Silver Conversion'!$B218</f>
        <v>0.4161588299441914</v>
      </c>
      <c r="AG219" s="28">
        <f>+V219*'Silver Conversion'!$B218</f>
        <v>1.856250420556736</v>
      </c>
    </row>
    <row r="220" spans="1:33" ht="15">
      <c r="A220" s="5">
        <v>1577</v>
      </c>
      <c r="B220" s="38">
        <v>408.75</v>
      </c>
      <c r="C220" s="38">
        <v>168.75</v>
      </c>
      <c r="E220" s="38">
        <v>241.01</v>
      </c>
      <c r="F220" s="38">
        <v>119.62</v>
      </c>
      <c r="G220" s="38">
        <v>59.12</v>
      </c>
      <c r="H220" s="38">
        <v>210</v>
      </c>
      <c r="I220" s="38">
        <v>63</v>
      </c>
      <c r="J220" s="38">
        <v>883.5</v>
      </c>
      <c r="K220" s="38">
        <v>418.5</v>
      </c>
      <c r="M220" s="28">
        <f t="shared" si="28"/>
        <v>0.8710764267006502</v>
      </c>
      <c r="N220" s="28">
        <f t="shared" si="29"/>
        <v>2.119256031245683</v>
      </c>
      <c r="O220" s="28"/>
      <c r="P220" s="28">
        <f t="shared" si="30"/>
        <v>3.0267371620179087</v>
      </c>
      <c r="Q220" s="28">
        <f t="shared" si="31"/>
        <v>1.5022542604895326</v>
      </c>
      <c r="R220" s="28">
        <f t="shared" si="32"/>
        <v>0.6406241534377201</v>
      </c>
      <c r="S220" s="28">
        <f t="shared" si="33"/>
        <v>2.4277737314882253</v>
      </c>
      <c r="T220" s="28">
        <f t="shared" si="34"/>
        <v>0.63</v>
      </c>
      <c r="U220" s="28">
        <f t="shared" si="35"/>
        <v>1.8891526076079286</v>
      </c>
      <c r="V220" s="28">
        <f t="shared" si="36"/>
        <v>5.394727784743014</v>
      </c>
      <c r="X220" s="28">
        <f>+M220*'Silver Conversion'!$B219</f>
        <v>0.19163681387414305</v>
      </c>
      <c r="Y220" s="28">
        <f>+N220*'Silver Conversion'!$B219</f>
        <v>0.46623632687405026</v>
      </c>
      <c r="Z220" s="28"/>
      <c r="AA220" s="28">
        <f>+P220*'Silver Conversion'!$B219</f>
        <v>0.6658821756439399</v>
      </c>
      <c r="AB220" s="28">
        <f>+Q220*'Silver Conversion'!$B219</f>
        <v>0.33049593730769716</v>
      </c>
      <c r="AC220" s="28">
        <f>+R220*'Silver Conversion'!$B219</f>
        <v>0.14093731375629842</v>
      </c>
      <c r="AD220" s="28">
        <f>+S220*'Silver Conversion'!$B219</f>
        <v>0.5341102209274096</v>
      </c>
      <c r="AE220" s="28">
        <f>+T220*'Silver Conversion'!$B219</f>
        <v>0.1386</v>
      </c>
      <c r="AF220" s="28">
        <f>+U220*'Silver Conversion'!$B219</f>
        <v>0.4156135736737443</v>
      </c>
      <c r="AG220" s="28">
        <f>+V220*'Silver Conversion'!$B219</f>
        <v>1.1868401126434631</v>
      </c>
    </row>
    <row r="221" spans="1:33" ht="15">
      <c r="A221" s="5">
        <v>1578</v>
      </c>
      <c r="B221" s="38">
        <v>423</v>
      </c>
      <c r="C221" s="38">
        <v>147.75</v>
      </c>
      <c r="E221" s="38">
        <v>207.79</v>
      </c>
      <c r="F221" s="38">
        <v>134.62</v>
      </c>
      <c r="G221" s="38">
        <v>61.5</v>
      </c>
      <c r="H221" s="38">
        <v>193</v>
      </c>
      <c r="I221" s="38">
        <v>100.5</v>
      </c>
      <c r="J221" s="38">
        <v>1053</v>
      </c>
      <c r="K221" s="38">
        <v>555</v>
      </c>
      <c r="M221" s="28">
        <f t="shared" si="28"/>
        <v>0.9014442287324159</v>
      </c>
      <c r="N221" s="28">
        <f t="shared" si="29"/>
        <v>1.855526391801776</v>
      </c>
      <c r="O221" s="28"/>
      <c r="P221" s="28">
        <f t="shared" si="30"/>
        <v>2.609541989526166</v>
      </c>
      <c r="Q221" s="28">
        <f t="shared" si="31"/>
        <v>1.6906325743780377</v>
      </c>
      <c r="R221" s="28">
        <f t="shared" si="32"/>
        <v>0.6664138267324051</v>
      </c>
      <c r="S221" s="28">
        <f t="shared" si="33"/>
        <v>2.231239667510607</v>
      </c>
      <c r="T221" s="28">
        <f t="shared" si="34"/>
        <v>1.005</v>
      </c>
      <c r="U221" s="28">
        <f t="shared" si="35"/>
        <v>2.251587657963949</v>
      </c>
      <c r="V221" s="28">
        <f t="shared" si="36"/>
        <v>7.154298495895754</v>
      </c>
      <c r="X221" s="28">
        <f>+M221*'Silver Conversion'!$B220</f>
        <v>0.1983177303211315</v>
      </c>
      <c r="Y221" s="28">
        <f>+N221*'Silver Conversion'!$B220</f>
        <v>0.4082158061963907</v>
      </c>
      <c r="Z221" s="28"/>
      <c r="AA221" s="28">
        <f>+P221*'Silver Conversion'!$B220</f>
        <v>0.5740992376957565</v>
      </c>
      <c r="AB221" s="28">
        <f>+Q221*'Silver Conversion'!$B220</f>
        <v>0.3719391663631683</v>
      </c>
      <c r="AC221" s="28">
        <f>+R221*'Silver Conversion'!$B220</f>
        <v>0.14661104188112914</v>
      </c>
      <c r="AD221" s="28">
        <f>+S221*'Silver Conversion'!$B220</f>
        <v>0.4908727268523336</v>
      </c>
      <c r="AE221" s="28">
        <f>+T221*'Silver Conversion'!$B220</f>
        <v>0.2211</v>
      </c>
      <c r="AF221" s="28">
        <f>+U221*'Silver Conversion'!$B220</f>
        <v>0.49534928475206874</v>
      </c>
      <c r="AG221" s="28">
        <f>+V221*'Silver Conversion'!$B220</f>
        <v>1.573945669097066</v>
      </c>
    </row>
    <row r="222" spans="1:33" ht="15">
      <c r="A222" s="5">
        <v>1579</v>
      </c>
      <c r="B222" s="38">
        <v>456</v>
      </c>
      <c r="C222" s="38">
        <v>165.75</v>
      </c>
      <c r="E222" s="38">
        <v>257.65</v>
      </c>
      <c r="F222" s="38">
        <v>139.62</v>
      </c>
      <c r="G222" s="38">
        <v>71</v>
      </c>
      <c r="H222" s="38">
        <v>208.5</v>
      </c>
      <c r="I222" s="38">
        <v>111</v>
      </c>
      <c r="J222" s="38">
        <v>1128</v>
      </c>
      <c r="K222" s="38">
        <v>549</v>
      </c>
      <c r="M222" s="28">
        <f t="shared" si="28"/>
        <v>0.9717696650165052</v>
      </c>
      <c r="N222" s="28">
        <f t="shared" si="29"/>
        <v>2.081580368467982</v>
      </c>
      <c r="O222" s="28"/>
      <c r="P222" s="28">
        <f t="shared" si="30"/>
        <v>3.235711504891557</v>
      </c>
      <c r="Q222" s="28">
        <f t="shared" si="31"/>
        <v>1.7534253456742062</v>
      </c>
      <c r="R222" s="28">
        <f t="shared" si="32"/>
        <v>0.769355799967492</v>
      </c>
      <c r="S222" s="28">
        <f t="shared" si="33"/>
        <v>2.4104324905490238</v>
      </c>
      <c r="T222" s="28">
        <f t="shared" si="34"/>
        <v>1.11</v>
      </c>
      <c r="U222" s="28">
        <f t="shared" si="35"/>
        <v>2.4119571492719225</v>
      </c>
      <c r="V222" s="28">
        <f t="shared" si="36"/>
        <v>7.076954728372556</v>
      </c>
      <c r="X222" s="28">
        <f>+M222*'Silver Conversion'!$B221</f>
        <v>0.19435393300330106</v>
      </c>
      <c r="Y222" s="28">
        <f>+N222*'Silver Conversion'!$B221</f>
        <v>0.41631607369359647</v>
      </c>
      <c r="Z222" s="28"/>
      <c r="AA222" s="28">
        <f>+P222*'Silver Conversion'!$B221</f>
        <v>0.6471423009783114</v>
      </c>
      <c r="AB222" s="28">
        <f>+Q222*'Silver Conversion'!$B221</f>
        <v>0.35068506913484127</v>
      </c>
      <c r="AC222" s="28">
        <f>+R222*'Silver Conversion'!$B221</f>
        <v>0.15387115999349843</v>
      </c>
      <c r="AD222" s="28">
        <f>+S222*'Silver Conversion'!$B221</f>
        <v>0.48208649810980475</v>
      </c>
      <c r="AE222" s="28">
        <f>+T222*'Silver Conversion'!$B221</f>
        <v>0.22200000000000003</v>
      </c>
      <c r="AF222" s="28">
        <f>+U222*'Silver Conversion'!$B221</f>
        <v>0.48239142985438455</v>
      </c>
      <c r="AG222" s="28">
        <f>+V222*'Silver Conversion'!$B221</f>
        <v>1.4153909456745113</v>
      </c>
    </row>
    <row r="223" spans="1:33" ht="15">
      <c r="A223" s="5">
        <v>1580</v>
      </c>
      <c r="B223" s="38">
        <v>543</v>
      </c>
      <c r="C223" s="38">
        <v>155.25</v>
      </c>
      <c r="E223" s="38">
        <v>321.83</v>
      </c>
      <c r="F223" s="38">
        <v>124.67</v>
      </c>
      <c r="G223" s="38">
        <v>75.75</v>
      </c>
      <c r="H223" s="38">
        <v>198</v>
      </c>
      <c r="I223" s="38">
        <v>112.5</v>
      </c>
      <c r="J223" s="38">
        <v>1026</v>
      </c>
      <c r="K223" s="38">
        <v>432.37</v>
      </c>
      <c r="M223" s="28">
        <f t="shared" si="28"/>
        <v>1.1571730879472857</v>
      </c>
      <c r="N223" s="28">
        <f t="shared" si="29"/>
        <v>1.9497155487460285</v>
      </c>
      <c r="O223" s="28"/>
      <c r="P223" s="28">
        <f t="shared" si="30"/>
        <v>4.041719517249175</v>
      </c>
      <c r="Q223" s="28">
        <f t="shared" si="31"/>
        <v>1.5656749594986625</v>
      </c>
      <c r="R223" s="28">
        <f t="shared" si="32"/>
        <v>0.8208267865850355</v>
      </c>
      <c r="S223" s="28">
        <f t="shared" si="33"/>
        <v>2.2890438039746126</v>
      </c>
      <c r="T223" s="28">
        <f t="shared" si="34"/>
        <v>1.125</v>
      </c>
      <c r="U223" s="28">
        <f t="shared" si="35"/>
        <v>2.1938546410930786</v>
      </c>
      <c r="V223" s="28">
        <f t="shared" si="36"/>
        <v>5.573520794000805</v>
      </c>
      <c r="X223" s="28">
        <f>+M223*'Silver Conversion'!$B222</f>
        <v>0.23143461758945716</v>
      </c>
      <c r="Y223" s="28">
        <f>+N223*'Silver Conversion'!$B222</f>
        <v>0.3899431097492057</v>
      </c>
      <c r="Z223" s="28"/>
      <c r="AA223" s="28">
        <f>+P223*'Silver Conversion'!$B222</f>
        <v>0.808343903449835</v>
      </c>
      <c r="AB223" s="28">
        <f>+Q223*'Silver Conversion'!$B222</f>
        <v>0.31313499189973254</v>
      </c>
      <c r="AC223" s="28">
        <f>+R223*'Silver Conversion'!$B222</f>
        <v>0.1641653573170071</v>
      </c>
      <c r="AD223" s="28">
        <f>+S223*'Silver Conversion'!$B222</f>
        <v>0.45780876079492255</v>
      </c>
      <c r="AE223" s="28">
        <f>+T223*'Silver Conversion'!$B222</f>
        <v>0.225</v>
      </c>
      <c r="AF223" s="28">
        <f>+U223*'Silver Conversion'!$B222</f>
        <v>0.43877092821861574</v>
      </c>
      <c r="AG223" s="28">
        <f>+V223*'Silver Conversion'!$B222</f>
        <v>1.114704158800161</v>
      </c>
    </row>
    <row r="224" spans="1:33" ht="15">
      <c r="A224" s="5">
        <v>1581</v>
      </c>
      <c r="B224" s="38">
        <v>537</v>
      </c>
      <c r="C224" s="38">
        <v>142.5</v>
      </c>
      <c r="E224" s="38">
        <v>310.67</v>
      </c>
      <c r="F224" s="38">
        <v>146.87</v>
      </c>
      <c r="G224" s="38">
        <v>72</v>
      </c>
      <c r="H224" s="38">
        <v>216</v>
      </c>
      <c r="I224" s="38">
        <v>85.5</v>
      </c>
      <c r="J224" s="38">
        <v>976.5</v>
      </c>
      <c r="K224" s="38">
        <v>542.25</v>
      </c>
      <c r="M224" s="28">
        <f t="shared" si="28"/>
        <v>1.1443866449865423</v>
      </c>
      <c r="N224" s="28">
        <f t="shared" si="29"/>
        <v>1.789593981940799</v>
      </c>
      <c r="O224" s="28"/>
      <c r="P224" s="28">
        <f t="shared" si="30"/>
        <v>3.901566051716127</v>
      </c>
      <c r="Q224" s="28">
        <f t="shared" si="31"/>
        <v>1.8444748640536504</v>
      </c>
      <c r="R224" s="28">
        <f t="shared" si="32"/>
        <v>0.7801917971501328</v>
      </c>
      <c r="S224" s="28">
        <f t="shared" si="33"/>
        <v>2.497138695245032</v>
      </c>
      <c r="T224" s="28">
        <f t="shared" si="34"/>
        <v>0.855</v>
      </c>
      <c r="U224" s="28">
        <f t="shared" si="35"/>
        <v>2.0880107768298157</v>
      </c>
      <c r="V224" s="28">
        <f t="shared" si="36"/>
        <v>6.989942989908959</v>
      </c>
      <c r="X224" s="28">
        <f>+M224*'Silver Conversion'!$B223</f>
        <v>0.2059895960975776</v>
      </c>
      <c r="Y224" s="28">
        <f>+N224*'Silver Conversion'!$B223</f>
        <v>0.32212691674934385</v>
      </c>
      <c r="Z224" s="28"/>
      <c r="AA224" s="28">
        <f>+P224*'Silver Conversion'!$B223</f>
        <v>0.7022818893089028</v>
      </c>
      <c r="AB224" s="28">
        <f>+Q224*'Silver Conversion'!$B223</f>
        <v>0.33200547552965703</v>
      </c>
      <c r="AC224" s="28">
        <f>+R224*'Silver Conversion'!$B223</f>
        <v>0.1404345234870239</v>
      </c>
      <c r="AD224" s="28">
        <f>+S224*'Silver Conversion'!$B223</f>
        <v>0.44948496514410574</v>
      </c>
      <c r="AE224" s="28">
        <f>+T224*'Silver Conversion'!$B223</f>
        <v>0.15389999999999998</v>
      </c>
      <c r="AF224" s="28">
        <f>+U224*'Silver Conversion'!$B223</f>
        <v>0.3758419398293668</v>
      </c>
      <c r="AG224" s="28">
        <f>+V224*'Silver Conversion'!$B223</f>
        <v>1.2581897381836127</v>
      </c>
    </row>
    <row r="225" spans="1:33" ht="15">
      <c r="A225" s="5">
        <v>1582</v>
      </c>
      <c r="B225" s="38">
        <v>600</v>
      </c>
      <c r="C225" s="38">
        <v>135.75</v>
      </c>
      <c r="E225" s="38">
        <v>328.5</v>
      </c>
      <c r="F225" s="38">
        <v>106.75</v>
      </c>
      <c r="G225" s="38">
        <v>81</v>
      </c>
      <c r="H225" s="38">
        <v>210</v>
      </c>
      <c r="I225" s="38">
        <v>97.5</v>
      </c>
      <c r="J225" s="38">
        <v>828</v>
      </c>
      <c r="K225" s="38">
        <v>495</v>
      </c>
      <c r="M225" s="28">
        <f t="shared" si="28"/>
        <v>1.278644296074349</v>
      </c>
      <c r="N225" s="28">
        <f t="shared" si="29"/>
        <v>1.7048237406909716</v>
      </c>
      <c r="O225" s="28"/>
      <c r="P225" s="28">
        <f t="shared" si="30"/>
        <v>4.125485074158263</v>
      </c>
      <c r="Q225" s="28">
        <f t="shared" si="31"/>
        <v>1.340625667173195</v>
      </c>
      <c r="R225" s="28">
        <f t="shared" si="32"/>
        <v>0.8777157717938994</v>
      </c>
      <c r="S225" s="28">
        <f t="shared" si="33"/>
        <v>2.4277737314882253</v>
      </c>
      <c r="T225" s="28">
        <f t="shared" si="34"/>
        <v>0.975</v>
      </c>
      <c r="U225" s="28">
        <f t="shared" si="35"/>
        <v>1.7704791840400282</v>
      </c>
      <c r="V225" s="28">
        <f t="shared" si="36"/>
        <v>6.38086082066378</v>
      </c>
      <c r="X225" s="28">
        <f>+M225*'Silver Conversion'!$B224</f>
        <v>0.2301559732933828</v>
      </c>
      <c r="Y225" s="28">
        <f>+N225*'Silver Conversion'!$B224</f>
        <v>0.3068682733243749</v>
      </c>
      <c r="Z225" s="28"/>
      <c r="AA225" s="28">
        <f>+P225*'Silver Conversion'!$B224</f>
        <v>0.7425873133484873</v>
      </c>
      <c r="AB225" s="28">
        <f>+Q225*'Silver Conversion'!$B224</f>
        <v>0.2413126200911751</v>
      </c>
      <c r="AC225" s="28">
        <f>+R225*'Silver Conversion'!$B224</f>
        <v>0.1579888389229019</v>
      </c>
      <c r="AD225" s="28">
        <f>+S225*'Silver Conversion'!$B224</f>
        <v>0.43699927166788055</v>
      </c>
      <c r="AE225" s="28">
        <f>+T225*'Silver Conversion'!$B224</f>
        <v>0.1755</v>
      </c>
      <c r="AF225" s="28">
        <f>+U225*'Silver Conversion'!$B224</f>
        <v>0.31868625312720505</v>
      </c>
      <c r="AG225" s="28">
        <f>+V225*'Silver Conversion'!$B224</f>
        <v>1.1485549477194803</v>
      </c>
    </row>
    <row r="226" spans="1:33" ht="15">
      <c r="A226" s="5">
        <v>1583</v>
      </c>
      <c r="B226" s="38">
        <v>525</v>
      </c>
      <c r="C226" s="38">
        <v>142.5</v>
      </c>
      <c r="E226" s="38">
        <v>334.01</v>
      </c>
      <c r="F226" s="38">
        <v>125</v>
      </c>
      <c r="G226" s="38">
        <v>69.5</v>
      </c>
      <c r="H226" s="38">
        <v>346.5</v>
      </c>
      <c r="I226" s="38">
        <v>97.5</v>
      </c>
      <c r="J226" s="38">
        <v>1104</v>
      </c>
      <c r="K226" s="38">
        <v>866.25</v>
      </c>
      <c r="M226" s="28">
        <f t="shared" si="28"/>
        <v>1.1188137590650553</v>
      </c>
      <c r="N226" s="28">
        <f t="shared" si="29"/>
        <v>1.789593981940799</v>
      </c>
      <c r="O226" s="28"/>
      <c r="P226" s="28">
        <f t="shared" si="30"/>
        <v>4.19468270812664</v>
      </c>
      <c r="Q226" s="28">
        <f t="shared" si="31"/>
        <v>1.5698192824042096</v>
      </c>
      <c r="R226" s="28">
        <f t="shared" si="32"/>
        <v>0.7531018041935309</v>
      </c>
      <c r="S226" s="28">
        <f t="shared" si="33"/>
        <v>4.005826656955572</v>
      </c>
      <c r="T226" s="28">
        <f t="shared" si="34"/>
        <v>0.975</v>
      </c>
      <c r="U226" s="28">
        <f t="shared" si="35"/>
        <v>2.360638912053371</v>
      </c>
      <c r="V226" s="28">
        <f t="shared" si="36"/>
        <v>11.166506436161615</v>
      </c>
      <c r="X226" s="28">
        <f>+M226*'Silver Conversion'!$B225</f>
        <v>0.20138647663170994</v>
      </c>
      <c r="Y226" s="28">
        <f>+N226*'Silver Conversion'!$B225</f>
        <v>0.32212691674934385</v>
      </c>
      <c r="Z226" s="28"/>
      <c r="AA226" s="28">
        <f>+P226*'Silver Conversion'!$B225</f>
        <v>0.7550428874627952</v>
      </c>
      <c r="AB226" s="28">
        <f>+Q226*'Silver Conversion'!$B225</f>
        <v>0.28256747083275774</v>
      </c>
      <c r="AC226" s="28">
        <f>+R226*'Silver Conversion'!$B225</f>
        <v>0.13555832475483556</v>
      </c>
      <c r="AD226" s="28">
        <f>+S226*'Silver Conversion'!$B225</f>
        <v>0.7210487982520029</v>
      </c>
      <c r="AE226" s="28">
        <f>+T226*'Silver Conversion'!$B225</f>
        <v>0.1755</v>
      </c>
      <c r="AF226" s="28">
        <f>+U226*'Silver Conversion'!$B225</f>
        <v>0.42491500416960676</v>
      </c>
      <c r="AG226" s="28">
        <f>+V226*'Silver Conversion'!$B225</f>
        <v>2.0099711585090905</v>
      </c>
    </row>
    <row r="227" spans="1:33" ht="15">
      <c r="A227" s="5">
        <v>1584</v>
      </c>
      <c r="B227" s="38">
        <v>771</v>
      </c>
      <c r="C227" s="38">
        <v>180</v>
      </c>
      <c r="E227" s="38">
        <v>295.35</v>
      </c>
      <c r="F227" s="38">
        <v>129.29</v>
      </c>
      <c r="G227" s="38">
        <v>96.75</v>
      </c>
      <c r="H227" s="38">
        <v>402</v>
      </c>
      <c r="I227" s="38">
        <v>99</v>
      </c>
      <c r="J227" s="38">
        <v>1641</v>
      </c>
      <c r="K227" s="38">
        <v>1296</v>
      </c>
      <c r="M227" s="28">
        <f t="shared" si="28"/>
        <v>1.6430579204555382</v>
      </c>
      <c r="N227" s="28">
        <f t="shared" si="29"/>
        <v>2.260539766662062</v>
      </c>
      <c r="O227" s="28"/>
      <c r="P227" s="28">
        <f t="shared" si="30"/>
        <v>3.709169000464667</v>
      </c>
      <c r="Q227" s="28">
        <f t="shared" si="31"/>
        <v>1.6236954801763221</v>
      </c>
      <c r="R227" s="28">
        <f t="shared" si="32"/>
        <v>1.0483827274204909</v>
      </c>
      <c r="S227" s="28">
        <f t="shared" si="33"/>
        <v>4.647452571706031</v>
      </c>
      <c r="T227" s="28">
        <f t="shared" si="34"/>
        <v>0.99</v>
      </c>
      <c r="U227" s="28">
        <f t="shared" si="35"/>
        <v>3.5088844698184616</v>
      </c>
      <c r="V227" s="28">
        <f t="shared" si="36"/>
        <v>16.706253785010624</v>
      </c>
      <c r="X227" s="28">
        <f>+M227*'Silver Conversion'!$B226</f>
        <v>0.2957504256819969</v>
      </c>
      <c r="Y227" s="28">
        <f>+N227*'Silver Conversion'!$B226</f>
        <v>0.40689715799917114</v>
      </c>
      <c r="Z227" s="28"/>
      <c r="AA227" s="28">
        <f>+P227*'Silver Conversion'!$B226</f>
        <v>0.6676504200836401</v>
      </c>
      <c r="AB227" s="28">
        <f>+Q227*'Silver Conversion'!$B226</f>
        <v>0.292265186431738</v>
      </c>
      <c r="AC227" s="28">
        <f>+R227*'Silver Conversion'!$B226</f>
        <v>0.18870889093568835</v>
      </c>
      <c r="AD227" s="28">
        <f>+S227*'Silver Conversion'!$B226</f>
        <v>0.8365414629070856</v>
      </c>
      <c r="AE227" s="28">
        <f>+T227*'Silver Conversion'!$B226</f>
        <v>0.1782</v>
      </c>
      <c r="AF227" s="28">
        <f>+U227*'Silver Conversion'!$B226</f>
        <v>0.6315992045673231</v>
      </c>
      <c r="AG227" s="28">
        <f>+V227*'Silver Conversion'!$B226</f>
        <v>3.007125681301912</v>
      </c>
    </row>
    <row r="228" spans="1:33" ht="15">
      <c r="A228" s="5">
        <v>1585</v>
      </c>
      <c r="B228" s="38">
        <v>787.5</v>
      </c>
      <c r="C228" s="38">
        <v>445.12</v>
      </c>
      <c r="E228" s="38">
        <v>583.9</v>
      </c>
      <c r="F228" s="38">
        <v>279</v>
      </c>
      <c r="G228" s="38">
        <v>240</v>
      </c>
      <c r="H228" s="38">
        <v>540</v>
      </c>
      <c r="I228" s="38">
        <v>112.5</v>
      </c>
      <c r="J228" s="38">
        <v>1764</v>
      </c>
      <c r="K228" s="38">
        <v>1856.25</v>
      </c>
      <c r="M228" s="28">
        <f t="shared" si="28"/>
        <v>1.6782206385975829</v>
      </c>
      <c r="N228" s="28">
        <f t="shared" si="29"/>
        <v>5.5900636718700945</v>
      </c>
      <c r="O228" s="28"/>
      <c r="P228" s="28">
        <f t="shared" si="30"/>
        <v>7.332939831966544</v>
      </c>
      <c r="Q228" s="28">
        <f t="shared" si="31"/>
        <v>3.503836638326196</v>
      </c>
      <c r="R228" s="28">
        <f t="shared" si="32"/>
        <v>2.600639323833776</v>
      </c>
      <c r="S228" s="28">
        <f t="shared" si="33"/>
        <v>6.24284673811258</v>
      </c>
      <c r="T228" s="28">
        <f t="shared" si="34"/>
        <v>1.125</v>
      </c>
      <c r="U228" s="28">
        <f t="shared" si="35"/>
        <v>3.771890435563538</v>
      </c>
      <c r="V228" s="28">
        <f t="shared" si="36"/>
        <v>23.928228077489177</v>
      </c>
      <c r="X228" s="28">
        <f>+M228*'Silver Conversion'!$B227</f>
        <v>0.3020797149475649</v>
      </c>
      <c r="Y228" s="28">
        <f>+N228*'Silver Conversion'!$B227</f>
        <v>1.006211460936617</v>
      </c>
      <c r="Z228" s="28"/>
      <c r="AA228" s="28">
        <f>+P228*'Silver Conversion'!$B227</f>
        <v>1.319929169753978</v>
      </c>
      <c r="AB228" s="28">
        <f>+Q228*'Silver Conversion'!$B227</f>
        <v>0.6306905948987153</v>
      </c>
      <c r="AC228" s="28">
        <f>+R228*'Silver Conversion'!$B227</f>
        <v>0.46811507829007964</v>
      </c>
      <c r="AD228" s="28">
        <f>+S228*'Silver Conversion'!$B227</f>
        <v>1.1237124128602645</v>
      </c>
      <c r="AE228" s="28">
        <f>+T228*'Silver Conversion'!$B227</f>
        <v>0.20249999999999999</v>
      </c>
      <c r="AF228" s="28">
        <f>+U228*'Silver Conversion'!$B227</f>
        <v>0.6789402784014368</v>
      </c>
      <c r="AG228" s="28">
        <f>+V228*'Silver Conversion'!$B227</f>
        <v>4.3070810539480515</v>
      </c>
    </row>
    <row r="229" spans="1:33" ht="15">
      <c r="A229" s="5">
        <v>1586</v>
      </c>
      <c r="B229" s="38">
        <v>600</v>
      </c>
      <c r="C229" s="38">
        <v>731.62</v>
      </c>
      <c r="E229" s="38">
        <v>827.3</v>
      </c>
      <c r="F229" s="38">
        <v>495</v>
      </c>
      <c r="G229" s="38">
        <v>253.5</v>
      </c>
      <c r="H229" s="38">
        <v>735</v>
      </c>
      <c r="I229" s="38">
        <v>103.5</v>
      </c>
      <c r="J229" s="38">
        <v>1539</v>
      </c>
      <c r="K229" s="38">
        <v>825</v>
      </c>
      <c r="M229" s="28">
        <f t="shared" si="28"/>
        <v>1.278644296074349</v>
      </c>
      <c r="N229" s="28">
        <f t="shared" si="29"/>
        <v>9.188089467140543</v>
      </c>
      <c r="O229" s="28"/>
      <c r="P229" s="28">
        <f t="shared" si="30"/>
        <v>10.38969193866402</v>
      </c>
      <c r="Q229" s="28">
        <f t="shared" si="31"/>
        <v>6.21648435832067</v>
      </c>
      <c r="R229" s="28">
        <f t="shared" si="32"/>
        <v>2.746925285799426</v>
      </c>
      <c r="S229" s="28">
        <f t="shared" si="33"/>
        <v>8.49720806020879</v>
      </c>
      <c r="T229" s="28">
        <f t="shared" si="34"/>
        <v>1.035</v>
      </c>
      <c r="U229" s="28">
        <f t="shared" si="35"/>
        <v>3.2907819616396177</v>
      </c>
      <c r="V229" s="28">
        <f t="shared" si="36"/>
        <v>10.634768034439633</v>
      </c>
      <c r="X229" s="28">
        <f>+M229*'Silver Conversion'!$B228</f>
        <v>0.2301559732933828</v>
      </c>
      <c r="Y229" s="28">
        <f>+N229*'Silver Conversion'!$B228</f>
        <v>1.6538561040852977</v>
      </c>
      <c r="Z229" s="28"/>
      <c r="AA229" s="28">
        <f>+P229*'Silver Conversion'!$B228</f>
        <v>1.8701445489595236</v>
      </c>
      <c r="AB229" s="28">
        <f>+Q229*'Silver Conversion'!$B228</f>
        <v>1.1189671844977207</v>
      </c>
      <c r="AC229" s="28">
        <f>+R229*'Silver Conversion'!$B228</f>
        <v>0.49444655144389665</v>
      </c>
      <c r="AD229" s="28">
        <f>+S229*'Silver Conversion'!$B228</f>
        <v>1.529497450837582</v>
      </c>
      <c r="AE229" s="28">
        <f>+T229*'Silver Conversion'!$B228</f>
        <v>0.18629999999999997</v>
      </c>
      <c r="AF229" s="28">
        <f>+U229*'Silver Conversion'!$B228</f>
        <v>0.5923407530951311</v>
      </c>
      <c r="AG229" s="28">
        <f>+V229*'Silver Conversion'!$B228</f>
        <v>1.9142582461991338</v>
      </c>
    </row>
    <row r="230" spans="1:33" ht="15">
      <c r="A230" s="5">
        <v>1587</v>
      </c>
      <c r="B230" s="38">
        <v>742.5</v>
      </c>
      <c r="C230" s="38">
        <v>266.75</v>
      </c>
      <c r="E230" s="38">
        <v>372.33</v>
      </c>
      <c r="F230" s="38">
        <v>675</v>
      </c>
      <c r="G230" s="38">
        <v>313.5</v>
      </c>
      <c r="H230" s="38">
        <v>210</v>
      </c>
      <c r="I230" s="38">
        <v>105</v>
      </c>
      <c r="J230" s="38">
        <v>1497</v>
      </c>
      <c r="K230" s="38">
        <v>742.5</v>
      </c>
      <c r="M230" s="28">
        <f t="shared" si="28"/>
        <v>1.5823223163920068</v>
      </c>
      <c r="N230" s="28">
        <f t="shared" si="29"/>
        <v>3.3499943486505837</v>
      </c>
      <c r="O230" s="28"/>
      <c r="P230" s="28">
        <f t="shared" si="30"/>
        <v>4.675926507340475</v>
      </c>
      <c r="Q230" s="28">
        <f t="shared" si="31"/>
        <v>8.477024124982732</v>
      </c>
      <c r="R230" s="28">
        <f t="shared" si="32"/>
        <v>3.3970851167578697</v>
      </c>
      <c r="S230" s="28">
        <f t="shared" si="33"/>
        <v>2.4277737314882253</v>
      </c>
      <c r="T230" s="28">
        <f t="shared" si="34"/>
        <v>1.05</v>
      </c>
      <c r="U230" s="28">
        <f t="shared" si="35"/>
        <v>3.2009750465071525</v>
      </c>
      <c r="V230" s="28">
        <f t="shared" si="36"/>
        <v>9.57129123099567</v>
      </c>
      <c r="X230" s="28">
        <f>+M230*'Silver Conversion'!$B229</f>
        <v>0.2848180169505612</v>
      </c>
      <c r="Y230" s="28">
        <f>+N230*'Silver Conversion'!$B229</f>
        <v>0.6029989827571051</v>
      </c>
      <c r="Z230" s="28"/>
      <c r="AA230" s="28">
        <f>+P230*'Silver Conversion'!$B229</f>
        <v>0.8416667713212854</v>
      </c>
      <c r="AB230" s="28">
        <f>+Q230*'Silver Conversion'!$B229</f>
        <v>1.5258643424968916</v>
      </c>
      <c r="AC230" s="28">
        <f>+R230*'Silver Conversion'!$B229</f>
        <v>0.6114753210164166</v>
      </c>
      <c r="AD230" s="28">
        <f>+S230*'Silver Conversion'!$B229</f>
        <v>0.43699927166788055</v>
      </c>
      <c r="AE230" s="28">
        <f>+T230*'Silver Conversion'!$B229</f>
        <v>0.189</v>
      </c>
      <c r="AF230" s="28">
        <f>+U230*'Silver Conversion'!$B229</f>
        <v>0.5761755083712874</v>
      </c>
      <c r="AG230" s="28">
        <f>+V230*'Silver Conversion'!$B229</f>
        <v>1.7228324215792203</v>
      </c>
    </row>
    <row r="231" spans="1:33" ht="15">
      <c r="A231" s="5">
        <v>1588</v>
      </c>
      <c r="B231" s="38">
        <v>699</v>
      </c>
      <c r="C231" s="38">
        <v>130.5</v>
      </c>
      <c r="E231" s="38">
        <v>229.98</v>
      </c>
      <c r="F231" s="38">
        <v>99</v>
      </c>
      <c r="G231" s="38">
        <v>111.37</v>
      </c>
      <c r="H231" s="38">
        <v>151.5</v>
      </c>
      <c r="I231" s="38">
        <v>101.25</v>
      </c>
      <c r="J231" s="38">
        <v>1428</v>
      </c>
      <c r="K231" s="38">
        <v>1014.75</v>
      </c>
      <c r="M231" s="28">
        <f t="shared" si="28"/>
        <v>1.4896206049266165</v>
      </c>
      <c r="N231" s="28">
        <f t="shared" si="29"/>
        <v>1.638891330829995</v>
      </c>
      <c r="O231" s="28"/>
      <c r="P231" s="28">
        <f t="shared" si="30"/>
        <v>2.8882163085385613</v>
      </c>
      <c r="Q231" s="28">
        <f t="shared" si="31"/>
        <v>1.2432968716641342</v>
      </c>
      <c r="R231" s="28">
        <f t="shared" si="32"/>
        <v>1.2068050062306985</v>
      </c>
      <c r="S231" s="28">
        <f t="shared" si="33"/>
        <v>1.7514653348593627</v>
      </c>
      <c r="T231" s="28">
        <f t="shared" si="34"/>
        <v>1.0125</v>
      </c>
      <c r="U231" s="28">
        <f t="shared" si="35"/>
        <v>3.0534351145038165</v>
      </c>
      <c r="V231" s="28">
        <f t="shared" si="36"/>
        <v>13.08076468236075</v>
      </c>
      <c r="X231" s="28">
        <f>+M231*'Silver Conversion'!$B230</f>
        <v>0.26813170888679094</v>
      </c>
      <c r="Y231" s="28">
        <f>+N231*'Silver Conversion'!$B230</f>
        <v>0.2950004395493991</v>
      </c>
      <c r="Z231" s="28"/>
      <c r="AA231" s="28">
        <f>+P231*'Silver Conversion'!$B230</f>
        <v>0.519878935536941</v>
      </c>
      <c r="AB231" s="28">
        <f>+Q231*'Silver Conversion'!$B230</f>
        <v>0.22379343689954415</v>
      </c>
      <c r="AC231" s="28">
        <f>+R231*'Silver Conversion'!$B230</f>
        <v>0.21722490112152573</v>
      </c>
      <c r="AD231" s="28">
        <f>+S231*'Silver Conversion'!$B230</f>
        <v>0.3152637602746853</v>
      </c>
      <c r="AE231" s="28">
        <f>+T231*'Silver Conversion'!$B230</f>
        <v>0.18225</v>
      </c>
      <c r="AF231" s="28">
        <f>+U231*'Silver Conversion'!$B230</f>
        <v>0.5496183206106869</v>
      </c>
      <c r="AG231" s="28">
        <f>+V231*'Silver Conversion'!$B230</f>
        <v>2.3545376428249347</v>
      </c>
    </row>
    <row r="232" spans="1:33" ht="15">
      <c r="A232" s="5">
        <v>1589</v>
      </c>
      <c r="B232" s="38">
        <v>697.5</v>
      </c>
      <c r="C232" s="38">
        <v>183</v>
      </c>
      <c r="E232" s="38">
        <v>313.13</v>
      </c>
      <c r="F232" s="38">
        <v>130.5</v>
      </c>
      <c r="G232" s="38">
        <v>100.5</v>
      </c>
      <c r="H232" s="38">
        <v>216</v>
      </c>
      <c r="I232" s="38">
        <v>85.5</v>
      </c>
      <c r="J232" s="38">
        <v>1176</v>
      </c>
      <c r="K232" s="38">
        <v>680.62</v>
      </c>
      <c r="M232" s="28">
        <f t="shared" si="28"/>
        <v>1.4864239941864306</v>
      </c>
      <c r="N232" s="28">
        <f t="shared" si="29"/>
        <v>2.298215429439763</v>
      </c>
      <c r="O232" s="28"/>
      <c r="P232" s="28">
        <f t="shared" si="30"/>
        <v>3.9324600951938415</v>
      </c>
      <c r="Q232" s="28">
        <f t="shared" si="31"/>
        <v>1.638891330829995</v>
      </c>
      <c r="R232" s="28">
        <f t="shared" si="32"/>
        <v>1.0890177168553936</v>
      </c>
      <c r="S232" s="28">
        <f t="shared" si="33"/>
        <v>2.497138695245032</v>
      </c>
      <c r="T232" s="28">
        <f t="shared" si="34"/>
        <v>0.855</v>
      </c>
      <c r="U232" s="28">
        <f t="shared" si="35"/>
        <v>2.5145936237090254</v>
      </c>
      <c r="V232" s="28">
        <f t="shared" si="36"/>
        <v>8.773619175273096</v>
      </c>
      <c r="X232" s="28">
        <f>+M232*'Silver Conversion'!$B231</f>
        <v>0.26755631895355747</v>
      </c>
      <c r="Y232" s="28">
        <f>+N232*'Silver Conversion'!$B231</f>
        <v>0.41367877729915736</v>
      </c>
      <c r="Z232" s="28"/>
      <c r="AA232" s="28">
        <f>+P232*'Silver Conversion'!$B231</f>
        <v>0.7078428171348915</v>
      </c>
      <c r="AB232" s="28">
        <f>+Q232*'Silver Conversion'!$B231</f>
        <v>0.2950004395493991</v>
      </c>
      <c r="AC232" s="28">
        <f>+R232*'Silver Conversion'!$B231</f>
        <v>0.19602318903397084</v>
      </c>
      <c r="AD232" s="28">
        <f>+S232*'Silver Conversion'!$B231</f>
        <v>0.44948496514410574</v>
      </c>
      <c r="AE232" s="28">
        <f>+T232*'Silver Conversion'!$B231</f>
        <v>0.15389999999999998</v>
      </c>
      <c r="AF232" s="28">
        <f>+U232*'Silver Conversion'!$B231</f>
        <v>0.45262685226762456</v>
      </c>
      <c r="AG232" s="28">
        <f>+V232*'Silver Conversion'!$B231</f>
        <v>1.5792514515491571</v>
      </c>
    </row>
    <row r="233" spans="1:33" ht="15">
      <c r="A233" s="5">
        <v>1590</v>
      </c>
      <c r="B233" s="38">
        <v>675</v>
      </c>
      <c r="C233" s="38">
        <v>185</v>
      </c>
      <c r="E233" s="38">
        <v>295.58</v>
      </c>
      <c r="F233" s="38">
        <v>199.5</v>
      </c>
      <c r="G233" s="38">
        <v>140.25</v>
      </c>
      <c r="H233" s="38">
        <v>333</v>
      </c>
      <c r="I233" s="38">
        <v>90</v>
      </c>
      <c r="J233" s="38">
        <v>1173</v>
      </c>
      <c r="K233" s="38">
        <v>594</v>
      </c>
      <c r="M233" s="28">
        <f t="shared" si="28"/>
        <v>1.4384748330836425</v>
      </c>
      <c r="N233" s="28">
        <f t="shared" si="29"/>
        <v>2.3233325379582306</v>
      </c>
      <c r="O233" s="28"/>
      <c r="P233" s="28">
        <f t="shared" si="30"/>
        <v>3.71205746794429</v>
      </c>
      <c r="Q233" s="28">
        <f t="shared" si="31"/>
        <v>2.5054315747171185</v>
      </c>
      <c r="R233" s="28">
        <f t="shared" si="32"/>
        <v>1.5197486048653628</v>
      </c>
      <c r="S233" s="28">
        <f t="shared" si="33"/>
        <v>3.8497554885027574</v>
      </c>
      <c r="T233" s="28">
        <f t="shared" si="34"/>
        <v>0.9</v>
      </c>
      <c r="U233" s="28">
        <f t="shared" si="35"/>
        <v>2.5081788440567068</v>
      </c>
      <c r="V233" s="28">
        <f t="shared" si="36"/>
        <v>7.657032984796536</v>
      </c>
      <c r="X233" s="28">
        <f>+M233*'Silver Conversion'!$B232</f>
        <v>0.25892546995505566</v>
      </c>
      <c r="Y233" s="28">
        <f>+N233*'Silver Conversion'!$B232</f>
        <v>0.4181998568324815</v>
      </c>
      <c r="Z233" s="28"/>
      <c r="AA233" s="28">
        <f>+P233*'Silver Conversion'!$B232</f>
        <v>0.6681703442299722</v>
      </c>
      <c r="AB233" s="28">
        <f>+Q233*'Silver Conversion'!$B232</f>
        <v>0.4509776834490813</v>
      </c>
      <c r="AC233" s="28">
        <f>+R233*'Silver Conversion'!$B232</f>
        <v>0.2735547488757653</v>
      </c>
      <c r="AD233" s="28">
        <f>+S233*'Silver Conversion'!$B232</f>
        <v>0.6929559879304963</v>
      </c>
      <c r="AE233" s="28">
        <f>+T233*'Silver Conversion'!$B232</f>
        <v>0.162</v>
      </c>
      <c r="AF233" s="28">
        <f>+U233*'Silver Conversion'!$B232</f>
        <v>0.4514721919302072</v>
      </c>
      <c r="AG233" s="28">
        <f>+V233*'Silver Conversion'!$B232</f>
        <v>1.3782659372633763</v>
      </c>
    </row>
    <row r="234" spans="1:33" ht="15">
      <c r="A234" s="5">
        <v>1591</v>
      </c>
      <c r="B234" s="38">
        <v>682.5</v>
      </c>
      <c r="C234" s="38">
        <v>146.5</v>
      </c>
      <c r="E234" s="38">
        <v>235.84</v>
      </c>
      <c r="F234" s="38">
        <v>114.75</v>
      </c>
      <c r="G234" s="38">
        <v>90</v>
      </c>
      <c r="H234" s="38">
        <v>159</v>
      </c>
      <c r="I234" s="38">
        <v>99.5</v>
      </c>
      <c r="J234" s="38">
        <v>1410</v>
      </c>
      <c r="K234" s="38">
        <v>767.25</v>
      </c>
      <c r="M234" s="28">
        <f t="shared" si="28"/>
        <v>1.4544578867845719</v>
      </c>
      <c r="N234" s="28">
        <f t="shared" si="29"/>
        <v>1.8398281989777339</v>
      </c>
      <c r="O234" s="28"/>
      <c r="P234" s="28">
        <f t="shared" si="30"/>
        <v>2.9618094364976706</v>
      </c>
      <c r="Q234" s="28">
        <f t="shared" si="31"/>
        <v>1.4410941012470646</v>
      </c>
      <c r="R234" s="28">
        <f t="shared" si="32"/>
        <v>0.975239746437666</v>
      </c>
      <c r="S234" s="28">
        <f t="shared" si="33"/>
        <v>1.8381715395553706</v>
      </c>
      <c r="T234" s="28">
        <f t="shared" si="34"/>
        <v>0.995</v>
      </c>
      <c r="U234" s="28">
        <f t="shared" si="35"/>
        <v>3.014946436589903</v>
      </c>
      <c r="V234" s="28">
        <f t="shared" si="36"/>
        <v>9.89033427202886</v>
      </c>
      <c r="X234" s="28">
        <f>+M234*'Silver Conversion'!$B233</f>
        <v>0.2618024196212229</v>
      </c>
      <c r="Y234" s="28">
        <f>+N234*'Silver Conversion'!$B233</f>
        <v>0.3311690758159921</v>
      </c>
      <c r="Z234" s="28"/>
      <c r="AA234" s="28">
        <f>+P234*'Silver Conversion'!$B233</f>
        <v>0.5331256985695807</v>
      </c>
      <c r="AB234" s="28">
        <f>+Q234*'Silver Conversion'!$B233</f>
        <v>0.25939693822447163</v>
      </c>
      <c r="AC234" s="28">
        <f>+R234*'Silver Conversion'!$B233</f>
        <v>0.17554315435877987</v>
      </c>
      <c r="AD234" s="28">
        <f>+S234*'Silver Conversion'!$B233</f>
        <v>0.3308708771199667</v>
      </c>
      <c r="AE234" s="28">
        <f>+T234*'Silver Conversion'!$B233</f>
        <v>0.17909999999999998</v>
      </c>
      <c r="AF234" s="28">
        <f>+U234*'Silver Conversion'!$B233</f>
        <v>0.5426903585861825</v>
      </c>
      <c r="AG234" s="28">
        <f>+V234*'Silver Conversion'!$B233</f>
        <v>1.7802601689651947</v>
      </c>
    </row>
    <row r="235" spans="1:33" ht="15">
      <c r="A235" s="5">
        <v>1592</v>
      </c>
      <c r="B235" s="38">
        <v>675</v>
      </c>
      <c r="C235" s="38">
        <v>140</v>
      </c>
      <c r="E235" s="38">
        <v>282.56</v>
      </c>
      <c r="F235" s="38">
        <v>124.5</v>
      </c>
      <c r="G235" s="38">
        <v>78</v>
      </c>
      <c r="H235" s="38">
        <v>184.5</v>
      </c>
      <c r="I235" s="38">
        <v>106.5</v>
      </c>
      <c r="J235" s="38">
        <v>976.5</v>
      </c>
      <c r="K235" s="38">
        <v>742.5</v>
      </c>
      <c r="M235" s="28">
        <f t="shared" si="28"/>
        <v>1.4384748330836425</v>
      </c>
      <c r="N235" s="28">
        <f t="shared" si="29"/>
        <v>1.758197596292715</v>
      </c>
      <c r="O235" s="28"/>
      <c r="P235" s="28">
        <f t="shared" si="30"/>
        <v>3.548545091489068</v>
      </c>
      <c r="Q235" s="28">
        <f t="shared" si="31"/>
        <v>1.563540005274593</v>
      </c>
      <c r="R235" s="28">
        <f t="shared" si="32"/>
        <v>0.8452077802459772</v>
      </c>
      <c r="S235" s="28">
        <f t="shared" si="33"/>
        <v>2.132972635521798</v>
      </c>
      <c r="T235" s="28">
        <f t="shared" si="34"/>
        <v>1.065</v>
      </c>
      <c r="U235" s="28">
        <f t="shared" si="35"/>
        <v>2.0880107768298157</v>
      </c>
      <c r="V235" s="28">
        <f t="shared" si="36"/>
        <v>9.57129123099567</v>
      </c>
      <c r="X235" s="28">
        <f>+M235*'Silver Conversion'!$B234</f>
        <v>0.25892546995505566</v>
      </c>
      <c r="Y235" s="28">
        <f>+N235*'Silver Conversion'!$B234</f>
        <v>0.31647556733268867</v>
      </c>
      <c r="Z235" s="28"/>
      <c r="AA235" s="28">
        <f>+P235*'Silver Conversion'!$B234</f>
        <v>0.6387381164680322</v>
      </c>
      <c r="AB235" s="28">
        <f>+Q235*'Silver Conversion'!$B234</f>
        <v>0.2814372009494267</v>
      </c>
      <c r="AC235" s="28">
        <f>+R235*'Silver Conversion'!$B234</f>
        <v>0.1521374004442759</v>
      </c>
      <c r="AD235" s="28">
        <f>+S235*'Silver Conversion'!$B234</f>
        <v>0.3839350743939236</v>
      </c>
      <c r="AE235" s="28">
        <f>+T235*'Silver Conversion'!$B234</f>
        <v>0.19169999999999998</v>
      </c>
      <c r="AF235" s="28">
        <f>+U235*'Silver Conversion'!$B234</f>
        <v>0.3758419398293668</v>
      </c>
      <c r="AG235" s="28">
        <f>+V235*'Silver Conversion'!$B234</f>
        <v>1.7228324215792203</v>
      </c>
    </row>
    <row r="236" spans="1:33" ht="15">
      <c r="A236" s="5">
        <v>1593</v>
      </c>
      <c r="B236" s="38">
        <v>750</v>
      </c>
      <c r="C236" s="38">
        <v>207.25</v>
      </c>
      <c r="E236" s="38">
        <v>282.61</v>
      </c>
      <c r="F236" s="38">
        <v>154.5</v>
      </c>
      <c r="G236" s="38">
        <v>126</v>
      </c>
      <c r="H236" s="38">
        <v>192</v>
      </c>
      <c r="I236" s="38">
        <v>97.5</v>
      </c>
      <c r="J236" s="38">
        <v>1251</v>
      </c>
      <c r="K236" s="38">
        <v>742.5</v>
      </c>
      <c r="M236" s="28">
        <f t="shared" si="28"/>
        <v>1.5983053700929362</v>
      </c>
      <c r="N236" s="28">
        <f t="shared" si="29"/>
        <v>2.60276037022618</v>
      </c>
      <c r="O236" s="28"/>
      <c r="P236" s="28">
        <f t="shared" si="30"/>
        <v>3.54917301920203</v>
      </c>
      <c r="Q236" s="28">
        <f t="shared" si="31"/>
        <v>1.9402966330516032</v>
      </c>
      <c r="R236" s="28">
        <f t="shared" si="32"/>
        <v>1.3653356450127323</v>
      </c>
      <c r="S236" s="28">
        <f t="shared" si="33"/>
        <v>2.219678840217806</v>
      </c>
      <c r="T236" s="28">
        <f t="shared" si="34"/>
        <v>0.975</v>
      </c>
      <c r="U236" s="28">
        <f t="shared" si="35"/>
        <v>2.674963115016999</v>
      </c>
      <c r="V236" s="28">
        <f t="shared" si="36"/>
        <v>9.57129123099567</v>
      </c>
      <c r="X236" s="28">
        <f>+M236*'Silver Conversion'!$B235</f>
        <v>0.2876949666167285</v>
      </c>
      <c r="Y236" s="28">
        <f>+N236*'Silver Conversion'!$B235</f>
        <v>0.4684968666407124</v>
      </c>
      <c r="Z236" s="28"/>
      <c r="AA236" s="28">
        <f>+P236*'Silver Conversion'!$B235</f>
        <v>0.6388511434563654</v>
      </c>
      <c r="AB236" s="28">
        <f>+Q236*'Silver Conversion'!$B235</f>
        <v>0.34925339394928856</v>
      </c>
      <c r="AC236" s="28">
        <f>+R236*'Silver Conversion'!$B235</f>
        <v>0.2457604161022918</v>
      </c>
      <c r="AD236" s="28">
        <f>+S236*'Silver Conversion'!$B235</f>
        <v>0.3995421912392051</v>
      </c>
      <c r="AE236" s="28">
        <f>+T236*'Silver Conversion'!$B235</f>
        <v>0.1755</v>
      </c>
      <c r="AF236" s="28">
        <f>+U236*'Silver Conversion'!$B235</f>
        <v>0.4814933607030598</v>
      </c>
      <c r="AG236" s="28">
        <f>+V236*'Silver Conversion'!$B235</f>
        <v>1.7228324215792203</v>
      </c>
    </row>
    <row r="237" spans="1:33" ht="15">
      <c r="A237" s="5">
        <v>1594</v>
      </c>
      <c r="B237" s="38">
        <v>747</v>
      </c>
      <c r="C237" s="38">
        <v>342</v>
      </c>
      <c r="E237" s="38">
        <v>384.16</v>
      </c>
      <c r="F237" s="38">
        <v>209.5</v>
      </c>
      <c r="G237" s="38">
        <v>126</v>
      </c>
      <c r="H237" s="38">
        <v>300</v>
      </c>
      <c r="I237" s="38">
        <v>110.5</v>
      </c>
      <c r="J237" s="38">
        <v>1545</v>
      </c>
      <c r="K237" s="38">
        <v>767.25</v>
      </c>
      <c r="M237" s="28">
        <f t="shared" si="28"/>
        <v>1.5919121486125642</v>
      </c>
      <c r="N237" s="28">
        <f t="shared" si="29"/>
        <v>4.295025556657918</v>
      </c>
      <c r="O237" s="28"/>
      <c r="P237" s="28">
        <f t="shared" si="30"/>
        <v>4.82449420422721</v>
      </c>
      <c r="Q237" s="28">
        <f t="shared" si="31"/>
        <v>2.6310171173094554</v>
      </c>
      <c r="R237" s="28">
        <f t="shared" si="32"/>
        <v>1.3653356450127323</v>
      </c>
      <c r="S237" s="28">
        <f t="shared" si="33"/>
        <v>3.468248187840322</v>
      </c>
      <c r="T237" s="28">
        <f t="shared" si="34"/>
        <v>1.105</v>
      </c>
      <c r="U237" s="28">
        <f t="shared" si="35"/>
        <v>3.3036115209442554</v>
      </c>
      <c r="V237" s="28">
        <f t="shared" si="36"/>
        <v>9.89033427202886</v>
      </c>
      <c r="X237" s="28">
        <f>+M237*'Silver Conversion'!$B236</f>
        <v>0.28654418675026155</v>
      </c>
      <c r="Y237" s="28">
        <f>+N237*'Silver Conversion'!$B236</f>
        <v>0.7731046001984252</v>
      </c>
      <c r="Z237" s="28"/>
      <c r="AA237" s="28">
        <f>+P237*'Silver Conversion'!$B236</f>
        <v>0.8684089567608978</v>
      </c>
      <c r="AB237" s="28">
        <f>+Q237*'Silver Conversion'!$B236</f>
        <v>0.47358308111570196</v>
      </c>
      <c r="AC237" s="28">
        <f>+R237*'Silver Conversion'!$B236</f>
        <v>0.2457604161022918</v>
      </c>
      <c r="AD237" s="28">
        <f>+S237*'Silver Conversion'!$B236</f>
        <v>0.624284673811258</v>
      </c>
      <c r="AE237" s="28">
        <f>+T237*'Silver Conversion'!$B236</f>
        <v>0.1989</v>
      </c>
      <c r="AF237" s="28">
        <f>+U237*'Silver Conversion'!$B236</f>
        <v>0.5946500737699659</v>
      </c>
      <c r="AG237" s="28">
        <f>+V237*'Silver Conversion'!$B236</f>
        <v>1.7802601689651947</v>
      </c>
    </row>
    <row r="238" spans="1:33" ht="15">
      <c r="A238" s="5">
        <v>1595</v>
      </c>
      <c r="B238" s="38">
        <v>747</v>
      </c>
      <c r="C238" s="38">
        <v>380.62</v>
      </c>
      <c r="E238" s="38">
        <v>429.61</v>
      </c>
      <c r="F238" s="38">
        <v>274.33</v>
      </c>
      <c r="G238" s="38">
        <v>145.33</v>
      </c>
      <c r="H238" s="38">
        <v>345</v>
      </c>
      <c r="I238" s="38">
        <v>115.5</v>
      </c>
      <c r="J238" s="38">
        <v>1441.5</v>
      </c>
      <c r="K238" s="38">
        <v>864</v>
      </c>
      <c r="M238" s="28">
        <f t="shared" si="28"/>
        <v>1.5919121486125642</v>
      </c>
      <c r="N238" s="28">
        <f t="shared" si="29"/>
        <v>4.780036922149523</v>
      </c>
      <c r="O238" s="28"/>
      <c r="P238" s="28">
        <f t="shared" si="30"/>
        <v>5.395280495309381</v>
      </c>
      <c r="Q238" s="28">
        <f t="shared" si="31"/>
        <v>3.4451881899355747</v>
      </c>
      <c r="R238" s="28">
        <f t="shared" si="32"/>
        <v>1.574795470553178</v>
      </c>
      <c r="S238" s="28">
        <f t="shared" si="33"/>
        <v>3.9884854160163705</v>
      </c>
      <c r="T238" s="28">
        <f t="shared" si="34"/>
        <v>1.155</v>
      </c>
      <c r="U238" s="28">
        <f t="shared" si="35"/>
        <v>3.082301622939252</v>
      </c>
      <c r="V238" s="28">
        <f t="shared" si="36"/>
        <v>11.137502523340416</v>
      </c>
      <c r="X238" s="28">
        <f>+M238*'Silver Conversion'!$B237</f>
        <v>0.28654418675026155</v>
      </c>
      <c r="Y238" s="28">
        <f>+N238*'Silver Conversion'!$B237</f>
        <v>0.8604066459869141</v>
      </c>
      <c r="Z238" s="28"/>
      <c r="AA238" s="28">
        <f>+P238*'Silver Conversion'!$B237</f>
        <v>0.9711504891556885</v>
      </c>
      <c r="AB238" s="28">
        <f>+Q238*'Silver Conversion'!$B237</f>
        <v>0.6201338741884034</v>
      </c>
      <c r="AC238" s="28">
        <f>+R238*'Silver Conversion'!$B237</f>
        <v>0.283463184699572</v>
      </c>
      <c r="AD238" s="28">
        <f>+S238*'Silver Conversion'!$B237</f>
        <v>0.7179273748829467</v>
      </c>
      <c r="AE238" s="28">
        <f>+T238*'Silver Conversion'!$B237</f>
        <v>0.2079</v>
      </c>
      <c r="AF238" s="28">
        <f>+U238*'Silver Conversion'!$B237</f>
        <v>0.5548142921290653</v>
      </c>
      <c r="AG238" s="28">
        <f>+V238*'Silver Conversion'!$B237</f>
        <v>2.004750454201275</v>
      </c>
    </row>
    <row r="239" spans="1:33" ht="15">
      <c r="A239" s="5">
        <v>1596</v>
      </c>
      <c r="B239" s="38">
        <v>675</v>
      </c>
      <c r="C239" s="38">
        <v>357.5</v>
      </c>
      <c r="E239" s="38">
        <v>433.1</v>
      </c>
      <c r="F239" s="38">
        <v>224.5</v>
      </c>
      <c r="G239" s="38">
        <v>112</v>
      </c>
      <c r="H239" s="38">
        <v>237</v>
      </c>
      <c r="I239" s="38">
        <v>124.5</v>
      </c>
      <c r="J239" s="38">
        <v>1764</v>
      </c>
      <c r="M239" s="28">
        <f t="shared" si="28"/>
        <v>1.4384748330836425</v>
      </c>
      <c r="N239" s="28">
        <f t="shared" si="29"/>
        <v>4.48968314767604</v>
      </c>
      <c r="O239" s="28"/>
      <c r="P239" s="28">
        <f t="shared" si="30"/>
        <v>5.439109849674106</v>
      </c>
      <c r="Q239" s="28">
        <f t="shared" si="31"/>
        <v>2.8193954311979605</v>
      </c>
      <c r="R239" s="28">
        <f t="shared" si="32"/>
        <v>1.2136316844557622</v>
      </c>
      <c r="S239" s="28">
        <f t="shared" si="33"/>
        <v>2.7399160683938546</v>
      </c>
      <c r="T239" s="28">
        <f t="shared" si="34"/>
        <v>1.245</v>
      </c>
      <c r="U239" s="28">
        <f t="shared" si="35"/>
        <v>3.771890435563538</v>
      </c>
      <c r="V239" s="28">
        <f t="shared" si="36"/>
        <v>0</v>
      </c>
      <c r="X239" s="28">
        <f>+M239*'Silver Conversion'!$B238</f>
        <v>0.25892546995505566</v>
      </c>
      <c r="Y239" s="28">
        <f>+N239*'Silver Conversion'!$B238</f>
        <v>0.8081429665816872</v>
      </c>
      <c r="Z239" s="28"/>
      <c r="AA239" s="28">
        <f>+P239*'Silver Conversion'!$B238</f>
        <v>0.9790397729413391</v>
      </c>
      <c r="AB239" s="28">
        <f>+Q239*'Silver Conversion'!$B238</f>
        <v>0.5074911776156329</v>
      </c>
      <c r="AC239" s="28">
        <f>+R239*'Silver Conversion'!$B238</f>
        <v>0.2184537032020372</v>
      </c>
      <c r="AD239" s="28">
        <f>+S239*'Silver Conversion'!$B238</f>
        <v>0.4931848923108938</v>
      </c>
      <c r="AE239" s="28">
        <f>+T239*'Silver Conversion'!$B238</f>
        <v>0.22410000000000002</v>
      </c>
      <c r="AF239" s="28">
        <f>+U239*'Silver Conversion'!$B238</f>
        <v>0.6789402784014368</v>
      </c>
      <c r="AG239" s="28">
        <f>+V239*'Silver Conversion'!$B238</f>
        <v>0</v>
      </c>
    </row>
    <row r="240" spans="1:33" ht="15">
      <c r="A240" s="5">
        <v>1597</v>
      </c>
      <c r="B240" s="38">
        <v>868.5</v>
      </c>
      <c r="C240" s="38">
        <v>296.25</v>
      </c>
      <c r="E240" s="38">
        <v>420.19</v>
      </c>
      <c r="F240" s="38">
        <v>222</v>
      </c>
      <c r="G240" s="38">
        <v>112</v>
      </c>
      <c r="H240" s="38">
        <v>240</v>
      </c>
      <c r="I240" s="38">
        <v>133.5</v>
      </c>
      <c r="J240" s="38">
        <v>1512</v>
      </c>
      <c r="K240" s="38">
        <v>940.5</v>
      </c>
      <c r="M240" s="28">
        <f t="shared" si="28"/>
        <v>1.85083761856762</v>
      </c>
      <c r="N240" s="28">
        <f t="shared" si="29"/>
        <v>3.720471699297977</v>
      </c>
      <c r="O240" s="28"/>
      <c r="P240" s="28">
        <f t="shared" si="30"/>
        <v>5.276978914187399</v>
      </c>
      <c r="Q240" s="28">
        <f t="shared" si="31"/>
        <v>2.7879990455498764</v>
      </c>
      <c r="R240" s="28">
        <f t="shared" si="32"/>
        <v>1.2136316844557622</v>
      </c>
      <c r="S240" s="28">
        <f t="shared" si="33"/>
        <v>2.7745985502722577</v>
      </c>
      <c r="T240" s="28">
        <f t="shared" si="34"/>
        <v>1.335</v>
      </c>
      <c r="U240" s="28">
        <f t="shared" si="35"/>
        <v>3.233048944768747</v>
      </c>
      <c r="V240" s="28">
        <f t="shared" si="36"/>
        <v>12.123635559261182</v>
      </c>
      <c r="X240" s="28">
        <f>+M240*'Silver Conversion'!$B239</f>
        <v>0.3331507713421716</v>
      </c>
      <c r="Y240" s="28">
        <f>+N240*'Silver Conversion'!$B239</f>
        <v>0.6696849058736358</v>
      </c>
      <c r="Z240" s="28"/>
      <c r="AA240" s="28">
        <f>+P240*'Silver Conversion'!$B239</f>
        <v>0.9498562045537319</v>
      </c>
      <c r="AB240" s="28">
        <f>+Q240*'Silver Conversion'!$B239</f>
        <v>0.5018398281989778</v>
      </c>
      <c r="AC240" s="28">
        <f>+R240*'Silver Conversion'!$B239</f>
        <v>0.2184537032020372</v>
      </c>
      <c r="AD240" s="28">
        <f>+S240*'Silver Conversion'!$B239</f>
        <v>0.49942773904900634</v>
      </c>
      <c r="AE240" s="28">
        <f>+T240*'Silver Conversion'!$B239</f>
        <v>0.24029999999999999</v>
      </c>
      <c r="AF240" s="28">
        <f>+U240*'Silver Conversion'!$B239</f>
        <v>0.5819488100583744</v>
      </c>
      <c r="AG240" s="28">
        <f>+V240*'Silver Conversion'!$B239</f>
        <v>2.1822544006670124</v>
      </c>
    </row>
    <row r="241" spans="1:33" ht="15">
      <c r="A241" s="5">
        <v>1598</v>
      </c>
      <c r="B241" s="38">
        <v>736.5</v>
      </c>
      <c r="C241" s="38">
        <v>223.5</v>
      </c>
      <c r="E241" s="38">
        <v>361.99</v>
      </c>
      <c r="F241" s="38">
        <v>198</v>
      </c>
      <c r="G241" s="38">
        <v>10762</v>
      </c>
      <c r="H241" s="38">
        <v>300</v>
      </c>
      <c r="I241" s="38">
        <v>111.75</v>
      </c>
      <c r="J241" s="38">
        <v>1476</v>
      </c>
      <c r="K241" s="38">
        <v>804.37</v>
      </c>
      <c r="M241" s="28">
        <f t="shared" si="28"/>
        <v>1.5695358734312632</v>
      </c>
      <c r="N241" s="28">
        <f t="shared" si="29"/>
        <v>2.806836876938727</v>
      </c>
      <c r="O241" s="28"/>
      <c r="P241" s="28">
        <f t="shared" si="30"/>
        <v>4.546071056299999</v>
      </c>
      <c r="Q241" s="28">
        <f t="shared" si="31"/>
        <v>2.4865937433282683</v>
      </c>
      <c r="R241" s="28">
        <f t="shared" si="32"/>
        <v>116.61700167957957</v>
      </c>
      <c r="S241" s="28">
        <f t="shared" si="33"/>
        <v>3.468248187840322</v>
      </c>
      <c r="T241" s="28">
        <f t="shared" si="34"/>
        <v>1.1175</v>
      </c>
      <c r="U241" s="28">
        <f t="shared" si="35"/>
        <v>3.15607158894092</v>
      </c>
      <c r="V241" s="28">
        <f t="shared" si="36"/>
        <v>10.36883438043904</v>
      </c>
      <c r="X241" s="28">
        <f>+M241*'Silver Conversion'!$B240</f>
        <v>0.28251645721762736</v>
      </c>
      <c r="Y241" s="28">
        <f>+N241*'Silver Conversion'!$B240</f>
        <v>0.5052306378489708</v>
      </c>
      <c r="Z241" s="28"/>
      <c r="AA241" s="28">
        <f>+P241*'Silver Conversion'!$B240</f>
        <v>0.8182927901339998</v>
      </c>
      <c r="AB241" s="28">
        <f>+Q241*'Silver Conversion'!$B240</f>
        <v>0.4475868737990883</v>
      </c>
      <c r="AC241" s="28">
        <f>+R241*'Silver Conversion'!$B240</f>
        <v>20.99106030232432</v>
      </c>
      <c r="AD241" s="28">
        <f>+S241*'Silver Conversion'!$B240</f>
        <v>0.624284673811258</v>
      </c>
      <c r="AE241" s="28">
        <f>+T241*'Silver Conversion'!$B240</f>
        <v>0.20114999999999997</v>
      </c>
      <c r="AF241" s="28">
        <f>+U241*'Silver Conversion'!$B240</f>
        <v>0.5680928860093656</v>
      </c>
      <c r="AG241" s="28">
        <f>+V241*'Silver Conversion'!$B240</f>
        <v>1.866390188479027</v>
      </c>
    </row>
    <row r="242" spans="1:33" ht="15">
      <c r="A242" s="5">
        <v>1599</v>
      </c>
      <c r="B242" s="38">
        <v>750</v>
      </c>
      <c r="C242" s="38">
        <v>201</v>
      </c>
      <c r="E242" s="38">
        <v>310.47</v>
      </c>
      <c r="F242" s="38">
        <v>166.33</v>
      </c>
      <c r="G242" s="38">
        <v>107.62</v>
      </c>
      <c r="H242" s="38">
        <v>240</v>
      </c>
      <c r="I242" s="38">
        <v>98.25</v>
      </c>
      <c r="J242" s="38">
        <v>1425</v>
      </c>
      <c r="K242" s="38">
        <v>594</v>
      </c>
      <c r="M242" s="28">
        <f t="shared" si="28"/>
        <v>1.5983053700929362</v>
      </c>
      <c r="N242" s="28">
        <f t="shared" si="29"/>
        <v>2.524269406105969</v>
      </c>
      <c r="O242" s="28"/>
      <c r="P242" s="28">
        <f t="shared" si="30"/>
        <v>3.8990543408642804</v>
      </c>
      <c r="Q242" s="28">
        <f t="shared" si="31"/>
        <v>2.0888643299383376</v>
      </c>
      <c r="R242" s="28">
        <f t="shared" si="32"/>
        <v>1.1661700167957958</v>
      </c>
      <c r="S242" s="28">
        <f t="shared" si="33"/>
        <v>2.7745985502722577</v>
      </c>
      <c r="T242" s="28">
        <f t="shared" si="34"/>
        <v>0.9825</v>
      </c>
      <c r="U242" s="28">
        <f t="shared" si="35"/>
        <v>3.047020334851498</v>
      </c>
      <c r="V242" s="28">
        <f t="shared" si="36"/>
        <v>7.657032984796536</v>
      </c>
      <c r="X242" s="28">
        <f>+M242*'Silver Conversion'!$B241</f>
        <v>0.2876949666167285</v>
      </c>
      <c r="Y242" s="28">
        <f>+N242*'Silver Conversion'!$B241</f>
        <v>0.45436849309907446</v>
      </c>
      <c r="Z242" s="28"/>
      <c r="AA242" s="28">
        <f>+P242*'Silver Conversion'!$B241</f>
        <v>0.7018297813555704</v>
      </c>
      <c r="AB242" s="28">
        <f>+Q242*'Silver Conversion'!$B241</f>
        <v>0.37599557938890077</v>
      </c>
      <c r="AC242" s="28">
        <f>+R242*'Silver Conversion'!$B241</f>
        <v>0.20991060302324324</v>
      </c>
      <c r="AD242" s="28">
        <f>+S242*'Silver Conversion'!$B241</f>
        <v>0.49942773904900634</v>
      </c>
      <c r="AE242" s="28">
        <f>+T242*'Silver Conversion'!$B241</f>
        <v>0.17685</v>
      </c>
      <c r="AF242" s="28">
        <f>+U242*'Silver Conversion'!$B241</f>
        <v>0.5484636602732696</v>
      </c>
      <c r="AG242" s="28">
        <f>+V242*'Silver Conversion'!$B241</f>
        <v>1.3782659372633763</v>
      </c>
    </row>
    <row r="243" spans="1:33" ht="15">
      <c r="A243" s="5">
        <v>1600</v>
      </c>
      <c r="B243" s="38">
        <v>720</v>
      </c>
      <c r="C243" s="38">
        <v>318.87</v>
      </c>
      <c r="E243" s="38">
        <v>337.11</v>
      </c>
      <c r="F243" s="38">
        <v>199.5</v>
      </c>
      <c r="G243" s="38">
        <v>134.62</v>
      </c>
      <c r="H243" s="38">
        <v>450</v>
      </c>
      <c r="I243" s="38">
        <v>105.5</v>
      </c>
      <c r="J243" s="38">
        <v>1404</v>
      </c>
      <c r="K243" s="38">
        <v>804.37</v>
      </c>
      <c r="M243" s="28">
        <f t="shared" si="28"/>
        <v>1.5343731552892186</v>
      </c>
      <c r="N243" s="28">
        <f t="shared" si="29"/>
        <v>4.004546196641843</v>
      </c>
      <c r="O243" s="28"/>
      <c r="P243" s="28">
        <f t="shared" si="30"/>
        <v>4.233614226330265</v>
      </c>
      <c r="Q243" s="28">
        <f t="shared" si="31"/>
        <v>2.5054315747171185</v>
      </c>
      <c r="R243" s="28">
        <f t="shared" si="32"/>
        <v>1.4587419407270956</v>
      </c>
      <c r="S243" s="28">
        <f t="shared" si="33"/>
        <v>5.202372281760483</v>
      </c>
      <c r="T243" s="28">
        <f t="shared" si="34"/>
        <v>1.055</v>
      </c>
      <c r="U243" s="28">
        <f t="shared" si="35"/>
        <v>3.0021168772852653</v>
      </c>
      <c r="V243" s="28">
        <f t="shared" si="36"/>
        <v>10.36883438043904</v>
      </c>
      <c r="X243" s="28">
        <f>+M243*'Silver Conversion'!$B242</f>
        <v>0.27618716795205933</v>
      </c>
      <c r="Y243" s="28">
        <f>+N243*'Silver Conversion'!$B242</f>
        <v>0.7208183153955317</v>
      </c>
      <c r="Z243" s="28"/>
      <c r="AA243" s="28">
        <f>+P243*'Silver Conversion'!$B242</f>
        <v>0.7620505607394477</v>
      </c>
      <c r="AB243" s="28">
        <f>+Q243*'Silver Conversion'!$B242</f>
        <v>0.4509776834490813</v>
      </c>
      <c r="AC243" s="28">
        <f>+R243*'Silver Conversion'!$B242</f>
        <v>0.2625735493308772</v>
      </c>
      <c r="AD243" s="28">
        <f>+S243*'Silver Conversion'!$B242</f>
        <v>0.9364270107168869</v>
      </c>
      <c r="AE243" s="28">
        <f>+T243*'Silver Conversion'!$B242</f>
        <v>0.18989999999999999</v>
      </c>
      <c r="AF243" s="28">
        <f>+U243*'Silver Conversion'!$B242</f>
        <v>0.5403810379113477</v>
      </c>
      <c r="AG243" s="28">
        <f>+V243*'Silver Conversion'!$B242</f>
        <v>1.866390188479027</v>
      </c>
    </row>
    <row r="244" ht="15">
      <c r="A244" s="5">
        <v>1601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44"/>
  <sheetViews>
    <sheetView showZeros="0" workbookViewId="0" topLeftCell="A1">
      <pane xSplit="9160" ySplit="3560" topLeftCell="AL48" activePane="bottomRight" state="split"/>
      <selection pane="topLeft" activeCell="C3" sqref="C3"/>
      <selection pane="topRight" activeCell="AN9" sqref="AN9:AN187"/>
      <selection pane="bottomLeft" activeCell="B84" sqref="B84"/>
      <selection pane="bottomRight" activeCell="AN55" sqref="AN55"/>
    </sheetView>
  </sheetViews>
  <sheetFormatPr defaultColWidth="11.421875" defaultRowHeight="12.75"/>
  <cols>
    <col min="1" max="1" width="13.8515625" style="5" customWidth="1"/>
    <col min="2" max="2" width="28.421875" style="38" customWidth="1"/>
    <col min="3" max="3" width="24.28125" style="38" customWidth="1"/>
    <col min="4" max="4" width="16.7109375" style="38" customWidth="1"/>
    <col min="5" max="5" width="19.8515625" style="38" customWidth="1"/>
    <col min="6" max="6" width="24.140625" style="38" customWidth="1"/>
    <col min="7" max="7" width="22.140625" style="38" customWidth="1"/>
    <col min="8" max="8" width="26.7109375" style="38" customWidth="1"/>
    <col min="9" max="9" width="18.7109375" style="38" customWidth="1"/>
    <col min="10" max="10" width="16.7109375" style="26" customWidth="1"/>
    <col min="11" max="12" width="16.7109375" style="5" customWidth="1"/>
    <col min="13" max="14" width="16.7109375" style="38" customWidth="1"/>
    <col min="15" max="15" width="8.8515625" style="5" customWidth="1"/>
    <col min="16" max="65" width="16.7109375" style="5" customWidth="1"/>
    <col min="66" max="16384" width="8.8515625" style="5" customWidth="1"/>
  </cols>
  <sheetData>
    <row r="1" spans="1:38" ht="15">
      <c r="A1" s="19" t="s">
        <v>195</v>
      </c>
      <c r="B1" s="41"/>
      <c r="C1" s="37" t="s">
        <v>19</v>
      </c>
      <c r="AD1" s="37" t="s">
        <v>19</v>
      </c>
      <c r="AL1" s="37"/>
    </row>
    <row r="2" spans="1:38" ht="15">
      <c r="A2" s="17" t="s">
        <v>194</v>
      </c>
      <c r="B2" s="42"/>
      <c r="C2" s="38" t="s">
        <v>18</v>
      </c>
      <c r="AD2" s="38" t="s">
        <v>18</v>
      </c>
      <c r="AL2" s="38"/>
    </row>
    <row r="3" ht="15">
      <c r="C3" s="37" t="s">
        <v>162</v>
      </c>
    </row>
    <row r="4" spans="1:41" ht="15">
      <c r="A4" s="21"/>
      <c r="B4" s="44" t="s">
        <v>129</v>
      </c>
      <c r="H4" s="43"/>
      <c r="P4" s="46" t="s">
        <v>132</v>
      </c>
      <c r="AD4" s="46" t="s">
        <v>131</v>
      </c>
      <c r="AG4" s="46" t="s">
        <v>161</v>
      </c>
      <c r="AL4" s="46" t="s">
        <v>161</v>
      </c>
      <c r="AO4" s="46" t="s">
        <v>161</v>
      </c>
    </row>
    <row r="5" spans="1:42" s="25" customFormat="1" ht="15">
      <c r="A5" s="15" t="s">
        <v>67</v>
      </c>
      <c r="B5" s="39" t="s">
        <v>199</v>
      </c>
      <c r="C5" s="39" t="s">
        <v>197</v>
      </c>
      <c r="D5" s="39" t="s">
        <v>201</v>
      </c>
      <c r="E5" s="39" t="s">
        <v>207</v>
      </c>
      <c r="F5" s="39" t="s">
        <v>79</v>
      </c>
      <c r="G5" s="39" t="s">
        <v>82</v>
      </c>
      <c r="H5" s="39" t="s">
        <v>85</v>
      </c>
      <c r="I5" s="39" t="s">
        <v>86</v>
      </c>
      <c r="J5" s="49" t="s">
        <v>11</v>
      </c>
      <c r="K5" s="25" t="s">
        <v>11</v>
      </c>
      <c r="L5" s="25" t="s">
        <v>13</v>
      </c>
      <c r="M5" s="38" t="s">
        <v>135</v>
      </c>
      <c r="N5" s="38" t="s">
        <v>17</v>
      </c>
      <c r="P5" s="25" t="s">
        <v>199</v>
      </c>
      <c r="Q5" s="25" t="s">
        <v>197</v>
      </c>
      <c r="R5" s="25" t="s">
        <v>201</v>
      </c>
      <c r="S5" s="25" t="s">
        <v>207</v>
      </c>
      <c r="T5" s="25" t="s">
        <v>79</v>
      </c>
      <c r="U5" s="25" t="s">
        <v>82</v>
      </c>
      <c r="V5" s="25" t="s">
        <v>85</v>
      </c>
      <c r="W5" s="25" t="s">
        <v>86</v>
      </c>
      <c r="X5" s="25" t="s">
        <v>11</v>
      </c>
      <c r="Y5" s="25" t="s">
        <v>11</v>
      </c>
      <c r="Z5" s="25" t="s">
        <v>13</v>
      </c>
      <c r="AA5" s="25" t="s">
        <v>14</v>
      </c>
      <c r="AB5" s="5" t="s">
        <v>17</v>
      </c>
      <c r="AD5" s="25" t="s">
        <v>199</v>
      </c>
      <c r="AE5" s="25" t="s">
        <v>197</v>
      </c>
      <c r="AF5" s="25" t="s">
        <v>201</v>
      </c>
      <c r="AG5" s="25" t="s">
        <v>207</v>
      </c>
      <c r="AH5" s="25" t="s">
        <v>79</v>
      </c>
      <c r="AI5" s="25" t="s">
        <v>82</v>
      </c>
      <c r="AJ5" s="25" t="s">
        <v>85</v>
      </c>
      <c r="AK5" s="25" t="s">
        <v>86</v>
      </c>
      <c r="AL5" s="25" t="s">
        <v>11</v>
      </c>
      <c r="AM5" s="25" t="s">
        <v>11</v>
      </c>
      <c r="AN5" s="25" t="s">
        <v>13</v>
      </c>
      <c r="AO5" s="25" t="s">
        <v>14</v>
      </c>
      <c r="AP5" s="5" t="s">
        <v>17</v>
      </c>
    </row>
    <row r="6" spans="1:42" s="25" customFormat="1" ht="15">
      <c r="A6" s="15" t="s">
        <v>69</v>
      </c>
      <c r="B6" s="39" t="s">
        <v>196</v>
      </c>
      <c r="C6" s="39" t="s">
        <v>198</v>
      </c>
      <c r="D6" s="39" t="s">
        <v>202</v>
      </c>
      <c r="E6" s="39" t="s">
        <v>204</v>
      </c>
      <c r="F6" s="39" t="s">
        <v>77</v>
      </c>
      <c r="G6" s="39" t="s">
        <v>80</v>
      </c>
      <c r="H6" s="39" t="s">
        <v>83</v>
      </c>
      <c r="I6" s="39" t="s">
        <v>49</v>
      </c>
      <c r="J6" s="49" t="s">
        <v>10</v>
      </c>
      <c r="K6" s="25" t="s">
        <v>12</v>
      </c>
      <c r="L6" s="25" t="s">
        <v>12</v>
      </c>
      <c r="M6" s="39" t="s">
        <v>15</v>
      </c>
      <c r="N6" s="39" t="s">
        <v>15</v>
      </c>
      <c r="P6" s="25" t="s">
        <v>20</v>
      </c>
      <c r="Q6" s="25" t="s">
        <v>141</v>
      </c>
      <c r="R6" s="25" t="s">
        <v>202</v>
      </c>
      <c r="S6" s="25" t="s">
        <v>21</v>
      </c>
      <c r="T6" s="25" t="s">
        <v>20</v>
      </c>
      <c r="U6" s="25" t="s">
        <v>21</v>
      </c>
      <c r="V6" s="25" t="s">
        <v>22</v>
      </c>
      <c r="W6" s="25" t="s">
        <v>23</v>
      </c>
      <c r="X6" s="25" t="s">
        <v>22</v>
      </c>
      <c r="Y6" s="25" t="s">
        <v>22</v>
      </c>
      <c r="Z6" s="25" t="s">
        <v>12</v>
      </c>
      <c r="AA6" s="25" t="s">
        <v>24</v>
      </c>
      <c r="AB6" s="25" t="s">
        <v>24</v>
      </c>
      <c r="AD6" s="25" t="s">
        <v>20</v>
      </c>
      <c r="AE6" s="25" t="s">
        <v>141</v>
      </c>
      <c r="AF6" s="25" t="s">
        <v>202</v>
      </c>
      <c r="AG6" s="25" t="s">
        <v>21</v>
      </c>
      <c r="AH6" s="25" t="s">
        <v>20</v>
      </c>
      <c r="AI6" s="25" t="s">
        <v>21</v>
      </c>
      <c r="AJ6" s="25" t="s">
        <v>22</v>
      </c>
      <c r="AK6" s="25" t="s">
        <v>23</v>
      </c>
      <c r="AL6" s="25" t="s">
        <v>22</v>
      </c>
      <c r="AM6" s="25" t="s">
        <v>22</v>
      </c>
      <c r="AN6" s="25" t="s">
        <v>12</v>
      </c>
      <c r="AO6" s="25" t="s">
        <v>24</v>
      </c>
      <c r="AP6" s="25" t="s">
        <v>24</v>
      </c>
    </row>
    <row r="7" spans="1:42" s="25" customFormat="1" ht="15">
      <c r="A7" s="15" t="s">
        <v>70</v>
      </c>
      <c r="B7" s="39" t="s">
        <v>200</v>
      </c>
      <c r="C7" s="39" t="s">
        <v>200</v>
      </c>
      <c r="D7" s="39" t="s">
        <v>200</v>
      </c>
      <c r="E7" s="39" t="s">
        <v>200</v>
      </c>
      <c r="F7" s="39" t="s">
        <v>200</v>
      </c>
      <c r="G7" s="39" t="s">
        <v>200</v>
      </c>
      <c r="H7" s="39" t="s">
        <v>200</v>
      </c>
      <c r="I7" s="39" t="s">
        <v>200</v>
      </c>
      <c r="J7" s="49" t="s">
        <v>200</v>
      </c>
      <c r="K7" s="25" t="s">
        <v>200</v>
      </c>
      <c r="L7" s="25" t="s">
        <v>200</v>
      </c>
      <c r="M7" s="39" t="s">
        <v>200</v>
      </c>
      <c r="N7" s="39" t="s">
        <v>200</v>
      </c>
      <c r="P7" s="25" t="s">
        <v>200</v>
      </c>
      <c r="Q7" s="25" t="s">
        <v>200</v>
      </c>
      <c r="R7" s="25" t="s">
        <v>200</v>
      </c>
      <c r="S7" s="25" t="s">
        <v>200</v>
      </c>
      <c r="T7" s="25" t="s">
        <v>200</v>
      </c>
      <c r="U7" s="25" t="s">
        <v>200</v>
      </c>
      <c r="V7" s="25" t="s">
        <v>200</v>
      </c>
      <c r="W7" s="25" t="s">
        <v>200</v>
      </c>
      <c r="X7" s="25" t="s">
        <v>200</v>
      </c>
      <c r="Y7" s="25" t="s">
        <v>200</v>
      </c>
      <c r="Z7" s="25" t="s">
        <v>200</v>
      </c>
      <c r="AA7" s="25" t="s">
        <v>200</v>
      </c>
      <c r="AB7" s="25" t="s">
        <v>200</v>
      </c>
      <c r="AD7" s="25" t="s">
        <v>89</v>
      </c>
      <c r="AE7" s="25" t="s">
        <v>89</v>
      </c>
      <c r="AF7" s="25" t="s">
        <v>89</v>
      </c>
      <c r="AG7" s="25" t="s">
        <v>89</v>
      </c>
      <c r="AH7" s="25" t="s">
        <v>89</v>
      </c>
      <c r="AI7" s="25" t="s">
        <v>89</v>
      </c>
      <c r="AJ7" s="25" t="s">
        <v>89</v>
      </c>
      <c r="AK7" s="25" t="s">
        <v>89</v>
      </c>
      <c r="AL7" s="25" t="s">
        <v>89</v>
      </c>
      <c r="AM7" s="25" t="s">
        <v>89</v>
      </c>
      <c r="AN7" s="25" t="s">
        <v>89</v>
      </c>
      <c r="AO7" s="25" t="s">
        <v>89</v>
      </c>
      <c r="AP7" s="25" t="s">
        <v>89</v>
      </c>
    </row>
    <row r="8" spans="1:42" s="25" customFormat="1" ht="15">
      <c r="A8" s="15" t="s">
        <v>68</v>
      </c>
      <c r="B8" s="39" t="s">
        <v>206</v>
      </c>
      <c r="C8" s="39"/>
      <c r="D8" s="39"/>
      <c r="E8" s="39" t="s">
        <v>205</v>
      </c>
      <c r="F8" s="39" t="s">
        <v>78</v>
      </c>
      <c r="G8" s="39" t="s">
        <v>81</v>
      </c>
      <c r="H8" s="39" t="s">
        <v>84</v>
      </c>
      <c r="I8" s="39" t="s">
        <v>78</v>
      </c>
      <c r="J8" s="49" t="s">
        <v>78</v>
      </c>
      <c r="K8" s="25" t="s">
        <v>84</v>
      </c>
      <c r="L8" s="25" t="s">
        <v>84</v>
      </c>
      <c r="M8" s="39" t="s">
        <v>84</v>
      </c>
      <c r="N8" s="39" t="s">
        <v>16</v>
      </c>
      <c r="P8" s="25" t="s">
        <v>206</v>
      </c>
      <c r="S8" s="25" t="s">
        <v>205</v>
      </c>
      <c r="T8" s="25" t="s">
        <v>78</v>
      </c>
      <c r="U8" s="25" t="s">
        <v>81</v>
      </c>
      <c r="V8" s="25" t="s">
        <v>84</v>
      </c>
      <c r="W8" s="25" t="s">
        <v>78</v>
      </c>
      <c r="X8" s="25" t="s">
        <v>78</v>
      </c>
      <c r="Y8" s="25" t="s">
        <v>84</v>
      </c>
      <c r="Z8" s="25" t="s">
        <v>84</v>
      </c>
      <c r="AA8" s="25" t="s">
        <v>84</v>
      </c>
      <c r="AB8" s="25" t="s">
        <v>16</v>
      </c>
      <c r="AD8" s="25" t="s">
        <v>206</v>
      </c>
      <c r="AG8" s="25" t="s">
        <v>205</v>
      </c>
      <c r="AH8" s="25" t="s">
        <v>78</v>
      </c>
      <c r="AI8" s="25" t="s">
        <v>81</v>
      </c>
      <c r="AJ8" s="25" t="s">
        <v>84</v>
      </c>
      <c r="AK8" s="25" t="s">
        <v>78</v>
      </c>
      <c r="AL8" s="25" t="s">
        <v>78</v>
      </c>
      <c r="AM8" s="25" t="s">
        <v>84</v>
      </c>
      <c r="AN8" s="25" t="s">
        <v>84</v>
      </c>
      <c r="AO8" s="25" t="s">
        <v>84</v>
      </c>
      <c r="AP8" s="25" t="s">
        <v>16</v>
      </c>
    </row>
    <row r="9" spans="1:14" s="25" customFormat="1" ht="15">
      <c r="A9" s="5">
        <v>1366</v>
      </c>
      <c r="B9" s="39"/>
      <c r="C9" s="39"/>
      <c r="D9" s="39"/>
      <c r="E9" s="39"/>
      <c r="F9" s="39"/>
      <c r="G9" s="39"/>
      <c r="H9" s="39"/>
      <c r="I9" s="39"/>
      <c r="J9" s="49"/>
      <c r="M9" s="39"/>
      <c r="N9" s="39"/>
    </row>
    <row r="10" spans="1:14" s="25" customFormat="1" ht="15">
      <c r="A10" s="5">
        <v>1367</v>
      </c>
      <c r="B10" s="39"/>
      <c r="C10" s="39"/>
      <c r="D10" s="39"/>
      <c r="E10" s="39"/>
      <c r="F10" s="39"/>
      <c r="G10" s="39"/>
      <c r="H10" s="39"/>
      <c r="I10" s="39"/>
      <c r="J10" s="49"/>
      <c r="M10" s="39"/>
      <c r="N10" s="39"/>
    </row>
    <row r="11" spans="1:14" s="25" customFormat="1" ht="15">
      <c r="A11" s="5">
        <v>1368</v>
      </c>
      <c r="B11" s="39"/>
      <c r="C11" s="39"/>
      <c r="D11" s="39"/>
      <c r="E11" s="39"/>
      <c r="F11" s="39"/>
      <c r="G11" s="39"/>
      <c r="H11" s="39"/>
      <c r="I11" s="39"/>
      <c r="J11" s="49"/>
      <c r="M11" s="39"/>
      <c r="N11" s="39"/>
    </row>
    <row r="12" spans="1:14" s="25" customFormat="1" ht="15">
      <c r="A12" s="5">
        <v>1369</v>
      </c>
      <c r="B12" s="39"/>
      <c r="C12" s="39"/>
      <c r="D12" s="39"/>
      <c r="E12" s="39"/>
      <c r="F12" s="39"/>
      <c r="G12" s="39"/>
      <c r="H12" s="39"/>
      <c r="I12" s="39"/>
      <c r="J12" s="49"/>
      <c r="M12" s="39"/>
      <c r="N12" s="39"/>
    </row>
    <row r="13" spans="1:14" s="25" customFormat="1" ht="15">
      <c r="A13" s="5">
        <v>1370</v>
      </c>
      <c r="B13" s="39"/>
      <c r="C13" s="39"/>
      <c r="D13" s="39"/>
      <c r="E13" s="39"/>
      <c r="F13" s="39"/>
      <c r="G13" s="39"/>
      <c r="H13" s="39"/>
      <c r="I13" s="39"/>
      <c r="J13" s="49"/>
      <c r="M13" s="39"/>
      <c r="N13" s="39"/>
    </row>
    <row r="14" spans="1:14" s="25" customFormat="1" ht="15">
      <c r="A14" s="5">
        <v>1371</v>
      </c>
      <c r="B14" s="39"/>
      <c r="C14" s="39"/>
      <c r="D14" s="39"/>
      <c r="E14" s="39"/>
      <c r="F14" s="39"/>
      <c r="G14" s="39"/>
      <c r="H14" s="39"/>
      <c r="I14" s="39"/>
      <c r="J14" s="49"/>
      <c r="M14" s="39"/>
      <c r="N14" s="39"/>
    </row>
    <row r="15" spans="1:14" s="25" customFormat="1" ht="15">
      <c r="A15" s="5">
        <v>1372</v>
      </c>
      <c r="B15" s="39"/>
      <c r="C15" s="39"/>
      <c r="D15" s="39"/>
      <c r="E15" s="39"/>
      <c r="F15" s="39"/>
      <c r="G15" s="39"/>
      <c r="H15" s="39"/>
      <c r="I15" s="39"/>
      <c r="J15" s="49"/>
      <c r="M15" s="39"/>
      <c r="N15" s="39"/>
    </row>
    <row r="16" spans="1:14" s="25" customFormat="1" ht="15">
      <c r="A16" s="5">
        <v>1373</v>
      </c>
      <c r="B16" s="39"/>
      <c r="C16" s="39"/>
      <c r="D16" s="39"/>
      <c r="E16" s="39"/>
      <c r="F16" s="39"/>
      <c r="G16" s="39"/>
      <c r="H16" s="39"/>
      <c r="I16" s="39"/>
      <c r="J16" s="49"/>
      <c r="M16" s="39"/>
      <c r="N16" s="39"/>
    </row>
    <row r="17" spans="1:14" s="25" customFormat="1" ht="15">
      <c r="A17" s="5">
        <v>1374</v>
      </c>
      <c r="B17" s="39"/>
      <c r="C17" s="39"/>
      <c r="D17" s="39"/>
      <c r="E17" s="39"/>
      <c r="F17" s="39"/>
      <c r="G17" s="39"/>
      <c r="H17" s="39"/>
      <c r="I17" s="39"/>
      <c r="J17" s="49"/>
      <c r="M17" s="39"/>
      <c r="N17" s="39"/>
    </row>
    <row r="18" spans="1:14" s="25" customFormat="1" ht="15">
      <c r="A18" s="5">
        <v>1375</v>
      </c>
      <c r="B18" s="39"/>
      <c r="C18" s="39"/>
      <c r="D18" s="39"/>
      <c r="E18" s="39"/>
      <c r="F18" s="39"/>
      <c r="G18" s="39"/>
      <c r="H18" s="39"/>
      <c r="I18" s="39"/>
      <c r="J18" s="49"/>
      <c r="M18" s="39"/>
      <c r="N18" s="39"/>
    </row>
    <row r="19" spans="1:14" s="25" customFormat="1" ht="15">
      <c r="A19" s="5">
        <v>1376</v>
      </c>
      <c r="B19" s="39"/>
      <c r="C19" s="39"/>
      <c r="D19" s="39"/>
      <c r="E19" s="39"/>
      <c r="F19" s="39"/>
      <c r="G19" s="39"/>
      <c r="H19" s="39"/>
      <c r="I19" s="39"/>
      <c r="J19" s="49"/>
      <c r="M19" s="39"/>
      <c r="N19" s="39"/>
    </row>
    <row r="20" spans="1:14" s="25" customFormat="1" ht="15">
      <c r="A20" s="5">
        <v>1377</v>
      </c>
      <c r="B20" s="39"/>
      <c r="C20" s="39"/>
      <c r="D20" s="39"/>
      <c r="E20" s="39"/>
      <c r="F20" s="39"/>
      <c r="G20" s="39"/>
      <c r="H20" s="39"/>
      <c r="I20" s="39"/>
      <c r="J20" s="49"/>
      <c r="M20" s="39"/>
      <c r="N20" s="39"/>
    </row>
    <row r="21" spans="1:42" ht="15">
      <c r="A21" s="5">
        <v>1378</v>
      </c>
      <c r="I21" s="38">
        <v>46</v>
      </c>
      <c r="J21" s="26">
        <v>9.33</v>
      </c>
      <c r="N21" s="39"/>
      <c r="P21" s="26">
        <f>+B21/292.548</f>
        <v>0</v>
      </c>
      <c r="Q21" s="26">
        <f>+C21/2.820936</f>
        <v>0</v>
      </c>
      <c r="R21" s="26">
        <f>+D21</f>
        <v>0</v>
      </c>
      <c r="S21" s="26">
        <f>+E21/11.283744</f>
        <v>0</v>
      </c>
      <c r="T21" s="26">
        <f>+F21/68.16</f>
        <v>0</v>
      </c>
      <c r="U21" s="26">
        <f>+G21/3.752194</f>
        <v>0</v>
      </c>
      <c r="V21" s="26">
        <f>+H21/398.136</f>
        <v>0</v>
      </c>
      <c r="W21" s="26">
        <f>+I21/1000</f>
        <v>0.046</v>
      </c>
      <c r="X21" s="26">
        <f>+J21/100.804</f>
        <v>0.0925558509582953</v>
      </c>
      <c r="Y21" s="26">
        <f>+K21/648.392</f>
        <v>0</v>
      </c>
      <c r="Z21" s="26">
        <f>+L21/100.804</f>
        <v>0</v>
      </c>
      <c r="AA21" s="26">
        <f>+M21/0.695</f>
        <v>0</v>
      </c>
      <c r="AB21" s="26">
        <f>+N21/0.689</f>
        <v>0</v>
      </c>
      <c r="AC21" s="25"/>
      <c r="AD21" s="25"/>
      <c r="AE21" s="25"/>
      <c r="AF21" s="25"/>
      <c r="AG21" s="25"/>
      <c r="AH21" s="25"/>
      <c r="AI21" s="25"/>
      <c r="AJ21" s="25"/>
      <c r="AK21" s="28">
        <f>+I21*'Silver Conversion'!$B20</f>
        <v>18.86</v>
      </c>
      <c r="AL21" s="28">
        <f>+J21*'Silver Conversion'!$B20</f>
        <v>3.8253</v>
      </c>
      <c r="AM21" s="25"/>
      <c r="AN21" s="25"/>
      <c r="AO21" s="25"/>
      <c r="AP21" s="25"/>
    </row>
    <row r="22" spans="1:42" ht="15">
      <c r="A22" s="5">
        <v>1379</v>
      </c>
      <c r="N22" s="39"/>
      <c r="P22" s="26">
        <f aca="true" t="shared" si="0" ref="P22:P85">+B22/292.548</f>
        <v>0</v>
      </c>
      <c r="Q22" s="26">
        <f aca="true" t="shared" si="1" ref="Q22:Q85">+C22/2.820936</f>
        <v>0</v>
      </c>
      <c r="R22" s="26">
        <f aca="true" t="shared" si="2" ref="R22:R85">+D22</f>
        <v>0</v>
      </c>
      <c r="S22" s="26">
        <f aca="true" t="shared" si="3" ref="S22:S85">+E22/11.283744</f>
        <v>0</v>
      </c>
      <c r="T22" s="26">
        <f aca="true" t="shared" si="4" ref="T22:T85">+F22/68.16</f>
        <v>0</v>
      </c>
      <c r="U22" s="26">
        <f aca="true" t="shared" si="5" ref="U22:U85">+G22/3.752194</f>
        <v>0</v>
      </c>
      <c r="V22" s="26">
        <f aca="true" t="shared" si="6" ref="V22:V85">+H22/398.136</f>
        <v>0</v>
      </c>
      <c r="W22" s="26">
        <f aca="true" t="shared" si="7" ref="W22:W85">+I22/1000</f>
        <v>0</v>
      </c>
      <c r="X22" s="26">
        <f aca="true" t="shared" si="8" ref="X22:X85">+J22/100.804</f>
        <v>0</v>
      </c>
      <c r="Y22" s="26">
        <f aca="true" t="shared" si="9" ref="Y22:Y85">+K22/648.392</f>
        <v>0</v>
      </c>
      <c r="Z22" s="26">
        <f aca="true" t="shared" si="10" ref="Z22:Z85">+L22/100.804</f>
        <v>0</v>
      </c>
      <c r="AA22" s="26">
        <f aca="true" t="shared" si="11" ref="AA22:AA85">+M22/0.695</f>
        <v>0</v>
      </c>
      <c r="AB22" s="26">
        <f aca="true" t="shared" si="12" ref="AB22:AB85">+N22/0.689</f>
        <v>0</v>
      </c>
      <c r="AC22" s="25"/>
      <c r="AD22" s="25"/>
      <c r="AE22" s="25"/>
      <c r="AF22" s="25"/>
      <c r="AG22" s="25"/>
      <c r="AH22" s="25"/>
      <c r="AI22" s="25"/>
      <c r="AJ22" s="25"/>
      <c r="AK22" s="28">
        <f>+I22*'Silver Conversion'!$B21</f>
        <v>0</v>
      </c>
      <c r="AL22" s="28">
        <f>+J22*'Silver Conversion'!$B21</f>
        <v>0</v>
      </c>
      <c r="AM22" s="25"/>
      <c r="AN22" s="25"/>
      <c r="AO22" s="25"/>
      <c r="AP22" s="25"/>
    </row>
    <row r="23" spans="1:42" ht="15">
      <c r="A23" s="5">
        <v>1380</v>
      </c>
      <c r="N23" s="39"/>
      <c r="P23" s="26">
        <f t="shared" si="0"/>
        <v>0</v>
      </c>
      <c r="Q23" s="26">
        <f t="shared" si="1"/>
        <v>0</v>
      </c>
      <c r="R23" s="26">
        <f t="shared" si="2"/>
        <v>0</v>
      </c>
      <c r="S23" s="26">
        <f t="shared" si="3"/>
        <v>0</v>
      </c>
      <c r="T23" s="26">
        <f t="shared" si="4"/>
        <v>0</v>
      </c>
      <c r="U23" s="26">
        <f t="shared" si="5"/>
        <v>0</v>
      </c>
      <c r="V23" s="26">
        <f t="shared" si="6"/>
        <v>0</v>
      </c>
      <c r="W23" s="26">
        <f t="shared" si="7"/>
        <v>0</v>
      </c>
      <c r="X23" s="26">
        <f t="shared" si="8"/>
        <v>0</v>
      </c>
      <c r="Y23" s="26">
        <f t="shared" si="9"/>
        <v>0</v>
      </c>
      <c r="Z23" s="26">
        <f t="shared" si="10"/>
        <v>0</v>
      </c>
      <c r="AA23" s="26">
        <f t="shared" si="11"/>
        <v>0</v>
      </c>
      <c r="AB23" s="26">
        <f t="shared" si="12"/>
        <v>0</v>
      </c>
      <c r="AC23" s="25"/>
      <c r="AD23" s="25"/>
      <c r="AE23" s="25"/>
      <c r="AF23" s="25"/>
      <c r="AG23" s="25"/>
      <c r="AH23" s="25"/>
      <c r="AI23" s="25"/>
      <c r="AJ23" s="25"/>
      <c r="AK23" s="28">
        <f>+I23*'Silver Conversion'!$B22</f>
        <v>0</v>
      </c>
      <c r="AL23" s="28">
        <f>+J23*'Silver Conversion'!$B22</f>
        <v>0</v>
      </c>
      <c r="AM23" s="25"/>
      <c r="AN23" s="25"/>
      <c r="AO23" s="25"/>
      <c r="AP23" s="25"/>
    </row>
    <row r="24" spans="1:42" ht="15">
      <c r="A24" s="5">
        <v>1381</v>
      </c>
      <c r="I24" s="38">
        <v>44</v>
      </c>
      <c r="N24" s="39"/>
      <c r="P24" s="26">
        <f t="shared" si="0"/>
        <v>0</v>
      </c>
      <c r="Q24" s="26">
        <f t="shared" si="1"/>
        <v>0</v>
      </c>
      <c r="R24" s="26">
        <f t="shared" si="2"/>
        <v>0</v>
      </c>
      <c r="S24" s="26">
        <f t="shared" si="3"/>
        <v>0</v>
      </c>
      <c r="T24" s="26">
        <f t="shared" si="4"/>
        <v>0</v>
      </c>
      <c r="U24" s="26">
        <f t="shared" si="5"/>
        <v>0</v>
      </c>
      <c r="V24" s="26">
        <f t="shared" si="6"/>
        <v>0</v>
      </c>
      <c r="W24" s="26">
        <f t="shared" si="7"/>
        <v>0.044</v>
      </c>
      <c r="X24" s="26">
        <f t="shared" si="8"/>
        <v>0</v>
      </c>
      <c r="Y24" s="26">
        <f t="shared" si="9"/>
        <v>0</v>
      </c>
      <c r="Z24" s="26">
        <f t="shared" si="10"/>
        <v>0</v>
      </c>
      <c r="AA24" s="26">
        <f t="shared" si="11"/>
        <v>0</v>
      </c>
      <c r="AB24" s="26">
        <f t="shared" si="12"/>
        <v>0</v>
      </c>
      <c r="AC24" s="25"/>
      <c r="AD24" s="25"/>
      <c r="AE24" s="25"/>
      <c r="AF24" s="25"/>
      <c r="AG24" s="25"/>
      <c r="AH24" s="25"/>
      <c r="AI24" s="25"/>
      <c r="AJ24" s="25"/>
      <c r="AK24" s="28">
        <f>+I24*'Silver Conversion'!$B23</f>
        <v>14.696000000000002</v>
      </c>
      <c r="AL24" s="28">
        <f>+J24*'Silver Conversion'!$B23</f>
        <v>0</v>
      </c>
      <c r="AM24" s="25"/>
      <c r="AN24" s="25"/>
      <c r="AO24" s="25"/>
      <c r="AP24" s="25"/>
    </row>
    <row r="25" spans="1:42" ht="15">
      <c r="A25" s="5">
        <v>1382</v>
      </c>
      <c r="N25" s="39"/>
      <c r="P25" s="26">
        <f t="shared" si="0"/>
        <v>0</v>
      </c>
      <c r="Q25" s="26">
        <f t="shared" si="1"/>
        <v>0</v>
      </c>
      <c r="R25" s="26">
        <f t="shared" si="2"/>
        <v>0</v>
      </c>
      <c r="S25" s="26">
        <f t="shared" si="3"/>
        <v>0</v>
      </c>
      <c r="T25" s="26">
        <f t="shared" si="4"/>
        <v>0</v>
      </c>
      <c r="U25" s="26">
        <f t="shared" si="5"/>
        <v>0</v>
      </c>
      <c r="V25" s="26">
        <f t="shared" si="6"/>
        <v>0</v>
      </c>
      <c r="W25" s="26">
        <f t="shared" si="7"/>
        <v>0</v>
      </c>
      <c r="X25" s="26">
        <f t="shared" si="8"/>
        <v>0</v>
      </c>
      <c r="Y25" s="26">
        <f t="shared" si="9"/>
        <v>0</v>
      </c>
      <c r="Z25" s="26">
        <f t="shared" si="10"/>
        <v>0</v>
      </c>
      <c r="AA25" s="26">
        <f t="shared" si="11"/>
        <v>0</v>
      </c>
      <c r="AB25" s="26">
        <f t="shared" si="12"/>
        <v>0</v>
      </c>
      <c r="AC25" s="25"/>
      <c r="AD25" s="25"/>
      <c r="AE25" s="25"/>
      <c r="AF25" s="25"/>
      <c r="AG25" s="25"/>
      <c r="AH25" s="25"/>
      <c r="AI25" s="25"/>
      <c r="AJ25" s="25"/>
      <c r="AK25" s="28">
        <f>+I25*'Silver Conversion'!$B24</f>
        <v>0</v>
      </c>
      <c r="AL25" s="28">
        <f>+J25*'Silver Conversion'!$B24</f>
        <v>0</v>
      </c>
      <c r="AM25" s="25"/>
      <c r="AN25" s="25"/>
      <c r="AO25" s="25"/>
      <c r="AP25" s="25"/>
    </row>
    <row r="26" spans="1:42" ht="15">
      <c r="A26" s="5">
        <v>1383</v>
      </c>
      <c r="N26" s="39"/>
      <c r="P26" s="26">
        <f t="shared" si="0"/>
        <v>0</v>
      </c>
      <c r="Q26" s="26">
        <f t="shared" si="1"/>
        <v>0</v>
      </c>
      <c r="R26" s="26">
        <f t="shared" si="2"/>
        <v>0</v>
      </c>
      <c r="S26" s="26">
        <f t="shared" si="3"/>
        <v>0</v>
      </c>
      <c r="T26" s="26">
        <f t="shared" si="4"/>
        <v>0</v>
      </c>
      <c r="U26" s="26">
        <f t="shared" si="5"/>
        <v>0</v>
      </c>
      <c r="V26" s="26">
        <f t="shared" si="6"/>
        <v>0</v>
      </c>
      <c r="W26" s="26">
        <f t="shared" si="7"/>
        <v>0</v>
      </c>
      <c r="X26" s="26">
        <f t="shared" si="8"/>
        <v>0</v>
      </c>
      <c r="Y26" s="26">
        <f t="shared" si="9"/>
        <v>0</v>
      </c>
      <c r="Z26" s="26">
        <f t="shared" si="10"/>
        <v>0</v>
      </c>
      <c r="AA26" s="26">
        <f t="shared" si="11"/>
        <v>0</v>
      </c>
      <c r="AB26" s="26">
        <f t="shared" si="12"/>
        <v>0</v>
      </c>
      <c r="AC26" s="25"/>
      <c r="AD26" s="25"/>
      <c r="AE26" s="25"/>
      <c r="AF26" s="25"/>
      <c r="AG26" s="25"/>
      <c r="AH26" s="25"/>
      <c r="AI26" s="25"/>
      <c r="AJ26" s="25"/>
      <c r="AK26" s="28">
        <f>+I26*'Silver Conversion'!$B25</f>
        <v>0</v>
      </c>
      <c r="AL26" s="28">
        <f>+J26*'Silver Conversion'!$B25</f>
        <v>0</v>
      </c>
      <c r="AM26" s="25"/>
      <c r="AN26" s="25"/>
      <c r="AO26" s="25"/>
      <c r="AP26" s="25"/>
    </row>
    <row r="27" spans="1:42" ht="15">
      <c r="A27" s="5">
        <v>1384</v>
      </c>
      <c r="N27" s="39"/>
      <c r="P27" s="26">
        <f t="shared" si="0"/>
        <v>0</v>
      </c>
      <c r="Q27" s="26">
        <f t="shared" si="1"/>
        <v>0</v>
      </c>
      <c r="R27" s="26">
        <f t="shared" si="2"/>
        <v>0</v>
      </c>
      <c r="S27" s="26">
        <f t="shared" si="3"/>
        <v>0</v>
      </c>
      <c r="T27" s="26">
        <f t="shared" si="4"/>
        <v>0</v>
      </c>
      <c r="U27" s="26">
        <f t="shared" si="5"/>
        <v>0</v>
      </c>
      <c r="V27" s="26">
        <f t="shared" si="6"/>
        <v>0</v>
      </c>
      <c r="W27" s="26">
        <f t="shared" si="7"/>
        <v>0</v>
      </c>
      <c r="X27" s="26">
        <f t="shared" si="8"/>
        <v>0</v>
      </c>
      <c r="Y27" s="26">
        <f t="shared" si="9"/>
        <v>0</v>
      </c>
      <c r="Z27" s="26">
        <f t="shared" si="10"/>
        <v>0</v>
      </c>
      <c r="AA27" s="26">
        <f t="shared" si="11"/>
        <v>0</v>
      </c>
      <c r="AB27" s="26">
        <f t="shared" si="12"/>
        <v>0</v>
      </c>
      <c r="AC27" s="25"/>
      <c r="AD27" s="25"/>
      <c r="AE27" s="25"/>
      <c r="AF27" s="25"/>
      <c r="AG27" s="25"/>
      <c r="AH27" s="25"/>
      <c r="AI27" s="25"/>
      <c r="AJ27" s="25"/>
      <c r="AK27" s="28">
        <f>+I27*'Silver Conversion'!$B26</f>
        <v>0</v>
      </c>
      <c r="AL27" s="28">
        <f>+J27*'Silver Conversion'!$B26</f>
        <v>0</v>
      </c>
      <c r="AM27" s="25"/>
      <c r="AN27" s="25"/>
      <c r="AO27" s="25"/>
      <c r="AP27" s="25"/>
    </row>
    <row r="28" spans="1:42" ht="15">
      <c r="A28" s="5">
        <v>1385</v>
      </c>
      <c r="N28" s="39"/>
      <c r="P28" s="26">
        <f t="shared" si="0"/>
        <v>0</v>
      </c>
      <c r="Q28" s="26">
        <f t="shared" si="1"/>
        <v>0</v>
      </c>
      <c r="R28" s="26">
        <f t="shared" si="2"/>
        <v>0</v>
      </c>
      <c r="S28" s="26">
        <f t="shared" si="3"/>
        <v>0</v>
      </c>
      <c r="T28" s="26">
        <f t="shared" si="4"/>
        <v>0</v>
      </c>
      <c r="U28" s="26">
        <f t="shared" si="5"/>
        <v>0</v>
      </c>
      <c r="V28" s="26">
        <f t="shared" si="6"/>
        <v>0</v>
      </c>
      <c r="W28" s="26">
        <f t="shared" si="7"/>
        <v>0</v>
      </c>
      <c r="X28" s="26">
        <f t="shared" si="8"/>
        <v>0</v>
      </c>
      <c r="Y28" s="26">
        <f t="shared" si="9"/>
        <v>0</v>
      </c>
      <c r="Z28" s="26">
        <f t="shared" si="10"/>
        <v>0</v>
      </c>
      <c r="AA28" s="26">
        <f t="shared" si="11"/>
        <v>0</v>
      </c>
      <c r="AB28" s="26">
        <f t="shared" si="12"/>
        <v>0</v>
      </c>
      <c r="AC28" s="25"/>
      <c r="AD28" s="25"/>
      <c r="AE28" s="25"/>
      <c r="AF28" s="25"/>
      <c r="AG28" s="25"/>
      <c r="AH28" s="25"/>
      <c r="AI28" s="25"/>
      <c r="AJ28" s="25"/>
      <c r="AK28" s="28">
        <f>+I28*'Silver Conversion'!$B27</f>
        <v>0</v>
      </c>
      <c r="AL28" s="28">
        <f>+J28*'Silver Conversion'!$B27</f>
        <v>0</v>
      </c>
      <c r="AM28" s="25"/>
      <c r="AN28" s="25"/>
      <c r="AO28" s="25"/>
      <c r="AP28" s="25"/>
    </row>
    <row r="29" spans="1:42" ht="15">
      <c r="A29" s="5">
        <v>1386</v>
      </c>
      <c r="C29" s="38">
        <v>24</v>
      </c>
      <c r="N29" s="39"/>
      <c r="P29" s="26">
        <f t="shared" si="0"/>
        <v>0</v>
      </c>
      <c r="Q29" s="26">
        <f t="shared" si="1"/>
        <v>8.507814427551706</v>
      </c>
      <c r="R29" s="26">
        <f t="shared" si="2"/>
        <v>0</v>
      </c>
      <c r="S29" s="26">
        <f t="shared" si="3"/>
        <v>0</v>
      </c>
      <c r="T29" s="26">
        <f t="shared" si="4"/>
        <v>0</v>
      </c>
      <c r="U29" s="26">
        <f t="shared" si="5"/>
        <v>0</v>
      </c>
      <c r="V29" s="26">
        <f t="shared" si="6"/>
        <v>0</v>
      </c>
      <c r="W29" s="26">
        <f t="shared" si="7"/>
        <v>0</v>
      </c>
      <c r="X29" s="26">
        <f t="shared" si="8"/>
        <v>0</v>
      </c>
      <c r="Y29" s="26">
        <f t="shared" si="9"/>
        <v>0</v>
      </c>
      <c r="Z29" s="26">
        <f t="shared" si="10"/>
        <v>0</v>
      </c>
      <c r="AA29" s="26">
        <f t="shared" si="11"/>
        <v>0</v>
      </c>
      <c r="AB29" s="26">
        <f t="shared" si="12"/>
        <v>0</v>
      </c>
      <c r="AD29" s="28">
        <f>+B29*'Silver Conversion'!$B28</f>
        <v>0</v>
      </c>
      <c r="AE29" s="28">
        <f>+C29*'Silver Conversion'!$B28</f>
        <v>23.28</v>
      </c>
      <c r="AF29" s="25"/>
      <c r="AG29" s="25"/>
      <c r="AH29" s="25"/>
      <c r="AI29" s="25"/>
      <c r="AJ29" s="25"/>
      <c r="AK29" s="28">
        <f>+I29*'Silver Conversion'!$B28</f>
        <v>0</v>
      </c>
      <c r="AL29" s="28">
        <f>+J29*'Silver Conversion'!$B28</f>
        <v>0</v>
      </c>
      <c r="AM29" s="25"/>
      <c r="AN29" s="25"/>
      <c r="AO29" s="25"/>
      <c r="AP29" s="25"/>
    </row>
    <row r="30" spans="1:42" ht="15">
      <c r="A30" s="5">
        <v>1387</v>
      </c>
      <c r="C30" s="38">
        <v>28</v>
      </c>
      <c r="N30" s="39"/>
      <c r="P30" s="26">
        <f t="shared" si="0"/>
        <v>0</v>
      </c>
      <c r="Q30" s="26">
        <f t="shared" si="1"/>
        <v>9.925783498810324</v>
      </c>
      <c r="R30" s="26">
        <f t="shared" si="2"/>
        <v>0</v>
      </c>
      <c r="S30" s="26">
        <f t="shared" si="3"/>
        <v>0</v>
      </c>
      <c r="T30" s="26">
        <f t="shared" si="4"/>
        <v>0</v>
      </c>
      <c r="U30" s="26">
        <f t="shared" si="5"/>
        <v>0</v>
      </c>
      <c r="V30" s="26">
        <f t="shared" si="6"/>
        <v>0</v>
      </c>
      <c r="W30" s="26">
        <f t="shared" si="7"/>
        <v>0</v>
      </c>
      <c r="X30" s="26">
        <f t="shared" si="8"/>
        <v>0</v>
      </c>
      <c r="Y30" s="26">
        <f t="shared" si="9"/>
        <v>0</v>
      </c>
      <c r="Z30" s="26">
        <f t="shared" si="10"/>
        <v>0</v>
      </c>
      <c r="AA30" s="26">
        <f t="shared" si="11"/>
        <v>0</v>
      </c>
      <c r="AB30" s="26">
        <f t="shared" si="12"/>
        <v>0</v>
      </c>
      <c r="AD30" s="28">
        <f>+B30*'Silver Conversion'!$B29</f>
        <v>0</v>
      </c>
      <c r="AE30" s="28">
        <f>+C30*'Silver Conversion'!$B29</f>
        <v>23.8</v>
      </c>
      <c r="AF30" s="25"/>
      <c r="AG30" s="25"/>
      <c r="AH30" s="25"/>
      <c r="AI30" s="25"/>
      <c r="AJ30" s="25"/>
      <c r="AK30" s="28">
        <f>+I30*'Silver Conversion'!$B29</f>
        <v>0</v>
      </c>
      <c r="AL30" s="28">
        <f>+J30*'Silver Conversion'!$B29</f>
        <v>0</v>
      </c>
      <c r="AM30" s="25"/>
      <c r="AN30" s="25"/>
      <c r="AO30" s="25"/>
      <c r="AP30" s="25"/>
    </row>
    <row r="31" spans="1:42" ht="15">
      <c r="A31" s="5">
        <v>1388</v>
      </c>
      <c r="C31" s="38">
        <v>28</v>
      </c>
      <c r="G31" s="38">
        <v>20</v>
      </c>
      <c r="N31" s="39"/>
      <c r="P31" s="26">
        <f t="shared" si="0"/>
        <v>0</v>
      </c>
      <c r="Q31" s="26">
        <f t="shared" si="1"/>
        <v>9.925783498810324</v>
      </c>
      <c r="R31" s="26">
        <f t="shared" si="2"/>
        <v>0</v>
      </c>
      <c r="S31" s="26">
        <f t="shared" si="3"/>
        <v>0</v>
      </c>
      <c r="T31" s="26">
        <f t="shared" si="4"/>
        <v>0</v>
      </c>
      <c r="U31" s="26">
        <f t="shared" si="5"/>
        <v>5.330214802326319</v>
      </c>
      <c r="V31" s="26">
        <f t="shared" si="6"/>
        <v>0</v>
      </c>
      <c r="W31" s="26">
        <f t="shared" si="7"/>
        <v>0</v>
      </c>
      <c r="X31" s="26">
        <f t="shared" si="8"/>
        <v>0</v>
      </c>
      <c r="Y31" s="26">
        <f t="shared" si="9"/>
        <v>0</v>
      </c>
      <c r="Z31" s="26">
        <f t="shared" si="10"/>
        <v>0</v>
      </c>
      <c r="AA31" s="26">
        <f t="shared" si="11"/>
        <v>0</v>
      </c>
      <c r="AB31" s="26">
        <f t="shared" si="12"/>
        <v>0</v>
      </c>
      <c r="AD31" s="28">
        <f>+B31*'Silver Conversion'!$B30</f>
        <v>0</v>
      </c>
      <c r="AE31" s="28">
        <f>+C31*'Silver Conversion'!$B30</f>
        <v>23.8</v>
      </c>
      <c r="AF31" s="28">
        <f>+D31*'Silver Conversion'!$B30</f>
        <v>0</v>
      </c>
      <c r="AG31" s="28">
        <f>+E31*'Silver Conversion'!$B30</f>
        <v>0</v>
      </c>
      <c r="AH31" s="28">
        <f>+F31*'Silver Conversion'!$B30</f>
        <v>0</v>
      </c>
      <c r="AI31" s="28">
        <f>+G31*'Silver Conversion'!$B30</f>
        <v>17</v>
      </c>
      <c r="AJ31" s="28">
        <f>+H31*'Silver Conversion'!$B30</f>
        <v>0</v>
      </c>
      <c r="AK31" s="28">
        <f>+I31*'Silver Conversion'!$B30</f>
        <v>0</v>
      </c>
      <c r="AL31" s="28">
        <f>+J31*'Silver Conversion'!$B30</f>
        <v>0</v>
      </c>
      <c r="AM31" s="25"/>
      <c r="AN31" s="25"/>
      <c r="AO31" s="25"/>
      <c r="AP31" s="25"/>
    </row>
    <row r="32" spans="1:42" ht="15">
      <c r="A32" s="5">
        <v>1389</v>
      </c>
      <c r="C32" s="38">
        <v>19.5</v>
      </c>
      <c r="G32" s="38">
        <v>18.33</v>
      </c>
      <c r="N32" s="39"/>
      <c r="P32" s="26">
        <f t="shared" si="0"/>
        <v>0</v>
      </c>
      <c r="Q32" s="26">
        <f t="shared" si="1"/>
        <v>6.912599222385761</v>
      </c>
      <c r="R32" s="26">
        <f t="shared" si="2"/>
        <v>0</v>
      </c>
      <c r="S32" s="26">
        <f t="shared" si="3"/>
        <v>0</v>
      </c>
      <c r="T32" s="26">
        <f t="shared" si="4"/>
        <v>0</v>
      </c>
      <c r="U32" s="26">
        <f t="shared" si="5"/>
        <v>4.885141866332071</v>
      </c>
      <c r="V32" s="26">
        <f t="shared" si="6"/>
        <v>0</v>
      </c>
      <c r="W32" s="26">
        <f t="shared" si="7"/>
        <v>0</v>
      </c>
      <c r="X32" s="26">
        <f t="shared" si="8"/>
        <v>0</v>
      </c>
      <c r="Y32" s="26">
        <f t="shared" si="9"/>
        <v>0</v>
      </c>
      <c r="Z32" s="26">
        <f t="shared" si="10"/>
        <v>0</v>
      </c>
      <c r="AA32" s="26">
        <f t="shared" si="11"/>
        <v>0</v>
      </c>
      <c r="AB32" s="26">
        <f t="shared" si="12"/>
        <v>0</v>
      </c>
      <c r="AD32" s="28">
        <f>+B32*'Silver Conversion'!$B31</f>
        <v>0</v>
      </c>
      <c r="AE32" s="28">
        <f>+C32*'Silver Conversion'!$B31</f>
        <v>16.575</v>
      </c>
      <c r="AF32" s="28">
        <f>+D32*'Silver Conversion'!$B31</f>
        <v>0</v>
      </c>
      <c r="AG32" s="28">
        <f>+E32*'Silver Conversion'!$B31</f>
        <v>0</v>
      </c>
      <c r="AH32" s="28">
        <f>+F32*'Silver Conversion'!$B31</f>
        <v>0</v>
      </c>
      <c r="AI32" s="28">
        <f>+G32*'Silver Conversion'!$B31</f>
        <v>15.580499999999999</v>
      </c>
      <c r="AJ32" s="28">
        <f>+H32*'Silver Conversion'!$B31</f>
        <v>0</v>
      </c>
      <c r="AK32" s="28">
        <f>+I32*'Silver Conversion'!$B31</f>
        <v>0</v>
      </c>
      <c r="AL32" s="28">
        <f>+J32*'Silver Conversion'!$B31</f>
        <v>0</v>
      </c>
      <c r="AM32" s="25"/>
      <c r="AN32" s="25"/>
      <c r="AO32" s="25"/>
      <c r="AP32" s="25"/>
    </row>
    <row r="33" spans="1:42" ht="15">
      <c r="A33" s="5">
        <v>1390</v>
      </c>
      <c r="C33" s="38">
        <v>20</v>
      </c>
      <c r="G33" s="38">
        <v>18.75</v>
      </c>
      <c r="N33" s="39"/>
      <c r="P33" s="26">
        <f t="shared" si="0"/>
        <v>0</v>
      </c>
      <c r="Q33" s="26">
        <f t="shared" si="1"/>
        <v>7.089845356293088</v>
      </c>
      <c r="R33" s="26">
        <f t="shared" si="2"/>
        <v>0</v>
      </c>
      <c r="S33" s="26">
        <f t="shared" si="3"/>
        <v>0</v>
      </c>
      <c r="T33" s="26">
        <f t="shared" si="4"/>
        <v>0</v>
      </c>
      <c r="U33" s="26">
        <f t="shared" si="5"/>
        <v>4.997076377180925</v>
      </c>
      <c r="V33" s="26">
        <f t="shared" si="6"/>
        <v>0</v>
      </c>
      <c r="W33" s="26">
        <f t="shared" si="7"/>
        <v>0</v>
      </c>
      <c r="X33" s="26">
        <f t="shared" si="8"/>
        <v>0</v>
      </c>
      <c r="Y33" s="26">
        <f t="shared" si="9"/>
        <v>0</v>
      </c>
      <c r="Z33" s="26">
        <f t="shared" si="10"/>
        <v>0</v>
      </c>
      <c r="AA33" s="26">
        <f t="shared" si="11"/>
        <v>0</v>
      </c>
      <c r="AB33" s="26">
        <f t="shared" si="12"/>
        <v>0</v>
      </c>
      <c r="AD33" s="28">
        <f>+B33*'Silver Conversion'!$B32</f>
        <v>0</v>
      </c>
      <c r="AE33" s="28">
        <f>+C33*'Silver Conversion'!$B32</f>
        <v>20.4</v>
      </c>
      <c r="AF33" s="28">
        <f>+D33*'Silver Conversion'!$B32</f>
        <v>0</v>
      </c>
      <c r="AG33" s="28">
        <f>+E33*'Silver Conversion'!$B32</f>
        <v>0</v>
      </c>
      <c r="AH33" s="28">
        <f>+F33*'Silver Conversion'!$B32</f>
        <v>0</v>
      </c>
      <c r="AI33" s="28">
        <f>+G33*'Silver Conversion'!$B32</f>
        <v>19.125</v>
      </c>
      <c r="AJ33" s="28">
        <f>+H33*'Silver Conversion'!$B32</f>
        <v>0</v>
      </c>
      <c r="AK33" s="28">
        <f>+I33*'Silver Conversion'!$B32</f>
        <v>0</v>
      </c>
      <c r="AL33" s="28">
        <f>+J33*'Silver Conversion'!$B32</f>
        <v>0</v>
      </c>
      <c r="AM33" s="25"/>
      <c r="AN33" s="25"/>
      <c r="AO33" s="25"/>
      <c r="AP33" s="25"/>
    </row>
    <row r="34" spans="1:42" ht="15">
      <c r="A34" s="5">
        <v>1391</v>
      </c>
      <c r="C34" s="38">
        <v>21.12</v>
      </c>
      <c r="G34" s="38">
        <v>20.5</v>
      </c>
      <c r="N34" s="39"/>
      <c r="P34" s="26">
        <f t="shared" si="0"/>
        <v>0</v>
      </c>
      <c r="Q34" s="26">
        <f t="shared" si="1"/>
        <v>7.486876696245502</v>
      </c>
      <c r="R34" s="26">
        <f t="shared" si="2"/>
        <v>0</v>
      </c>
      <c r="S34" s="26">
        <f t="shared" si="3"/>
        <v>0</v>
      </c>
      <c r="T34" s="26">
        <f t="shared" si="4"/>
        <v>0</v>
      </c>
      <c r="U34" s="26">
        <f t="shared" si="5"/>
        <v>5.463470172384477</v>
      </c>
      <c r="V34" s="26">
        <f t="shared" si="6"/>
        <v>0</v>
      </c>
      <c r="W34" s="26">
        <f t="shared" si="7"/>
        <v>0</v>
      </c>
      <c r="X34" s="26">
        <f t="shared" si="8"/>
        <v>0</v>
      </c>
      <c r="Y34" s="26">
        <f t="shared" si="9"/>
        <v>0</v>
      </c>
      <c r="Z34" s="26">
        <f t="shared" si="10"/>
        <v>0</v>
      </c>
      <c r="AA34" s="26">
        <f t="shared" si="11"/>
        <v>0</v>
      </c>
      <c r="AB34" s="26">
        <f t="shared" si="12"/>
        <v>0</v>
      </c>
      <c r="AD34" s="28">
        <f>+B34*'Silver Conversion'!$B33</f>
        <v>0</v>
      </c>
      <c r="AE34" s="28">
        <f>+C34*'Silver Conversion'!$B33</f>
        <v>21.5424</v>
      </c>
      <c r="AF34" s="28">
        <f>+D34*'Silver Conversion'!$B33</f>
        <v>0</v>
      </c>
      <c r="AG34" s="28">
        <f>+E34*'Silver Conversion'!$B33</f>
        <v>0</v>
      </c>
      <c r="AH34" s="28">
        <f>+F34*'Silver Conversion'!$B33</f>
        <v>0</v>
      </c>
      <c r="AI34" s="28">
        <f>+G34*'Silver Conversion'!$B33</f>
        <v>20.91</v>
      </c>
      <c r="AJ34" s="28">
        <f>+H34*'Silver Conversion'!$B33</f>
        <v>0</v>
      </c>
      <c r="AK34" s="28">
        <f>+I34*'Silver Conversion'!$B33</f>
        <v>0</v>
      </c>
      <c r="AL34" s="28">
        <f>+J34*'Silver Conversion'!$B33</f>
        <v>0</v>
      </c>
      <c r="AM34" s="25"/>
      <c r="AN34" s="25"/>
      <c r="AO34" s="25"/>
      <c r="AP34" s="25"/>
    </row>
    <row r="35" spans="1:42" ht="15">
      <c r="A35" s="5">
        <v>1392</v>
      </c>
      <c r="C35" s="38">
        <v>20</v>
      </c>
      <c r="G35" s="38">
        <v>21.12</v>
      </c>
      <c r="N35" s="39"/>
      <c r="P35" s="26">
        <f t="shared" si="0"/>
        <v>0</v>
      </c>
      <c r="Q35" s="26">
        <f t="shared" si="1"/>
        <v>7.089845356293088</v>
      </c>
      <c r="R35" s="26">
        <f t="shared" si="2"/>
        <v>0</v>
      </c>
      <c r="S35" s="26">
        <f t="shared" si="3"/>
        <v>0</v>
      </c>
      <c r="T35" s="26">
        <f t="shared" si="4"/>
        <v>0</v>
      </c>
      <c r="U35" s="26">
        <f t="shared" si="5"/>
        <v>5.6287068312565935</v>
      </c>
      <c r="V35" s="26">
        <f t="shared" si="6"/>
        <v>0</v>
      </c>
      <c r="W35" s="26">
        <f t="shared" si="7"/>
        <v>0</v>
      </c>
      <c r="X35" s="26">
        <f t="shared" si="8"/>
        <v>0</v>
      </c>
      <c r="Y35" s="26">
        <f t="shared" si="9"/>
        <v>0</v>
      </c>
      <c r="Z35" s="26">
        <f t="shared" si="10"/>
        <v>0</v>
      </c>
      <c r="AA35" s="26">
        <f t="shared" si="11"/>
        <v>0</v>
      </c>
      <c r="AB35" s="26">
        <f t="shared" si="12"/>
        <v>0</v>
      </c>
      <c r="AD35" s="28">
        <f>+B35*'Silver Conversion'!$B34</f>
        <v>0</v>
      </c>
      <c r="AE35" s="28">
        <f>+C35*'Silver Conversion'!$B34</f>
        <v>16.8</v>
      </c>
      <c r="AF35" s="28">
        <f>+D35*'Silver Conversion'!$B34</f>
        <v>0</v>
      </c>
      <c r="AG35" s="28">
        <f>+E35*'Silver Conversion'!$B34</f>
        <v>0</v>
      </c>
      <c r="AH35" s="28">
        <f>+F35*'Silver Conversion'!$B34</f>
        <v>0</v>
      </c>
      <c r="AI35" s="28">
        <f>+G35*'Silver Conversion'!$B34</f>
        <v>17.7408</v>
      </c>
      <c r="AJ35" s="28">
        <f>+H35*'Silver Conversion'!$B34</f>
        <v>0</v>
      </c>
      <c r="AK35" s="28">
        <f>+I35*'Silver Conversion'!$B34</f>
        <v>0</v>
      </c>
      <c r="AL35" s="28">
        <f>+J35*'Silver Conversion'!$B34</f>
        <v>0</v>
      </c>
      <c r="AM35" s="25"/>
      <c r="AN35" s="25"/>
      <c r="AO35" s="25"/>
      <c r="AP35" s="25"/>
    </row>
    <row r="36" spans="1:42" ht="15">
      <c r="A36" s="5">
        <v>1393</v>
      </c>
      <c r="C36" s="38">
        <v>24</v>
      </c>
      <c r="G36" s="38">
        <v>23.83</v>
      </c>
      <c r="N36" s="39"/>
      <c r="P36" s="26">
        <f t="shared" si="0"/>
        <v>0</v>
      </c>
      <c r="Q36" s="26">
        <f t="shared" si="1"/>
        <v>8.507814427551706</v>
      </c>
      <c r="R36" s="26">
        <f t="shared" si="2"/>
        <v>0</v>
      </c>
      <c r="S36" s="26">
        <f t="shared" si="3"/>
        <v>0</v>
      </c>
      <c r="T36" s="26">
        <f t="shared" si="4"/>
        <v>0</v>
      </c>
      <c r="U36" s="26">
        <f t="shared" si="5"/>
        <v>6.350950936971809</v>
      </c>
      <c r="V36" s="26">
        <f t="shared" si="6"/>
        <v>0</v>
      </c>
      <c r="W36" s="26">
        <f t="shared" si="7"/>
        <v>0</v>
      </c>
      <c r="X36" s="26">
        <f t="shared" si="8"/>
        <v>0</v>
      </c>
      <c r="Y36" s="26">
        <f t="shared" si="9"/>
        <v>0</v>
      </c>
      <c r="Z36" s="26">
        <f t="shared" si="10"/>
        <v>0</v>
      </c>
      <c r="AA36" s="26">
        <f t="shared" si="11"/>
        <v>0</v>
      </c>
      <c r="AB36" s="26">
        <f t="shared" si="12"/>
        <v>0</v>
      </c>
      <c r="AD36" s="28">
        <f>+B36*'Silver Conversion'!$B35</f>
        <v>0</v>
      </c>
      <c r="AE36" s="28">
        <f>+C36*'Silver Conversion'!$B35</f>
        <v>19.200000000000003</v>
      </c>
      <c r="AF36" s="28">
        <f>+D36*'Silver Conversion'!$B35</f>
        <v>0</v>
      </c>
      <c r="AG36" s="28">
        <f>+E36*'Silver Conversion'!$B35</f>
        <v>0</v>
      </c>
      <c r="AH36" s="28">
        <f>+F36*'Silver Conversion'!$B35</f>
        <v>0</v>
      </c>
      <c r="AI36" s="28">
        <f>+G36*'Silver Conversion'!$B35</f>
        <v>19.064</v>
      </c>
      <c r="AJ36" s="28">
        <f>+H36*'Silver Conversion'!$B35</f>
        <v>0</v>
      </c>
      <c r="AK36" s="28">
        <f>+I36*'Silver Conversion'!$B35</f>
        <v>0</v>
      </c>
      <c r="AL36" s="28">
        <f>+J36*'Silver Conversion'!$B35</f>
        <v>0</v>
      </c>
      <c r="AM36" s="25"/>
      <c r="AN36" s="25"/>
      <c r="AO36" s="25"/>
      <c r="AP36" s="25"/>
    </row>
    <row r="37" spans="1:42" ht="15">
      <c r="A37" s="5">
        <v>1394</v>
      </c>
      <c r="C37" s="38">
        <v>20.92</v>
      </c>
      <c r="D37" s="38">
        <v>236</v>
      </c>
      <c r="G37" s="38">
        <v>28.33</v>
      </c>
      <c r="I37" s="38">
        <v>19.87</v>
      </c>
      <c r="N37" s="39"/>
      <c r="P37" s="26">
        <f t="shared" si="0"/>
        <v>0</v>
      </c>
      <c r="Q37" s="26">
        <f t="shared" si="1"/>
        <v>7.415978242682571</v>
      </c>
      <c r="R37" s="26">
        <f t="shared" si="2"/>
        <v>236</v>
      </c>
      <c r="S37" s="26">
        <f t="shared" si="3"/>
        <v>0</v>
      </c>
      <c r="T37" s="26">
        <f t="shared" si="4"/>
        <v>0</v>
      </c>
      <c r="U37" s="26">
        <f t="shared" si="5"/>
        <v>7.55024926749523</v>
      </c>
      <c r="V37" s="26">
        <f t="shared" si="6"/>
        <v>0</v>
      </c>
      <c r="W37" s="26">
        <f t="shared" si="7"/>
        <v>0.019870000000000002</v>
      </c>
      <c r="X37" s="26">
        <f t="shared" si="8"/>
        <v>0</v>
      </c>
      <c r="Y37" s="26">
        <f t="shared" si="9"/>
        <v>0</v>
      </c>
      <c r="Z37" s="26">
        <f t="shared" si="10"/>
        <v>0</v>
      </c>
      <c r="AA37" s="26">
        <f t="shared" si="11"/>
        <v>0</v>
      </c>
      <c r="AB37" s="26">
        <f t="shared" si="12"/>
        <v>0</v>
      </c>
      <c r="AD37" s="28">
        <f>+B37*'Silver Conversion'!$B36</f>
        <v>0</v>
      </c>
      <c r="AE37" s="28">
        <f>+C37*'Silver Conversion'!$B36</f>
        <v>12.552000000000001</v>
      </c>
      <c r="AF37" s="28">
        <f>+D37*'Silver Conversion'!$B36</f>
        <v>141.6</v>
      </c>
      <c r="AG37" s="28">
        <f>+E37*'Silver Conversion'!$B36</f>
        <v>0</v>
      </c>
      <c r="AH37" s="28">
        <f>+F37*'Silver Conversion'!$B36</f>
        <v>0</v>
      </c>
      <c r="AI37" s="28">
        <f>+G37*'Silver Conversion'!$B36</f>
        <v>16.997999999999998</v>
      </c>
      <c r="AJ37" s="28">
        <f>+H37*'Silver Conversion'!$B36</f>
        <v>0</v>
      </c>
      <c r="AK37" s="28">
        <f>+I37*'Silver Conversion'!$B36</f>
        <v>11.922</v>
      </c>
      <c r="AL37" s="28">
        <f>+J37*'Silver Conversion'!$B36</f>
        <v>0</v>
      </c>
      <c r="AM37" s="25"/>
      <c r="AN37" s="25"/>
      <c r="AO37" s="25"/>
      <c r="AP37" s="25"/>
    </row>
    <row r="38" spans="1:42" ht="15">
      <c r="A38" s="5">
        <v>1395</v>
      </c>
      <c r="C38" s="38">
        <v>21.5</v>
      </c>
      <c r="G38" s="38">
        <v>24</v>
      </c>
      <c r="J38" s="26">
        <v>4.25</v>
      </c>
      <c r="N38" s="39"/>
      <c r="P38" s="26">
        <f t="shared" si="0"/>
        <v>0</v>
      </c>
      <c r="Q38" s="26">
        <f t="shared" si="1"/>
        <v>7.62158375801507</v>
      </c>
      <c r="R38" s="26">
        <f t="shared" si="2"/>
        <v>0</v>
      </c>
      <c r="S38" s="26">
        <f t="shared" si="3"/>
        <v>0</v>
      </c>
      <c r="T38" s="26">
        <f t="shared" si="4"/>
        <v>0</v>
      </c>
      <c r="U38" s="26">
        <f t="shared" si="5"/>
        <v>6.396257762791583</v>
      </c>
      <c r="V38" s="26">
        <f t="shared" si="6"/>
        <v>0</v>
      </c>
      <c r="W38" s="26">
        <f t="shared" si="7"/>
        <v>0</v>
      </c>
      <c r="X38" s="26">
        <f t="shared" si="8"/>
        <v>0.04216102535613666</v>
      </c>
      <c r="Y38" s="26">
        <f t="shared" si="9"/>
        <v>0</v>
      </c>
      <c r="Z38" s="26">
        <f t="shared" si="10"/>
        <v>0</v>
      </c>
      <c r="AA38" s="26">
        <f t="shared" si="11"/>
        <v>0</v>
      </c>
      <c r="AB38" s="26">
        <f t="shared" si="12"/>
        <v>0</v>
      </c>
      <c r="AD38" s="28">
        <f>+B38*'Silver Conversion'!$B37</f>
        <v>0</v>
      </c>
      <c r="AE38" s="28">
        <f>+C38*'Silver Conversion'!$B37</f>
        <v>11.825000000000001</v>
      </c>
      <c r="AF38" s="28">
        <f>+D38*'Silver Conversion'!$B37</f>
        <v>0</v>
      </c>
      <c r="AG38" s="28">
        <f>+E38*'Silver Conversion'!$B37</f>
        <v>0</v>
      </c>
      <c r="AH38" s="28">
        <f>+F38*'Silver Conversion'!$B37</f>
        <v>0</v>
      </c>
      <c r="AI38" s="28">
        <f>+G38*'Silver Conversion'!$B37</f>
        <v>13.200000000000001</v>
      </c>
      <c r="AJ38" s="28">
        <f>+H38*'Silver Conversion'!$B37</f>
        <v>0</v>
      </c>
      <c r="AK38" s="28">
        <f>+I38*'Silver Conversion'!$B37</f>
        <v>0</v>
      </c>
      <c r="AL38" s="28">
        <f>+J38*'Silver Conversion'!$B37</f>
        <v>2.3375000000000004</v>
      </c>
      <c r="AM38" s="25"/>
      <c r="AN38" s="25"/>
      <c r="AO38" s="25"/>
      <c r="AP38" s="25"/>
    </row>
    <row r="39" spans="1:42" ht="15">
      <c r="A39" s="5">
        <v>1396</v>
      </c>
      <c r="B39" s="38">
        <v>33</v>
      </c>
      <c r="C39" s="38">
        <v>21.5</v>
      </c>
      <c r="G39" s="38">
        <v>22.92</v>
      </c>
      <c r="J39" s="26">
        <v>4.25</v>
      </c>
      <c r="N39" s="39"/>
      <c r="P39" s="26">
        <f t="shared" si="0"/>
        <v>0.11280200172279421</v>
      </c>
      <c r="Q39" s="26">
        <f t="shared" si="1"/>
        <v>7.62158375801507</v>
      </c>
      <c r="R39" s="26">
        <f t="shared" si="2"/>
        <v>0</v>
      </c>
      <c r="S39" s="26">
        <f t="shared" si="3"/>
        <v>0</v>
      </c>
      <c r="T39" s="26">
        <f t="shared" si="4"/>
        <v>0</v>
      </c>
      <c r="U39" s="26">
        <f t="shared" si="5"/>
        <v>6.108426163465962</v>
      </c>
      <c r="V39" s="26">
        <f t="shared" si="6"/>
        <v>0</v>
      </c>
      <c r="W39" s="26">
        <f t="shared" si="7"/>
        <v>0</v>
      </c>
      <c r="X39" s="26">
        <f t="shared" si="8"/>
        <v>0.04216102535613666</v>
      </c>
      <c r="Y39" s="26">
        <f t="shared" si="9"/>
        <v>0</v>
      </c>
      <c r="Z39" s="26">
        <f t="shared" si="10"/>
        <v>0</v>
      </c>
      <c r="AA39" s="26">
        <f t="shared" si="11"/>
        <v>0</v>
      </c>
      <c r="AB39" s="26">
        <f t="shared" si="12"/>
        <v>0</v>
      </c>
      <c r="AD39" s="28">
        <f>+B39*'Silver Conversion'!$B38</f>
        <v>17.490000000000002</v>
      </c>
      <c r="AE39" s="28">
        <f>+C39*'Silver Conversion'!$B38</f>
        <v>11.395000000000001</v>
      </c>
      <c r="AF39" s="28">
        <f>+D39*'Silver Conversion'!$B38</f>
        <v>0</v>
      </c>
      <c r="AG39" s="28">
        <f>+E39*'Silver Conversion'!$B38</f>
        <v>0</v>
      </c>
      <c r="AH39" s="28">
        <f>+F39*'Silver Conversion'!$B38</f>
        <v>0</v>
      </c>
      <c r="AI39" s="28">
        <f>+G39*'Silver Conversion'!$B38</f>
        <v>12.147600000000002</v>
      </c>
      <c r="AJ39" s="28">
        <f>+H39*'Silver Conversion'!$B38</f>
        <v>0</v>
      </c>
      <c r="AK39" s="28">
        <f>+I39*'Silver Conversion'!$B38</f>
        <v>0</v>
      </c>
      <c r="AL39" s="28">
        <f>+J39*'Silver Conversion'!$B38</f>
        <v>2.2525</v>
      </c>
      <c r="AM39" s="25"/>
      <c r="AN39" s="25"/>
      <c r="AO39" s="25"/>
      <c r="AP39" s="25"/>
    </row>
    <row r="40" spans="1:42" ht="15">
      <c r="A40" s="5">
        <v>1397</v>
      </c>
      <c r="B40" s="38">
        <v>38.33</v>
      </c>
      <c r="C40" s="38">
        <v>18</v>
      </c>
      <c r="G40" s="38">
        <v>24</v>
      </c>
      <c r="N40" s="39"/>
      <c r="P40" s="26">
        <f t="shared" si="0"/>
        <v>0.13102123412226369</v>
      </c>
      <c r="Q40" s="26">
        <f t="shared" si="1"/>
        <v>6.38086082066378</v>
      </c>
      <c r="R40" s="26">
        <f t="shared" si="2"/>
        <v>0</v>
      </c>
      <c r="S40" s="26">
        <f t="shared" si="3"/>
        <v>0</v>
      </c>
      <c r="T40" s="26">
        <f t="shared" si="4"/>
        <v>0</v>
      </c>
      <c r="U40" s="26">
        <f t="shared" si="5"/>
        <v>6.396257762791583</v>
      </c>
      <c r="V40" s="26">
        <f t="shared" si="6"/>
        <v>0</v>
      </c>
      <c r="W40" s="26">
        <f t="shared" si="7"/>
        <v>0</v>
      </c>
      <c r="X40" s="26">
        <f t="shared" si="8"/>
        <v>0</v>
      </c>
      <c r="Y40" s="26">
        <f t="shared" si="9"/>
        <v>0</v>
      </c>
      <c r="Z40" s="26">
        <f t="shared" si="10"/>
        <v>0</v>
      </c>
      <c r="AA40" s="26">
        <f t="shared" si="11"/>
        <v>0</v>
      </c>
      <c r="AB40" s="26">
        <f t="shared" si="12"/>
        <v>0</v>
      </c>
      <c r="AD40" s="28">
        <f>+B40*'Silver Conversion'!$B39</f>
        <v>20.3149</v>
      </c>
      <c r="AE40" s="28">
        <f>+C40*'Silver Conversion'!$B39</f>
        <v>9.540000000000001</v>
      </c>
      <c r="AF40" s="28">
        <f>+D40*'Silver Conversion'!$B39</f>
        <v>0</v>
      </c>
      <c r="AG40" s="28">
        <f>+E40*'Silver Conversion'!$B39</f>
        <v>0</v>
      </c>
      <c r="AH40" s="28">
        <f>+F40*'Silver Conversion'!$B39</f>
        <v>0</v>
      </c>
      <c r="AI40" s="28">
        <f>+G40*'Silver Conversion'!$B39</f>
        <v>12.72</v>
      </c>
      <c r="AJ40" s="28">
        <f>+H40*'Silver Conversion'!$B39</f>
        <v>0</v>
      </c>
      <c r="AK40" s="28">
        <f>+I40*'Silver Conversion'!$B39</f>
        <v>0</v>
      </c>
      <c r="AL40" s="28">
        <f>+J40*'Silver Conversion'!$B39</f>
        <v>0</v>
      </c>
      <c r="AM40" s="25"/>
      <c r="AN40" s="25"/>
      <c r="AO40" s="25"/>
      <c r="AP40" s="25"/>
    </row>
    <row r="41" spans="1:42" ht="15">
      <c r="A41" s="5">
        <v>1398</v>
      </c>
      <c r="B41" s="38">
        <v>92</v>
      </c>
      <c r="C41" s="38">
        <v>18</v>
      </c>
      <c r="G41" s="38">
        <v>26</v>
      </c>
      <c r="I41" s="38">
        <v>23</v>
      </c>
      <c r="J41" s="26">
        <v>4.17</v>
      </c>
      <c r="N41" s="39"/>
      <c r="P41" s="26">
        <f t="shared" si="0"/>
        <v>0.31447830783324443</v>
      </c>
      <c r="Q41" s="26">
        <f t="shared" si="1"/>
        <v>6.38086082066378</v>
      </c>
      <c r="R41" s="26">
        <f t="shared" si="2"/>
        <v>0</v>
      </c>
      <c r="S41" s="26">
        <f t="shared" si="3"/>
        <v>0</v>
      </c>
      <c r="T41" s="26">
        <f t="shared" si="4"/>
        <v>0</v>
      </c>
      <c r="U41" s="26">
        <f t="shared" si="5"/>
        <v>6.929279243024215</v>
      </c>
      <c r="V41" s="26">
        <f t="shared" si="6"/>
        <v>0</v>
      </c>
      <c r="W41" s="26">
        <f t="shared" si="7"/>
        <v>0.023</v>
      </c>
      <c r="X41" s="26">
        <f t="shared" si="8"/>
        <v>0.04136740605531526</v>
      </c>
      <c r="Y41" s="26">
        <f t="shared" si="9"/>
        <v>0</v>
      </c>
      <c r="Z41" s="26">
        <f t="shared" si="10"/>
        <v>0</v>
      </c>
      <c r="AA41" s="26">
        <f t="shared" si="11"/>
        <v>0</v>
      </c>
      <c r="AB41" s="26">
        <f t="shared" si="12"/>
        <v>0</v>
      </c>
      <c r="AD41" s="28">
        <f>+B41*'Silver Conversion'!$B40</f>
        <v>48.760000000000005</v>
      </c>
      <c r="AE41" s="28">
        <f>+C41*'Silver Conversion'!$B40</f>
        <v>9.540000000000001</v>
      </c>
      <c r="AF41" s="28">
        <f>+D41*'Silver Conversion'!$B40</f>
        <v>0</v>
      </c>
      <c r="AG41" s="28">
        <f>+E41*'Silver Conversion'!$B40</f>
        <v>0</v>
      </c>
      <c r="AH41" s="28">
        <f>+F41*'Silver Conversion'!$B40</f>
        <v>0</v>
      </c>
      <c r="AI41" s="28">
        <f>+G41*'Silver Conversion'!$B40</f>
        <v>13.780000000000001</v>
      </c>
      <c r="AJ41" s="28">
        <f>+H41*'Silver Conversion'!$B40</f>
        <v>0</v>
      </c>
      <c r="AK41" s="28">
        <f>+I41*'Silver Conversion'!$B40</f>
        <v>12.190000000000001</v>
      </c>
      <c r="AL41" s="28">
        <f>+J41*'Silver Conversion'!$B40</f>
        <v>2.2101</v>
      </c>
      <c r="AM41" s="25"/>
      <c r="AN41" s="25"/>
      <c r="AO41" s="25"/>
      <c r="AP41" s="25"/>
    </row>
    <row r="42" spans="1:42" ht="15">
      <c r="A42" s="5">
        <v>1399</v>
      </c>
      <c r="B42" s="38">
        <v>16</v>
      </c>
      <c r="C42" s="38">
        <v>9</v>
      </c>
      <c r="G42" s="38">
        <v>15.75</v>
      </c>
      <c r="N42" s="39"/>
      <c r="P42" s="26">
        <f t="shared" si="0"/>
        <v>0.05469187962317295</v>
      </c>
      <c r="Q42" s="26">
        <f t="shared" si="1"/>
        <v>3.19043041033189</v>
      </c>
      <c r="R42" s="26">
        <f t="shared" si="2"/>
        <v>0</v>
      </c>
      <c r="S42" s="26">
        <f t="shared" si="3"/>
        <v>0</v>
      </c>
      <c r="T42" s="26">
        <f t="shared" si="4"/>
        <v>0</v>
      </c>
      <c r="U42" s="26">
        <f t="shared" si="5"/>
        <v>4.1975441568319765</v>
      </c>
      <c r="V42" s="26">
        <f t="shared" si="6"/>
        <v>0</v>
      </c>
      <c r="W42" s="26">
        <f t="shared" si="7"/>
        <v>0</v>
      </c>
      <c r="X42" s="26">
        <f t="shared" si="8"/>
        <v>0</v>
      </c>
      <c r="Y42" s="26">
        <f t="shared" si="9"/>
        <v>0</v>
      </c>
      <c r="Z42" s="26">
        <f t="shared" si="10"/>
        <v>0</v>
      </c>
      <c r="AA42" s="26">
        <f t="shared" si="11"/>
        <v>0</v>
      </c>
      <c r="AB42" s="26">
        <f t="shared" si="12"/>
        <v>0</v>
      </c>
      <c r="AD42" s="28">
        <f>+B42*'Silver Conversion'!$B41</f>
        <v>16.32</v>
      </c>
      <c r="AE42" s="28">
        <f>+C42*'Silver Conversion'!$B41</f>
        <v>9.18</v>
      </c>
      <c r="AF42" s="28">
        <f>+D42*'Silver Conversion'!$B41</f>
        <v>0</v>
      </c>
      <c r="AG42" s="28">
        <f>+E42*'Silver Conversion'!$B41</f>
        <v>0</v>
      </c>
      <c r="AH42" s="28">
        <f>+F42*'Silver Conversion'!$B41</f>
        <v>0</v>
      </c>
      <c r="AI42" s="28">
        <f>+G42*'Silver Conversion'!$B41</f>
        <v>16.065</v>
      </c>
      <c r="AJ42" s="28">
        <f>+H42*'Silver Conversion'!$B41</f>
        <v>0</v>
      </c>
      <c r="AK42" s="28">
        <f>+I42*'Silver Conversion'!$B41</f>
        <v>0</v>
      </c>
      <c r="AL42" s="28">
        <f>+J42*'Silver Conversion'!$B41</f>
        <v>0</v>
      </c>
      <c r="AM42" s="25"/>
      <c r="AN42" s="25"/>
      <c r="AO42" s="25"/>
      <c r="AP42" s="25"/>
    </row>
    <row r="43" spans="1:42" ht="15">
      <c r="A43" s="5">
        <v>1400</v>
      </c>
      <c r="B43" s="38">
        <v>12</v>
      </c>
      <c r="C43" s="38">
        <v>8</v>
      </c>
      <c r="G43" s="38">
        <v>14.67</v>
      </c>
      <c r="I43" s="38">
        <v>11</v>
      </c>
      <c r="J43" s="26">
        <v>2.17</v>
      </c>
      <c r="N43" s="38">
        <v>2.62</v>
      </c>
      <c r="P43" s="26">
        <f t="shared" si="0"/>
        <v>0.04101890971737971</v>
      </c>
      <c r="Q43" s="26">
        <f t="shared" si="1"/>
        <v>2.8359381425172354</v>
      </c>
      <c r="R43" s="26">
        <f t="shared" si="2"/>
        <v>0</v>
      </c>
      <c r="S43" s="26">
        <f t="shared" si="3"/>
        <v>0</v>
      </c>
      <c r="T43" s="26">
        <f t="shared" si="4"/>
        <v>0</v>
      </c>
      <c r="U43" s="26">
        <f t="shared" si="5"/>
        <v>3.909712557506355</v>
      </c>
      <c r="V43" s="26">
        <f t="shared" si="6"/>
        <v>0</v>
      </c>
      <c r="W43" s="26">
        <f t="shared" si="7"/>
        <v>0.011</v>
      </c>
      <c r="X43" s="26">
        <f t="shared" si="8"/>
        <v>0.021526923534780366</v>
      </c>
      <c r="Y43" s="26">
        <f t="shared" si="9"/>
        <v>0</v>
      </c>
      <c r="Z43" s="26">
        <f t="shared" si="10"/>
        <v>0</v>
      </c>
      <c r="AA43" s="26">
        <f t="shared" si="11"/>
        <v>0</v>
      </c>
      <c r="AB43" s="26">
        <f t="shared" si="12"/>
        <v>3.802612481857765</v>
      </c>
      <c r="AD43" s="28">
        <f>+B43*'Silver Conversion'!$B42</f>
        <v>12.24</v>
      </c>
      <c r="AE43" s="28">
        <f>+C43*'Silver Conversion'!$B42</f>
        <v>8.16</v>
      </c>
      <c r="AF43" s="28">
        <f>+D43*'Silver Conversion'!$B42</f>
        <v>0</v>
      </c>
      <c r="AG43" s="28">
        <f>+E43*'Silver Conversion'!$B42</f>
        <v>0</v>
      </c>
      <c r="AH43" s="28">
        <f>+F43*'Silver Conversion'!$B42</f>
        <v>0</v>
      </c>
      <c r="AI43" s="28">
        <f>+G43*'Silver Conversion'!$B42</f>
        <v>14.9634</v>
      </c>
      <c r="AJ43" s="28">
        <f>+H43*'Silver Conversion'!$B42</f>
        <v>0</v>
      </c>
      <c r="AK43" s="28">
        <f>+I43*'Silver Conversion'!$B42</f>
        <v>11.22</v>
      </c>
      <c r="AL43" s="28">
        <f>+J43*'Silver Conversion'!$B42</f>
        <v>2.2134</v>
      </c>
      <c r="AM43" s="28">
        <f>+K43*'Silver Conversion'!$B42</f>
        <v>0</v>
      </c>
      <c r="AN43" s="25"/>
      <c r="AO43" s="25"/>
      <c r="AP43" s="28">
        <f>+N43*'Silver Conversion'!$B42</f>
        <v>2.6724</v>
      </c>
    </row>
    <row r="44" spans="1:42" ht="15">
      <c r="A44" s="5">
        <v>1401</v>
      </c>
      <c r="C44" s="38">
        <v>10</v>
      </c>
      <c r="G44" s="38">
        <v>14.67</v>
      </c>
      <c r="P44" s="26">
        <f t="shared" si="0"/>
        <v>0</v>
      </c>
      <c r="Q44" s="26">
        <f t="shared" si="1"/>
        <v>3.544922678146544</v>
      </c>
      <c r="R44" s="26">
        <f t="shared" si="2"/>
        <v>0</v>
      </c>
      <c r="S44" s="26">
        <f t="shared" si="3"/>
        <v>0</v>
      </c>
      <c r="T44" s="26">
        <f t="shared" si="4"/>
        <v>0</v>
      </c>
      <c r="U44" s="26">
        <f t="shared" si="5"/>
        <v>3.909712557506355</v>
      </c>
      <c r="V44" s="26">
        <f t="shared" si="6"/>
        <v>0</v>
      </c>
      <c r="W44" s="26">
        <f t="shared" si="7"/>
        <v>0</v>
      </c>
      <c r="X44" s="26">
        <f t="shared" si="8"/>
        <v>0</v>
      </c>
      <c r="Y44" s="26">
        <f t="shared" si="9"/>
        <v>0</v>
      </c>
      <c r="Z44" s="26">
        <f t="shared" si="10"/>
        <v>0</v>
      </c>
      <c r="AA44" s="26">
        <f t="shared" si="11"/>
        <v>0</v>
      </c>
      <c r="AB44" s="26">
        <f t="shared" si="12"/>
        <v>0</v>
      </c>
      <c r="AD44" s="28">
        <f>+B44*'Silver Conversion'!$B43</f>
        <v>0</v>
      </c>
      <c r="AE44" s="28">
        <f>+C44*'Silver Conversion'!$B43</f>
        <v>10.2</v>
      </c>
      <c r="AF44" s="28">
        <f>+D44*'Silver Conversion'!$B43</f>
        <v>0</v>
      </c>
      <c r="AG44" s="28">
        <f>+E44*'Silver Conversion'!$B43</f>
        <v>0</v>
      </c>
      <c r="AH44" s="28">
        <f>+F44*'Silver Conversion'!$B43</f>
        <v>0</v>
      </c>
      <c r="AI44" s="28">
        <f>+G44*'Silver Conversion'!$B43</f>
        <v>14.9634</v>
      </c>
      <c r="AJ44" s="28">
        <f>+H44*'Silver Conversion'!$B43</f>
        <v>0</v>
      </c>
      <c r="AK44" s="28">
        <f>+I44*'Silver Conversion'!$B43</f>
        <v>0</v>
      </c>
      <c r="AL44" s="28">
        <f>+J44*'Silver Conversion'!$B43</f>
        <v>0</v>
      </c>
      <c r="AM44" s="28">
        <f>+K44*'Silver Conversion'!$B43</f>
        <v>0</v>
      </c>
      <c r="AN44" s="25"/>
      <c r="AO44" s="25"/>
      <c r="AP44" s="28">
        <f>+N44*'Silver Conversion'!$B43</f>
        <v>0</v>
      </c>
    </row>
    <row r="45" spans="1:42" ht="15">
      <c r="A45" s="5">
        <v>1402</v>
      </c>
      <c r="C45" s="38">
        <v>10</v>
      </c>
      <c r="G45" s="38">
        <v>14.5</v>
      </c>
      <c r="P45" s="26">
        <f t="shared" si="0"/>
        <v>0</v>
      </c>
      <c r="Q45" s="26">
        <f t="shared" si="1"/>
        <v>3.544922678146544</v>
      </c>
      <c r="R45" s="26">
        <f t="shared" si="2"/>
        <v>0</v>
      </c>
      <c r="S45" s="26">
        <f t="shared" si="3"/>
        <v>0</v>
      </c>
      <c r="T45" s="26">
        <f t="shared" si="4"/>
        <v>0</v>
      </c>
      <c r="U45" s="26">
        <f t="shared" si="5"/>
        <v>3.8644057316865816</v>
      </c>
      <c r="V45" s="26">
        <f t="shared" si="6"/>
        <v>0</v>
      </c>
      <c r="W45" s="26">
        <f t="shared" si="7"/>
        <v>0</v>
      </c>
      <c r="X45" s="26">
        <f t="shared" si="8"/>
        <v>0</v>
      </c>
      <c r="Y45" s="26">
        <f t="shared" si="9"/>
        <v>0</v>
      </c>
      <c r="Z45" s="26">
        <f t="shared" si="10"/>
        <v>0</v>
      </c>
      <c r="AA45" s="26">
        <f t="shared" si="11"/>
        <v>0</v>
      </c>
      <c r="AB45" s="26">
        <f t="shared" si="12"/>
        <v>0</v>
      </c>
      <c r="AD45" s="28">
        <f>+B45*'Silver Conversion'!$B44</f>
        <v>0</v>
      </c>
      <c r="AE45" s="28">
        <f>+C45*'Silver Conversion'!$B44</f>
        <v>10.2</v>
      </c>
      <c r="AF45" s="28">
        <f>+D45*'Silver Conversion'!$B44</f>
        <v>0</v>
      </c>
      <c r="AG45" s="28">
        <f>+E45*'Silver Conversion'!$B44</f>
        <v>0</v>
      </c>
      <c r="AH45" s="28">
        <f>+F45*'Silver Conversion'!$B44</f>
        <v>0</v>
      </c>
      <c r="AI45" s="28">
        <f>+G45*'Silver Conversion'!$B44</f>
        <v>14.790000000000001</v>
      </c>
      <c r="AJ45" s="28">
        <f>+H45*'Silver Conversion'!$B44</f>
        <v>0</v>
      </c>
      <c r="AK45" s="28">
        <f>+I45*'Silver Conversion'!$B44</f>
        <v>0</v>
      </c>
      <c r="AL45" s="28">
        <f>+J45*'Silver Conversion'!$B44</f>
        <v>0</v>
      </c>
      <c r="AM45" s="28">
        <f>+K45*'Silver Conversion'!$B44</f>
        <v>0</v>
      </c>
      <c r="AN45" s="25"/>
      <c r="AO45" s="25"/>
      <c r="AP45" s="28">
        <f>+N45*'Silver Conversion'!$B44</f>
        <v>0</v>
      </c>
    </row>
    <row r="46" spans="1:42" ht="15">
      <c r="A46" s="5">
        <v>1403</v>
      </c>
      <c r="C46" s="38">
        <v>10</v>
      </c>
      <c r="G46" s="38">
        <v>12.5</v>
      </c>
      <c r="J46" s="26">
        <v>2</v>
      </c>
      <c r="P46" s="26">
        <f t="shared" si="0"/>
        <v>0</v>
      </c>
      <c r="Q46" s="26">
        <f t="shared" si="1"/>
        <v>3.544922678146544</v>
      </c>
      <c r="R46" s="26">
        <f t="shared" si="2"/>
        <v>0</v>
      </c>
      <c r="S46" s="26">
        <f t="shared" si="3"/>
        <v>0</v>
      </c>
      <c r="T46" s="26">
        <f t="shared" si="4"/>
        <v>0</v>
      </c>
      <c r="U46" s="26">
        <f t="shared" si="5"/>
        <v>3.3313842514539496</v>
      </c>
      <c r="V46" s="26">
        <f t="shared" si="6"/>
        <v>0</v>
      </c>
      <c r="W46" s="26">
        <f t="shared" si="7"/>
        <v>0</v>
      </c>
      <c r="X46" s="26">
        <f t="shared" si="8"/>
        <v>0.0198404825205349</v>
      </c>
      <c r="Y46" s="26">
        <f t="shared" si="9"/>
        <v>0</v>
      </c>
      <c r="Z46" s="26">
        <f t="shared" si="10"/>
        <v>0</v>
      </c>
      <c r="AA46" s="26">
        <f t="shared" si="11"/>
        <v>0</v>
      </c>
      <c r="AB46" s="26">
        <f t="shared" si="12"/>
        <v>0</v>
      </c>
      <c r="AD46" s="28">
        <f>+B46*'Silver Conversion'!$B45</f>
        <v>0</v>
      </c>
      <c r="AE46" s="28">
        <f>+C46*'Silver Conversion'!$B45</f>
        <v>10.2</v>
      </c>
      <c r="AF46" s="28">
        <f>+D46*'Silver Conversion'!$B45</f>
        <v>0</v>
      </c>
      <c r="AG46" s="28">
        <f>+E46*'Silver Conversion'!$B45</f>
        <v>0</v>
      </c>
      <c r="AH46" s="28">
        <f>+F46*'Silver Conversion'!$B45</f>
        <v>0</v>
      </c>
      <c r="AI46" s="28">
        <f>+G46*'Silver Conversion'!$B45</f>
        <v>12.75</v>
      </c>
      <c r="AJ46" s="28">
        <f>+H46*'Silver Conversion'!$B45</f>
        <v>0</v>
      </c>
      <c r="AK46" s="28">
        <f>+I46*'Silver Conversion'!$B45</f>
        <v>0</v>
      </c>
      <c r="AL46" s="28">
        <f>+J46*'Silver Conversion'!$B45</f>
        <v>2.04</v>
      </c>
      <c r="AM46" s="28">
        <f>+K46*'Silver Conversion'!$B45</f>
        <v>0</v>
      </c>
      <c r="AN46" s="25"/>
      <c r="AO46" s="25"/>
      <c r="AP46" s="28">
        <f>+N46*'Silver Conversion'!$B45</f>
        <v>0</v>
      </c>
    </row>
    <row r="47" spans="1:42" ht="15">
      <c r="A47" s="5">
        <v>1404</v>
      </c>
      <c r="C47" s="38">
        <v>14</v>
      </c>
      <c r="G47" s="38">
        <v>13.5</v>
      </c>
      <c r="P47" s="26">
        <f t="shared" si="0"/>
        <v>0</v>
      </c>
      <c r="Q47" s="26">
        <f t="shared" si="1"/>
        <v>4.962891749405162</v>
      </c>
      <c r="R47" s="26">
        <f t="shared" si="2"/>
        <v>0</v>
      </c>
      <c r="S47" s="26">
        <f t="shared" si="3"/>
        <v>0</v>
      </c>
      <c r="T47" s="26">
        <f t="shared" si="4"/>
        <v>0</v>
      </c>
      <c r="U47" s="26">
        <f t="shared" si="5"/>
        <v>3.5978949915702656</v>
      </c>
      <c r="V47" s="26">
        <f t="shared" si="6"/>
        <v>0</v>
      </c>
      <c r="W47" s="26">
        <f t="shared" si="7"/>
        <v>0</v>
      </c>
      <c r="X47" s="26">
        <f t="shared" si="8"/>
        <v>0</v>
      </c>
      <c r="Y47" s="26">
        <f t="shared" si="9"/>
        <v>0</v>
      </c>
      <c r="Z47" s="26">
        <f t="shared" si="10"/>
        <v>0</v>
      </c>
      <c r="AA47" s="26">
        <f t="shared" si="11"/>
        <v>0</v>
      </c>
      <c r="AB47" s="26">
        <f t="shared" si="12"/>
        <v>0</v>
      </c>
      <c r="AD47" s="28">
        <f>+B47*'Silver Conversion'!$B46</f>
        <v>0</v>
      </c>
      <c r="AE47" s="28">
        <f>+C47*'Silver Conversion'!$B46</f>
        <v>14.280000000000001</v>
      </c>
      <c r="AF47" s="28">
        <f>+D47*'Silver Conversion'!$B46</f>
        <v>0</v>
      </c>
      <c r="AG47" s="28">
        <f>+E47*'Silver Conversion'!$B46</f>
        <v>0</v>
      </c>
      <c r="AH47" s="28">
        <f>+F47*'Silver Conversion'!$B46</f>
        <v>0</v>
      </c>
      <c r="AI47" s="28">
        <f>+G47*'Silver Conversion'!$B46</f>
        <v>13.77</v>
      </c>
      <c r="AJ47" s="28">
        <f>+H47*'Silver Conversion'!$B46</f>
        <v>0</v>
      </c>
      <c r="AK47" s="28">
        <f>+I47*'Silver Conversion'!$B46</f>
        <v>0</v>
      </c>
      <c r="AL47" s="28">
        <f>+J47*'Silver Conversion'!$B46</f>
        <v>0</v>
      </c>
      <c r="AM47" s="28">
        <f>+K47*'Silver Conversion'!$B46</f>
        <v>0</v>
      </c>
      <c r="AN47" s="25"/>
      <c r="AO47" s="25"/>
      <c r="AP47" s="28">
        <f>+N47*'Silver Conversion'!$B46</f>
        <v>0</v>
      </c>
    </row>
    <row r="48" spans="1:42" ht="15">
      <c r="A48" s="5">
        <v>1405</v>
      </c>
      <c r="C48" s="38">
        <v>12.25</v>
      </c>
      <c r="G48" s="38">
        <v>13.5</v>
      </c>
      <c r="I48" s="38">
        <v>11</v>
      </c>
      <c r="J48" s="26">
        <v>2.17</v>
      </c>
      <c r="N48" s="38">
        <v>2</v>
      </c>
      <c r="P48" s="26">
        <f t="shared" si="0"/>
        <v>0</v>
      </c>
      <c r="Q48" s="26">
        <f t="shared" si="1"/>
        <v>4.342530280729517</v>
      </c>
      <c r="R48" s="26">
        <f t="shared" si="2"/>
        <v>0</v>
      </c>
      <c r="S48" s="26">
        <f t="shared" si="3"/>
        <v>0</v>
      </c>
      <c r="T48" s="26">
        <f t="shared" si="4"/>
        <v>0</v>
      </c>
      <c r="U48" s="26">
        <f t="shared" si="5"/>
        <v>3.5978949915702656</v>
      </c>
      <c r="V48" s="26">
        <f t="shared" si="6"/>
        <v>0</v>
      </c>
      <c r="W48" s="26">
        <f t="shared" si="7"/>
        <v>0.011</v>
      </c>
      <c r="X48" s="26">
        <f t="shared" si="8"/>
        <v>0.021526923534780366</v>
      </c>
      <c r="Y48" s="26">
        <f t="shared" si="9"/>
        <v>0</v>
      </c>
      <c r="Z48" s="26">
        <f t="shared" si="10"/>
        <v>0</v>
      </c>
      <c r="AA48" s="26">
        <f t="shared" si="11"/>
        <v>0</v>
      </c>
      <c r="AB48" s="26">
        <f t="shared" si="12"/>
        <v>2.902757619738752</v>
      </c>
      <c r="AD48" s="28">
        <f>+B48*'Silver Conversion'!$B47</f>
        <v>0</v>
      </c>
      <c r="AE48" s="28">
        <f>+C48*'Silver Conversion'!$B47</f>
        <v>10.71875</v>
      </c>
      <c r="AF48" s="28">
        <f>+D48*'Silver Conversion'!$B47</f>
        <v>0</v>
      </c>
      <c r="AG48" s="28">
        <f>+E48*'Silver Conversion'!$B47</f>
        <v>0</v>
      </c>
      <c r="AH48" s="28">
        <f>+F48*'Silver Conversion'!$B47</f>
        <v>0</v>
      </c>
      <c r="AI48" s="28">
        <f>+G48*'Silver Conversion'!$B47</f>
        <v>11.8125</v>
      </c>
      <c r="AJ48" s="28">
        <f>+H48*'Silver Conversion'!$B47</f>
        <v>0</v>
      </c>
      <c r="AK48" s="28">
        <f>+I48*'Silver Conversion'!$B47</f>
        <v>9.625</v>
      </c>
      <c r="AL48" s="28">
        <f>+J48*'Silver Conversion'!$B47</f>
        <v>1.89875</v>
      </c>
      <c r="AM48" s="28">
        <f>+K48*'Silver Conversion'!$B47</f>
        <v>0</v>
      </c>
      <c r="AN48" s="25"/>
      <c r="AO48" s="25"/>
      <c r="AP48" s="28">
        <f>+N48*'Silver Conversion'!$B47</f>
        <v>1.75</v>
      </c>
    </row>
    <row r="49" spans="1:42" ht="15">
      <c r="A49" s="5">
        <v>1406</v>
      </c>
      <c r="C49" s="38">
        <v>9.5</v>
      </c>
      <c r="F49" s="38">
        <v>240</v>
      </c>
      <c r="G49" s="38">
        <v>13.33</v>
      </c>
      <c r="N49" s="38">
        <v>2.12</v>
      </c>
      <c r="P49" s="26">
        <f t="shared" si="0"/>
        <v>0</v>
      </c>
      <c r="Q49" s="26">
        <f t="shared" si="1"/>
        <v>3.367676544239217</v>
      </c>
      <c r="R49" s="26">
        <f t="shared" si="2"/>
        <v>0</v>
      </c>
      <c r="S49" s="26">
        <f t="shared" si="3"/>
        <v>0</v>
      </c>
      <c r="T49" s="26">
        <f t="shared" si="4"/>
        <v>3.5211267605633805</v>
      </c>
      <c r="U49" s="26">
        <f t="shared" si="5"/>
        <v>3.5525881657504916</v>
      </c>
      <c r="V49" s="26">
        <f t="shared" si="6"/>
        <v>0</v>
      </c>
      <c r="W49" s="26">
        <f t="shared" si="7"/>
        <v>0</v>
      </c>
      <c r="X49" s="26">
        <f t="shared" si="8"/>
        <v>0</v>
      </c>
      <c r="Y49" s="26">
        <f t="shared" si="9"/>
        <v>0</v>
      </c>
      <c r="Z49" s="26">
        <f t="shared" si="10"/>
        <v>0</v>
      </c>
      <c r="AA49" s="26">
        <f t="shared" si="11"/>
        <v>0</v>
      </c>
      <c r="AB49" s="26">
        <f t="shared" si="12"/>
        <v>3.0769230769230775</v>
      </c>
      <c r="AD49" s="28">
        <f>+B49*'Silver Conversion'!$B48</f>
        <v>0</v>
      </c>
      <c r="AE49" s="28">
        <f>+C49*'Silver Conversion'!$B48</f>
        <v>8.3125</v>
      </c>
      <c r="AF49" s="28">
        <f>+D49*'Silver Conversion'!$B48</f>
        <v>0</v>
      </c>
      <c r="AG49" s="28">
        <f>+E49*'Silver Conversion'!$B48</f>
        <v>0</v>
      </c>
      <c r="AH49" s="28">
        <f>+F49*'Silver Conversion'!$B48</f>
        <v>210</v>
      </c>
      <c r="AI49" s="28">
        <f>+G49*'Silver Conversion'!$B48</f>
        <v>11.66375</v>
      </c>
      <c r="AJ49" s="28">
        <f>+H49*'Silver Conversion'!$B48</f>
        <v>0</v>
      </c>
      <c r="AK49" s="28">
        <f>+I49*'Silver Conversion'!$B48</f>
        <v>0</v>
      </c>
      <c r="AL49" s="28">
        <f>+J49*'Silver Conversion'!$B48</f>
        <v>0</v>
      </c>
      <c r="AM49" s="28">
        <f>+K49*'Silver Conversion'!$B48</f>
        <v>0</v>
      </c>
      <c r="AN49" s="25"/>
      <c r="AO49" s="25"/>
      <c r="AP49" s="28">
        <f>+N49*'Silver Conversion'!$B48</f>
        <v>1.855</v>
      </c>
    </row>
    <row r="50" spans="1:42" ht="15">
      <c r="A50" s="5">
        <v>1407</v>
      </c>
      <c r="C50" s="38">
        <v>8</v>
      </c>
      <c r="F50" s="38">
        <v>224</v>
      </c>
      <c r="G50" s="38">
        <v>14</v>
      </c>
      <c r="N50" s="38">
        <v>2.17</v>
      </c>
      <c r="P50" s="26">
        <f t="shared" si="0"/>
        <v>0</v>
      </c>
      <c r="Q50" s="26">
        <f t="shared" si="1"/>
        <v>2.8359381425172354</v>
      </c>
      <c r="R50" s="26">
        <f t="shared" si="2"/>
        <v>0</v>
      </c>
      <c r="S50" s="26">
        <f t="shared" si="3"/>
        <v>0</v>
      </c>
      <c r="T50" s="26">
        <f t="shared" si="4"/>
        <v>3.286384976525822</v>
      </c>
      <c r="U50" s="26">
        <f t="shared" si="5"/>
        <v>3.7311503616284236</v>
      </c>
      <c r="V50" s="26">
        <f t="shared" si="6"/>
        <v>0</v>
      </c>
      <c r="W50" s="26">
        <f t="shared" si="7"/>
        <v>0</v>
      </c>
      <c r="X50" s="26">
        <f t="shared" si="8"/>
        <v>0</v>
      </c>
      <c r="Y50" s="26">
        <f t="shared" si="9"/>
        <v>0</v>
      </c>
      <c r="Z50" s="26">
        <f t="shared" si="10"/>
        <v>0</v>
      </c>
      <c r="AA50" s="26">
        <f t="shared" si="11"/>
        <v>0</v>
      </c>
      <c r="AB50" s="26">
        <f t="shared" si="12"/>
        <v>3.149492017416546</v>
      </c>
      <c r="AD50" s="28">
        <f>+B50*'Silver Conversion'!$B49</f>
        <v>0</v>
      </c>
      <c r="AE50" s="28">
        <f>+C50*'Silver Conversion'!$B49</f>
        <v>7</v>
      </c>
      <c r="AF50" s="28">
        <f>+D50*'Silver Conversion'!$B49</f>
        <v>0</v>
      </c>
      <c r="AG50" s="28">
        <f>+E50*'Silver Conversion'!$B49</f>
        <v>0</v>
      </c>
      <c r="AH50" s="28">
        <f>+F50*'Silver Conversion'!$B49</f>
        <v>196</v>
      </c>
      <c r="AI50" s="28">
        <f>+G50*'Silver Conversion'!$B49</f>
        <v>12.25</v>
      </c>
      <c r="AJ50" s="28">
        <f>+H50*'Silver Conversion'!$B49</f>
        <v>0</v>
      </c>
      <c r="AK50" s="28">
        <f>+I50*'Silver Conversion'!$B49</f>
        <v>0</v>
      </c>
      <c r="AL50" s="28">
        <f>+J50*'Silver Conversion'!$B49</f>
        <v>0</v>
      </c>
      <c r="AM50" s="28">
        <f>+K50*'Silver Conversion'!$B49</f>
        <v>0</v>
      </c>
      <c r="AN50" s="25"/>
      <c r="AO50" s="25"/>
      <c r="AP50" s="28">
        <f>+N50*'Silver Conversion'!$B49</f>
        <v>1.89875</v>
      </c>
    </row>
    <row r="51" spans="1:42" ht="15">
      <c r="A51" s="5">
        <v>1408</v>
      </c>
      <c r="C51" s="38">
        <v>7.75</v>
      </c>
      <c r="F51" s="38">
        <v>240</v>
      </c>
      <c r="G51" s="38">
        <v>14</v>
      </c>
      <c r="N51" s="38">
        <v>2.25</v>
      </c>
      <c r="P51" s="26">
        <f t="shared" si="0"/>
        <v>0</v>
      </c>
      <c r="Q51" s="26">
        <f t="shared" si="1"/>
        <v>2.747315075563572</v>
      </c>
      <c r="R51" s="26">
        <f t="shared" si="2"/>
        <v>0</v>
      </c>
      <c r="S51" s="26">
        <f t="shared" si="3"/>
        <v>0</v>
      </c>
      <c r="T51" s="26">
        <f t="shared" si="4"/>
        <v>3.5211267605633805</v>
      </c>
      <c r="U51" s="26">
        <f t="shared" si="5"/>
        <v>3.7311503616284236</v>
      </c>
      <c r="V51" s="26">
        <f t="shared" si="6"/>
        <v>0</v>
      </c>
      <c r="W51" s="26">
        <f t="shared" si="7"/>
        <v>0</v>
      </c>
      <c r="X51" s="26">
        <f t="shared" si="8"/>
        <v>0</v>
      </c>
      <c r="Y51" s="26">
        <f t="shared" si="9"/>
        <v>0</v>
      </c>
      <c r="Z51" s="26">
        <f t="shared" si="10"/>
        <v>0</v>
      </c>
      <c r="AA51" s="26">
        <f t="shared" si="11"/>
        <v>0</v>
      </c>
      <c r="AB51" s="26">
        <f t="shared" si="12"/>
        <v>3.265602322206096</v>
      </c>
      <c r="AD51" s="28">
        <f>+B51*'Silver Conversion'!$B50</f>
        <v>0</v>
      </c>
      <c r="AE51" s="28">
        <f>+C51*'Silver Conversion'!$B50</f>
        <v>6.78125</v>
      </c>
      <c r="AF51" s="28">
        <f>+D51*'Silver Conversion'!$B50</f>
        <v>0</v>
      </c>
      <c r="AG51" s="28">
        <f>+E51*'Silver Conversion'!$B50</f>
        <v>0</v>
      </c>
      <c r="AH51" s="28">
        <f>+F51*'Silver Conversion'!$B50</f>
        <v>210</v>
      </c>
      <c r="AI51" s="28">
        <f>+G51*'Silver Conversion'!$B50</f>
        <v>12.25</v>
      </c>
      <c r="AJ51" s="28">
        <f>+H51*'Silver Conversion'!$B50</f>
        <v>0</v>
      </c>
      <c r="AK51" s="28">
        <f>+I51*'Silver Conversion'!$B50</f>
        <v>0</v>
      </c>
      <c r="AL51" s="28">
        <f>+J51*'Silver Conversion'!$B50</f>
        <v>0</v>
      </c>
      <c r="AM51" s="28">
        <f>+K51*'Silver Conversion'!$B50</f>
        <v>0</v>
      </c>
      <c r="AN51" s="25"/>
      <c r="AO51" s="25"/>
      <c r="AP51" s="28">
        <f>+N51*'Silver Conversion'!$B50</f>
        <v>1.96875</v>
      </c>
    </row>
    <row r="52" spans="1:42" ht="15">
      <c r="A52" s="5">
        <v>1409</v>
      </c>
      <c r="C52" s="38">
        <v>9.25</v>
      </c>
      <c r="F52" s="38">
        <v>288</v>
      </c>
      <c r="G52" s="38">
        <v>14</v>
      </c>
      <c r="I52" s="38">
        <v>10</v>
      </c>
      <c r="J52" s="26">
        <v>2.33</v>
      </c>
      <c r="N52" s="38">
        <v>2</v>
      </c>
      <c r="P52" s="26">
        <f t="shared" si="0"/>
        <v>0</v>
      </c>
      <c r="Q52" s="26">
        <f t="shared" si="1"/>
        <v>3.2790534772855535</v>
      </c>
      <c r="R52" s="26">
        <f t="shared" si="2"/>
        <v>0</v>
      </c>
      <c r="S52" s="26">
        <f t="shared" si="3"/>
        <v>0</v>
      </c>
      <c r="T52" s="26">
        <f t="shared" si="4"/>
        <v>4.225352112676057</v>
      </c>
      <c r="U52" s="26">
        <f t="shared" si="5"/>
        <v>3.7311503616284236</v>
      </c>
      <c r="V52" s="26">
        <f t="shared" si="6"/>
        <v>0</v>
      </c>
      <c r="W52" s="26">
        <f t="shared" si="7"/>
        <v>0.01</v>
      </c>
      <c r="X52" s="26">
        <f t="shared" si="8"/>
        <v>0.023114162136423158</v>
      </c>
      <c r="Y52" s="26">
        <f t="shared" si="9"/>
        <v>0</v>
      </c>
      <c r="Z52" s="26">
        <f t="shared" si="10"/>
        <v>0</v>
      </c>
      <c r="AA52" s="26">
        <f t="shared" si="11"/>
        <v>0</v>
      </c>
      <c r="AB52" s="26">
        <f t="shared" si="12"/>
        <v>2.902757619738752</v>
      </c>
      <c r="AD52" s="28">
        <f>+B52*'Silver Conversion'!$B51</f>
        <v>0</v>
      </c>
      <c r="AE52" s="28">
        <f>+C52*'Silver Conversion'!$B51</f>
        <v>8.0475</v>
      </c>
      <c r="AF52" s="28">
        <f>+D52*'Silver Conversion'!$B51</f>
        <v>0</v>
      </c>
      <c r="AG52" s="28">
        <f>+E52*'Silver Conversion'!$B51</f>
        <v>0</v>
      </c>
      <c r="AH52" s="28">
        <f>+F52*'Silver Conversion'!$B51</f>
        <v>250.56</v>
      </c>
      <c r="AI52" s="28">
        <f>+G52*'Silver Conversion'!$B51</f>
        <v>12.18</v>
      </c>
      <c r="AJ52" s="28">
        <f>+H52*'Silver Conversion'!$B51</f>
        <v>0</v>
      </c>
      <c r="AK52" s="28">
        <f>+I52*'Silver Conversion'!$B51</f>
        <v>8.7</v>
      </c>
      <c r="AL52" s="28">
        <f>+J52*'Silver Conversion'!$B51</f>
        <v>2.0271</v>
      </c>
      <c r="AM52" s="28">
        <f>+K52*'Silver Conversion'!$B51</f>
        <v>0</v>
      </c>
      <c r="AN52" s="25"/>
      <c r="AO52" s="25"/>
      <c r="AP52" s="28">
        <f>+N52*'Silver Conversion'!$B51</f>
        <v>1.74</v>
      </c>
    </row>
    <row r="53" spans="1:42" ht="15">
      <c r="A53" s="5">
        <v>1410</v>
      </c>
      <c r="C53" s="38">
        <v>8</v>
      </c>
      <c r="F53" s="38">
        <v>256</v>
      </c>
      <c r="G53" s="38">
        <v>12.5</v>
      </c>
      <c r="J53" s="26">
        <v>2.33</v>
      </c>
      <c r="N53" s="38">
        <v>2</v>
      </c>
      <c r="P53" s="26">
        <f t="shared" si="0"/>
        <v>0</v>
      </c>
      <c r="Q53" s="26">
        <f t="shared" si="1"/>
        <v>2.8359381425172354</v>
      </c>
      <c r="R53" s="26">
        <f t="shared" si="2"/>
        <v>0</v>
      </c>
      <c r="S53" s="26">
        <f t="shared" si="3"/>
        <v>0</v>
      </c>
      <c r="T53" s="26">
        <f t="shared" si="4"/>
        <v>3.755868544600939</v>
      </c>
      <c r="U53" s="26">
        <f t="shared" si="5"/>
        <v>3.3313842514539496</v>
      </c>
      <c r="V53" s="26">
        <f t="shared" si="6"/>
        <v>0</v>
      </c>
      <c r="W53" s="26">
        <f t="shared" si="7"/>
        <v>0</v>
      </c>
      <c r="X53" s="26">
        <f t="shared" si="8"/>
        <v>0.023114162136423158</v>
      </c>
      <c r="Y53" s="26">
        <f t="shared" si="9"/>
        <v>0</v>
      </c>
      <c r="Z53" s="26">
        <f t="shared" si="10"/>
        <v>0</v>
      </c>
      <c r="AA53" s="26">
        <f t="shared" si="11"/>
        <v>0</v>
      </c>
      <c r="AB53" s="26">
        <f t="shared" si="12"/>
        <v>2.902757619738752</v>
      </c>
      <c r="AD53" s="28">
        <f>+B53*'Silver Conversion'!$B52</f>
        <v>0</v>
      </c>
      <c r="AE53" s="28">
        <f>+C53*'Silver Conversion'!$B52</f>
        <v>6.88</v>
      </c>
      <c r="AF53" s="28">
        <f>+D53*'Silver Conversion'!$B52</f>
        <v>0</v>
      </c>
      <c r="AG53" s="28">
        <f>+E53*'Silver Conversion'!$B52</f>
        <v>0</v>
      </c>
      <c r="AH53" s="28">
        <f>+F53*'Silver Conversion'!$B52</f>
        <v>220.16</v>
      </c>
      <c r="AI53" s="28">
        <f>+G53*'Silver Conversion'!$B52</f>
        <v>10.75</v>
      </c>
      <c r="AJ53" s="28">
        <f>+H53*'Silver Conversion'!$B52</f>
        <v>0</v>
      </c>
      <c r="AK53" s="28">
        <f>+I53*'Silver Conversion'!$B52</f>
        <v>0</v>
      </c>
      <c r="AL53" s="28">
        <f>+J53*'Silver Conversion'!$B52</f>
        <v>2.0038</v>
      </c>
      <c r="AM53" s="28">
        <f>+K53*'Silver Conversion'!$B52</f>
        <v>0</v>
      </c>
      <c r="AN53" s="25"/>
      <c r="AO53" s="25"/>
      <c r="AP53" s="28">
        <f>+N53*'Silver Conversion'!$B52</f>
        <v>1.72</v>
      </c>
    </row>
    <row r="54" spans="1:42" ht="15">
      <c r="A54" s="5">
        <v>1411</v>
      </c>
      <c r="C54" s="38">
        <v>7.87</v>
      </c>
      <c r="G54" s="38">
        <v>15</v>
      </c>
      <c r="P54" s="26">
        <f t="shared" si="0"/>
        <v>0</v>
      </c>
      <c r="Q54" s="26">
        <f t="shared" si="1"/>
        <v>2.7898541477013303</v>
      </c>
      <c r="R54" s="26">
        <f t="shared" si="2"/>
        <v>0</v>
      </c>
      <c r="S54" s="26">
        <f t="shared" si="3"/>
        <v>0</v>
      </c>
      <c r="T54" s="26">
        <f t="shared" si="4"/>
        <v>0</v>
      </c>
      <c r="U54" s="26">
        <f t="shared" si="5"/>
        <v>3.997661101744739</v>
      </c>
      <c r="V54" s="26">
        <f t="shared" si="6"/>
        <v>0</v>
      </c>
      <c r="W54" s="26">
        <f t="shared" si="7"/>
        <v>0</v>
      </c>
      <c r="X54" s="26">
        <f t="shared" si="8"/>
        <v>0</v>
      </c>
      <c r="Y54" s="26">
        <f t="shared" si="9"/>
        <v>0</v>
      </c>
      <c r="Z54" s="26">
        <f t="shared" si="10"/>
        <v>0</v>
      </c>
      <c r="AA54" s="26">
        <f t="shared" si="11"/>
        <v>0</v>
      </c>
      <c r="AB54" s="26">
        <f t="shared" si="12"/>
        <v>0</v>
      </c>
      <c r="AD54" s="28">
        <f>+B54*'Silver Conversion'!$B53</f>
        <v>0</v>
      </c>
      <c r="AE54" s="28">
        <f>+C54*'Silver Conversion'!$B53</f>
        <v>6.7682</v>
      </c>
      <c r="AF54" s="28">
        <f>+D54*'Silver Conversion'!$B53</f>
        <v>0</v>
      </c>
      <c r="AG54" s="28">
        <f>+E54*'Silver Conversion'!$B53</f>
        <v>0</v>
      </c>
      <c r="AH54" s="28">
        <f>+F54*'Silver Conversion'!$B53</f>
        <v>0</v>
      </c>
      <c r="AI54" s="28">
        <f>+G54*'Silver Conversion'!$B53</f>
        <v>12.9</v>
      </c>
      <c r="AJ54" s="28">
        <f>+H54*'Silver Conversion'!$B53</f>
        <v>0</v>
      </c>
      <c r="AK54" s="28">
        <f>+I54*'Silver Conversion'!$B53</f>
        <v>0</v>
      </c>
      <c r="AL54" s="28">
        <f>+J54*'Silver Conversion'!$B53</f>
        <v>0</v>
      </c>
      <c r="AM54" s="28">
        <f>+K54*'Silver Conversion'!$B53</f>
        <v>0</v>
      </c>
      <c r="AN54" s="25"/>
      <c r="AO54" s="25"/>
      <c r="AP54" s="25"/>
    </row>
    <row r="55" spans="1:42" ht="15">
      <c r="A55" s="5">
        <v>1412</v>
      </c>
      <c r="G55" s="38">
        <v>14</v>
      </c>
      <c r="P55" s="26">
        <f t="shared" si="0"/>
        <v>0</v>
      </c>
      <c r="Q55" s="26">
        <f t="shared" si="1"/>
        <v>0</v>
      </c>
      <c r="R55" s="26">
        <f t="shared" si="2"/>
        <v>0</v>
      </c>
      <c r="S55" s="26">
        <f t="shared" si="3"/>
        <v>0</v>
      </c>
      <c r="T55" s="26">
        <f t="shared" si="4"/>
        <v>0</v>
      </c>
      <c r="U55" s="26">
        <f t="shared" si="5"/>
        <v>3.7311503616284236</v>
      </c>
      <c r="V55" s="26">
        <f t="shared" si="6"/>
        <v>0</v>
      </c>
      <c r="W55" s="26">
        <f t="shared" si="7"/>
        <v>0</v>
      </c>
      <c r="X55" s="26">
        <f t="shared" si="8"/>
        <v>0</v>
      </c>
      <c r="Y55" s="26">
        <f t="shared" si="9"/>
        <v>0</v>
      </c>
      <c r="Z55" s="26">
        <f t="shared" si="10"/>
        <v>0</v>
      </c>
      <c r="AA55" s="26">
        <f t="shared" si="11"/>
        <v>0</v>
      </c>
      <c r="AB55" s="26">
        <f t="shared" si="12"/>
        <v>0</v>
      </c>
      <c r="AD55" s="28">
        <f>+B55*'Silver Conversion'!$B54</f>
        <v>0</v>
      </c>
      <c r="AE55" s="28">
        <f>+C55*'Silver Conversion'!$B54</f>
        <v>0</v>
      </c>
      <c r="AF55" s="28">
        <f>+D55*'Silver Conversion'!$B54</f>
        <v>0</v>
      </c>
      <c r="AG55" s="28">
        <f>+E55*'Silver Conversion'!$B54</f>
        <v>0</v>
      </c>
      <c r="AH55" s="28">
        <f>+F55*'Silver Conversion'!$B54</f>
        <v>0</v>
      </c>
      <c r="AI55" s="28">
        <f>+G55*'Silver Conversion'!$B54</f>
        <v>12.04</v>
      </c>
      <c r="AJ55" s="28">
        <f>+H55*'Silver Conversion'!$B54</f>
        <v>0</v>
      </c>
      <c r="AK55" s="28">
        <f>+I55*'Silver Conversion'!$B54</f>
        <v>0</v>
      </c>
      <c r="AL55" s="28">
        <f>+J55*'Silver Conversion'!$B54</f>
        <v>0</v>
      </c>
      <c r="AM55" s="28">
        <f>+K55*'Silver Conversion'!$B54</f>
        <v>0</v>
      </c>
      <c r="AN55" s="25"/>
      <c r="AO55" s="25"/>
      <c r="AP55" s="25"/>
    </row>
    <row r="56" spans="1:42" ht="15">
      <c r="A56" s="5">
        <v>1413</v>
      </c>
      <c r="B56" s="38">
        <v>28</v>
      </c>
      <c r="C56" s="38">
        <v>11.92</v>
      </c>
      <c r="P56" s="26">
        <f t="shared" si="0"/>
        <v>0.09571078934055266</v>
      </c>
      <c r="Q56" s="26">
        <f t="shared" si="1"/>
        <v>4.2255478323506805</v>
      </c>
      <c r="R56" s="26">
        <f t="shared" si="2"/>
        <v>0</v>
      </c>
      <c r="S56" s="26">
        <f t="shared" si="3"/>
        <v>0</v>
      </c>
      <c r="T56" s="26">
        <f t="shared" si="4"/>
        <v>0</v>
      </c>
      <c r="U56" s="26">
        <f t="shared" si="5"/>
        <v>0</v>
      </c>
      <c r="V56" s="26">
        <f t="shared" si="6"/>
        <v>0</v>
      </c>
      <c r="W56" s="26">
        <f t="shared" si="7"/>
        <v>0</v>
      </c>
      <c r="X56" s="26">
        <f t="shared" si="8"/>
        <v>0</v>
      </c>
      <c r="Y56" s="26">
        <f t="shared" si="9"/>
        <v>0</v>
      </c>
      <c r="Z56" s="26">
        <f t="shared" si="10"/>
        <v>0</v>
      </c>
      <c r="AA56" s="26">
        <f t="shared" si="11"/>
        <v>0</v>
      </c>
      <c r="AB56" s="26">
        <f t="shared" si="12"/>
        <v>0</v>
      </c>
      <c r="AD56" s="28">
        <f>+B56*'Silver Conversion'!$B55</f>
        <v>24.08</v>
      </c>
      <c r="AE56" s="28">
        <f>+C56*'Silver Conversion'!$B55</f>
        <v>10.251199999999999</v>
      </c>
      <c r="AF56" s="28">
        <f>+D56*'Silver Conversion'!$B55</f>
        <v>0</v>
      </c>
      <c r="AG56" s="28">
        <f>+E56*'Silver Conversion'!$B55</f>
        <v>0</v>
      </c>
      <c r="AH56" s="28">
        <f>+F56*'Silver Conversion'!$B55</f>
        <v>0</v>
      </c>
      <c r="AI56" s="28">
        <f>+G56*'Silver Conversion'!$B55</f>
        <v>0</v>
      </c>
      <c r="AJ56" s="28">
        <f>+H56*'Silver Conversion'!$B55</f>
        <v>0</v>
      </c>
      <c r="AK56" s="28">
        <f>+I56*'Silver Conversion'!$B55</f>
        <v>0</v>
      </c>
      <c r="AL56" s="28">
        <f>+J56*'Silver Conversion'!$B55</f>
        <v>0</v>
      </c>
      <c r="AM56" s="28">
        <f>+K56*'Silver Conversion'!$B55</f>
        <v>0</v>
      </c>
      <c r="AN56" s="25"/>
      <c r="AO56" s="25"/>
      <c r="AP56" s="25"/>
    </row>
    <row r="57" spans="1:42" ht="15">
      <c r="A57" s="5">
        <v>1414</v>
      </c>
      <c r="B57" s="38">
        <v>39.5</v>
      </c>
      <c r="C57" s="38">
        <v>13.08</v>
      </c>
      <c r="P57" s="26">
        <f t="shared" si="0"/>
        <v>0.13502057781970822</v>
      </c>
      <c r="Q57" s="26">
        <f t="shared" si="1"/>
        <v>4.63675886301568</v>
      </c>
      <c r="R57" s="26">
        <f t="shared" si="2"/>
        <v>0</v>
      </c>
      <c r="S57" s="26">
        <f t="shared" si="3"/>
        <v>0</v>
      </c>
      <c r="T57" s="26">
        <f t="shared" si="4"/>
        <v>0</v>
      </c>
      <c r="U57" s="26">
        <f t="shared" si="5"/>
        <v>0</v>
      </c>
      <c r="V57" s="26">
        <f t="shared" si="6"/>
        <v>0</v>
      </c>
      <c r="W57" s="26">
        <f t="shared" si="7"/>
        <v>0</v>
      </c>
      <c r="X57" s="26">
        <f t="shared" si="8"/>
        <v>0</v>
      </c>
      <c r="Y57" s="26">
        <f t="shared" si="9"/>
        <v>0</v>
      </c>
      <c r="Z57" s="26">
        <f t="shared" si="10"/>
        <v>0</v>
      </c>
      <c r="AA57" s="26">
        <f t="shared" si="11"/>
        <v>0</v>
      </c>
      <c r="AB57" s="26">
        <f t="shared" si="12"/>
        <v>0</v>
      </c>
      <c r="AD57" s="28">
        <f>+B57*'Silver Conversion'!$B56</f>
        <v>33.97</v>
      </c>
      <c r="AE57" s="28">
        <f>+C57*'Silver Conversion'!$B56</f>
        <v>11.2488</v>
      </c>
      <c r="AF57" s="28">
        <f>+D57*'Silver Conversion'!$B56</f>
        <v>0</v>
      </c>
      <c r="AG57" s="28">
        <f>+E57*'Silver Conversion'!$B56</f>
        <v>0</v>
      </c>
      <c r="AH57" s="28">
        <f>+F57*'Silver Conversion'!$B56</f>
        <v>0</v>
      </c>
      <c r="AI57" s="28">
        <f>+G57*'Silver Conversion'!$B56</f>
        <v>0</v>
      </c>
      <c r="AJ57" s="28">
        <f>+H57*'Silver Conversion'!$B56</f>
        <v>0</v>
      </c>
      <c r="AK57" s="28">
        <f>+I57*'Silver Conversion'!$B56</f>
        <v>0</v>
      </c>
      <c r="AL57" s="28">
        <f>+J57*'Silver Conversion'!$B56</f>
        <v>0</v>
      </c>
      <c r="AM57" s="28">
        <f>+K57*'Silver Conversion'!$B56</f>
        <v>0</v>
      </c>
      <c r="AN57" s="25"/>
      <c r="AO57" s="25"/>
      <c r="AP57" s="25"/>
    </row>
    <row r="58" spans="1:42" ht="15">
      <c r="A58" s="5">
        <v>1415</v>
      </c>
      <c r="B58" s="38">
        <v>13</v>
      </c>
      <c r="C58" s="38">
        <v>12.25</v>
      </c>
      <c r="M58" s="38">
        <v>14</v>
      </c>
      <c r="P58" s="26">
        <f t="shared" si="0"/>
        <v>0.044437152193828024</v>
      </c>
      <c r="Q58" s="26">
        <f t="shared" si="1"/>
        <v>4.342530280729517</v>
      </c>
      <c r="R58" s="26">
        <f t="shared" si="2"/>
        <v>0</v>
      </c>
      <c r="S58" s="26">
        <f t="shared" si="3"/>
        <v>0</v>
      </c>
      <c r="T58" s="26">
        <f t="shared" si="4"/>
        <v>0</v>
      </c>
      <c r="U58" s="26">
        <f t="shared" si="5"/>
        <v>0</v>
      </c>
      <c r="V58" s="26">
        <f t="shared" si="6"/>
        <v>0</v>
      </c>
      <c r="W58" s="26">
        <f t="shared" si="7"/>
        <v>0</v>
      </c>
      <c r="X58" s="26">
        <f t="shared" si="8"/>
        <v>0</v>
      </c>
      <c r="Y58" s="26">
        <f t="shared" si="9"/>
        <v>0</v>
      </c>
      <c r="Z58" s="26">
        <f t="shared" si="10"/>
        <v>0</v>
      </c>
      <c r="AA58" s="26">
        <f t="shared" si="11"/>
        <v>20.143884892086334</v>
      </c>
      <c r="AB58" s="26">
        <f t="shared" si="12"/>
        <v>0</v>
      </c>
      <c r="AD58" s="28">
        <f>+B58*'Silver Conversion'!$B57</f>
        <v>11.18</v>
      </c>
      <c r="AE58" s="28">
        <f>+C58*'Silver Conversion'!$B57</f>
        <v>10.535</v>
      </c>
      <c r="AF58" s="28">
        <f>+D58*'Silver Conversion'!$B57</f>
        <v>0</v>
      </c>
      <c r="AG58" s="28">
        <f>+E58*'Silver Conversion'!$B57</f>
        <v>0</v>
      </c>
      <c r="AH58" s="28">
        <f>+F58*'Silver Conversion'!$B57</f>
        <v>0</v>
      </c>
      <c r="AI58" s="28">
        <f>+G58*'Silver Conversion'!$B57</f>
        <v>0</v>
      </c>
      <c r="AJ58" s="28">
        <f>+H58*'Silver Conversion'!$B57</f>
        <v>0</v>
      </c>
      <c r="AK58" s="28">
        <f>+I58*'Silver Conversion'!$B57</f>
        <v>0</v>
      </c>
      <c r="AL58" s="28">
        <f>+J58*'Silver Conversion'!$B57</f>
        <v>0</v>
      </c>
      <c r="AM58" s="28">
        <f>+K58*'Silver Conversion'!$B57</f>
        <v>0</v>
      </c>
      <c r="AN58" s="25"/>
      <c r="AO58" s="28">
        <f>+M58*'Silver Conversion'!$B57</f>
        <v>12.04</v>
      </c>
      <c r="AP58" s="28">
        <f>+N58*'Silver Conversion'!$B57</f>
        <v>0</v>
      </c>
    </row>
    <row r="59" spans="1:42" ht="15">
      <c r="A59" s="5">
        <v>1416</v>
      </c>
      <c r="B59" s="38">
        <v>11.92</v>
      </c>
      <c r="P59" s="26">
        <f t="shared" si="0"/>
        <v>0.04074545031926385</v>
      </c>
      <c r="Q59" s="26">
        <f t="shared" si="1"/>
        <v>0</v>
      </c>
      <c r="R59" s="26">
        <f t="shared" si="2"/>
        <v>0</v>
      </c>
      <c r="S59" s="26">
        <f t="shared" si="3"/>
        <v>0</v>
      </c>
      <c r="T59" s="26">
        <f t="shared" si="4"/>
        <v>0</v>
      </c>
      <c r="U59" s="26">
        <f t="shared" si="5"/>
        <v>0</v>
      </c>
      <c r="V59" s="26">
        <f t="shared" si="6"/>
        <v>0</v>
      </c>
      <c r="W59" s="26">
        <f t="shared" si="7"/>
        <v>0</v>
      </c>
      <c r="X59" s="26">
        <f t="shared" si="8"/>
        <v>0</v>
      </c>
      <c r="Y59" s="26">
        <f t="shared" si="9"/>
        <v>0</v>
      </c>
      <c r="Z59" s="26">
        <f t="shared" si="10"/>
        <v>0</v>
      </c>
      <c r="AA59" s="26">
        <f t="shared" si="11"/>
        <v>0</v>
      </c>
      <c r="AB59" s="26">
        <f t="shared" si="12"/>
        <v>0</v>
      </c>
      <c r="AD59" s="28">
        <f>+B59*'Silver Conversion'!$B58</f>
        <v>10.251199999999999</v>
      </c>
      <c r="AE59" s="28">
        <f>+C59*'Silver Conversion'!$B58</f>
        <v>0</v>
      </c>
      <c r="AF59" s="28">
        <f>+D59*'Silver Conversion'!$B58</f>
        <v>0</v>
      </c>
      <c r="AG59" s="28">
        <f>+E59*'Silver Conversion'!$B58</f>
        <v>0</v>
      </c>
      <c r="AH59" s="28">
        <f>+F59*'Silver Conversion'!$B58</f>
        <v>0</v>
      </c>
      <c r="AI59" s="28">
        <f>+G59*'Silver Conversion'!$B58</f>
        <v>0</v>
      </c>
      <c r="AJ59" s="28">
        <f>+H59*'Silver Conversion'!$B58</f>
        <v>0</v>
      </c>
      <c r="AK59" s="28">
        <f>+I59*'Silver Conversion'!$B58</f>
        <v>0</v>
      </c>
      <c r="AL59" s="28">
        <f>+J59*'Silver Conversion'!$B58</f>
        <v>0</v>
      </c>
      <c r="AM59" s="28">
        <f>+K59*'Silver Conversion'!$B58</f>
        <v>0</v>
      </c>
      <c r="AN59" s="25"/>
      <c r="AO59" s="28"/>
      <c r="AP59" s="28">
        <f>+N59*'Silver Conversion'!$B58</f>
        <v>0</v>
      </c>
    </row>
    <row r="60" spans="1:42" ht="15">
      <c r="A60" s="5">
        <v>1417</v>
      </c>
      <c r="B60" s="38">
        <v>16</v>
      </c>
      <c r="C60" s="38">
        <v>13.25</v>
      </c>
      <c r="D60" s="38">
        <v>163</v>
      </c>
      <c r="G60" s="38">
        <v>16.5</v>
      </c>
      <c r="I60" s="38">
        <v>14</v>
      </c>
      <c r="J60" s="26">
        <v>2.67</v>
      </c>
      <c r="N60" s="38">
        <v>3.25</v>
      </c>
      <c r="P60" s="26">
        <f t="shared" si="0"/>
        <v>0.05469187962317295</v>
      </c>
      <c r="Q60" s="26">
        <f t="shared" si="1"/>
        <v>4.697022548544171</v>
      </c>
      <c r="R60" s="26">
        <f t="shared" si="2"/>
        <v>163</v>
      </c>
      <c r="S60" s="26">
        <f t="shared" si="3"/>
        <v>0</v>
      </c>
      <c r="T60" s="26">
        <f t="shared" si="4"/>
        <v>0</v>
      </c>
      <c r="U60" s="26">
        <f t="shared" si="5"/>
        <v>4.397427211919213</v>
      </c>
      <c r="V60" s="26">
        <f t="shared" si="6"/>
        <v>0</v>
      </c>
      <c r="W60" s="26">
        <f t="shared" si="7"/>
        <v>0.014</v>
      </c>
      <c r="X60" s="26">
        <f t="shared" si="8"/>
        <v>0.02648704416491409</v>
      </c>
      <c r="Y60" s="26">
        <f t="shared" si="9"/>
        <v>0</v>
      </c>
      <c r="Z60" s="26">
        <f t="shared" si="10"/>
        <v>0</v>
      </c>
      <c r="AA60" s="26">
        <f t="shared" si="11"/>
        <v>0</v>
      </c>
      <c r="AB60" s="26">
        <f t="shared" si="12"/>
        <v>4.716981132075472</v>
      </c>
      <c r="AD60" s="28">
        <f>+B60*'Silver Conversion'!$B59</f>
        <v>10.56</v>
      </c>
      <c r="AE60" s="28">
        <f>+C60*'Silver Conversion'!$B59</f>
        <v>8.745000000000001</v>
      </c>
      <c r="AF60" s="28">
        <f>+D60*'Silver Conversion'!$B59</f>
        <v>107.58</v>
      </c>
      <c r="AG60" s="28">
        <f>+E60*'Silver Conversion'!$B59</f>
        <v>0</v>
      </c>
      <c r="AH60" s="28">
        <f>+F60*'Silver Conversion'!$B59</f>
        <v>0</v>
      </c>
      <c r="AI60" s="28">
        <f>+G60*'Silver Conversion'!$B59</f>
        <v>10.89</v>
      </c>
      <c r="AJ60" s="28">
        <f>+H60*'Silver Conversion'!$B59</f>
        <v>0</v>
      </c>
      <c r="AK60" s="28">
        <f>+I60*'Silver Conversion'!$B59</f>
        <v>9.24</v>
      </c>
      <c r="AL60" s="28">
        <f>+J60*'Silver Conversion'!$B59</f>
        <v>1.7622</v>
      </c>
      <c r="AM60" s="28">
        <f>+K60*'Silver Conversion'!$B59</f>
        <v>0</v>
      </c>
      <c r="AN60" s="25"/>
      <c r="AO60" s="28"/>
      <c r="AP60" s="28">
        <f>+N60*'Silver Conversion'!$B59</f>
        <v>2.145</v>
      </c>
    </row>
    <row r="61" spans="1:42" ht="15">
      <c r="A61" s="5">
        <v>1418</v>
      </c>
      <c r="B61" s="38">
        <v>14</v>
      </c>
      <c r="C61" s="38">
        <v>12.46</v>
      </c>
      <c r="D61" s="38">
        <v>179.5</v>
      </c>
      <c r="F61" s="38">
        <v>301.5</v>
      </c>
      <c r="I61" s="38">
        <v>14.33</v>
      </c>
      <c r="J61" s="26">
        <v>2.58</v>
      </c>
      <c r="N61" s="38">
        <v>3.5</v>
      </c>
      <c r="P61" s="26">
        <f t="shared" si="0"/>
        <v>0.04785539467027633</v>
      </c>
      <c r="Q61" s="26">
        <f t="shared" si="1"/>
        <v>4.416973656970594</v>
      </c>
      <c r="R61" s="26">
        <f t="shared" si="2"/>
        <v>179.5</v>
      </c>
      <c r="S61" s="26">
        <f t="shared" si="3"/>
        <v>0</v>
      </c>
      <c r="T61" s="26">
        <f t="shared" si="4"/>
        <v>4.423415492957747</v>
      </c>
      <c r="U61" s="26">
        <f t="shared" si="5"/>
        <v>0</v>
      </c>
      <c r="V61" s="26">
        <f t="shared" si="6"/>
        <v>0</v>
      </c>
      <c r="W61" s="26">
        <f t="shared" si="7"/>
        <v>0.01433</v>
      </c>
      <c r="X61" s="26">
        <f t="shared" si="8"/>
        <v>0.02559422245149002</v>
      </c>
      <c r="Y61" s="26">
        <f t="shared" si="9"/>
        <v>0</v>
      </c>
      <c r="Z61" s="26">
        <f t="shared" si="10"/>
        <v>0</v>
      </c>
      <c r="AA61" s="26">
        <f t="shared" si="11"/>
        <v>0</v>
      </c>
      <c r="AB61" s="26">
        <f t="shared" si="12"/>
        <v>5.079825834542816</v>
      </c>
      <c r="AD61" s="28">
        <f>+B61*'Silver Conversion'!$B60</f>
        <v>7.140000000000001</v>
      </c>
      <c r="AE61" s="28">
        <f>+C61*'Silver Conversion'!$B60</f>
        <v>6.3546000000000005</v>
      </c>
      <c r="AF61" s="28">
        <f>+D61*'Silver Conversion'!$B60</f>
        <v>91.545</v>
      </c>
      <c r="AG61" s="28">
        <f>+E61*'Silver Conversion'!$B60</f>
        <v>0</v>
      </c>
      <c r="AH61" s="28">
        <f>+F61*'Silver Conversion'!$B60</f>
        <v>153.76500000000001</v>
      </c>
      <c r="AI61" s="28">
        <f>+G61*'Silver Conversion'!$B60</f>
        <v>0</v>
      </c>
      <c r="AJ61" s="28">
        <f>+H61*'Silver Conversion'!$B60</f>
        <v>0</v>
      </c>
      <c r="AK61" s="28">
        <f>+I61*'Silver Conversion'!$B60</f>
        <v>7.3083</v>
      </c>
      <c r="AL61" s="28">
        <f>+J61*'Silver Conversion'!$B60</f>
        <v>1.3158</v>
      </c>
      <c r="AM61" s="28">
        <f>+K61*'Silver Conversion'!$B60</f>
        <v>0</v>
      </c>
      <c r="AN61" s="25"/>
      <c r="AO61" s="28"/>
      <c r="AP61" s="28">
        <f>+N61*'Silver Conversion'!$B60</f>
        <v>1.7850000000000001</v>
      </c>
    </row>
    <row r="62" spans="1:42" ht="15">
      <c r="A62" s="5">
        <v>1419</v>
      </c>
      <c r="B62" s="38">
        <v>20</v>
      </c>
      <c r="C62" s="38">
        <v>13.42</v>
      </c>
      <c r="D62" s="38">
        <v>198</v>
      </c>
      <c r="M62" s="38">
        <v>13.42</v>
      </c>
      <c r="N62" s="38">
        <v>4</v>
      </c>
      <c r="P62" s="26">
        <f t="shared" si="0"/>
        <v>0.06836484952896618</v>
      </c>
      <c r="Q62" s="26">
        <f t="shared" si="1"/>
        <v>4.757286234072662</v>
      </c>
      <c r="R62" s="26">
        <f t="shared" si="2"/>
        <v>198</v>
      </c>
      <c r="S62" s="26">
        <f t="shared" si="3"/>
        <v>0</v>
      </c>
      <c r="T62" s="26">
        <f t="shared" si="4"/>
        <v>0</v>
      </c>
      <c r="U62" s="26">
        <f t="shared" si="5"/>
        <v>0</v>
      </c>
      <c r="V62" s="26">
        <f t="shared" si="6"/>
        <v>0</v>
      </c>
      <c r="W62" s="26">
        <f t="shared" si="7"/>
        <v>0</v>
      </c>
      <c r="X62" s="26">
        <f t="shared" si="8"/>
        <v>0</v>
      </c>
      <c r="Y62" s="26">
        <f t="shared" si="9"/>
        <v>0</v>
      </c>
      <c r="Z62" s="26">
        <f t="shared" si="10"/>
        <v>0</v>
      </c>
      <c r="AA62" s="26">
        <f t="shared" si="11"/>
        <v>19.309352517985612</v>
      </c>
      <c r="AB62" s="26">
        <f t="shared" si="12"/>
        <v>5.805515239477504</v>
      </c>
      <c r="AD62" s="28">
        <f>+B62*'Silver Conversion'!$B61</f>
        <v>9.8</v>
      </c>
      <c r="AE62" s="28">
        <f>+C62*'Silver Conversion'!$B61</f>
        <v>6.5758</v>
      </c>
      <c r="AF62" s="28">
        <f>+D62*'Silver Conversion'!$B61</f>
        <v>97.02</v>
      </c>
      <c r="AG62" s="28">
        <f>+E62*'Silver Conversion'!$B61</f>
        <v>0</v>
      </c>
      <c r="AH62" s="28">
        <f>+F62*'Silver Conversion'!$B61</f>
        <v>0</v>
      </c>
      <c r="AI62" s="28">
        <f>+G62*'Silver Conversion'!$B61</f>
        <v>0</v>
      </c>
      <c r="AJ62" s="28">
        <f>+H62*'Silver Conversion'!$B61</f>
        <v>0</v>
      </c>
      <c r="AK62" s="28">
        <f>+I62*'Silver Conversion'!$B61</f>
        <v>0</v>
      </c>
      <c r="AL62" s="28">
        <f>+J62*'Silver Conversion'!$B61</f>
        <v>0</v>
      </c>
      <c r="AM62" s="28">
        <f>+K62*'Silver Conversion'!$B61</f>
        <v>0</v>
      </c>
      <c r="AN62" s="25"/>
      <c r="AO62" s="28">
        <f>+M62*'Silver Conversion'!$B61</f>
        <v>6.5758</v>
      </c>
      <c r="AP62" s="28">
        <f>+N62*'Silver Conversion'!$B61</f>
        <v>1.96</v>
      </c>
    </row>
    <row r="63" spans="1:42" ht="15">
      <c r="A63" s="5">
        <v>1420</v>
      </c>
      <c r="B63" s="38">
        <v>20</v>
      </c>
      <c r="C63" s="38">
        <v>11.67</v>
      </c>
      <c r="D63" s="38">
        <v>200.42</v>
      </c>
      <c r="F63" s="38">
        <v>292</v>
      </c>
      <c r="G63" s="38">
        <v>19.33</v>
      </c>
      <c r="N63" s="38">
        <v>3.33</v>
      </c>
      <c r="P63" s="26">
        <f t="shared" si="0"/>
        <v>0.06836484952896618</v>
      </c>
      <c r="Q63" s="26">
        <f t="shared" si="1"/>
        <v>4.136924765397017</v>
      </c>
      <c r="R63" s="26">
        <f t="shared" si="2"/>
        <v>200.42</v>
      </c>
      <c r="S63" s="26">
        <f t="shared" si="3"/>
        <v>0</v>
      </c>
      <c r="T63" s="26">
        <f t="shared" si="4"/>
        <v>4.284037558685446</v>
      </c>
      <c r="U63" s="26">
        <f t="shared" si="5"/>
        <v>5.151652606448387</v>
      </c>
      <c r="V63" s="26">
        <f t="shared" si="6"/>
        <v>0</v>
      </c>
      <c r="W63" s="26">
        <f t="shared" si="7"/>
        <v>0</v>
      </c>
      <c r="X63" s="26">
        <f t="shared" si="8"/>
        <v>0</v>
      </c>
      <c r="Y63" s="26">
        <f t="shared" si="9"/>
        <v>0</v>
      </c>
      <c r="Z63" s="26">
        <f t="shared" si="10"/>
        <v>0</v>
      </c>
      <c r="AA63" s="26">
        <f t="shared" si="11"/>
        <v>0</v>
      </c>
      <c r="AB63" s="26">
        <f t="shared" si="12"/>
        <v>4.833091436865022</v>
      </c>
      <c r="AD63" s="28">
        <f>+B63*'Silver Conversion'!$B62</f>
        <v>12.2</v>
      </c>
      <c r="AE63" s="28">
        <f>+C63*'Silver Conversion'!$B62</f>
        <v>7.1187</v>
      </c>
      <c r="AF63" s="28">
        <f>+D63*'Silver Conversion'!$B62</f>
        <v>122.25619999999999</v>
      </c>
      <c r="AG63" s="28">
        <f>+E63*'Silver Conversion'!$B62</f>
        <v>0</v>
      </c>
      <c r="AH63" s="28">
        <f>+F63*'Silver Conversion'!$B62</f>
        <v>178.12</v>
      </c>
      <c r="AI63" s="28">
        <f>+G63*'Silver Conversion'!$B62</f>
        <v>11.791299999999998</v>
      </c>
      <c r="AJ63" s="28">
        <f>+H63*'Silver Conversion'!$B62</f>
        <v>0</v>
      </c>
      <c r="AK63" s="28">
        <f>+I63*'Silver Conversion'!$B62</f>
        <v>0</v>
      </c>
      <c r="AL63" s="28">
        <f>+J63*'Silver Conversion'!$B62</f>
        <v>0</v>
      </c>
      <c r="AM63" s="28">
        <f>+K63*'Silver Conversion'!$B62</f>
        <v>0</v>
      </c>
      <c r="AN63" s="25"/>
      <c r="AO63" s="28">
        <f>+M63*'Silver Conversion'!$B62</f>
        <v>0</v>
      </c>
      <c r="AP63" s="28">
        <f>+N63*'Silver Conversion'!$B62</f>
        <v>2.0313</v>
      </c>
    </row>
    <row r="64" spans="1:42" ht="15">
      <c r="A64" s="5">
        <v>1421</v>
      </c>
      <c r="B64" s="38">
        <v>23.75</v>
      </c>
      <c r="C64" s="38">
        <v>12.33</v>
      </c>
      <c r="F64" s="38">
        <v>262</v>
      </c>
      <c r="N64" s="38">
        <v>3.25</v>
      </c>
      <c r="P64" s="26">
        <f t="shared" si="0"/>
        <v>0.08118325881564735</v>
      </c>
      <c r="Q64" s="26">
        <f t="shared" si="1"/>
        <v>4.370889662154689</v>
      </c>
      <c r="R64" s="26">
        <f t="shared" si="2"/>
        <v>0</v>
      </c>
      <c r="S64" s="26">
        <f t="shared" si="3"/>
        <v>0</v>
      </c>
      <c r="T64" s="26">
        <f t="shared" si="4"/>
        <v>3.8438967136150235</v>
      </c>
      <c r="U64" s="26">
        <f t="shared" si="5"/>
        <v>0</v>
      </c>
      <c r="V64" s="26">
        <f t="shared" si="6"/>
        <v>0</v>
      </c>
      <c r="W64" s="26">
        <f t="shared" si="7"/>
        <v>0</v>
      </c>
      <c r="X64" s="26">
        <f t="shared" si="8"/>
        <v>0</v>
      </c>
      <c r="Y64" s="26">
        <f t="shared" si="9"/>
        <v>0</v>
      </c>
      <c r="Z64" s="26">
        <f t="shared" si="10"/>
        <v>0</v>
      </c>
      <c r="AA64" s="26">
        <f t="shared" si="11"/>
        <v>0</v>
      </c>
      <c r="AB64" s="26">
        <f t="shared" si="12"/>
        <v>4.716981132075472</v>
      </c>
      <c r="AD64" s="28">
        <f>+B64*'Silver Conversion'!$B63</f>
        <v>14.487499999999999</v>
      </c>
      <c r="AE64" s="28">
        <f>+C64*'Silver Conversion'!$B63</f>
        <v>7.5213</v>
      </c>
      <c r="AF64" s="28">
        <f>+D64*'Silver Conversion'!$B63</f>
        <v>0</v>
      </c>
      <c r="AG64" s="28">
        <f>+E64*'Silver Conversion'!$B63</f>
        <v>0</v>
      </c>
      <c r="AH64" s="28">
        <f>+F64*'Silver Conversion'!$B63</f>
        <v>159.82</v>
      </c>
      <c r="AI64" s="28">
        <f>+G64*'Silver Conversion'!$B63</f>
        <v>0</v>
      </c>
      <c r="AJ64" s="28">
        <f>+H64*'Silver Conversion'!$B63</f>
        <v>0</v>
      </c>
      <c r="AK64" s="28">
        <f>+I64*'Silver Conversion'!$B63</f>
        <v>0</v>
      </c>
      <c r="AL64" s="28">
        <f>+J64*'Silver Conversion'!$B63</f>
        <v>0</v>
      </c>
      <c r="AM64" s="28">
        <f>+K64*'Silver Conversion'!$B63</f>
        <v>0</v>
      </c>
      <c r="AN64" s="25"/>
      <c r="AO64" s="28">
        <f>+M64*'Silver Conversion'!$B63</f>
        <v>0</v>
      </c>
      <c r="AP64" s="28">
        <f>+N64*'Silver Conversion'!$B63</f>
        <v>1.9825</v>
      </c>
    </row>
    <row r="65" spans="1:42" ht="15">
      <c r="A65" s="5">
        <v>1422</v>
      </c>
      <c r="B65" s="38">
        <v>31.25</v>
      </c>
      <c r="C65" s="38">
        <v>11.37</v>
      </c>
      <c r="D65" s="38">
        <v>212.5</v>
      </c>
      <c r="F65" s="38">
        <v>258</v>
      </c>
      <c r="I65" s="38">
        <v>18</v>
      </c>
      <c r="M65" s="38">
        <v>14</v>
      </c>
      <c r="N65" s="38">
        <v>3.12</v>
      </c>
      <c r="P65" s="26">
        <f t="shared" si="0"/>
        <v>0.10682007738900967</v>
      </c>
      <c r="Q65" s="26">
        <f t="shared" si="1"/>
        <v>4.03057708505262</v>
      </c>
      <c r="R65" s="26">
        <f t="shared" si="2"/>
        <v>212.5</v>
      </c>
      <c r="S65" s="26">
        <f t="shared" si="3"/>
        <v>0</v>
      </c>
      <c r="T65" s="26">
        <f t="shared" si="4"/>
        <v>3.785211267605634</v>
      </c>
      <c r="U65" s="26">
        <f t="shared" si="5"/>
        <v>0</v>
      </c>
      <c r="V65" s="26">
        <f t="shared" si="6"/>
        <v>0</v>
      </c>
      <c r="W65" s="26">
        <f t="shared" si="7"/>
        <v>0.018</v>
      </c>
      <c r="X65" s="26">
        <f t="shared" si="8"/>
        <v>0</v>
      </c>
      <c r="Y65" s="26">
        <f t="shared" si="9"/>
        <v>0</v>
      </c>
      <c r="Z65" s="26">
        <f t="shared" si="10"/>
        <v>0</v>
      </c>
      <c r="AA65" s="26">
        <f t="shared" si="11"/>
        <v>20.143884892086334</v>
      </c>
      <c r="AB65" s="26">
        <f t="shared" si="12"/>
        <v>4.528301886792454</v>
      </c>
      <c r="AD65" s="28">
        <f>+B65*'Silver Conversion'!$B64</f>
        <v>19.0625</v>
      </c>
      <c r="AE65" s="28">
        <f>+C65*'Silver Conversion'!$B64</f>
        <v>6.9357</v>
      </c>
      <c r="AF65" s="28">
        <f>+D65*'Silver Conversion'!$B64</f>
        <v>129.625</v>
      </c>
      <c r="AG65" s="28">
        <f>+E65*'Silver Conversion'!$B64</f>
        <v>0</v>
      </c>
      <c r="AH65" s="28">
        <f>+F65*'Silver Conversion'!$B64</f>
        <v>157.38</v>
      </c>
      <c r="AI65" s="28">
        <f>+G65*'Silver Conversion'!$B64</f>
        <v>0</v>
      </c>
      <c r="AJ65" s="28">
        <f>+H65*'Silver Conversion'!$B64</f>
        <v>0</v>
      </c>
      <c r="AK65" s="28">
        <f>+I65*'Silver Conversion'!$B64</f>
        <v>10.98</v>
      </c>
      <c r="AL65" s="28">
        <f>+J65*'Silver Conversion'!$B64</f>
        <v>0</v>
      </c>
      <c r="AM65" s="28">
        <f>+K65*'Silver Conversion'!$B64</f>
        <v>0</v>
      </c>
      <c r="AN65" s="25"/>
      <c r="AO65" s="28">
        <f>+M65*'Silver Conversion'!$B64</f>
        <v>8.54</v>
      </c>
      <c r="AP65" s="28">
        <f>+N65*'Silver Conversion'!$B64</f>
        <v>1.9032</v>
      </c>
    </row>
    <row r="66" spans="1:42" ht="15">
      <c r="A66" s="5">
        <v>1423</v>
      </c>
      <c r="B66" s="38">
        <v>36.5</v>
      </c>
      <c r="C66" s="38">
        <v>13</v>
      </c>
      <c r="D66" s="38">
        <v>213.75</v>
      </c>
      <c r="F66" s="38">
        <v>324</v>
      </c>
      <c r="G66" s="38">
        <v>23.12</v>
      </c>
      <c r="J66" s="26">
        <v>3.5</v>
      </c>
      <c r="M66" s="38">
        <v>14</v>
      </c>
      <c r="P66" s="26">
        <f t="shared" si="0"/>
        <v>0.1247658503903633</v>
      </c>
      <c r="Q66" s="26">
        <f t="shared" si="1"/>
        <v>4.608399481590507</v>
      </c>
      <c r="R66" s="26">
        <f t="shared" si="2"/>
        <v>213.75</v>
      </c>
      <c r="S66" s="26">
        <f t="shared" si="3"/>
        <v>0</v>
      </c>
      <c r="T66" s="26">
        <f t="shared" si="4"/>
        <v>4.753521126760564</v>
      </c>
      <c r="U66" s="26">
        <f t="shared" si="5"/>
        <v>6.161728311489226</v>
      </c>
      <c r="V66" s="26">
        <f t="shared" si="6"/>
        <v>0</v>
      </c>
      <c r="W66" s="26">
        <f t="shared" si="7"/>
        <v>0</v>
      </c>
      <c r="X66" s="26">
        <f t="shared" si="8"/>
        <v>0.03472084441093607</v>
      </c>
      <c r="Y66" s="26">
        <f t="shared" si="9"/>
        <v>0</v>
      </c>
      <c r="Z66" s="26">
        <f t="shared" si="10"/>
        <v>0</v>
      </c>
      <c r="AA66" s="26">
        <f t="shared" si="11"/>
        <v>20.143884892086334</v>
      </c>
      <c r="AB66" s="26">
        <f t="shared" si="12"/>
        <v>0</v>
      </c>
      <c r="AD66" s="28">
        <f>+B66*'Silver Conversion'!$B65</f>
        <v>22.265</v>
      </c>
      <c r="AE66" s="28">
        <f>+C66*'Silver Conversion'!$B65</f>
        <v>7.93</v>
      </c>
      <c r="AF66" s="28">
        <f>+D66*'Silver Conversion'!$B65</f>
        <v>130.3875</v>
      </c>
      <c r="AG66" s="28">
        <f>+E66*'Silver Conversion'!$B65</f>
        <v>0</v>
      </c>
      <c r="AH66" s="28">
        <f>+F66*'Silver Conversion'!$B65</f>
        <v>197.64</v>
      </c>
      <c r="AI66" s="28">
        <f>+G66*'Silver Conversion'!$B65</f>
        <v>14.103200000000001</v>
      </c>
      <c r="AJ66" s="28">
        <f>+H66*'Silver Conversion'!$B65</f>
        <v>0</v>
      </c>
      <c r="AK66" s="28">
        <f>+I66*'Silver Conversion'!$B65</f>
        <v>0</v>
      </c>
      <c r="AL66" s="28">
        <f>+J66*'Silver Conversion'!$B65</f>
        <v>2.135</v>
      </c>
      <c r="AM66" s="28">
        <f>+K66*'Silver Conversion'!$B65</f>
        <v>0</v>
      </c>
      <c r="AN66" s="25"/>
      <c r="AO66" s="28">
        <f>+M66*'Silver Conversion'!$B65</f>
        <v>8.54</v>
      </c>
      <c r="AP66" s="28">
        <f>+N66*'Silver Conversion'!$B65</f>
        <v>0</v>
      </c>
    </row>
    <row r="67" spans="1:42" ht="15">
      <c r="A67" s="5">
        <v>1424</v>
      </c>
      <c r="B67" s="38">
        <v>48.75</v>
      </c>
      <c r="C67" s="38">
        <v>17</v>
      </c>
      <c r="G67" s="38">
        <v>24.67</v>
      </c>
      <c r="I67" s="38">
        <v>18</v>
      </c>
      <c r="J67" s="26">
        <v>3.58</v>
      </c>
      <c r="M67" s="38">
        <v>13.75</v>
      </c>
      <c r="P67" s="26">
        <f t="shared" si="0"/>
        <v>0.16663932072685508</v>
      </c>
      <c r="Q67" s="26">
        <f t="shared" si="1"/>
        <v>6.026368552849125</v>
      </c>
      <c r="R67" s="26">
        <f t="shared" si="2"/>
        <v>0</v>
      </c>
      <c r="S67" s="26">
        <f t="shared" si="3"/>
        <v>0</v>
      </c>
      <c r="T67" s="26">
        <f t="shared" si="4"/>
        <v>0</v>
      </c>
      <c r="U67" s="26">
        <f t="shared" si="5"/>
        <v>6.574819958669515</v>
      </c>
      <c r="V67" s="26">
        <f t="shared" si="6"/>
        <v>0</v>
      </c>
      <c r="W67" s="26">
        <f t="shared" si="7"/>
        <v>0.018</v>
      </c>
      <c r="X67" s="26">
        <f t="shared" si="8"/>
        <v>0.03551446371175747</v>
      </c>
      <c r="Y67" s="26">
        <f t="shared" si="9"/>
        <v>0</v>
      </c>
      <c r="Z67" s="26">
        <f t="shared" si="10"/>
        <v>0</v>
      </c>
      <c r="AA67" s="26">
        <f t="shared" si="11"/>
        <v>19.784172661870507</v>
      </c>
      <c r="AB67" s="26">
        <f t="shared" si="12"/>
        <v>0</v>
      </c>
      <c r="AD67" s="28">
        <f>+B67*'Silver Conversion'!$B66</f>
        <v>29.7375</v>
      </c>
      <c r="AE67" s="28">
        <f>+C67*'Silver Conversion'!$B66</f>
        <v>10.37</v>
      </c>
      <c r="AF67" s="28">
        <f>+D67*'Silver Conversion'!$B66</f>
        <v>0</v>
      </c>
      <c r="AG67" s="28">
        <f>+E67*'Silver Conversion'!$B66</f>
        <v>0</v>
      </c>
      <c r="AH67" s="28">
        <f>+F67*'Silver Conversion'!$B66</f>
        <v>0</v>
      </c>
      <c r="AI67" s="28">
        <f>+G67*'Silver Conversion'!$B66</f>
        <v>15.0487</v>
      </c>
      <c r="AJ67" s="28">
        <f>+H67*'Silver Conversion'!$B66</f>
        <v>0</v>
      </c>
      <c r="AK67" s="28">
        <f>+I67*'Silver Conversion'!$B66</f>
        <v>10.98</v>
      </c>
      <c r="AL67" s="28">
        <f>+J67*'Silver Conversion'!$B66</f>
        <v>2.1838</v>
      </c>
      <c r="AM67" s="28">
        <f>+K67*'Silver Conversion'!$B66</f>
        <v>0</v>
      </c>
      <c r="AN67" s="25"/>
      <c r="AO67" s="28">
        <f>+M67*'Silver Conversion'!$B66</f>
        <v>8.3875</v>
      </c>
      <c r="AP67" s="28">
        <f>+N67*'Silver Conversion'!$B66</f>
        <v>0</v>
      </c>
    </row>
    <row r="68" spans="1:42" ht="15">
      <c r="A68" s="5">
        <v>1425</v>
      </c>
      <c r="B68" s="38">
        <v>28</v>
      </c>
      <c r="C68" s="38">
        <v>20.62</v>
      </c>
      <c r="D68" s="38">
        <v>215</v>
      </c>
      <c r="G68" s="38">
        <v>24</v>
      </c>
      <c r="M68" s="38">
        <v>13.12</v>
      </c>
      <c r="N68" s="38">
        <v>2.75</v>
      </c>
      <c r="P68" s="26">
        <f t="shared" si="0"/>
        <v>0.09571078934055266</v>
      </c>
      <c r="Q68" s="26">
        <f t="shared" si="1"/>
        <v>7.3096305623381745</v>
      </c>
      <c r="R68" s="26">
        <f t="shared" si="2"/>
        <v>215</v>
      </c>
      <c r="S68" s="26">
        <f t="shared" si="3"/>
        <v>0</v>
      </c>
      <c r="T68" s="26">
        <f t="shared" si="4"/>
        <v>0</v>
      </c>
      <c r="U68" s="26">
        <f t="shared" si="5"/>
        <v>6.396257762791583</v>
      </c>
      <c r="V68" s="26">
        <f t="shared" si="6"/>
        <v>0</v>
      </c>
      <c r="W68" s="26">
        <f t="shared" si="7"/>
        <v>0</v>
      </c>
      <c r="X68" s="26">
        <f t="shared" si="8"/>
        <v>0</v>
      </c>
      <c r="Y68" s="26">
        <f t="shared" si="9"/>
        <v>0</v>
      </c>
      <c r="Z68" s="26">
        <f t="shared" si="10"/>
        <v>0</v>
      </c>
      <c r="AA68" s="26">
        <f t="shared" si="11"/>
        <v>18.87769784172662</v>
      </c>
      <c r="AB68" s="26">
        <f t="shared" si="12"/>
        <v>3.991291727140784</v>
      </c>
      <c r="AD68" s="28">
        <f>+B68*'Silver Conversion'!$B67</f>
        <v>17.08</v>
      </c>
      <c r="AE68" s="28">
        <f>+C68*'Silver Conversion'!$B67</f>
        <v>12.5782</v>
      </c>
      <c r="AF68" s="28">
        <f>+D68*'Silver Conversion'!$B67</f>
        <v>131.15</v>
      </c>
      <c r="AG68" s="28">
        <f>+E68*'Silver Conversion'!$B67</f>
        <v>0</v>
      </c>
      <c r="AH68" s="28">
        <f>+F68*'Silver Conversion'!$B67</f>
        <v>0</v>
      </c>
      <c r="AI68" s="28">
        <f>+G68*'Silver Conversion'!$B67</f>
        <v>14.64</v>
      </c>
      <c r="AJ68" s="28">
        <f>+H68*'Silver Conversion'!$B67</f>
        <v>0</v>
      </c>
      <c r="AK68" s="28">
        <f>+I68*'Silver Conversion'!$B67</f>
        <v>0</v>
      </c>
      <c r="AL68" s="28">
        <f>+J68*'Silver Conversion'!$B67</f>
        <v>0</v>
      </c>
      <c r="AM68" s="28">
        <f>+K68*'Silver Conversion'!$B67</f>
        <v>0</v>
      </c>
      <c r="AN68" s="25"/>
      <c r="AO68" s="28">
        <f>+M68*'Silver Conversion'!$B67</f>
        <v>8.0032</v>
      </c>
      <c r="AP68" s="28">
        <f>+N68*'Silver Conversion'!$B67</f>
        <v>1.6775</v>
      </c>
    </row>
    <row r="69" spans="1:42" ht="15">
      <c r="A69" s="5">
        <v>1426</v>
      </c>
      <c r="B69" s="38">
        <v>16</v>
      </c>
      <c r="C69" s="38">
        <v>19.67</v>
      </c>
      <c r="D69" s="38">
        <v>215</v>
      </c>
      <c r="F69" s="38">
        <v>315</v>
      </c>
      <c r="M69" s="38">
        <v>13.12</v>
      </c>
      <c r="N69" s="38">
        <v>3.12</v>
      </c>
      <c r="P69" s="26">
        <f t="shared" si="0"/>
        <v>0.05469187962317295</v>
      </c>
      <c r="Q69" s="26">
        <f t="shared" si="1"/>
        <v>6.972862907914253</v>
      </c>
      <c r="R69" s="26">
        <f t="shared" si="2"/>
        <v>215</v>
      </c>
      <c r="S69" s="26">
        <f t="shared" si="3"/>
        <v>0</v>
      </c>
      <c r="T69" s="26">
        <f t="shared" si="4"/>
        <v>4.621478873239437</v>
      </c>
      <c r="U69" s="26">
        <f t="shared" si="5"/>
        <v>0</v>
      </c>
      <c r="V69" s="26">
        <f t="shared" si="6"/>
        <v>0</v>
      </c>
      <c r="W69" s="26">
        <f t="shared" si="7"/>
        <v>0</v>
      </c>
      <c r="X69" s="26">
        <f t="shared" si="8"/>
        <v>0</v>
      </c>
      <c r="Y69" s="26">
        <f t="shared" si="9"/>
        <v>0</v>
      </c>
      <c r="Z69" s="26">
        <f t="shared" si="10"/>
        <v>0</v>
      </c>
      <c r="AA69" s="26">
        <f t="shared" si="11"/>
        <v>18.87769784172662</v>
      </c>
      <c r="AB69" s="26">
        <f t="shared" si="12"/>
        <v>4.528301886792454</v>
      </c>
      <c r="AD69" s="28">
        <f>+B69*'Silver Conversion'!$B68</f>
        <v>9.76</v>
      </c>
      <c r="AE69" s="28">
        <f>+C69*'Silver Conversion'!$B68</f>
        <v>11.998700000000001</v>
      </c>
      <c r="AF69" s="28">
        <f>+D69*'Silver Conversion'!$B68</f>
        <v>131.15</v>
      </c>
      <c r="AG69" s="28">
        <f>+E69*'Silver Conversion'!$B68</f>
        <v>0</v>
      </c>
      <c r="AH69" s="28">
        <f>+F69*'Silver Conversion'!$B68</f>
        <v>192.15</v>
      </c>
      <c r="AI69" s="28">
        <f>+G69*'Silver Conversion'!$B68</f>
        <v>0</v>
      </c>
      <c r="AJ69" s="28">
        <f>+H69*'Silver Conversion'!$B68</f>
        <v>0</v>
      </c>
      <c r="AK69" s="28">
        <f>+I69*'Silver Conversion'!$B68</f>
        <v>0</v>
      </c>
      <c r="AL69" s="28">
        <f>+J69*'Silver Conversion'!$B68</f>
        <v>0</v>
      </c>
      <c r="AM69" s="28">
        <f>+K69*'Silver Conversion'!$B68</f>
        <v>0</v>
      </c>
      <c r="AN69" s="25"/>
      <c r="AO69" s="28">
        <f>+M69*'Silver Conversion'!$B68</f>
        <v>8.0032</v>
      </c>
      <c r="AP69" s="28">
        <f>+N69*'Silver Conversion'!$B68</f>
        <v>1.9032</v>
      </c>
    </row>
    <row r="70" spans="1:42" ht="15">
      <c r="A70" s="5">
        <v>1427</v>
      </c>
      <c r="B70" s="38">
        <v>14</v>
      </c>
      <c r="C70" s="38">
        <v>16.33</v>
      </c>
      <c r="D70" s="38">
        <v>222.5</v>
      </c>
      <c r="F70" s="38">
        <v>345</v>
      </c>
      <c r="I70" s="38">
        <v>18</v>
      </c>
      <c r="J70" s="26">
        <v>3.75</v>
      </c>
      <c r="M70" s="38">
        <v>13.12</v>
      </c>
      <c r="N70" s="38">
        <v>3.33</v>
      </c>
      <c r="P70" s="26">
        <f t="shared" si="0"/>
        <v>0.04785539467027633</v>
      </c>
      <c r="Q70" s="26">
        <f t="shared" si="1"/>
        <v>5.788858733413306</v>
      </c>
      <c r="R70" s="26">
        <f t="shared" si="2"/>
        <v>222.5</v>
      </c>
      <c r="S70" s="26">
        <f t="shared" si="3"/>
        <v>0</v>
      </c>
      <c r="T70" s="26">
        <f t="shared" si="4"/>
        <v>5.061619718309859</v>
      </c>
      <c r="U70" s="26">
        <f t="shared" si="5"/>
        <v>0</v>
      </c>
      <c r="V70" s="26">
        <f t="shared" si="6"/>
        <v>0</v>
      </c>
      <c r="W70" s="26">
        <f t="shared" si="7"/>
        <v>0.018</v>
      </c>
      <c r="X70" s="26">
        <f t="shared" si="8"/>
        <v>0.03720090472600294</v>
      </c>
      <c r="Y70" s="26">
        <f t="shared" si="9"/>
        <v>0</v>
      </c>
      <c r="Z70" s="26">
        <f t="shared" si="10"/>
        <v>0</v>
      </c>
      <c r="AA70" s="26">
        <f t="shared" si="11"/>
        <v>18.87769784172662</v>
      </c>
      <c r="AB70" s="26">
        <f t="shared" si="12"/>
        <v>4.833091436865022</v>
      </c>
      <c r="AD70" s="28">
        <f>+B70*'Silver Conversion'!$B69</f>
        <v>8.54</v>
      </c>
      <c r="AE70" s="28">
        <f>+C70*'Silver Conversion'!$B69</f>
        <v>9.9613</v>
      </c>
      <c r="AF70" s="28">
        <f>+D70*'Silver Conversion'!$B69</f>
        <v>135.725</v>
      </c>
      <c r="AG70" s="28">
        <f>+E70*'Silver Conversion'!$B69</f>
        <v>0</v>
      </c>
      <c r="AH70" s="28">
        <f>+F70*'Silver Conversion'!$B69</f>
        <v>210.45</v>
      </c>
      <c r="AI70" s="28">
        <f>+G70*'Silver Conversion'!$B69</f>
        <v>0</v>
      </c>
      <c r="AJ70" s="28">
        <f>+H70*'Silver Conversion'!$B69</f>
        <v>0</v>
      </c>
      <c r="AK70" s="28">
        <f>+I70*'Silver Conversion'!$B69</f>
        <v>10.98</v>
      </c>
      <c r="AL70" s="28">
        <f>+J70*'Silver Conversion'!$B69</f>
        <v>2.2875</v>
      </c>
      <c r="AM70" s="28">
        <f>+K70*'Silver Conversion'!$B69</f>
        <v>0</v>
      </c>
      <c r="AN70" s="25"/>
      <c r="AO70" s="28">
        <f>+M70*'Silver Conversion'!$B69</f>
        <v>8.0032</v>
      </c>
      <c r="AP70" s="28">
        <f>+N70*'Silver Conversion'!$B69</f>
        <v>2.0313</v>
      </c>
    </row>
    <row r="71" spans="1:42" ht="15">
      <c r="A71" s="5">
        <v>1428</v>
      </c>
      <c r="B71" s="38">
        <v>32.25</v>
      </c>
      <c r="C71" s="38">
        <v>14.87</v>
      </c>
      <c r="D71" s="38">
        <v>230.5</v>
      </c>
      <c r="F71" s="38">
        <v>330</v>
      </c>
      <c r="I71" s="38">
        <v>18</v>
      </c>
      <c r="M71" s="38">
        <v>14</v>
      </c>
      <c r="N71" s="38">
        <v>3.5</v>
      </c>
      <c r="P71" s="26">
        <f t="shared" si="0"/>
        <v>0.11023831986545797</v>
      </c>
      <c r="Q71" s="26">
        <f t="shared" si="1"/>
        <v>5.271300022403911</v>
      </c>
      <c r="R71" s="26">
        <f t="shared" si="2"/>
        <v>230.5</v>
      </c>
      <c r="S71" s="26">
        <f t="shared" si="3"/>
        <v>0</v>
      </c>
      <c r="T71" s="26">
        <f t="shared" si="4"/>
        <v>4.841549295774648</v>
      </c>
      <c r="U71" s="26">
        <f t="shared" si="5"/>
        <v>0</v>
      </c>
      <c r="V71" s="26">
        <f t="shared" si="6"/>
        <v>0</v>
      </c>
      <c r="W71" s="26">
        <f t="shared" si="7"/>
        <v>0.018</v>
      </c>
      <c r="X71" s="26">
        <f t="shared" si="8"/>
        <v>0</v>
      </c>
      <c r="Y71" s="26">
        <f t="shared" si="9"/>
        <v>0</v>
      </c>
      <c r="Z71" s="26">
        <f t="shared" si="10"/>
        <v>0</v>
      </c>
      <c r="AA71" s="26">
        <f t="shared" si="11"/>
        <v>20.143884892086334</v>
      </c>
      <c r="AB71" s="26">
        <f t="shared" si="12"/>
        <v>5.079825834542816</v>
      </c>
      <c r="AD71" s="28">
        <f>+B71*'Silver Conversion'!$B70</f>
        <v>19.6725</v>
      </c>
      <c r="AE71" s="28">
        <f>+C71*'Silver Conversion'!$B70</f>
        <v>9.070699999999999</v>
      </c>
      <c r="AF71" s="28">
        <f>+D71*'Silver Conversion'!$B70</f>
        <v>140.605</v>
      </c>
      <c r="AG71" s="28">
        <f>+E71*'Silver Conversion'!$B70</f>
        <v>0</v>
      </c>
      <c r="AH71" s="28">
        <f>+F71*'Silver Conversion'!$B70</f>
        <v>201.29999999999998</v>
      </c>
      <c r="AI71" s="28">
        <f>+G71*'Silver Conversion'!$B70</f>
        <v>0</v>
      </c>
      <c r="AJ71" s="28">
        <f>+H71*'Silver Conversion'!$B70</f>
        <v>0</v>
      </c>
      <c r="AK71" s="28">
        <f>+I71*'Silver Conversion'!$B70</f>
        <v>10.98</v>
      </c>
      <c r="AL71" s="28">
        <f>+J71*'Silver Conversion'!$B70</f>
        <v>0</v>
      </c>
      <c r="AM71" s="28">
        <f>+K71*'Silver Conversion'!$B70</f>
        <v>0</v>
      </c>
      <c r="AN71" s="25"/>
      <c r="AO71" s="28">
        <f>+M71*'Silver Conversion'!$B70</f>
        <v>8.54</v>
      </c>
      <c r="AP71" s="28">
        <f>+N71*'Silver Conversion'!$B70</f>
        <v>2.135</v>
      </c>
    </row>
    <row r="72" spans="1:42" ht="15">
      <c r="A72" s="5">
        <v>1429</v>
      </c>
      <c r="B72" s="38">
        <v>18</v>
      </c>
      <c r="C72" s="38">
        <v>17</v>
      </c>
      <c r="F72" s="38">
        <v>416</v>
      </c>
      <c r="G72" s="38">
        <v>24</v>
      </c>
      <c r="I72" s="38">
        <v>18</v>
      </c>
      <c r="M72" s="38">
        <v>13</v>
      </c>
      <c r="N72" s="38">
        <v>2.75</v>
      </c>
      <c r="P72" s="26">
        <f t="shared" si="0"/>
        <v>0.06152836457606957</v>
      </c>
      <c r="Q72" s="26">
        <f t="shared" si="1"/>
        <v>6.026368552849125</v>
      </c>
      <c r="R72" s="26">
        <f t="shared" si="2"/>
        <v>0</v>
      </c>
      <c r="S72" s="26">
        <f t="shared" si="3"/>
        <v>0</v>
      </c>
      <c r="T72" s="26">
        <f t="shared" si="4"/>
        <v>6.103286384976526</v>
      </c>
      <c r="U72" s="26">
        <f t="shared" si="5"/>
        <v>6.396257762791583</v>
      </c>
      <c r="V72" s="26">
        <f t="shared" si="6"/>
        <v>0</v>
      </c>
      <c r="W72" s="26">
        <f t="shared" si="7"/>
        <v>0.018</v>
      </c>
      <c r="X72" s="26">
        <f t="shared" si="8"/>
        <v>0</v>
      </c>
      <c r="Y72" s="26">
        <f t="shared" si="9"/>
        <v>0</v>
      </c>
      <c r="Z72" s="26">
        <f t="shared" si="10"/>
        <v>0</v>
      </c>
      <c r="AA72" s="26">
        <f t="shared" si="11"/>
        <v>18.705035971223023</v>
      </c>
      <c r="AB72" s="26">
        <f t="shared" si="12"/>
        <v>3.991291727140784</v>
      </c>
      <c r="AD72" s="28">
        <f>+B72*'Silver Conversion'!$B71</f>
        <v>10.26</v>
      </c>
      <c r="AE72" s="28">
        <f>+C72*'Silver Conversion'!$B71</f>
        <v>9.69</v>
      </c>
      <c r="AF72" s="28">
        <f>+D72*'Silver Conversion'!$B71</f>
        <v>0</v>
      </c>
      <c r="AG72" s="28">
        <f>+E72*'Silver Conversion'!$B71</f>
        <v>0</v>
      </c>
      <c r="AH72" s="28">
        <f>+F72*'Silver Conversion'!$B71</f>
        <v>237.11999999999998</v>
      </c>
      <c r="AI72" s="28">
        <f>+G72*'Silver Conversion'!$B71</f>
        <v>13.68</v>
      </c>
      <c r="AJ72" s="28">
        <f>+H72*'Silver Conversion'!$B71</f>
        <v>0</v>
      </c>
      <c r="AK72" s="28">
        <f>+I72*'Silver Conversion'!$B71</f>
        <v>10.26</v>
      </c>
      <c r="AL72" s="28">
        <f>+J72*'Silver Conversion'!$B71</f>
        <v>0</v>
      </c>
      <c r="AM72" s="28">
        <f>+K72*'Silver Conversion'!$B71</f>
        <v>0</v>
      </c>
      <c r="AN72" s="25"/>
      <c r="AO72" s="28">
        <f>+M72*'Silver Conversion'!$B71</f>
        <v>7.409999999999999</v>
      </c>
      <c r="AP72" s="28">
        <f>+N72*'Silver Conversion'!$B71</f>
        <v>1.5675</v>
      </c>
    </row>
    <row r="73" spans="1:42" ht="15">
      <c r="A73" s="5">
        <v>1430</v>
      </c>
      <c r="B73" s="38">
        <v>14</v>
      </c>
      <c r="C73" s="38">
        <v>16</v>
      </c>
      <c r="D73" s="38">
        <v>260</v>
      </c>
      <c r="F73" s="38">
        <v>426.5</v>
      </c>
      <c r="G73" s="38">
        <v>24</v>
      </c>
      <c r="H73" s="38">
        <v>22.58</v>
      </c>
      <c r="I73" s="38">
        <v>18</v>
      </c>
      <c r="M73" s="38">
        <v>14</v>
      </c>
      <c r="N73" s="38">
        <v>3</v>
      </c>
      <c r="P73" s="26">
        <f t="shared" si="0"/>
        <v>0.04785539467027633</v>
      </c>
      <c r="Q73" s="26">
        <f t="shared" si="1"/>
        <v>5.671876285034471</v>
      </c>
      <c r="R73" s="26">
        <f t="shared" si="2"/>
        <v>260</v>
      </c>
      <c r="S73" s="26">
        <f t="shared" si="3"/>
        <v>0</v>
      </c>
      <c r="T73" s="26">
        <f t="shared" si="4"/>
        <v>6.257335680751174</v>
      </c>
      <c r="U73" s="26">
        <f t="shared" si="5"/>
        <v>6.396257762791583</v>
      </c>
      <c r="V73" s="26">
        <f t="shared" si="6"/>
        <v>0.056714288584805185</v>
      </c>
      <c r="W73" s="26">
        <f t="shared" si="7"/>
        <v>0.018</v>
      </c>
      <c r="X73" s="26">
        <f t="shared" si="8"/>
        <v>0</v>
      </c>
      <c r="Y73" s="26">
        <f t="shared" si="9"/>
        <v>0</v>
      </c>
      <c r="Z73" s="26">
        <f t="shared" si="10"/>
        <v>0</v>
      </c>
      <c r="AA73" s="26">
        <f t="shared" si="11"/>
        <v>20.143884892086334</v>
      </c>
      <c r="AB73" s="26">
        <f t="shared" si="12"/>
        <v>4.354136429608128</v>
      </c>
      <c r="AD73" s="28">
        <f>+B73*'Silver Conversion'!$B72</f>
        <v>7.9799999999999995</v>
      </c>
      <c r="AE73" s="28">
        <f>+C73*'Silver Conversion'!$B72</f>
        <v>9.12</v>
      </c>
      <c r="AF73" s="28">
        <f>+D73*'Silver Conversion'!$B72</f>
        <v>148.2</v>
      </c>
      <c r="AG73" s="28">
        <f>+E73*'Silver Conversion'!$B72</f>
        <v>0</v>
      </c>
      <c r="AH73" s="28">
        <f>+F73*'Silver Conversion'!$B72</f>
        <v>243.105</v>
      </c>
      <c r="AI73" s="28">
        <f>+G73*'Silver Conversion'!$B72</f>
        <v>13.68</v>
      </c>
      <c r="AJ73" s="28">
        <f>+H73*'Silver Conversion'!$B72</f>
        <v>12.870599999999998</v>
      </c>
      <c r="AK73" s="28">
        <f>+I73*'Silver Conversion'!$B72</f>
        <v>10.26</v>
      </c>
      <c r="AL73" s="28">
        <f>+J73*'Silver Conversion'!$B72</f>
        <v>0</v>
      </c>
      <c r="AM73" s="28">
        <f>+K73*'Silver Conversion'!$B72</f>
        <v>0</v>
      </c>
      <c r="AN73" s="25"/>
      <c r="AO73" s="28">
        <f>+M73*'Silver Conversion'!$B72</f>
        <v>7.9799999999999995</v>
      </c>
      <c r="AP73" s="28">
        <f>+N73*'Silver Conversion'!$B72</f>
        <v>1.71</v>
      </c>
    </row>
    <row r="74" spans="1:42" ht="15">
      <c r="A74" s="5">
        <v>1431</v>
      </c>
      <c r="C74" s="38">
        <v>14</v>
      </c>
      <c r="D74" s="38">
        <v>282.5</v>
      </c>
      <c r="F74" s="38">
        <v>340</v>
      </c>
      <c r="H74" s="38">
        <v>22.58</v>
      </c>
      <c r="I74" s="38">
        <v>18.33</v>
      </c>
      <c r="J74" s="26">
        <v>4.67</v>
      </c>
      <c r="M74" s="38">
        <v>14.67</v>
      </c>
      <c r="N74" s="38">
        <v>3.33</v>
      </c>
      <c r="P74" s="26">
        <f t="shared" si="0"/>
        <v>0</v>
      </c>
      <c r="Q74" s="26">
        <f t="shared" si="1"/>
        <v>4.962891749405162</v>
      </c>
      <c r="R74" s="26">
        <f t="shared" si="2"/>
        <v>282.5</v>
      </c>
      <c r="S74" s="26">
        <f t="shared" si="3"/>
        <v>0</v>
      </c>
      <c r="T74" s="26">
        <f t="shared" si="4"/>
        <v>4.988262910798122</v>
      </c>
      <c r="U74" s="26">
        <f t="shared" si="5"/>
        <v>0</v>
      </c>
      <c r="V74" s="26">
        <f t="shared" si="6"/>
        <v>0.056714288584805185</v>
      </c>
      <c r="W74" s="26">
        <f t="shared" si="7"/>
        <v>0.01833</v>
      </c>
      <c r="X74" s="26">
        <f t="shared" si="8"/>
        <v>0.04632752668544899</v>
      </c>
      <c r="Y74" s="26">
        <f t="shared" si="9"/>
        <v>0</v>
      </c>
      <c r="Z74" s="26">
        <f t="shared" si="10"/>
        <v>0</v>
      </c>
      <c r="AA74" s="26">
        <f t="shared" si="11"/>
        <v>21.10791366906475</v>
      </c>
      <c r="AB74" s="26">
        <f t="shared" si="12"/>
        <v>4.833091436865022</v>
      </c>
      <c r="AD74" s="28">
        <f>+B74*'Silver Conversion'!$B73</f>
        <v>0</v>
      </c>
      <c r="AE74" s="28">
        <f>+C74*'Silver Conversion'!$B73</f>
        <v>7.9799999999999995</v>
      </c>
      <c r="AF74" s="28">
        <f>+D74*'Silver Conversion'!$B73</f>
        <v>161.02499999999998</v>
      </c>
      <c r="AG74" s="28">
        <f>+E74*'Silver Conversion'!$B73</f>
        <v>0</v>
      </c>
      <c r="AH74" s="28">
        <f>+F74*'Silver Conversion'!$B73</f>
        <v>193.79999999999998</v>
      </c>
      <c r="AI74" s="28">
        <f>+G74*'Silver Conversion'!$B73</f>
        <v>0</v>
      </c>
      <c r="AJ74" s="28">
        <f>+H74*'Silver Conversion'!$B73</f>
        <v>12.870599999999998</v>
      </c>
      <c r="AK74" s="28">
        <f>+I74*'Silver Conversion'!$B73</f>
        <v>10.448099999999998</v>
      </c>
      <c r="AL74" s="28">
        <f>+J74*'Silver Conversion'!$B73</f>
        <v>2.6618999999999997</v>
      </c>
      <c r="AM74" s="28">
        <f>+K74*'Silver Conversion'!$B73</f>
        <v>0</v>
      </c>
      <c r="AN74" s="25"/>
      <c r="AO74" s="28">
        <f>+M74*'Silver Conversion'!$B73</f>
        <v>8.361899999999999</v>
      </c>
      <c r="AP74" s="28">
        <f>+N74*'Silver Conversion'!$B73</f>
        <v>1.8981</v>
      </c>
    </row>
    <row r="75" spans="1:42" ht="15">
      <c r="A75" s="5">
        <v>1432</v>
      </c>
      <c r="B75" s="38">
        <v>14</v>
      </c>
      <c r="C75" s="38">
        <v>17.33</v>
      </c>
      <c r="D75" s="38">
        <v>312</v>
      </c>
      <c r="F75" s="38">
        <v>444</v>
      </c>
      <c r="G75" s="38">
        <v>24</v>
      </c>
      <c r="H75" s="38">
        <v>22.58</v>
      </c>
      <c r="I75" s="38">
        <v>19.5</v>
      </c>
      <c r="J75" s="26">
        <v>5.33</v>
      </c>
      <c r="M75" s="38">
        <v>15.5</v>
      </c>
      <c r="N75" s="38">
        <v>3.5</v>
      </c>
      <c r="P75" s="26">
        <f t="shared" si="0"/>
        <v>0.04785539467027633</v>
      </c>
      <c r="Q75" s="26">
        <f t="shared" si="1"/>
        <v>6.14335100122796</v>
      </c>
      <c r="R75" s="26">
        <f t="shared" si="2"/>
        <v>312</v>
      </c>
      <c r="S75" s="26">
        <f t="shared" si="3"/>
        <v>0</v>
      </c>
      <c r="T75" s="26">
        <f t="shared" si="4"/>
        <v>6.514084507042254</v>
      </c>
      <c r="U75" s="26">
        <f t="shared" si="5"/>
        <v>6.396257762791583</v>
      </c>
      <c r="V75" s="26">
        <f t="shared" si="6"/>
        <v>0.056714288584805185</v>
      </c>
      <c r="W75" s="26">
        <f t="shared" si="7"/>
        <v>0.0195</v>
      </c>
      <c r="X75" s="26">
        <f t="shared" si="8"/>
        <v>0.05287488591722551</v>
      </c>
      <c r="Y75" s="26">
        <f t="shared" si="9"/>
        <v>0</v>
      </c>
      <c r="Z75" s="26">
        <f t="shared" si="10"/>
        <v>0</v>
      </c>
      <c r="AA75" s="26">
        <f t="shared" si="11"/>
        <v>22.302158273381295</v>
      </c>
      <c r="AB75" s="26">
        <f t="shared" si="12"/>
        <v>5.079825834542816</v>
      </c>
      <c r="AD75" s="28">
        <f>+B75*'Silver Conversion'!$B74</f>
        <v>7.9799999999999995</v>
      </c>
      <c r="AE75" s="28">
        <f>+C75*'Silver Conversion'!$B74</f>
        <v>9.878099999999998</v>
      </c>
      <c r="AF75" s="28">
        <f>+D75*'Silver Conversion'!$B74</f>
        <v>177.83999999999997</v>
      </c>
      <c r="AG75" s="28">
        <f>+E75*'Silver Conversion'!$B74</f>
        <v>0</v>
      </c>
      <c r="AH75" s="28">
        <f>+F75*'Silver Conversion'!$B74</f>
        <v>253.07999999999998</v>
      </c>
      <c r="AI75" s="28">
        <f>+G75*'Silver Conversion'!$B74</f>
        <v>13.68</v>
      </c>
      <c r="AJ75" s="28">
        <f>+H75*'Silver Conversion'!$B74</f>
        <v>12.870599999999998</v>
      </c>
      <c r="AK75" s="28">
        <f>+I75*'Silver Conversion'!$B74</f>
        <v>11.114999999999998</v>
      </c>
      <c r="AL75" s="28">
        <f>+J75*'Silver Conversion'!$B74</f>
        <v>3.0380999999999996</v>
      </c>
      <c r="AM75" s="28">
        <f>+K75*'Silver Conversion'!$B74</f>
        <v>0</v>
      </c>
      <c r="AN75" s="25"/>
      <c r="AO75" s="28">
        <f>+M75*'Silver Conversion'!$B74</f>
        <v>8.834999999999999</v>
      </c>
      <c r="AP75" s="28">
        <f>+N75*'Silver Conversion'!$B74</f>
        <v>1.9949999999999999</v>
      </c>
    </row>
    <row r="76" spans="1:42" ht="15">
      <c r="A76" s="5">
        <v>1433</v>
      </c>
      <c r="B76" s="38">
        <v>13</v>
      </c>
      <c r="C76" s="38">
        <v>18.67</v>
      </c>
      <c r="F76" s="38">
        <v>624</v>
      </c>
      <c r="G76" s="38">
        <v>24</v>
      </c>
      <c r="H76" s="38">
        <v>28.58</v>
      </c>
      <c r="I76" s="38">
        <v>20</v>
      </c>
      <c r="J76" s="26">
        <v>5.33</v>
      </c>
      <c r="M76" s="38">
        <v>17.5</v>
      </c>
      <c r="N76" s="38">
        <v>3.75</v>
      </c>
      <c r="P76" s="26">
        <f t="shared" si="0"/>
        <v>0.044437152193828024</v>
      </c>
      <c r="Q76" s="26">
        <f t="shared" si="1"/>
        <v>6.618370640099599</v>
      </c>
      <c r="R76" s="26">
        <f t="shared" si="2"/>
        <v>0</v>
      </c>
      <c r="S76" s="26">
        <f t="shared" si="3"/>
        <v>0</v>
      </c>
      <c r="T76" s="26">
        <f t="shared" si="4"/>
        <v>9.15492957746479</v>
      </c>
      <c r="U76" s="26">
        <f t="shared" si="5"/>
        <v>6.396257762791583</v>
      </c>
      <c r="V76" s="26">
        <f t="shared" si="6"/>
        <v>0.07178451584383225</v>
      </c>
      <c r="W76" s="26">
        <f t="shared" si="7"/>
        <v>0.02</v>
      </c>
      <c r="X76" s="26">
        <f t="shared" si="8"/>
        <v>0.05287488591722551</v>
      </c>
      <c r="Y76" s="26">
        <f t="shared" si="9"/>
        <v>0</v>
      </c>
      <c r="Z76" s="26">
        <f t="shared" si="10"/>
        <v>0</v>
      </c>
      <c r="AA76" s="26">
        <f t="shared" si="11"/>
        <v>25.179856115107917</v>
      </c>
      <c r="AB76" s="26">
        <f t="shared" si="12"/>
        <v>5.4426705370101605</v>
      </c>
      <c r="AD76" s="28">
        <f>+B76*'Silver Conversion'!$B75</f>
        <v>7.409999999999999</v>
      </c>
      <c r="AE76" s="28">
        <f>+C76*'Silver Conversion'!$B75</f>
        <v>10.6419</v>
      </c>
      <c r="AF76" s="28">
        <f>+D76*'Silver Conversion'!$B75</f>
        <v>0</v>
      </c>
      <c r="AG76" s="28">
        <f>+E76*'Silver Conversion'!$B75</f>
        <v>0</v>
      </c>
      <c r="AH76" s="28">
        <f>+F76*'Silver Conversion'!$B75</f>
        <v>355.67999999999995</v>
      </c>
      <c r="AI76" s="28">
        <f>+G76*'Silver Conversion'!$B75</f>
        <v>13.68</v>
      </c>
      <c r="AJ76" s="28">
        <f>+H76*'Silver Conversion'!$B75</f>
        <v>16.290599999999998</v>
      </c>
      <c r="AK76" s="28">
        <f>+I76*'Silver Conversion'!$B75</f>
        <v>11.399999999999999</v>
      </c>
      <c r="AL76" s="28">
        <f>+J76*'Silver Conversion'!$B75</f>
        <v>3.0380999999999996</v>
      </c>
      <c r="AM76" s="28">
        <f>+K76*'Silver Conversion'!$B75</f>
        <v>0</v>
      </c>
      <c r="AN76" s="25"/>
      <c r="AO76" s="28">
        <f>+M76*'Silver Conversion'!$B75</f>
        <v>9.975</v>
      </c>
      <c r="AP76" s="28">
        <f>+N76*'Silver Conversion'!$B75</f>
        <v>2.1374999999999997</v>
      </c>
    </row>
    <row r="77" spans="1:42" ht="15">
      <c r="A77" s="5">
        <v>1434</v>
      </c>
      <c r="B77" s="38">
        <v>13.79</v>
      </c>
      <c r="C77" s="38">
        <v>15.08</v>
      </c>
      <c r="F77" s="38">
        <v>630</v>
      </c>
      <c r="H77" s="38">
        <v>27.37</v>
      </c>
      <c r="I77" s="38">
        <v>20</v>
      </c>
      <c r="J77" s="26">
        <v>4</v>
      </c>
      <c r="M77" s="38">
        <v>14.33</v>
      </c>
      <c r="N77" s="38">
        <v>4.12</v>
      </c>
      <c r="P77" s="26">
        <f t="shared" si="0"/>
        <v>0.04713756375022218</v>
      </c>
      <c r="Q77" s="26">
        <f t="shared" si="1"/>
        <v>5.345743398644989</v>
      </c>
      <c r="R77" s="26">
        <f t="shared" si="2"/>
        <v>0</v>
      </c>
      <c r="S77" s="26">
        <f t="shared" si="3"/>
        <v>0</v>
      </c>
      <c r="T77" s="26">
        <f t="shared" si="4"/>
        <v>9.242957746478874</v>
      </c>
      <c r="U77" s="26">
        <f t="shared" si="5"/>
        <v>0</v>
      </c>
      <c r="V77" s="26">
        <f t="shared" si="6"/>
        <v>0.06874535334659514</v>
      </c>
      <c r="W77" s="26">
        <f t="shared" si="7"/>
        <v>0.02</v>
      </c>
      <c r="X77" s="26">
        <f t="shared" si="8"/>
        <v>0.0396809650410698</v>
      </c>
      <c r="Y77" s="26">
        <f t="shared" si="9"/>
        <v>0</v>
      </c>
      <c r="Z77" s="26">
        <f t="shared" si="10"/>
        <v>0</v>
      </c>
      <c r="AA77" s="26">
        <f t="shared" si="11"/>
        <v>20.618705035971225</v>
      </c>
      <c r="AB77" s="26">
        <f t="shared" si="12"/>
        <v>5.97968069666183</v>
      </c>
      <c r="AD77" s="28">
        <f>+B77*'Silver Conversion'!$B76</f>
        <v>8.825599999999998</v>
      </c>
      <c r="AE77" s="28">
        <f>+C77*'Silver Conversion'!$B76</f>
        <v>9.6512</v>
      </c>
      <c r="AF77" s="28">
        <f>+D77*'Silver Conversion'!$B76</f>
        <v>0</v>
      </c>
      <c r="AG77" s="28">
        <f>+E77*'Silver Conversion'!$B76</f>
        <v>0</v>
      </c>
      <c r="AH77" s="28">
        <f>+F77*'Silver Conversion'!$B76</f>
        <v>403.19999999999993</v>
      </c>
      <c r="AI77" s="28">
        <f>+G77*'Silver Conversion'!$B76</f>
        <v>0</v>
      </c>
      <c r="AJ77" s="28">
        <f>+H77*'Silver Conversion'!$B76</f>
        <v>17.516799999999996</v>
      </c>
      <c r="AK77" s="28">
        <f>+I77*'Silver Conversion'!$B76</f>
        <v>12.799999999999997</v>
      </c>
      <c r="AL77" s="28">
        <f>+J77*'Silver Conversion'!$B76</f>
        <v>2.5599999999999996</v>
      </c>
      <c r="AM77" s="28">
        <f>+K77*'Silver Conversion'!$B76</f>
        <v>0</v>
      </c>
      <c r="AN77" s="25"/>
      <c r="AO77" s="28">
        <f>+M77*'Silver Conversion'!$B76</f>
        <v>9.171199999999999</v>
      </c>
      <c r="AP77" s="28">
        <f>+N77*'Silver Conversion'!$B76</f>
        <v>2.6367999999999996</v>
      </c>
    </row>
    <row r="78" spans="1:42" ht="15">
      <c r="A78" s="5">
        <v>1435</v>
      </c>
      <c r="B78" s="38">
        <v>13.25</v>
      </c>
      <c r="C78" s="38">
        <v>14.17</v>
      </c>
      <c r="D78" s="38">
        <v>256.5</v>
      </c>
      <c r="F78" s="38">
        <v>394.5</v>
      </c>
      <c r="G78" s="38">
        <v>21.25</v>
      </c>
      <c r="H78" s="38">
        <v>29.08</v>
      </c>
      <c r="I78" s="38">
        <v>19</v>
      </c>
      <c r="J78" s="26">
        <v>4.25</v>
      </c>
      <c r="M78" s="38">
        <v>16</v>
      </c>
      <c r="N78" s="38">
        <v>3.75</v>
      </c>
      <c r="P78" s="26">
        <f t="shared" si="0"/>
        <v>0.045291712812940095</v>
      </c>
      <c r="Q78" s="26">
        <f t="shared" si="1"/>
        <v>5.023155434933653</v>
      </c>
      <c r="R78" s="26">
        <f t="shared" si="2"/>
        <v>256.5</v>
      </c>
      <c r="S78" s="26">
        <f t="shared" si="3"/>
        <v>0</v>
      </c>
      <c r="T78" s="26">
        <f t="shared" si="4"/>
        <v>5.787852112676057</v>
      </c>
      <c r="U78" s="26">
        <f t="shared" si="5"/>
        <v>5.663353227471714</v>
      </c>
      <c r="V78" s="26">
        <f t="shared" si="6"/>
        <v>0.07304036811541784</v>
      </c>
      <c r="W78" s="26">
        <f t="shared" si="7"/>
        <v>0.019</v>
      </c>
      <c r="X78" s="26">
        <f t="shared" si="8"/>
        <v>0.04216102535613666</v>
      </c>
      <c r="Y78" s="26">
        <f t="shared" si="9"/>
        <v>0</v>
      </c>
      <c r="Z78" s="26">
        <f t="shared" si="10"/>
        <v>0</v>
      </c>
      <c r="AA78" s="26">
        <f t="shared" si="11"/>
        <v>23.021582733812952</v>
      </c>
      <c r="AB78" s="26">
        <f t="shared" si="12"/>
        <v>5.4426705370101605</v>
      </c>
      <c r="AD78" s="28">
        <f>+B78*'Silver Conversion'!$B77</f>
        <v>7.155</v>
      </c>
      <c r="AE78" s="28">
        <f>+C78*'Silver Conversion'!$B77</f>
        <v>7.651800000000001</v>
      </c>
      <c r="AF78" s="28">
        <f>+D78*'Silver Conversion'!$B77</f>
        <v>138.51000000000002</v>
      </c>
      <c r="AG78" s="28">
        <f>+E78*'Silver Conversion'!$B77</f>
        <v>0</v>
      </c>
      <c r="AH78" s="28">
        <f>+F78*'Silver Conversion'!$B77</f>
        <v>213.03</v>
      </c>
      <c r="AI78" s="28">
        <f>+G78*'Silver Conversion'!$B77</f>
        <v>11.475000000000001</v>
      </c>
      <c r="AJ78" s="28">
        <f>+H78*'Silver Conversion'!$B77</f>
        <v>15.7032</v>
      </c>
      <c r="AK78" s="28">
        <f>+I78*'Silver Conversion'!$B77</f>
        <v>10.260000000000002</v>
      </c>
      <c r="AL78" s="28">
        <f>+J78*'Silver Conversion'!$B77</f>
        <v>2.295</v>
      </c>
      <c r="AM78" s="28">
        <f>+K78*'Silver Conversion'!$B77</f>
        <v>0</v>
      </c>
      <c r="AN78" s="25"/>
      <c r="AO78" s="28">
        <f>+M78*'Silver Conversion'!$B77</f>
        <v>8.64</v>
      </c>
      <c r="AP78" s="28">
        <f>+N78*'Silver Conversion'!$B77</f>
        <v>2.0250000000000004</v>
      </c>
    </row>
    <row r="79" spans="1:42" ht="15">
      <c r="A79" s="5">
        <v>1436</v>
      </c>
      <c r="C79" s="38">
        <v>14.5</v>
      </c>
      <c r="F79" s="38">
        <v>372</v>
      </c>
      <c r="G79" s="38">
        <v>25.75</v>
      </c>
      <c r="H79" s="38">
        <v>27.5</v>
      </c>
      <c r="I79" s="38">
        <v>20</v>
      </c>
      <c r="J79" s="26">
        <v>4.67</v>
      </c>
      <c r="M79" s="38">
        <v>18</v>
      </c>
      <c r="N79" s="38">
        <v>3</v>
      </c>
      <c r="P79" s="26">
        <f t="shared" si="0"/>
        <v>0</v>
      </c>
      <c r="Q79" s="26">
        <f t="shared" si="1"/>
        <v>5.140137883312489</v>
      </c>
      <c r="R79" s="26">
        <f t="shared" si="2"/>
        <v>0</v>
      </c>
      <c r="S79" s="26">
        <f t="shared" si="3"/>
        <v>0</v>
      </c>
      <c r="T79" s="26">
        <f t="shared" si="4"/>
        <v>5.45774647887324</v>
      </c>
      <c r="U79" s="26">
        <f t="shared" si="5"/>
        <v>6.862651557995136</v>
      </c>
      <c r="V79" s="26">
        <f t="shared" si="6"/>
        <v>0.06907187493720739</v>
      </c>
      <c r="W79" s="26">
        <f t="shared" si="7"/>
        <v>0.02</v>
      </c>
      <c r="X79" s="26">
        <f t="shared" si="8"/>
        <v>0.04632752668544899</v>
      </c>
      <c r="Y79" s="26">
        <f t="shared" si="9"/>
        <v>0</v>
      </c>
      <c r="Z79" s="26">
        <f t="shared" si="10"/>
        <v>0</v>
      </c>
      <c r="AA79" s="26">
        <f t="shared" si="11"/>
        <v>25.89928057553957</v>
      </c>
      <c r="AB79" s="26">
        <f t="shared" si="12"/>
        <v>4.354136429608128</v>
      </c>
      <c r="AD79" s="28">
        <f>+B79*'Silver Conversion'!$B78</f>
        <v>0</v>
      </c>
      <c r="AE79" s="28">
        <f>+C79*'Silver Conversion'!$B78</f>
        <v>7.83</v>
      </c>
      <c r="AF79" s="28">
        <f>+D79*'Silver Conversion'!$B78</f>
        <v>0</v>
      </c>
      <c r="AG79" s="28">
        <f>+E79*'Silver Conversion'!$B78</f>
        <v>0</v>
      </c>
      <c r="AH79" s="28">
        <f>+F79*'Silver Conversion'!$B78</f>
        <v>200.88000000000002</v>
      </c>
      <c r="AI79" s="28">
        <f>+G79*'Silver Conversion'!$B78</f>
        <v>13.905000000000001</v>
      </c>
      <c r="AJ79" s="28">
        <f>+H79*'Silver Conversion'!$B78</f>
        <v>14.850000000000001</v>
      </c>
      <c r="AK79" s="28">
        <f>+I79*'Silver Conversion'!$B78</f>
        <v>10.8</v>
      </c>
      <c r="AL79" s="28">
        <f>+J79*'Silver Conversion'!$B78</f>
        <v>2.5218000000000003</v>
      </c>
      <c r="AM79" s="28">
        <f>+K79*'Silver Conversion'!$B78</f>
        <v>0</v>
      </c>
      <c r="AN79" s="25"/>
      <c r="AO79" s="28">
        <f>+M79*'Silver Conversion'!$B78</f>
        <v>9.72</v>
      </c>
      <c r="AP79" s="28">
        <f>+N79*'Silver Conversion'!$B78</f>
        <v>1.62</v>
      </c>
    </row>
    <row r="80" spans="1:42" ht="15">
      <c r="A80" s="5">
        <v>1437</v>
      </c>
      <c r="B80" s="38">
        <v>18</v>
      </c>
      <c r="C80" s="38">
        <v>13.5</v>
      </c>
      <c r="F80" s="38">
        <v>354</v>
      </c>
      <c r="G80" s="38">
        <v>25.75</v>
      </c>
      <c r="H80" s="38">
        <v>24</v>
      </c>
      <c r="I80" s="38">
        <v>18</v>
      </c>
      <c r="J80" s="26">
        <v>4.67</v>
      </c>
      <c r="M80" s="38">
        <v>20</v>
      </c>
      <c r="N80" s="38">
        <v>3</v>
      </c>
      <c r="P80" s="26">
        <f t="shared" si="0"/>
        <v>0.06152836457606957</v>
      </c>
      <c r="Q80" s="26">
        <f t="shared" si="1"/>
        <v>4.785645615497835</v>
      </c>
      <c r="R80" s="26">
        <f t="shared" si="2"/>
        <v>0</v>
      </c>
      <c r="S80" s="26">
        <f t="shared" si="3"/>
        <v>0</v>
      </c>
      <c r="T80" s="26">
        <f t="shared" si="4"/>
        <v>5.193661971830986</v>
      </c>
      <c r="U80" s="26">
        <f t="shared" si="5"/>
        <v>6.862651557995136</v>
      </c>
      <c r="V80" s="26">
        <f t="shared" si="6"/>
        <v>0.06028090903610826</v>
      </c>
      <c r="W80" s="26">
        <f t="shared" si="7"/>
        <v>0.018</v>
      </c>
      <c r="X80" s="26">
        <f t="shared" si="8"/>
        <v>0.04632752668544899</v>
      </c>
      <c r="Y80" s="26">
        <f t="shared" si="9"/>
        <v>0</v>
      </c>
      <c r="Z80" s="26">
        <f t="shared" si="10"/>
        <v>0</v>
      </c>
      <c r="AA80" s="26">
        <f t="shared" si="11"/>
        <v>28.77697841726619</v>
      </c>
      <c r="AB80" s="26">
        <f t="shared" si="12"/>
        <v>4.354136429608128</v>
      </c>
      <c r="AD80" s="28">
        <f>+B80*'Silver Conversion'!$B79</f>
        <v>9.72</v>
      </c>
      <c r="AE80" s="28">
        <f>+C80*'Silver Conversion'!$B79</f>
        <v>7.290000000000001</v>
      </c>
      <c r="AF80" s="28">
        <f>+D80*'Silver Conversion'!$B79</f>
        <v>0</v>
      </c>
      <c r="AG80" s="28">
        <f>+E80*'Silver Conversion'!$B79</f>
        <v>0</v>
      </c>
      <c r="AH80" s="28">
        <f>+F80*'Silver Conversion'!$B79</f>
        <v>191.16000000000003</v>
      </c>
      <c r="AI80" s="28">
        <f>+G80*'Silver Conversion'!$B79</f>
        <v>13.905000000000001</v>
      </c>
      <c r="AJ80" s="28">
        <f>+H80*'Silver Conversion'!$B79</f>
        <v>12.96</v>
      </c>
      <c r="AK80" s="28">
        <f>+I80*'Silver Conversion'!$B79</f>
        <v>9.72</v>
      </c>
      <c r="AL80" s="28">
        <f>+J80*'Silver Conversion'!$B79</f>
        <v>2.5218000000000003</v>
      </c>
      <c r="AM80" s="28">
        <f>+K80*'Silver Conversion'!$B79</f>
        <v>0</v>
      </c>
      <c r="AN80" s="25"/>
      <c r="AO80" s="28">
        <f>+M80*'Silver Conversion'!$B79</f>
        <v>10.8</v>
      </c>
      <c r="AP80" s="28">
        <f>+N80*'Silver Conversion'!$B79</f>
        <v>1.62</v>
      </c>
    </row>
    <row r="81" spans="1:42" ht="15">
      <c r="A81" s="5">
        <v>1438</v>
      </c>
      <c r="B81" s="38">
        <v>32</v>
      </c>
      <c r="C81" s="38">
        <v>17.5</v>
      </c>
      <c r="E81" s="38">
        <v>21</v>
      </c>
      <c r="F81" s="38">
        <v>360</v>
      </c>
      <c r="G81" s="38">
        <v>28</v>
      </c>
      <c r="H81" s="38">
        <v>24</v>
      </c>
      <c r="I81" s="38">
        <v>16.5</v>
      </c>
      <c r="J81" s="26">
        <v>4.5</v>
      </c>
      <c r="M81" s="38">
        <v>17</v>
      </c>
      <c r="N81" s="38">
        <v>3</v>
      </c>
      <c r="P81" s="26">
        <f t="shared" si="0"/>
        <v>0.1093837592463459</v>
      </c>
      <c r="Q81" s="26">
        <f t="shared" si="1"/>
        <v>6.203614686756453</v>
      </c>
      <c r="R81" s="26">
        <f t="shared" si="2"/>
        <v>0</v>
      </c>
      <c r="S81" s="26">
        <f t="shared" si="3"/>
        <v>1.8610844060269356</v>
      </c>
      <c r="T81" s="26">
        <f t="shared" si="4"/>
        <v>5.281690140845071</v>
      </c>
      <c r="U81" s="26">
        <f t="shared" si="5"/>
        <v>7.462300723256847</v>
      </c>
      <c r="V81" s="26">
        <f t="shared" si="6"/>
        <v>0.06028090903610826</v>
      </c>
      <c r="W81" s="26">
        <f t="shared" si="7"/>
        <v>0.0165</v>
      </c>
      <c r="X81" s="26">
        <f t="shared" si="8"/>
        <v>0.04464108567120352</v>
      </c>
      <c r="Y81" s="26">
        <f t="shared" si="9"/>
        <v>0</v>
      </c>
      <c r="Z81" s="26">
        <f t="shared" si="10"/>
        <v>0</v>
      </c>
      <c r="AA81" s="26">
        <f t="shared" si="11"/>
        <v>24.46043165467626</v>
      </c>
      <c r="AB81" s="26">
        <f t="shared" si="12"/>
        <v>4.354136429608128</v>
      </c>
      <c r="AD81" s="28">
        <f>+B81*'Silver Conversion'!$B80</f>
        <v>17.28</v>
      </c>
      <c r="AE81" s="28">
        <f>+C81*'Silver Conversion'!$B80</f>
        <v>9.450000000000001</v>
      </c>
      <c r="AF81" s="28">
        <f>+D81*'Silver Conversion'!$B80</f>
        <v>0</v>
      </c>
      <c r="AG81" s="28">
        <f>+E81*'Silver Conversion'!$B80</f>
        <v>11.34</v>
      </c>
      <c r="AH81" s="28">
        <f>+F81*'Silver Conversion'!$B80</f>
        <v>194.4</v>
      </c>
      <c r="AI81" s="28">
        <f>+G81*'Silver Conversion'!$B80</f>
        <v>15.120000000000001</v>
      </c>
      <c r="AJ81" s="28">
        <f>+H81*'Silver Conversion'!$B80</f>
        <v>12.96</v>
      </c>
      <c r="AK81" s="28">
        <f>+I81*'Silver Conversion'!$B80</f>
        <v>8.91</v>
      </c>
      <c r="AL81" s="28">
        <f>+J81*'Silver Conversion'!$B80</f>
        <v>2.43</v>
      </c>
      <c r="AM81" s="28">
        <f>+K81*'Silver Conversion'!$B80</f>
        <v>0</v>
      </c>
      <c r="AN81" s="25"/>
      <c r="AO81" s="28">
        <f>+M81*'Silver Conversion'!$B80</f>
        <v>9.18</v>
      </c>
      <c r="AP81" s="28">
        <f>+N81*'Silver Conversion'!$B80</f>
        <v>1.62</v>
      </c>
    </row>
    <row r="82" spans="1:42" ht="15">
      <c r="A82" s="5">
        <v>1439</v>
      </c>
      <c r="B82" s="38">
        <v>18</v>
      </c>
      <c r="C82" s="38">
        <v>16.5</v>
      </c>
      <c r="E82" s="38">
        <v>21</v>
      </c>
      <c r="F82" s="38">
        <v>684</v>
      </c>
      <c r="G82" s="38">
        <v>32</v>
      </c>
      <c r="H82" s="38">
        <v>24</v>
      </c>
      <c r="I82" s="38">
        <v>18</v>
      </c>
      <c r="J82" s="26">
        <v>4.29</v>
      </c>
      <c r="M82" s="38">
        <v>21</v>
      </c>
      <c r="N82" s="38">
        <v>3.12</v>
      </c>
      <c r="P82" s="26">
        <f t="shared" si="0"/>
        <v>0.06152836457606957</v>
      </c>
      <c r="Q82" s="26">
        <f t="shared" si="1"/>
        <v>5.849122418941798</v>
      </c>
      <c r="R82" s="26">
        <f t="shared" si="2"/>
        <v>0</v>
      </c>
      <c r="S82" s="26">
        <f t="shared" si="3"/>
        <v>1.8610844060269356</v>
      </c>
      <c r="T82" s="26">
        <f t="shared" si="4"/>
        <v>10.035211267605634</v>
      </c>
      <c r="U82" s="26">
        <f t="shared" si="5"/>
        <v>8.528343683722111</v>
      </c>
      <c r="V82" s="26">
        <f t="shared" si="6"/>
        <v>0.06028090903610826</v>
      </c>
      <c r="W82" s="26">
        <f t="shared" si="7"/>
        <v>0.018</v>
      </c>
      <c r="X82" s="26">
        <f t="shared" si="8"/>
        <v>0.04255783500654736</v>
      </c>
      <c r="Y82" s="26">
        <f t="shared" si="9"/>
        <v>0</v>
      </c>
      <c r="Z82" s="26">
        <f t="shared" si="10"/>
        <v>0</v>
      </c>
      <c r="AA82" s="26">
        <f t="shared" si="11"/>
        <v>30.215827338129497</v>
      </c>
      <c r="AB82" s="26">
        <f t="shared" si="12"/>
        <v>4.528301886792454</v>
      </c>
      <c r="AD82" s="28">
        <f>+B82*'Silver Conversion'!$B81</f>
        <v>9.72</v>
      </c>
      <c r="AE82" s="28">
        <f>+C82*'Silver Conversion'!$B81</f>
        <v>8.91</v>
      </c>
      <c r="AF82" s="28">
        <f>+D82*'Silver Conversion'!$B81</f>
        <v>0</v>
      </c>
      <c r="AG82" s="28">
        <f>+E82*'Silver Conversion'!$B81</f>
        <v>11.34</v>
      </c>
      <c r="AH82" s="28">
        <f>+F82*'Silver Conversion'!$B81</f>
        <v>369.36</v>
      </c>
      <c r="AI82" s="28">
        <f>+G82*'Silver Conversion'!$B81</f>
        <v>17.28</v>
      </c>
      <c r="AJ82" s="28">
        <f>+H82*'Silver Conversion'!$B81</f>
        <v>12.96</v>
      </c>
      <c r="AK82" s="28">
        <f>+I82*'Silver Conversion'!$B81</f>
        <v>9.72</v>
      </c>
      <c r="AL82" s="28">
        <f>+J82*'Silver Conversion'!$B81</f>
        <v>2.3166</v>
      </c>
      <c r="AM82" s="28">
        <f>+K82*'Silver Conversion'!$B81</f>
        <v>0</v>
      </c>
      <c r="AN82" s="25"/>
      <c r="AO82" s="28">
        <f>+M82*'Silver Conversion'!$B81</f>
        <v>11.34</v>
      </c>
      <c r="AP82" s="28">
        <f>+N82*'Silver Conversion'!$B81</f>
        <v>1.6848</v>
      </c>
    </row>
    <row r="83" spans="1:42" ht="15">
      <c r="A83" s="5">
        <v>1440</v>
      </c>
      <c r="B83" s="38">
        <v>33</v>
      </c>
      <c r="C83" s="38">
        <v>16.5</v>
      </c>
      <c r="E83" s="38">
        <v>21</v>
      </c>
      <c r="F83" s="38">
        <v>504</v>
      </c>
      <c r="G83" s="38">
        <v>32</v>
      </c>
      <c r="H83" s="38">
        <v>24</v>
      </c>
      <c r="I83" s="38">
        <v>18.5</v>
      </c>
      <c r="J83" s="26">
        <v>4.12</v>
      </c>
      <c r="M83" s="38">
        <v>20</v>
      </c>
      <c r="N83" s="38">
        <v>4</v>
      </c>
      <c r="P83" s="26">
        <f t="shared" si="0"/>
        <v>0.11280200172279421</v>
      </c>
      <c r="Q83" s="26">
        <f t="shared" si="1"/>
        <v>5.849122418941798</v>
      </c>
      <c r="R83" s="26">
        <f t="shared" si="2"/>
        <v>0</v>
      </c>
      <c r="S83" s="26">
        <f t="shared" si="3"/>
        <v>1.8610844060269356</v>
      </c>
      <c r="T83" s="26">
        <f t="shared" si="4"/>
        <v>7.394366197183099</v>
      </c>
      <c r="U83" s="26">
        <f t="shared" si="5"/>
        <v>8.528343683722111</v>
      </c>
      <c r="V83" s="26">
        <f t="shared" si="6"/>
        <v>0.06028090903610826</v>
      </c>
      <c r="W83" s="26">
        <f t="shared" si="7"/>
        <v>0.0185</v>
      </c>
      <c r="X83" s="26">
        <f t="shared" si="8"/>
        <v>0.04087139399230189</v>
      </c>
      <c r="Y83" s="26">
        <f t="shared" si="9"/>
        <v>0</v>
      </c>
      <c r="Z83" s="26">
        <f t="shared" si="10"/>
        <v>0</v>
      </c>
      <c r="AA83" s="26">
        <f t="shared" si="11"/>
        <v>28.77697841726619</v>
      </c>
      <c r="AB83" s="26">
        <f t="shared" si="12"/>
        <v>5.805515239477504</v>
      </c>
      <c r="AD83" s="28">
        <f>+B83*'Silver Conversion'!$B82</f>
        <v>17.82</v>
      </c>
      <c r="AE83" s="28">
        <f>+C83*'Silver Conversion'!$B82</f>
        <v>8.91</v>
      </c>
      <c r="AF83" s="28">
        <f>+D83*'Silver Conversion'!$B82</f>
        <v>0</v>
      </c>
      <c r="AG83" s="28">
        <f>+E83*'Silver Conversion'!$B82</f>
        <v>11.34</v>
      </c>
      <c r="AH83" s="28">
        <f>+F83*'Silver Conversion'!$B82</f>
        <v>272.16</v>
      </c>
      <c r="AI83" s="28">
        <f>+G83*'Silver Conversion'!$B82</f>
        <v>17.28</v>
      </c>
      <c r="AJ83" s="28">
        <f>+H83*'Silver Conversion'!$B82</f>
        <v>12.96</v>
      </c>
      <c r="AK83" s="28">
        <f>+I83*'Silver Conversion'!$B82</f>
        <v>9.99</v>
      </c>
      <c r="AL83" s="28">
        <f>+J83*'Silver Conversion'!$B82</f>
        <v>2.2248</v>
      </c>
      <c r="AM83" s="28">
        <f>+K83*'Silver Conversion'!$B82</f>
        <v>0</v>
      </c>
      <c r="AN83" s="25"/>
      <c r="AO83" s="28">
        <f>+M83*'Silver Conversion'!$B82</f>
        <v>10.8</v>
      </c>
      <c r="AP83" s="28">
        <f>+N83*'Silver Conversion'!$B82</f>
        <v>2.16</v>
      </c>
    </row>
    <row r="84" spans="1:42" ht="15">
      <c r="A84" s="5">
        <v>1441</v>
      </c>
      <c r="B84" s="38">
        <v>24</v>
      </c>
      <c r="C84" s="38">
        <v>20.62</v>
      </c>
      <c r="D84" s="38">
        <v>270</v>
      </c>
      <c r="E84" s="38">
        <v>18</v>
      </c>
      <c r="F84" s="38">
        <v>648</v>
      </c>
      <c r="H84" s="38">
        <v>24</v>
      </c>
      <c r="I84" s="38">
        <v>18.5</v>
      </c>
      <c r="J84" s="26">
        <v>4.29</v>
      </c>
      <c r="M84" s="38">
        <v>19.5</v>
      </c>
      <c r="N84" s="38">
        <v>4</v>
      </c>
      <c r="P84" s="26">
        <f t="shared" si="0"/>
        <v>0.08203781943475942</v>
      </c>
      <c r="Q84" s="26">
        <f t="shared" si="1"/>
        <v>7.3096305623381745</v>
      </c>
      <c r="R84" s="26">
        <f t="shared" si="2"/>
        <v>270</v>
      </c>
      <c r="S84" s="26">
        <f t="shared" si="3"/>
        <v>1.595215205165945</v>
      </c>
      <c r="T84" s="26">
        <f t="shared" si="4"/>
        <v>9.507042253521128</v>
      </c>
      <c r="U84" s="26">
        <f t="shared" si="5"/>
        <v>0</v>
      </c>
      <c r="V84" s="26">
        <f t="shared" si="6"/>
        <v>0.06028090903610826</v>
      </c>
      <c r="W84" s="26">
        <f t="shared" si="7"/>
        <v>0.0185</v>
      </c>
      <c r="X84" s="26">
        <f t="shared" si="8"/>
        <v>0.04255783500654736</v>
      </c>
      <c r="Y84" s="26">
        <f t="shared" si="9"/>
        <v>0</v>
      </c>
      <c r="Z84" s="26">
        <f t="shared" si="10"/>
        <v>0</v>
      </c>
      <c r="AA84" s="26">
        <f t="shared" si="11"/>
        <v>28.057553956834536</v>
      </c>
      <c r="AB84" s="26">
        <f t="shared" si="12"/>
        <v>5.805515239477504</v>
      </c>
      <c r="AD84" s="28">
        <f>+B84*'Silver Conversion'!$B83</f>
        <v>12.96</v>
      </c>
      <c r="AE84" s="28">
        <f>+C84*'Silver Conversion'!$B83</f>
        <v>11.134800000000002</v>
      </c>
      <c r="AF84" s="28">
        <f>+D84*'Silver Conversion'!$B83</f>
        <v>145.8</v>
      </c>
      <c r="AG84" s="28">
        <f>+E84*'Silver Conversion'!$B83</f>
        <v>9.72</v>
      </c>
      <c r="AH84" s="28">
        <f>+F84*'Silver Conversion'!$B83</f>
        <v>349.92</v>
      </c>
      <c r="AI84" s="28">
        <f>+G84*'Silver Conversion'!$B83</f>
        <v>0</v>
      </c>
      <c r="AJ84" s="28">
        <f>+H84*'Silver Conversion'!$B83</f>
        <v>12.96</v>
      </c>
      <c r="AK84" s="28">
        <f>+I84*'Silver Conversion'!$B83</f>
        <v>9.99</v>
      </c>
      <c r="AL84" s="28">
        <f>+J84*'Silver Conversion'!$B83</f>
        <v>2.3166</v>
      </c>
      <c r="AM84" s="28">
        <f>+K84*'Silver Conversion'!$B83</f>
        <v>0</v>
      </c>
      <c r="AN84" s="25"/>
      <c r="AO84" s="28">
        <f>+M84*'Silver Conversion'!$B83</f>
        <v>10.530000000000001</v>
      </c>
      <c r="AP84" s="28">
        <f>+N84*'Silver Conversion'!$B83</f>
        <v>2.16</v>
      </c>
    </row>
    <row r="85" spans="1:42" ht="15">
      <c r="A85" s="5">
        <v>1442</v>
      </c>
      <c r="B85" s="38">
        <v>22.87</v>
      </c>
      <c r="C85" s="38">
        <v>22.5</v>
      </c>
      <c r="D85" s="38">
        <v>264</v>
      </c>
      <c r="E85" s="38">
        <v>19</v>
      </c>
      <c r="F85" s="38">
        <v>618</v>
      </c>
      <c r="G85" s="38">
        <v>28</v>
      </c>
      <c r="H85" s="38">
        <v>22.5</v>
      </c>
      <c r="I85" s="38">
        <v>21</v>
      </c>
      <c r="J85" s="26">
        <v>4.29</v>
      </c>
      <c r="M85" s="38">
        <v>18.75</v>
      </c>
      <c r="N85" s="38">
        <v>4</v>
      </c>
      <c r="P85" s="26">
        <f t="shared" si="0"/>
        <v>0.07817520543637284</v>
      </c>
      <c r="Q85" s="26">
        <f t="shared" si="1"/>
        <v>7.976076025829724</v>
      </c>
      <c r="R85" s="26">
        <f t="shared" si="2"/>
        <v>264</v>
      </c>
      <c r="S85" s="26">
        <f t="shared" si="3"/>
        <v>1.6838382721196086</v>
      </c>
      <c r="T85" s="26">
        <f t="shared" si="4"/>
        <v>9.066901408450704</v>
      </c>
      <c r="U85" s="26">
        <f t="shared" si="5"/>
        <v>7.462300723256847</v>
      </c>
      <c r="V85" s="26">
        <f t="shared" si="6"/>
        <v>0.056513352221351495</v>
      </c>
      <c r="W85" s="26">
        <f t="shared" si="7"/>
        <v>0.021</v>
      </c>
      <c r="X85" s="26">
        <f t="shared" si="8"/>
        <v>0.04255783500654736</v>
      </c>
      <c r="Y85" s="26">
        <f t="shared" si="9"/>
        <v>0</v>
      </c>
      <c r="Z85" s="26">
        <f t="shared" si="10"/>
        <v>0</v>
      </c>
      <c r="AA85" s="26">
        <f t="shared" si="11"/>
        <v>26.97841726618705</v>
      </c>
      <c r="AB85" s="26">
        <f t="shared" si="12"/>
        <v>5.805515239477504</v>
      </c>
      <c r="AD85" s="28">
        <f>+B85*'Silver Conversion'!$B84</f>
        <v>12.349800000000002</v>
      </c>
      <c r="AE85" s="28">
        <f>+C85*'Silver Conversion'!$B84</f>
        <v>12.15</v>
      </c>
      <c r="AF85" s="28">
        <f>+D85*'Silver Conversion'!$B84</f>
        <v>142.56</v>
      </c>
      <c r="AG85" s="28">
        <f>+E85*'Silver Conversion'!$B84</f>
        <v>10.260000000000002</v>
      </c>
      <c r="AH85" s="28">
        <f>+F85*'Silver Conversion'!$B84</f>
        <v>333.72</v>
      </c>
      <c r="AI85" s="28">
        <f>+G85*'Silver Conversion'!$B84</f>
        <v>15.120000000000001</v>
      </c>
      <c r="AJ85" s="28">
        <f>+H85*'Silver Conversion'!$B84</f>
        <v>12.15</v>
      </c>
      <c r="AK85" s="28">
        <f>+I85*'Silver Conversion'!$B84</f>
        <v>11.34</v>
      </c>
      <c r="AL85" s="28">
        <f>+J85*'Silver Conversion'!$B84</f>
        <v>2.3166</v>
      </c>
      <c r="AM85" s="28">
        <f>+K85*'Silver Conversion'!$B84</f>
        <v>0</v>
      </c>
      <c r="AN85" s="25"/>
      <c r="AO85" s="28">
        <f>+M85*'Silver Conversion'!$B84</f>
        <v>10.125</v>
      </c>
      <c r="AP85" s="28">
        <f>+N85*'Silver Conversion'!$B84</f>
        <v>2.16</v>
      </c>
    </row>
    <row r="86" spans="1:42" ht="15">
      <c r="A86" s="5">
        <v>1443</v>
      </c>
      <c r="B86" s="38">
        <v>22.5</v>
      </c>
      <c r="C86" s="38">
        <v>18.75</v>
      </c>
      <c r="D86" s="38">
        <v>267</v>
      </c>
      <c r="E86" s="38">
        <v>20</v>
      </c>
      <c r="F86" s="38">
        <v>432</v>
      </c>
      <c r="G86" s="38">
        <v>26.5</v>
      </c>
      <c r="H86" s="38">
        <v>22.5</v>
      </c>
      <c r="I86" s="38">
        <v>21</v>
      </c>
      <c r="J86" s="26">
        <v>4.29</v>
      </c>
      <c r="M86" s="38">
        <v>18</v>
      </c>
      <c r="N86" s="38">
        <v>4.08</v>
      </c>
      <c r="P86" s="26">
        <f aca="true" t="shared" si="13" ref="P86:P149">+B86/292.548</f>
        <v>0.07691045572008696</v>
      </c>
      <c r="Q86" s="26">
        <f aca="true" t="shared" si="14" ref="Q86:Q149">+C86/2.820936</f>
        <v>6.64673002152477</v>
      </c>
      <c r="R86" s="26">
        <f aca="true" t="shared" si="15" ref="R86:R149">+D86</f>
        <v>267</v>
      </c>
      <c r="S86" s="26">
        <f aca="true" t="shared" si="16" ref="S86:S149">+E86/11.283744</f>
        <v>1.772461339073272</v>
      </c>
      <c r="T86" s="26">
        <f aca="true" t="shared" si="17" ref="T86:T149">+F86/68.16</f>
        <v>6.338028169014085</v>
      </c>
      <c r="U86" s="26">
        <f aca="true" t="shared" si="18" ref="U86:U149">+G86/3.752194</f>
        <v>7.062534613082373</v>
      </c>
      <c r="V86" s="26">
        <f aca="true" t="shared" si="19" ref="V86:V149">+H86/398.136</f>
        <v>0.056513352221351495</v>
      </c>
      <c r="W86" s="26">
        <f aca="true" t="shared" si="20" ref="W86:W149">+I86/1000</f>
        <v>0.021</v>
      </c>
      <c r="X86" s="26">
        <f aca="true" t="shared" si="21" ref="X86:X149">+J86/100.804</f>
        <v>0.04255783500654736</v>
      </c>
      <c r="Y86" s="26">
        <f aca="true" t="shared" si="22" ref="Y86:Y149">+K86/648.392</f>
        <v>0</v>
      </c>
      <c r="Z86" s="26">
        <f aca="true" t="shared" si="23" ref="Z86:Z149">+L86/100.804</f>
        <v>0</v>
      </c>
      <c r="AA86" s="26">
        <f aca="true" t="shared" si="24" ref="AA86:AA149">+M86/0.695</f>
        <v>25.89928057553957</v>
      </c>
      <c r="AB86" s="26">
        <f aca="true" t="shared" si="25" ref="AB86:AB149">+N86/0.689</f>
        <v>5.921625544267054</v>
      </c>
      <c r="AD86" s="28">
        <f>+B86*'Silver Conversion'!$B85</f>
        <v>12.15</v>
      </c>
      <c r="AE86" s="28">
        <f>+C86*'Silver Conversion'!$B85</f>
        <v>10.125</v>
      </c>
      <c r="AF86" s="28">
        <f>+D86*'Silver Conversion'!$B85</f>
        <v>144.18</v>
      </c>
      <c r="AG86" s="28">
        <f>+E86*'Silver Conversion'!$B85</f>
        <v>10.8</v>
      </c>
      <c r="AH86" s="28">
        <f>+F86*'Silver Conversion'!$B85</f>
        <v>233.28000000000003</v>
      </c>
      <c r="AI86" s="28">
        <f>+G86*'Silver Conversion'!$B85</f>
        <v>14.31</v>
      </c>
      <c r="AJ86" s="28">
        <f>+H86*'Silver Conversion'!$B85</f>
        <v>12.15</v>
      </c>
      <c r="AK86" s="28">
        <f>+I86*'Silver Conversion'!$B85</f>
        <v>11.34</v>
      </c>
      <c r="AL86" s="28">
        <f>+J86*'Silver Conversion'!$B85</f>
        <v>2.3166</v>
      </c>
      <c r="AM86" s="28">
        <f>+K86*'Silver Conversion'!$B85</f>
        <v>0</v>
      </c>
      <c r="AN86" s="25"/>
      <c r="AO86" s="28">
        <f>+M86*'Silver Conversion'!$B85</f>
        <v>9.72</v>
      </c>
      <c r="AP86" s="28">
        <f>+N86*'Silver Conversion'!$B85</f>
        <v>2.2032000000000003</v>
      </c>
    </row>
    <row r="87" spans="1:42" ht="15">
      <c r="A87" s="5">
        <v>1444</v>
      </c>
      <c r="B87" s="38">
        <v>22.12</v>
      </c>
      <c r="C87" s="38">
        <v>18</v>
      </c>
      <c r="D87" s="38">
        <v>252</v>
      </c>
      <c r="E87" s="38">
        <v>20.5</v>
      </c>
      <c r="F87" s="38">
        <v>456</v>
      </c>
      <c r="G87" s="38">
        <v>21</v>
      </c>
      <c r="H87" s="38">
        <v>22.5</v>
      </c>
      <c r="I87" s="38">
        <v>20.5</v>
      </c>
      <c r="J87" s="26">
        <v>4.12</v>
      </c>
      <c r="M87" s="38">
        <v>20.5</v>
      </c>
      <c r="N87" s="38">
        <v>4.08</v>
      </c>
      <c r="P87" s="26">
        <f t="shared" si="13"/>
        <v>0.07561152357903661</v>
      </c>
      <c r="Q87" s="26">
        <f t="shared" si="14"/>
        <v>6.38086082066378</v>
      </c>
      <c r="R87" s="26">
        <f t="shared" si="15"/>
        <v>252</v>
      </c>
      <c r="S87" s="26">
        <f t="shared" si="16"/>
        <v>1.8167728725501038</v>
      </c>
      <c r="T87" s="26">
        <f t="shared" si="17"/>
        <v>6.690140845070423</v>
      </c>
      <c r="U87" s="26">
        <f t="shared" si="18"/>
        <v>5.596725542442635</v>
      </c>
      <c r="V87" s="26">
        <f t="shared" si="19"/>
        <v>0.056513352221351495</v>
      </c>
      <c r="W87" s="26">
        <f t="shared" si="20"/>
        <v>0.0205</v>
      </c>
      <c r="X87" s="26">
        <f t="shared" si="21"/>
        <v>0.04087139399230189</v>
      </c>
      <c r="Y87" s="26">
        <f t="shared" si="22"/>
        <v>0</v>
      </c>
      <c r="Z87" s="26">
        <f t="shared" si="23"/>
        <v>0</v>
      </c>
      <c r="AA87" s="26">
        <f t="shared" si="24"/>
        <v>29.496402877697843</v>
      </c>
      <c r="AB87" s="26">
        <f t="shared" si="25"/>
        <v>5.921625544267054</v>
      </c>
      <c r="AD87" s="28">
        <f>+B87*'Silver Conversion'!$B86</f>
        <v>11.9448</v>
      </c>
      <c r="AE87" s="28">
        <f>+C87*'Silver Conversion'!$B86</f>
        <v>9.72</v>
      </c>
      <c r="AF87" s="28">
        <f>+D87*'Silver Conversion'!$B86</f>
        <v>136.08</v>
      </c>
      <c r="AG87" s="28">
        <f>+E87*'Silver Conversion'!$B86</f>
        <v>11.07</v>
      </c>
      <c r="AH87" s="28">
        <f>+F87*'Silver Conversion'!$B86</f>
        <v>246.24</v>
      </c>
      <c r="AI87" s="28">
        <f>+G87*'Silver Conversion'!$B86</f>
        <v>11.34</v>
      </c>
      <c r="AJ87" s="28">
        <f>+H87*'Silver Conversion'!$B86</f>
        <v>12.15</v>
      </c>
      <c r="AK87" s="28">
        <f>+I87*'Silver Conversion'!$B86</f>
        <v>11.07</v>
      </c>
      <c r="AL87" s="28">
        <f>+J87*'Silver Conversion'!$B86</f>
        <v>2.2248</v>
      </c>
      <c r="AM87" s="28">
        <f>+K87*'Silver Conversion'!$B86</f>
        <v>0</v>
      </c>
      <c r="AN87" s="25"/>
      <c r="AO87" s="28">
        <f>+M87*'Silver Conversion'!$B86</f>
        <v>11.07</v>
      </c>
      <c r="AP87" s="28">
        <f>+N87*'Silver Conversion'!$B86</f>
        <v>2.2032000000000003</v>
      </c>
    </row>
    <row r="88" spans="1:42" ht="15">
      <c r="A88" s="5">
        <v>1445</v>
      </c>
      <c r="B88" s="38">
        <v>16</v>
      </c>
      <c r="C88" s="38">
        <v>19.5</v>
      </c>
      <c r="D88" s="38">
        <v>247.5</v>
      </c>
      <c r="E88" s="38">
        <v>23</v>
      </c>
      <c r="F88" s="38">
        <v>360</v>
      </c>
      <c r="G88" s="38">
        <v>32</v>
      </c>
      <c r="H88" s="38">
        <v>23.25</v>
      </c>
      <c r="I88" s="38">
        <v>18</v>
      </c>
      <c r="J88" s="26">
        <v>4.12</v>
      </c>
      <c r="M88" s="38">
        <v>20.62</v>
      </c>
      <c r="N88" s="38">
        <v>4.37</v>
      </c>
      <c r="P88" s="26">
        <f t="shared" si="13"/>
        <v>0.05469187962317295</v>
      </c>
      <c r="Q88" s="26">
        <f t="shared" si="14"/>
        <v>6.912599222385761</v>
      </c>
      <c r="R88" s="26">
        <f t="shared" si="15"/>
        <v>247.5</v>
      </c>
      <c r="S88" s="26">
        <f t="shared" si="16"/>
        <v>2.038330539934263</v>
      </c>
      <c r="T88" s="26">
        <f t="shared" si="17"/>
        <v>5.281690140845071</v>
      </c>
      <c r="U88" s="26">
        <f t="shared" si="18"/>
        <v>8.528343683722111</v>
      </c>
      <c r="V88" s="26">
        <f t="shared" si="19"/>
        <v>0.05839713062872988</v>
      </c>
      <c r="W88" s="26">
        <f t="shared" si="20"/>
        <v>0.018</v>
      </c>
      <c r="X88" s="26">
        <f t="shared" si="21"/>
        <v>0.04087139399230189</v>
      </c>
      <c r="Y88" s="26">
        <f t="shared" si="22"/>
        <v>0</v>
      </c>
      <c r="Z88" s="26">
        <f t="shared" si="23"/>
        <v>0</v>
      </c>
      <c r="AA88" s="26">
        <f t="shared" si="24"/>
        <v>29.669064748201443</v>
      </c>
      <c r="AB88" s="26">
        <f t="shared" si="25"/>
        <v>6.3425253991291735</v>
      </c>
      <c r="AD88" s="28">
        <f>+B88*'Silver Conversion'!$B87</f>
        <v>8.64</v>
      </c>
      <c r="AE88" s="28">
        <f>+C88*'Silver Conversion'!$B87</f>
        <v>10.530000000000001</v>
      </c>
      <c r="AF88" s="28">
        <f>+D88*'Silver Conversion'!$B87</f>
        <v>133.65</v>
      </c>
      <c r="AG88" s="28">
        <f>+E88*'Silver Conversion'!$B87</f>
        <v>12.420000000000002</v>
      </c>
      <c r="AH88" s="28">
        <f>+F88*'Silver Conversion'!$B87</f>
        <v>194.4</v>
      </c>
      <c r="AI88" s="28">
        <f>+G88*'Silver Conversion'!$B87</f>
        <v>17.28</v>
      </c>
      <c r="AJ88" s="28">
        <f>+H88*'Silver Conversion'!$B87</f>
        <v>12.555000000000001</v>
      </c>
      <c r="AK88" s="28">
        <f>+I88*'Silver Conversion'!$B87</f>
        <v>9.72</v>
      </c>
      <c r="AL88" s="28">
        <f>+J88*'Silver Conversion'!$B87</f>
        <v>2.2248</v>
      </c>
      <c r="AM88" s="28">
        <f>+K88*'Silver Conversion'!$B87</f>
        <v>0</v>
      </c>
      <c r="AN88" s="25"/>
      <c r="AO88" s="28">
        <f>+M88*'Silver Conversion'!$B87</f>
        <v>11.134800000000002</v>
      </c>
      <c r="AP88" s="28">
        <f>+N88*'Silver Conversion'!$B87</f>
        <v>2.3598000000000003</v>
      </c>
    </row>
    <row r="89" spans="1:42" ht="15">
      <c r="A89" s="5">
        <v>1446</v>
      </c>
      <c r="C89" s="38">
        <v>16.5</v>
      </c>
      <c r="D89" s="38">
        <v>246</v>
      </c>
      <c r="F89" s="38">
        <v>331.5</v>
      </c>
      <c r="G89" s="38">
        <v>20</v>
      </c>
      <c r="H89" s="38">
        <v>24</v>
      </c>
      <c r="I89" s="38">
        <v>19.5</v>
      </c>
      <c r="J89" s="26">
        <v>4.25</v>
      </c>
      <c r="M89" s="38">
        <v>19</v>
      </c>
      <c r="N89" s="38">
        <v>3.67</v>
      </c>
      <c r="P89" s="26">
        <f t="shared" si="13"/>
        <v>0</v>
      </c>
      <c r="Q89" s="26">
        <f t="shared" si="14"/>
        <v>5.849122418941798</v>
      </c>
      <c r="R89" s="26">
        <f t="shared" si="15"/>
        <v>246</v>
      </c>
      <c r="S89" s="26">
        <f t="shared" si="16"/>
        <v>0</v>
      </c>
      <c r="T89" s="26">
        <f t="shared" si="17"/>
        <v>4.863556338028169</v>
      </c>
      <c r="U89" s="26">
        <f t="shared" si="18"/>
        <v>5.330214802326319</v>
      </c>
      <c r="V89" s="26">
        <f t="shared" si="19"/>
        <v>0.06028090903610826</v>
      </c>
      <c r="W89" s="26">
        <f t="shared" si="20"/>
        <v>0.0195</v>
      </c>
      <c r="X89" s="26">
        <f t="shared" si="21"/>
        <v>0.04216102535613666</v>
      </c>
      <c r="Y89" s="26">
        <f t="shared" si="22"/>
        <v>0</v>
      </c>
      <c r="Z89" s="26">
        <f t="shared" si="23"/>
        <v>0</v>
      </c>
      <c r="AA89" s="26">
        <f t="shared" si="24"/>
        <v>27.33812949640288</v>
      </c>
      <c r="AB89" s="26">
        <f t="shared" si="25"/>
        <v>5.32656023222061</v>
      </c>
      <c r="AD89" s="28">
        <f>+B89*'Silver Conversion'!$B88</f>
        <v>0</v>
      </c>
      <c r="AE89" s="28">
        <f>+C89*'Silver Conversion'!$B88</f>
        <v>8.91</v>
      </c>
      <c r="AF89" s="28">
        <f>+D89*'Silver Conversion'!$B88</f>
        <v>132.84</v>
      </c>
      <c r="AG89" s="28">
        <f>+E89*'Silver Conversion'!$B88</f>
        <v>0</v>
      </c>
      <c r="AH89" s="28">
        <f>+F89*'Silver Conversion'!$B88</f>
        <v>179.01000000000002</v>
      </c>
      <c r="AI89" s="28">
        <f>+G89*'Silver Conversion'!$B88</f>
        <v>10.8</v>
      </c>
      <c r="AJ89" s="28">
        <f>+H89*'Silver Conversion'!$B88</f>
        <v>12.96</v>
      </c>
      <c r="AK89" s="28">
        <f>+I89*'Silver Conversion'!$B88</f>
        <v>10.530000000000001</v>
      </c>
      <c r="AL89" s="28">
        <f>+J89*'Silver Conversion'!$B88</f>
        <v>2.295</v>
      </c>
      <c r="AM89" s="28">
        <f>+K89*'Silver Conversion'!$B88</f>
        <v>0</v>
      </c>
      <c r="AN89" s="25"/>
      <c r="AO89" s="28">
        <f>+M89*'Silver Conversion'!$B88</f>
        <v>10.260000000000002</v>
      </c>
      <c r="AP89" s="28">
        <f>+N89*'Silver Conversion'!$B88</f>
        <v>1.9818</v>
      </c>
    </row>
    <row r="90" spans="1:42" ht="15">
      <c r="A90" s="5">
        <v>1447</v>
      </c>
      <c r="C90" s="38">
        <v>15</v>
      </c>
      <c r="F90" s="38">
        <v>411</v>
      </c>
      <c r="G90" s="38">
        <v>24</v>
      </c>
      <c r="H90" s="38">
        <v>24</v>
      </c>
      <c r="I90" s="38">
        <v>18</v>
      </c>
      <c r="J90" s="26">
        <v>4.12</v>
      </c>
      <c r="M90" s="38">
        <v>14</v>
      </c>
      <c r="N90" s="38">
        <v>3.3</v>
      </c>
      <c r="P90" s="26">
        <f t="shared" si="13"/>
        <v>0</v>
      </c>
      <c r="Q90" s="26">
        <f t="shared" si="14"/>
        <v>5.317384017219816</v>
      </c>
      <c r="R90" s="26">
        <f t="shared" si="15"/>
        <v>0</v>
      </c>
      <c r="S90" s="26">
        <f t="shared" si="16"/>
        <v>0</v>
      </c>
      <c r="T90" s="26">
        <f t="shared" si="17"/>
        <v>6.029929577464789</v>
      </c>
      <c r="U90" s="26">
        <f t="shared" si="18"/>
        <v>6.396257762791583</v>
      </c>
      <c r="V90" s="26">
        <f t="shared" si="19"/>
        <v>0.06028090903610826</v>
      </c>
      <c r="W90" s="26">
        <f t="shared" si="20"/>
        <v>0.018</v>
      </c>
      <c r="X90" s="26">
        <f t="shared" si="21"/>
        <v>0.04087139399230189</v>
      </c>
      <c r="Y90" s="26">
        <f t="shared" si="22"/>
        <v>0</v>
      </c>
      <c r="Z90" s="26">
        <f t="shared" si="23"/>
        <v>0</v>
      </c>
      <c r="AA90" s="26">
        <f t="shared" si="24"/>
        <v>20.143884892086334</v>
      </c>
      <c r="AB90" s="26">
        <f t="shared" si="25"/>
        <v>4.78955007256894</v>
      </c>
      <c r="AD90" s="28">
        <f>+B90*'Silver Conversion'!$B89</f>
        <v>0</v>
      </c>
      <c r="AE90" s="28">
        <f>+C90*'Silver Conversion'!$B89</f>
        <v>8.100000000000001</v>
      </c>
      <c r="AF90" s="28">
        <f>+D90*'Silver Conversion'!$B89</f>
        <v>0</v>
      </c>
      <c r="AG90" s="28">
        <f>+E90*'Silver Conversion'!$B89</f>
        <v>0</v>
      </c>
      <c r="AH90" s="28">
        <f>+F90*'Silver Conversion'!$B89</f>
        <v>221.94000000000003</v>
      </c>
      <c r="AI90" s="28">
        <f>+G90*'Silver Conversion'!$B89</f>
        <v>12.96</v>
      </c>
      <c r="AJ90" s="28">
        <f>+H90*'Silver Conversion'!$B89</f>
        <v>12.96</v>
      </c>
      <c r="AK90" s="28">
        <f>+I90*'Silver Conversion'!$B89</f>
        <v>9.72</v>
      </c>
      <c r="AL90" s="28">
        <f>+J90*'Silver Conversion'!$B89</f>
        <v>2.2248</v>
      </c>
      <c r="AM90" s="28">
        <f>+K90*'Silver Conversion'!$B89</f>
        <v>0</v>
      </c>
      <c r="AN90" s="25"/>
      <c r="AO90" s="28">
        <f>+M90*'Silver Conversion'!$B89</f>
        <v>7.5600000000000005</v>
      </c>
      <c r="AP90" s="28">
        <f>+N90*'Silver Conversion'!$B89</f>
        <v>1.782</v>
      </c>
    </row>
    <row r="91" spans="1:42" ht="15">
      <c r="A91" s="5">
        <v>1448</v>
      </c>
      <c r="C91" s="38">
        <v>14.5</v>
      </c>
      <c r="F91" s="38">
        <v>432</v>
      </c>
      <c r="G91" s="38">
        <v>21.17</v>
      </c>
      <c r="H91" s="38">
        <v>26</v>
      </c>
      <c r="I91" s="38">
        <v>18</v>
      </c>
      <c r="J91" s="26">
        <v>4.12</v>
      </c>
      <c r="M91" s="38">
        <v>18</v>
      </c>
      <c r="N91" s="38">
        <v>4</v>
      </c>
      <c r="P91" s="26">
        <f t="shared" si="13"/>
        <v>0</v>
      </c>
      <c r="Q91" s="26">
        <f t="shared" si="14"/>
        <v>5.140137883312489</v>
      </c>
      <c r="R91" s="26">
        <f t="shared" si="15"/>
        <v>0</v>
      </c>
      <c r="S91" s="26">
        <f t="shared" si="16"/>
        <v>0</v>
      </c>
      <c r="T91" s="26">
        <f t="shared" si="17"/>
        <v>6.338028169014085</v>
      </c>
      <c r="U91" s="26">
        <f t="shared" si="18"/>
        <v>5.642032368262409</v>
      </c>
      <c r="V91" s="26">
        <f t="shared" si="19"/>
        <v>0.06530431812245062</v>
      </c>
      <c r="W91" s="26">
        <f t="shared" si="20"/>
        <v>0.018</v>
      </c>
      <c r="X91" s="26">
        <f t="shared" si="21"/>
        <v>0.04087139399230189</v>
      </c>
      <c r="Y91" s="26">
        <f t="shared" si="22"/>
        <v>0</v>
      </c>
      <c r="Z91" s="26">
        <f t="shared" si="23"/>
        <v>0</v>
      </c>
      <c r="AA91" s="26">
        <f t="shared" si="24"/>
        <v>25.89928057553957</v>
      </c>
      <c r="AB91" s="26">
        <f t="shared" si="25"/>
        <v>5.805515239477504</v>
      </c>
      <c r="AD91" s="28">
        <f>+B91*'Silver Conversion'!$B90</f>
        <v>0</v>
      </c>
      <c r="AE91" s="28">
        <f>+C91*'Silver Conversion'!$B90</f>
        <v>7.83</v>
      </c>
      <c r="AF91" s="28">
        <f>+D91*'Silver Conversion'!$B90</f>
        <v>0</v>
      </c>
      <c r="AG91" s="28">
        <f>+E91*'Silver Conversion'!$B90</f>
        <v>0</v>
      </c>
      <c r="AH91" s="28">
        <f>+F91*'Silver Conversion'!$B90</f>
        <v>233.28000000000003</v>
      </c>
      <c r="AI91" s="28">
        <f>+G91*'Silver Conversion'!$B90</f>
        <v>11.4318</v>
      </c>
      <c r="AJ91" s="28">
        <f>+H91*'Silver Conversion'!$B90</f>
        <v>14.040000000000001</v>
      </c>
      <c r="AK91" s="28">
        <f>+I91*'Silver Conversion'!$B90</f>
        <v>9.72</v>
      </c>
      <c r="AL91" s="28">
        <f>+J91*'Silver Conversion'!$B90</f>
        <v>2.2248</v>
      </c>
      <c r="AM91" s="28">
        <f>+K91*'Silver Conversion'!$B90</f>
        <v>0</v>
      </c>
      <c r="AN91" s="25"/>
      <c r="AO91" s="28">
        <f>+M91*'Silver Conversion'!$B90</f>
        <v>9.72</v>
      </c>
      <c r="AP91" s="28">
        <f>+N91*'Silver Conversion'!$B90</f>
        <v>2.16</v>
      </c>
    </row>
    <row r="92" spans="1:42" ht="15">
      <c r="A92" s="5">
        <v>1449</v>
      </c>
      <c r="C92" s="38">
        <v>14</v>
      </c>
      <c r="F92" s="38">
        <v>414</v>
      </c>
      <c r="G92" s="38">
        <v>20</v>
      </c>
      <c r="H92" s="38">
        <v>26</v>
      </c>
      <c r="I92" s="38">
        <v>17</v>
      </c>
      <c r="J92" s="26">
        <v>4.12</v>
      </c>
      <c r="M92" s="38">
        <v>18</v>
      </c>
      <c r="N92" s="38">
        <v>3.54</v>
      </c>
      <c r="P92" s="26">
        <f t="shared" si="13"/>
        <v>0</v>
      </c>
      <c r="Q92" s="26">
        <f t="shared" si="14"/>
        <v>4.962891749405162</v>
      </c>
      <c r="R92" s="26">
        <f t="shared" si="15"/>
        <v>0</v>
      </c>
      <c r="S92" s="26">
        <f t="shared" si="16"/>
        <v>0</v>
      </c>
      <c r="T92" s="26">
        <f t="shared" si="17"/>
        <v>6.073943661971831</v>
      </c>
      <c r="U92" s="26">
        <f t="shared" si="18"/>
        <v>5.330214802326319</v>
      </c>
      <c r="V92" s="26">
        <f t="shared" si="19"/>
        <v>0.06530431812245062</v>
      </c>
      <c r="W92" s="26">
        <f t="shared" si="20"/>
        <v>0.017</v>
      </c>
      <c r="X92" s="26">
        <f t="shared" si="21"/>
        <v>0.04087139399230189</v>
      </c>
      <c r="Y92" s="26">
        <f t="shared" si="22"/>
        <v>0</v>
      </c>
      <c r="Z92" s="26">
        <f t="shared" si="23"/>
        <v>0</v>
      </c>
      <c r="AA92" s="26">
        <f t="shared" si="24"/>
        <v>25.89928057553957</v>
      </c>
      <c r="AB92" s="26">
        <f t="shared" si="25"/>
        <v>5.137880986937591</v>
      </c>
      <c r="AD92" s="28">
        <f>+B92*'Silver Conversion'!$B91</f>
        <v>0</v>
      </c>
      <c r="AE92" s="28">
        <f>+C92*'Silver Conversion'!$B91</f>
        <v>7.5600000000000005</v>
      </c>
      <c r="AF92" s="28">
        <f>+D92*'Silver Conversion'!$B91</f>
        <v>0</v>
      </c>
      <c r="AG92" s="28">
        <f>+E92*'Silver Conversion'!$B91</f>
        <v>0</v>
      </c>
      <c r="AH92" s="28">
        <f>+F92*'Silver Conversion'!$B91</f>
        <v>223.56</v>
      </c>
      <c r="AI92" s="28">
        <f>+G92*'Silver Conversion'!$B91</f>
        <v>10.8</v>
      </c>
      <c r="AJ92" s="28">
        <f>+H92*'Silver Conversion'!$B91</f>
        <v>14.040000000000001</v>
      </c>
      <c r="AK92" s="28">
        <f>+I92*'Silver Conversion'!$B91</f>
        <v>9.18</v>
      </c>
      <c r="AL92" s="28">
        <f>+J92*'Silver Conversion'!$B91</f>
        <v>2.2248</v>
      </c>
      <c r="AM92" s="28">
        <f>+K92*'Silver Conversion'!$B91</f>
        <v>0</v>
      </c>
      <c r="AN92" s="25"/>
      <c r="AO92" s="28">
        <f>+M92*'Silver Conversion'!$B91</f>
        <v>9.72</v>
      </c>
      <c r="AP92" s="28">
        <f>+N92*'Silver Conversion'!$B91</f>
        <v>1.9116000000000002</v>
      </c>
    </row>
    <row r="93" spans="1:42" ht="15">
      <c r="A93" s="5">
        <v>1450</v>
      </c>
      <c r="C93" s="38">
        <v>15</v>
      </c>
      <c r="F93" s="38">
        <v>360</v>
      </c>
      <c r="G93" s="38">
        <v>18.75</v>
      </c>
      <c r="H93" s="38">
        <v>26</v>
      </c>
      <c r="I93" s="38">
        <v>15.5</v>
      </c>
      <c r="J93" s="26">
        <v>3.87</v>
      </c>
      <c r="M93" s="38">
        <v>18</v>
      </c>
      <c r="N93" s="38">
        <v>3.54</v>
      </c>
      <c r="P93" s="26">
        <f t="shared" si="13"/>
        <v>0</v>
      </c>
      <c r="Q93" s="26">
        <f t="shared" si="14"/>
        <v>5.317384017219816</v>
      </c>
      <c r="R93" s="26">
        <f t="shared" si="15"/>
        <v>0</v>
      </c>
      <c r="S93" s="26">
        <f t="shared" si="16"/>
        <v>0</v>
      </c>
      <c r="T93" s="26">
        <f t="shared" si="17"/>
        <v>5.281690140845071</v>
      </c>
      <c r="U93" s="26">
        <f t="shared" si="18"/>
        <v>4.997076377180925</v>
      </c>
      <c r="V93" s="26">
        <f t="shared" si="19"/>
        <v>0.06530431812245062</v>
      </c>
      <c r="W93" s="26">
        <f t="shared" si="20"/>
        <v>0.0155</v>
      </c>
      <c r="X93" s="26">
        <f t="shared" si="21"/>
        <v>0.03839133367723503</v>
      </c>
      <c r="Y93" s="26">
        <f t="shared" si="22"/>
        <v>0</v>
      </c>
      <c r="Z93" s="26">
        <f t="shared" si="23"/>
        <v>0</v>
      </c>
      <c r="AA93" s="26">
        <f t="shared" si="24"/>
        <v>25.89928057553957</v>
      </c>
      <c r="AB93" s="26">
        <f t="shared" si="25"/>
        <v>5.137880986937591</v>
      </c>
      <c r="AD93" s="28">
        <f>+B93*'Silver Conversion'!$B92</f>
        <v>0</v>
      </c>
      <c r="AE93" s="28">
        <f>+C93*'Silver Conversion'!$B92</f>
        <v>8.100000000000001</v>
      </c>
      <c r="AF93" s="28">
        <f>+D93*'Silver Conversion'!$B92</f>
        <v>0</v>
      </c>
      <c r="AG93" s="28">
        <f>+E93*'Silver Conversion'!$B92</f>
        <v>0</v>
      </c>
      <c r="AH93" s="28">
        <f>+F93*'Silver Conversion'!$B92</f>
        <v>194.4</v>
      </c>
      <c r="AI93" s="28">
        <f>+G93*'Silver Conversion'!$B92</f>
        <v>10.125</v>
      </c>
      <c r="AJ93" s="28">
        <f>+H93*'Silver Conversion'!$B92</f>
        <v>14.040000000000001</v>
      </c>
      <c r="AK93" s="28">
        <f>+I93*'Silver Conversion'!$B92</f>
        <v>8.370000000000001</v>
      </c>
      <c r="AL93" s="28">
        <f>+J93*'Silver Conversion'!$B92</f>
        <v>2.0898000000000003</v>
      </c>
      <c r="AM93" s="28">
        <f>+K93*'Silver Conversion'!$B92</f>
        <v>0</v>
      </c>
      <c r="AN93" s="25"/>
      <c r="AO93" s="28">
        <f>+M93*'Silver Conversion'!$B92</f>
        <v>9.72</v>
      </c>
      <c r="AP93" s="28">
        <f>+N93*'Silver Conversion'!$B92</f>
        <v>1.9116000000000002</v>
      </c>
    </row>
    <row r="94" spans="1:42" ht="15">
      <c r="A94" s="5">
        <v>1451</v>
      </c>
      <c r="C94" s="38">
        <v>13.5</v>
      </c>
      <c r="D94" s="38">
        <v>270</v>
      </c>
      <c r="F94" s="38">
        <v>288</v>
      </c>
      <c r="G94" s="38">
        <v>20</v>
      </c>
      <c r="H94" s="38">
        <v>27</v>
      </c>
      <c r="I94" s="38">
        <v>16.5</v>
      </c>
      <c r="J94" s="26">
        <v>3.62</v>
      </c>
      <c r="M94" s="38">
        <v>16</v>
      </c>
      <c r="N94" s="38">
        <v>3.5</v>
      </c>
      <c r="P94" s="26">
        <f t="shared" si="13"/>
        <v>0</v>
      </c>
      <c r="Q94" s="26">
        <f t="shared" si="14"/>
        <v>4.785645615497835</v>
      </c>
      <c r="R94" s="26">
        <f t="shared" si="15"/>
        <v>270</v>
      </c>
      <c r="S94" s="26">
        <f t="shared" si="16"/>
        <v>0</v>
      </c>
      <c r="T94" s="26">
        <f t="shared" si="17"/>
        <v>4.225352112676057</v>
      </c>
      <c r="U94" s="26">
        <f t="shared" si="18"/>
        <v>5.330214802326319</v>
      </c>
      <c r="V94" s="26">
        <f t="shared" si="19"/>
        <v>0.0678160226656218</v>
      </c>
      <c r="W94" s="26">
        <f t="shared" si="20"/>
        <v>0.0165</v>
      </c>
      <c r="X94" s="26">
        <f t="shared" si="21"/>
        <v>0.03591127336216817</v>
      </c>
      <c r="Y94" s="26">
        <f t="shared" si="22"/>
        <v>0</v>
      </c>
      <c r="Z94" s="26">
        <f t="shared" si="23"/>
        <v>0</v>
      </c>
      <c r="AA94" s="26">
        <f t="shared" si="24"/>
        <v>23.021582733812952</v>
      </c>
      <c r="AB94" s="26">
        <f t="shared" si="25"/>
        <v>5.079825834542816</v>
      </c>
      <c r="AD94" s="28">
        <f>+B94*'Silver Conversion'!$B93</f>
        <v>0</v>
      </c>
      <c r="AE94" s="28">
        <f>+C94*'Silver Conversion'!$B93</f>
        <v>7.290000000000001</v>
      </c>
      <c r="AF94" s="28">
        <f>+D94*'Silver Conversion'!$B93</f>
        <v>145.8</v>
      </c>
      <c r="AG94" s="28">
        <f>+E94*'Silver Conversion'!$B93</f>
        <v>0</v>
      </c>
      <c r="AH94" s="28">
        <f>+F94*'Silver Conversion'!$B93</f>
        <v>155.52</v>
      </c>
      <c r="AI94" s="28">
        <f>+G94*'Silver Conversion'!$B93</f>
        <v>10.8</v>
      </c>
      <c r="AJ94" s="28">
        <f>+H94*'Silver Conversion'!$B93</f>
        <v>14.580000000000002</v>
      </c>
      <c r="AK94" s="28">
        <f>+I94*'Silver Conversion'!$B93</f>
        <v>8.91</v>
      </c>
      <c r="AL94" s="28">
        <f>+J94*'Silver Conversion'!$B93</f>
        <v>1.9548</v>
      </c>
      <c r="AM94" s="28">
        <f>+K94*'Silver Conversion'!$B93</f>
        <v>0</v>
      </c>
      <c r="AN94" s="25"/>
      <c r="AO94" s="28">
        <f>+M94*'Silver Conversion'!$B93</f>
        <v>8.64</v>
      </c>
      <c r="AP94" s="28">
        <f>+N94*'Silver Conversion'!$B93</f>
        <v>1.8900000000000001</v>
      </c>
    </row>
    <row r="95" spans="1:42" ht="15">
      <c r="A95" s="5">
        <v>1452</v>
      </c>
      <c r="C95" s="38">
        <v>13.5</v>
      </c>
      <c r="D95" s="38">
        <v>265.5</v>
      </c>
      <c r="F95" s="38">
        <v>348</v>
      </c>
      <c r="G95" s="38">
        <v>20</v>
      </c>
      <c r="H95" s="38">
        <v>28.5</v>
      </c>
      <c r="I95" s="38">
        <v>18</v>
      </c>
      <c r="J95" s="26">
        <v>4.12</v>
      </c>
      <c r="M95" s="38">
        <v>16</v>
      </c>
      <c r="N95" s="38">
        <v>3.79</v>
      </c>
      <c r="P95" s="26">
        <f t="shared" si="13"/>
        <v>0</v>
      </c>
      <c r="Q95" s="26">
        <f t="shared" si="14"/>
        <v>4.785645615497835</v>
      </c>
      <c r="R95" s="26">
        <f t="shared" si="15"/>
        <v>265.5</v>
      </c>
      <c r="S95" s="26">
        <f t="shared" si="16"/>
        <v>0</v>
      </c>
      <c r="T95" s="26">
        <f t="shared" si="17"/>
        <v>5.105633802816902</v>
      </c>
      <c r="U95" s="26">
        <f t="shared" si="18"/>
        <v>5.330214802326319</v>
      </c>
      <c r="V95" s="26">
        <f t="shared" si="19"/>
        <v>0.07158357948037856</v>
      </c>
      <c r="W95" s="26">
        <f t="shared" si="20"/>
        <v>0.018</v>
      </c>
      <c r="X95" s="26">
        <f t="shared" si="21"/>
        <v>0.04087139399230189</v>
      </c>
      <c r="Y95" s="26">
        <f t="shared" si="22"/>
        <v>0</v>
      </c>
      <c r="Z95" s="26">
        <f t="shared" si="23"/>
        <v>0</v>
      </c>
      <c r="AA95" s="26">
        <f t="shared" si="24"/>
        <v>23.021582733812952</v>
      </c>
      <c r="AB95" s="26">
        <f t="shared" si="25"/>
        <v>5.500725689404935</v>
      </c>
      <c r="AD95" s="28">
        <f>+B95*'Silver Conversion'!$B94</f>
        <v>0</v>
      </c>
      <c r="AE95" s="28">
        <f>+C95*'Silver Conversion'!$B94</f>
        <v>7.290000000000001</v>
      </c>
      <c r="AF95" s="28">
        <f>+D95*'Silver Conversion'!$B94</f>
        <v>143.37</v>
      </c>
      <c r="AG95" s="28">
        <f>+E95*'Silver Conversion'!$B94</f>
        <v>0</v>
      </c>
      <c r="AH95" s="28">
        <f>+F95*'Silver Conversion'!$B94</f>
        <v>187.92000000000002</v>
      </c>
      <c r="AI95" s="28">
        <f>+G95*'Silver Conversion'!$B94</f>
        <v>10.8</v>
      </c>
      <c r="AJ95" s="28">
        <f>+H95*'Silver Conversion'!$B94</f>
        <v>15.39</v>
      </c>
      <c r="AK95" s="28">
        <f>+I95*'Silver Conversion'!$B94</f>
        <v>9.72</v>
      </c>
      <c r="AL95" s="28">
        <f>+J95*'Silver Conversion'!$B94</f>
        <v>2.2248</v>
      </c>
      <c r="AM95" s="28">
        <f>+K95*'Silver Conversion'!$B94</f>
        <v>0</v>
      </c>
      <c r="AN95" s="25"/>
      <c r="AO95" s="28">
        <f>+M95*'Silver Conversion'!$B94</f>
        <v>8.64</v>
      </c>
      <c r="AP95" s="28">
        <f>+N95*'Silver Conversion'!$B94</f>
        <v>2.0466</v>
      </c>
    </row>
    <row r="96" spans="1:42" ht="15">
      <c r="A96" s="5">
        <v>1453</v>
      </c>
      <c r="C96" s="38">
        <v>16</v>
      </c>
      <c r="D96" s="38">
        <v>279</v>
      </c>
      <c r="F96" s="38">
        <v>366</v>
      </c>
      <c r="G96" s="38">
        <v>20.5</v>
      </c>
      <c r="H96" s="38">
        <v>27</v>
      </c>
      <c r="I96" s="38">
        <v>19.5</v>
      </c>
      <c r="J96" s="26">
        <v>4.12</v>
      </c>
      <c r="M96" s="38">
        <v>17.5</v>
      </c>
      <c r="N96" s="38">
        <v>3.12</v>
      </c>
      <c r="P96" s="26">
        <f t="shared" si="13"/>
        <v>0</v>
      </c>
      <c r="Q96" s="26">
        <f t="shared" si="14"/>
        <v>5.671876285034471</v>
      </c>
      <c r="R96" s="26">
        <f t="shared" si="15"/>
        <v>279</v>
      </c>
      <c r="S96" s="26">
        <f t="shared" si="16"/>
        <v>0</v>
      </c>
      <c r="T96" s="26">
        <f t="shared" si="17"/>
        <v>5.369718309859155</v>
      </c>
      <c r="U96" s="26">
        <f t="shared" si="18"/>
        <v>5.463470172384477</v>
      </c>
      <c r="V96" s="26">
        <f t="shared" si="19"/>
        <v>0.0678160226656218</v>
      </c>
      <c r="W96" s="26">
        <f t="shared" si="20"/>
        <v>0.0195</v>
      </c>
      <c r="X96" s="26">
        <f t="shared" si="21"/>
        <v>0.04087139399230189</v>
      </c>
      <c r="Y96" s="26">
        <f t="shared" si="22"/>
        <v>0</v>
      </c>
      <c r="Z96" s="26">
        <f t="shared" si="23"/>
        <v>0</v>
      </c>
      <c r="AA96" s="26">
        <f t="shared" si="24"/>
        <v>25.179856115107917</v>
      </c>
      <c r="AB96" s="26">
        <f t="shared" si="25"/>
        <v>4.528301886792454</v>
      </c>
      <c r="AD96" s="28">
        <f>+B96*'Silver Conversion'!$B95</f>
        <v>0</v>
      </c>
      <c r="AE96" s="28">
        <f>+C96*'Silver Conversion'!$B95</f>
        <v>8.64</v>
      </c>
      <c r="AF96" s="28">
        <f>+D96*'Silver Conversion'!$B95</f>
        <v>150.66</v>
      </c>
      <c r="AG96" s="28">
        <f>+E96*'Silver Conversion'!$B95</f>
        <v>0</v>
      </c>
      <c r="AH96" s="28">
        <f>+F96*'Silver Conversion'!$B95</f>
        <v>197.64000000000001</v>
      </c>
      <c r="AI96" s="28">
        <f>+G96*'Silver Conversion'!$B95</f>
        <v>11.07</v>
      </c>
      <c r="AJ96" s="28">
        <f>+H96*'Silver Conversion'!$B95</f>
        <v>14.580000000000002</v>
      </c>
      <c r="AK96" s="28">
        <f>+I96*'Silver Conversion'!$B95</f>
        <v>10.530000000000001</v>
      </c>
      <c r="AL96" s="28">
        <f>+J96*'Silver Conversion'!$B95</f>
        <v>2.2248</v>
      </c>
      <c r="AM96" s="28">
        <f>+K96*'Silver Conversion'!$B95</f>
        <v>0</v>
      </c>
      <c r="AN96" s="25"/>
      <c r="AO96" s="28">
        <f>+M96*'Silver Conversion'!$B95</f>
        <v>9.450000000000001</v>
      </c>
      <c r="AP96" s="28">
        <f>+N96*'Silver Conversion'!$B95</f>
        <v>1.6848</v>
      </c>
    </row>
    <row r="97" spans="1:42" ht="15">
      <c r="A97" s="5">
        <v>1454</v>
      </c>
      <c r="C97" s="38">
        <v>15</v>
      </c>
      <c r="D97" s="38">
        <v>270</v>
      </c>
      <c r="F97" s="38">
        <v>480</v>
      </c>
      <c r="G97" s="38">
        <v>20</v>
      </c>
      <c r="H97" s="38">
        <v>30</v>
      </c>
      <c r="I97" s="38">
        <v>22</v>
      </c>
      <c r="J97" s="26">
        <v>4.25</v>
      </c>
      <c r="M97" s="38">
        <v>15</v>
      </c>
      <c r="N97" s="38">
        <v>3.12</v>
      </c>
      <c r="P97" s="26">
        <f t="shared" si="13"/>
        <v>0</v>
      </c>
      <c r="Q97" s="26">
        <f t="shared" si="14"/>
        <v>5.317384017219816</v>
      </c>
      <c r="R97" s="26">
        <f t="shared" si="15"/>
        <v>270</v>
      </c>
      <c r="S97" s="26">
        <f t="shared" si="16"/>
        <v>0</v>
      </c>
      <c r="T97" s="26">
        <f t="shared" si="17"/>
        <v>7.042253521126761</v>
      </c>
      <c r="U97" s="26">
        <f t="shared" si="18"/>
        <v>5.330214802326319</v>
      </c>
      <c r="V97" s="26">
        <f t="shared" si="19"/>
        <v>0.07535113629513533</v>
      </c>
      <c r="W97" s="26">
        <f t="shared" si="20"/>
        <v>0.022</v>
      </c>
      <c r="X97" s="26">
        <f t="shared" si="21"/>
        <v>0.04216102535613666</v>
      </c>
      <c r="Y97" s="26">
        <f t="shared" si="22"/>
        <v>0</v>
      </c>
      <c r="Z97" s="26">
        <f t="shared" si="23"/>
        <v>0</v>
      </c>
      <c r="AA97" s="26">
        <f t="shared" si="24"/>
        <v>21.58273381294964</v>
      </c>
      <c r="AB97" s="26">
        <f t="shared" si="25"/>
        <v>4.528301886792454</v>
      </c>
      <c r="AD97" s="28">
        <f>+B97*'Silver Conversion'!$B96</f>
        <v>0</v>
      </c>
      <c r="AE97" s="28">
        <f>+C97*'Silver Conversion'!$B96</f>
        <v>8.100000000000001</v>
      </c>
      <c r="AF97" s="28">
        <f>+D97*'Silver Conversion'!$B96</f>
        <v>145.8</v>
      </c>
      <c r="AG97" s="28">
        <f>+E97*'Silver Conversion'!$B96</f>
        <v>0</v>
      </c>
      <c r="AH97" s="28">
        <f>+F97*'Silver Conversion'!$B96</f>
        <v>259.20000000000005</v>
      </c>
      <c r="AI97" s="28">
        <f>+G97*'Silver Conversion'!$B96</f>
        <v>10.8</v>
      </c>
      <c r="AJ97" s="28">
        <f>+H97*'Silver Conversion'!$B96</f>
        <v>16.200000000000003</v>
      </c>
      <c r="AK97" s="28">
        <f>+I97*'Silver Conversion'!$B96</f>
        <v>11.88</v>
      </c>
      <c r="AL97" s="28">
        <f>+J97*'Silver Conversion'!$B96</f>
        <v>2.295</v>
      </c>
      <c r="AM97" s="28">
        <f>+K97*'Silver Conversion'!$B96</f>
        <v>0</v>
      </c>
      <c r="AN97" s="25"/>
      <c r="AO97" s="28">
        <f>+M97*'Silver Conversion'!$B96</f>
        <v>8.100000000000001</v>
      </c>
      <c r="AP97" s="28">
        <f>+N97*'Silver Conversion'!$B96</f>
        <v>1.6848</v>
      </c>
    </row>
    <row r="98" spans="1:42" ht="15">
      <c r="A98" s="5">
        <v>1455</v>
      </c>
      <c r="C98" s="38">
        <v>15</v>
      </c>
      <c r="F98" s="38">
        <v>432</v>
      </c>
      <c r="G98" s="38">
        <v>20</v>
      </c>
      <c r="H98" s="38">
        <v>27</v>
      </c>
      <c r="I98" s="38">
        <v>22</v>
      </c>
      <c r="J98" s="26">
        <v>4.25</v>
      </c>
      <c r="M98" s="38">
        <v>15</v>
      </c>
      <c r="N98" s="38">
        <v>3.25</v>
      </c>
      <c r="P98" s="26">
        <f t="shared" si="13"/>
        <v>0</v>
      </c>
      <c r="Q98" s="26">
        <f t="shared" si="14"/>
        <v>5.317384017219816</v>
      </c>
      <c r="R98" s="26">
        <f t="shared" si="15"/>
        <v>0</v>
      </c>
      <c r="S98" s="26">
        <f t="shared" si="16"/>
        <v>0</v>
      </c>
      <c r="T98" s="26">
        <f t="shared" si="17"/>
        <v>6.338028169014085</v>
      </c>
      <c r="U98" s="26">
        <f t="shared" si="18"/>
        <v>5.330214802326319</v>
      </c>
      <c r="V98" s="26">
        <f t="shared" si="19"/>
        <v>0.0678160226656218</v>
      </c>
      <c r="W98" s="26">
        <f t="shared" si="20"/>
        <v>0.022</v>
      </c>
      <c r="X98" s="26">
        <f t="shared" si="21"/>
        <v>0.04216102535613666</v>
      </c>
      <c r="Y98" s="26">
        <f t="shared" si="22"/>
        <v>0</v>
      </c>
      <c r="Z98" s="26">
        <f t="shared" si="23"/>
        <v>0</v>
      </c>
      <c r="AA98" s="26">
        <f t="shared" si="24"/>
        <v>21.58273381294964</v>
      </c>
      <c r="AB98" s="26">
        <f t="shared" si="25"/>
        <v>4.716981132075472</v>
      </c>
      <c r="AD98" s="28">
        <f>+B98*'Silver Conversion'!$B97</f>
        <v>0</v>
      </c>
      <c r="AE98" s="28">
        <f>+C98*'Silver Conversion'!$B97</f>
        <v>8.100000000000001</v>
      </c>
      <c r="AF98" s="28">
        <f>+D98*'Silver Conversion'!$B97</f>
        <v>0</v>
      </c>
      <c r="AG98" s="28">
        <f>+E98*'Silver Conversion'!$B97</f>
        <v>0</v>
      </c>
      <c r="AH98" s="28">
        <f>+F98*'Silver Conversion'!$B97</f>
        <v>233.28000000000003</v>
      </c>
      <c r="AI98" s="28">
        <f>+G98*'Silver Conversion'!$B97</f>
        <v>10.8</v>
      </c>
      <c r="AJ98" s="28">
        <f>+H98*'Silver Conversion'!$B97</f>
        <v>14.580000000000002</v>
      </c>
      <c r="AK98" s="28">
        <f>+I98*'Silver Conversion'!$B97</f>
        <v>11.88</v>
      </c>
      <c r="AL98" s="28">
        <f>+J98*'Silver Conversion'!$B97</f>
        <v>2.295</v>
      </c>
      <c r="AM98" s="28">
        <f>+K98*'Silver Conversion'!$B97</f>
        <v>0</v>
      </c>
      <c r="AN98" s="25"/>
      <c r="AO98" s="28">
        <f>+M98*'Silver Conversion'!$B97</f>
        <v>8.100000000000001</v>
      </c>
      <c r="AP98" s="28">
        <f>+N98*'Silver Conversion'!$B97</f>
        <v>1.7550000000000001</v>
      </c>
    </row>
    <row r="99" spans="1:42" ht="15">
      <c r="A99" s="5">
        <v>1456</v>
      </c>
      <c r="C99" s="38">
        <v>16.5</v>
      </c>
      <c r="D99" s="38">
        <v>240</v>
      </c>
      <c r="F99" s="38">
        <v>432</v>
      </c>
      <c r="G99" s="38">
        <v>23</v>
      </c>
      <c r="H99" s="38">
        <v>24</v>
      </c>
      <c r="I99" s="38">
        <v>21</v>
      </c>
      <c r="J99" s="26">
        <v>4.12</v>
      </c>
      <c r="M99" s="38">
        <v>15</v>
      </c>
      <c r="N99" s="38">
        <v>3</v>
      </c>
      <c r="P99" s="26">
        <f t="shared" si="13"/>
        <v>0</v>
      </c>
      <c r="Q99" s="26">
        <f t="shared" si="14"/>
        <v>5.849122418941798</v>
      </c>
      <c r="R99" s="26">
        <f t="shared" si="15"/>
        <v>240</v>
      </c>
      <c r="S99" s="26">
        <f t="shared" si="16"/>
        <v>0</v>
      </c>
      <c r="T99" s="26">
        <f t="shared" si="17"/>
        <v>6.338028169014085</v>
      </c>
      <c r="U99" s="26">
        <f t="shared" si="18"/>
        <v>6.129747022675267</v>
      </c>
      <c r="V99" s="26">
        <f t="shared" si="19"/>
        <v>0.06028090903610826</v>
      </c>
      <c r="W99" s="26">
        <f t="shared" si="20"/>
        <v>0.021</v>
      </c>
      <c r="X99" s="26">
        <f t="shared" si="21"/>
        <v>0.04087139399230189</v>
      </c>
      <c r="Y99" s="26">
        <f t="shared" si="22"/>
        <v>0</v>
      </c>
      <c r="Z99" s="26">
        <f t="shared" si="23"/>
        <v>0</v>
      </c>
      <c r="AA99" s="26">
        <f t="shared" si="24"/>
        <v>21.58273381294964</v>
      </c>
      <c r="AB99" s="26">
        <f t="shared" si="25"/>
        <v>4.354136429608128</v>
      </c>
      <c r="AD99" s="28">
        <f>+B99*'Silver Conversion'!$B98</f>
        <v>0</v>
      </c>
      <c r="AE99" s="28">
        <f>+C99*'Silver Conversion'!$B98</f>
        <v>8.91</v>
      </c>
      <c r="AF99" s="28">
        <f>+D99*'Silver Conversion'!$B98</f>
        <v>129.60000000000002</v>
      </c>
      <c r="AG99" s="28">
        <f>+E99*'Silver Conversion'!$B98</f>
        <v>0</v>
      </c>
      <c r="AH99" s="28">
        <f>+F99*'Silver Conversion'!$B98</f>
        <v>233.28000000000003</v>
      </c>
      <c r="AI99" s="28">
        <f>+G99*'Silver Conversion'!$B98</f>
        <v>12.420000000000002</v>
      </c>
      <c r="AJ99" s="28">
        <f>+H99*'Silver Conversion'!$B98</f>
        <v>12.96</v>
      </c>
      <c r="AK99" s="28">
        <f>+I99*'Silver Conversion'!$B98</f>
        <v>11.34</v>
      </c>
      <c r="AL99" s="28">
        <f>+J99*'Silver Conversion'!$B98</f>
        <v>2.2248</v>
      </c>
      <c r="AM99" s="28">
        <f>+K99*'Silver Conversion'!$B98</f>
        <v>0</v>
      </c>
      <c r="AN99" s="25"/>
      <c r="AO99" s="28">
        <f>+M99*'Silver Conversion'!$B98</f>
        <v>8.100000000000001</v>
      </c>
      <c r="AP99" s="28">
        <f>+N99*'Silver Conversion'!$B98</f>
        <v>1.62</v>
      </c>
    </row>
    <row r="100" spans="1:42" ht="15">
      <c r="A100" s="5">
        <v>1457</v>
      </c>
      <c r="C100" s="38">
        <v>17</v>
      </c>
      <c r="D100" s="38">
        <v>240</v>
      </c>
      <c r="F100" s="38">
        <v>504</v>
      </c>
      <c r="G100" s="38">
        <v>24</v>
      </c>
      <c r="H100" s="38">
        <v>24</v>
      </c>
      <c r="I100" s="38">
        <v>20</v>
      </c>
      <c r="J100" s="26">
        <v>3.92</v>
      </c>
      <c r="M100" s="38">
        <v>13.67</v>
      </c>
      <c r="N100" s="38">
        <v>3.12</v>
      </c>
      <c r="P100" s="26">
        <f t="shared" si="13"/>
        <v>0</v>
      </c>
      <c r="Q100" s="26">
        <f t="shared" si="14"/>
        <v>6.026368552849125</v>
      </c>
      <c r="R100" s="26">
        <f t="shared" si="15"/>
        <v>240</v>
      </c>
      <c r="S100" s="26">
        <f t="shared" si="16"/>
        <v>0</v>
      </c>
      <c r="T100" s="26">
        <f t="shared" si="17"/>
        <v>7.394366197183099</v>
      </c>
      <c r="U100" s="26">
        <f t="shared" si="18"/>
        <v>6.396257762791583</v>
      </c>
      <c r="V100" s="26">
        <f t="shared" si="19"/>
        <v>0.06028090903610826</v>
      </c>
      <c r="W100" s="26">
        <f t="shared" si="20"/>
        <v>0.02</v>
      </c>
      <c r="X100" s="26">
        <f t="shared" si="21"/>
        <v>0.0388873457402484</v>
      </c>
      <c r="Y100" s="26">
        <f t="shared" si="22"/>
        <v>0</v>
      </c>
      <c r="Z100" s="26">
        <f t="shared" si="23"/>
        <v>0</v>
      </c>
      <c r="AA100" s="26">
        <f t="shared" si="24"/>
        <v>19.66906474820144</v>
      </c>
      <c r="AB100" s="26">
        <f t="shared" si="25"/>
        <v>4.528301886792454</v>
      </c>
      <c r="AD100" s="28">
        <f>+B100*'Silver Conversion'!$B99</f>
        <v>0</v>
      </c>
      <c r="AE100" s="28">
        <f>+C100*'Silver Conversion'!$B99</f>
        <v>9.18</v>
      </c>
      <c r="AF100" s="28">
        <f>+D100*'Silver Conversion'!$B99</f>
        <v>129.60000000000002</v>
      </c>
      <c r="AG100" s="28">
        <f>+E100*'Silver Conversion'!$B99</f>
        <v>0</v>
      </c>
      <c r="AH100" s="28">
        <f>+F100*'Silver Conversion'!$B99</f>
        <v>272.16</v>
      </c>
      <c r="AI100" s="28">
        <f>+G100*'Silver Conversion'!$B99</f>
        <v>12.96</v>
      </c>
      <c r="AJ100" s="28">
        <f>+H100*'Silver Conversion'!$B99</f>
        <v>12.96</v>
      </c>
      <c r="AK100" s="28">
        <f>+I100*'Silver Conversion'!$B99</f>
        <v>10.8</v>
      </c>
      <c r="AL100" s="28">
        <f>+J100*'Silver Conversion'!$B99</f>
        <v>2.1168</v>
      </c>
      <c r="AM100" s="28">
        <f>+K100*'Silver Conversion'!$B99</f>
        <v>0</v>
      </c>
      <c r="AN100" s="25"/>
      <c r="AO100" s="28">
        <f>+M100*'Silver Conversion'!$B99</f>
        <v>7.3818</v>
      </c>
      <c r="AP100" s="28">
        <f>+N100*'Silver Conversion'!$B99</f>
        <v>1.6848</v>
      </c>
    </row>
    <row r="101" spans="1:42" ht="15">
      <c r="A101" s="5">
        <v>1458</v>
      </c>
      <c r="C101" s="38">
        <v>16.5</v>
      </c>
      <c r="E101" s="38">
        <v>21</v>
      </c>
      <c r="F101" s="38">
        <v>636</v>
      </c>
      <c r="G101" s="38">
        <v>24</v>
      </c>
      <c r="H101" s="38">
        <v>21</v>
      </c>
      <c r="I101" s="38">
        <v>20</v>
      </c>
      <c r="J101" s="26">
        <v>4</v>
      </c>
      <c r="N101" s="38">
        <v>3.12</v>
      </c>
      <c r="P101" s="26">
        <f t="shared" si="13"/>
        <v>0</v>
      </c>
      <c r="Q101" s="26">
        <f t="shared" si="14"/>
        <v>5.849122418941798</v>
      </c>
      <c r="R101" s="26">
        <f t="shared" si="15"/>
        <v>0</v>
      </c>
      <c r="S101" s="26">
        <f t="shared" si="16"/>
        <v>1.8610844060269356</v>
      </c>
      <c r="T101" s="26">
        <f t="shared" si="17"/>
        <v>9.330985915492958</v>
      </c>
      <c r="U101" s="26">
        <f t="shared" si="18"/>
        <v>6.396257762791583</v>
      </c>
      <c r="V101" s="26">
        <f t="shared" si="19"/>
        <v>0.05274579540659473</v>
      </c>
      <c r="W101" s="26">
        <f t="shared" si="20"/>
        <v>0.02</v>
      </c>
      <c r="X101" s="26">
        <f t="shared" si="21"/>
        <v>0.0396809650410698</v>
      </c>
      <c r="Y101" s="26">
        <f t="shared" si="22"/>
        <v>0</v>
      </c>
      <c r="Z101" s="26">
        <f t="shared" si="23"/>
        <v>0</v>
      </c>
      <c r="AA101" s="26">
        <f t="shared" si="24"/>
        <v>0</v>
      </c>
      <c r="AB101" s="26">
        <f t="shared" si="25"/>
        <v>4.528301886792454</v>
      </c>
      <c r="AD101" s="28">
        <f>+B101*'Silver Conversion'!$B100</f>
        <v>0</v>
      </c>
      <c r="AE101" s="28">
        <f>+C101*'Silver Conversion'!$B100</f>
        <v>8.91</v>
      </c>
      <c r="AF101" s="28">
        <f>+D101*'Silver Conversion'!$B100</f>
        <v>0</v>
      </c>
      <c r="AG101" s="28">
        <f>+E101*'Silver Conversion'!$B100</f>
        <v>11.34</v>
      </c>
      <c r="AH101" s="28">
        <f>+F101*'Silver Conversion'!$B100</f>
        <v>343.44</v>
      </c>
      <c r="AI101" s="28">
        <f>+G101*'Silver Conversion'!$B100</f>
        <v>12.96</v>
      </c>
      <c r="AJ101" s="28">
        <f>+H101*'Silver Conversion'!$B100</f>
        <v>11.34</v>
      </c>
      <c r="AK101" s="28">
        <f>+I101*'Silver Conversion'!$B100</f>
        <v>10.8</v>
      </c>
      <c r="AL101" s="28">
        <f>+J101*'Silver Conversion'!$B100</f>
        <v>2.16</v>
      </c>
      <c r="AM101" s="28">
        <f>+K101*'Silver Conversion'!$B100</f>
        <v>0</v>
      </c>
      <c r="AN101" s="25"/>
      <c r="AO101" s="28">
        <f>+M101*'Silver Conversion'!$B100</f>
        <v>0</v>
      </c>
      <c r="AP101" s="28">
        <f>+N101*'Silver Conversion'!$B100</f>
        <v>1.6848</v>
      </c>
    </row>
    <row r="102" spans="1:42" ht="15">
      <c r="A102" s="5">
        <v>1459</v>
      </c>
      <c r="B102" s="38">
        <v>16.87</v>
      </c>
      <c r="C102" s="38">
        <v>16</v>
      </c>
      <c r="D102" s="38">
        <v>232.5</v>
      </c>
      <c r="F102" s="38">
        <v>388</v>
      </c>
      <c r="G102" s="38">
        <v>24</v>
      </c>
      <c r="H102" s="38">
        <v>21</v>
      </c>
      <c r="I102" s="38">
        <v>20</v>
      </c>
      <c r="J102" s="26">
        <v>4</v>
      </c>
      <c r="M102" s="38">
        <v>16</v>
      </c>
      <c r="N102" s="38">
        <v>3</v>
      </c>
      <c r="P102" s="26">
        <f t="shared" si="13"/>
        <v>0.05766575057768298</v>
      </c>
      <c r="Q102" s="26">
        <f t="shared" si="14"/>
        <v>5.671876285034471</v>
      </c>
      <c r="R102" s="26">
        <f t="shared" si="15"/>
        <v>232.5</v>
      </c>
      <c r="S102" s="26">
        <f t="shared" si="16"/>
        <v>0</v>
      </c>
      <c r="T102" s="26">
        <f t="shared" si="17"/>
        <v>5.692488262910798</v>
      </c>
      <c r="U102" s="26">
        <f t="shared" si="18"/>
        <v>6.396257762791583</v>
      </c>
      <c r="V102" s="26">
        <f t="shared" si="19"/>
        <v>0.05274579540659473</v>
      </c>
      <c r="W102" s="26">
        <f t="shared" si="20"/>
        <v>0.02</v>
      </c>
      <c r="X102" s="26">
        <f t="shared" si="21"/>
        <v>0.0396809650410698</v>
      </c>
      <c r="Y102" s="26">
        <f t="shared" si="22"/>
        <v>0</v>
      </c>
      <c r="Z102" s="26">
        <f t="shared" si="23"/>
        <v>0</v>
      </c>
      <c r="AA102" s="26">
        <f t="shared" si="24"/>
        <v>23.021582733812952</v>
      </c>
      <c r="AB102" s="26">
        <f t="shared" si="25"/>
        <v>4.354136429608128</v>
      </c>
      <c r="AD102" s="28">
        <f>+B102*'Silver Conversion'!$B101</f>
        <v>9.109800000000002</v>
      </c>
      <c r="AE102" s="28">
        <f>+C102*'Silver Conversion'!$B101</f>
        <v>8.64</v>
      </c>
      <c r="AF102" s="28">
        <f>+D102*'Silver Conversion'!$B101</f>
        <v>125.55000000000001</v>
      </c>
      <c r="AG102" s="28">
        <f>+E102*'Silver Conversion'!$B101</f>
        <v>0</v>
      </c>
      <c r="AH102" s="28">
        <f>+F102*'Silver Conversion'!$B101</f>
        <v>209.52</v>
      </c>
      <c r="AI102" s="28">
        <f>+G102*'Silver Conversion'!$B101</f>
        <v>12.96</v>
      </c>
      <c r="AJ102" s="28">
        <f>+H102*'Silver Conversion'!$B101</f>
        <v>11.34</v>
      </c>
      <c r="AK102" s="28">
        <f>+I102*'Silver Conversion'!$B101</f>
        <v>10.8</v>
      </c>
      <c r="AL102" s="28">
        <f>+J102*'Silver Conversion'!$B101</f>
        <v>2.16</v>
      </c>
      <c r="AM102" s="28">
        <f>+K102*'Silver Conversion'!$B101</f>
        <v>0</v>
      </c>
      <c r="AN102" s="25"/>
      <c r="AO102" s="28">
        <f>+M102*'Silver Conversion'!$B101</f>
        <v>8.64</v>
      </c>
      <c r="AP102" s="28">
        <f>+N102*'Silver Conversion'!$B101</f>
        <v>1.62</v>
      </c>
    </row>
    <row r="103" spans="1:42" ht="15">
      <c r="A103" s="5">
        <v>1460</v>
      </c>
      <c r="B103" s="38">
        <v>16.87</v>
      </c>
      <c r="C103" s="38">
        <v>12.87</v>
      </c>
      <c r="D103" s="38">
        <v>240</v>
      </c>
      <c r="F103" s="38">
        <v>456</v>
      </c>
      <c r="G103" s="38">
        <v>22</v>
      </c>
      <c r="H103" s="38">
        <v>26</v>
      </c>
      <c r="I103" s="38">
        <v>18.75</v>
      </c>
      <c r="J103" s="26">
        <v>4</v>
      </c>
      <c r="M103" s="38">
        <v>16</v>
      </c>
      <c r="N103" s="38">
        <v>3.37</v>
      </c>
      <c r="P103" s="26">
        <f t="shared" si="13"/>
        <v>0.05766575057768298</v>
      </c>
      <c r="Q103" s="26">
        <f t="shared" si="14"/>
        <v>4.562315486774602</v>
      </c>
      <c r="R103" s="26">
        <f t="shared" si="15"/>
        <v>240</v>
      </c>
      <c r="S103" s="26">
        <f t="shared" si="16"/>
        <v>0</v>
      </c>
      <c r="T103" s="26">
        <f t="shared" si="17"/>
        <v>6.690140845070423</v>
      </c>
      <c r="U103" s="26">
        <f t="shared" si="18"/>
        <v>5.863236282558951</v>
      </c>
      <c r="V103" s="26">
        <f t="shared" si="19"/>
        <v>0.06530431812245062</v>
      </c>
      <c r="W103" s="26">
        <f t="shared" si="20"/>
        <v>0.01875</v>
      </c>
      <c r="X103" s="26">
        <f t="shared" si="21"/>
        <v>0.0396809650410698</v>
      </c>
      <c r="Y103" s="26">
        <f t="shared" si="22"/>
        <v>0</v>
      </c>
      <c r="Z103" s="26">
        <f t="shared" si="23"/>
        <v>0</v>
      </c>
      <c r="AA103" s="26">
        <f t="shared" si="24"/>
        <v>23.021582733812952</v>
      </c>
      <c r="AB103" s="26">
        <f t="shared" si="25"/>
        <v>4.891146589259797</v>
      </c>
      <c r="AD103" s="28">
        <f>+B103*'Silver Conversion'!$B102</f>
        <v>9.109800000000002</v>
      </c>
      <c r="AE103" s="28">
        <f>+C103*'Silver Conversion'!$B102</f>
        <v>6.9498</v>
      </c>
      <c r="AF103" s="28">
        <f>+D103*'Silver Conversion'!$B102</f>
        <v>129.60000000000002</v>
      </c>
      <c r="AG103" s="28">
        <f>+E103*'Silver Conversion'!$B102</f>
        <v>0</v>
      </c>
      <c r="AH103" s="28">
        <f>+F103*'Silver Conversion'!$B102</f>
        <v>246.24</v>
      </c>
      <c r="AI103" s="28">
        <f>+G103*'Silver Conversion'!$B102</f>
        <v>11.88</v>
      </c>
      <c r="AJ103" s="28">
        <f>+H103*'Silver Conversion'!$B102</f>
        <v>14.040000000000001</v>
      </c>
      <c r="AK103" s="28">
        <f>+I103*'Silver Conversion'!$B102</f>
        <v>10.125</v>
      </c>
      <c r="AL103" s="28">
        <f>+J103*'Silver Conversion'!$B102</f>
        <v>2.16</v>
      </c>
      <c r="AM103" s="28">
        <f>+K103*'Silver Conversion'!$B102</f>
        <v>0</v>
      </c>
      <c r="AN103" s="25"/>
      <c r="AO103" s="28">
        <f>+M103*'Silver Conversion'!$B102</f>
        <v>8.64</v>
      </c>
      <c r="AP103" s="28">
        <f>+N103*'Silver Conversion'!$B102</f>
        <v>1.8198</v>
      </c>
    </row>
    <row r="104" spans="1:42" ht="15">
      <c r="A104" s="5">
        <v>1461</v>
      </c>
      <c r="C104" s="38">
        <v>13.5</v>
      </c>
      <c r="D104" s="38">
        <v>240</v>
      </c>
      <c r="F104" s="38">
        <v>360</v>
      </c>
      <c r="G104" s="38">
        <v>20</v>
      </c>
      <c r="H104" s="38">
        <v>28.5</v>
      </c>
      <c r="I104" s="38">
        <v>18.37</v>
      </c>
      <c r="J104" s="26">
        <v>4</v>
      </c>
      <c r="M104" s="38">
        <v>14.5</v>
      </c>
      <c r="N104" s="38">
        <v>3.5</v>
      </c>
      <c r="P104" s="26">
        <f t="shared" si="13"/>
        <v>0</v>
      </c>
      <c r="Q104" s="26">
        <f t="shared" si="14"/>
        <v>4.785645615497835</v>
      </c>
      <c r="R104" s="26">
        <f t="shared" si="15"/>
        <v>240</v>
      </c>
      <c r="S104" s="26">
        <f t="shared" si="16"/>
        <v>0</v>
      </c>
      <c r="T104" s="26">
        <f t="shared" si="17"/>
        <v>5.281690140845071</v>
      </c>
      <c r="U104" s="26">
        <f t="shared" si="18"/>
        <v>5.330214802326319</v>
      </c>
      <c r="V104" s="26">
        <f t="shared" si="19"/>
        <v>0.07158357948037856</v>
      </c>
      <c r="W104" s="26">
        <f t="shared" si="20"/>
        <v>0.01837</v>
      </c>
      <c r="X104" s="26">
        <f t="shared" si="21"/>
        <v>0.0396809650410698</v>
      </c>
      <c r="Y104" s="26">
        <f t="shared" si="22"/>
        <v>0</v>
      </c>
      <c r="Z104" s="26">
        <f t="shared" si="23"/>
        <v>0</v>
      </c>
      <c r="AA104" s="26">
        <f t="shared" si="24"/>
        <v>20.863309352517987</v>
      </c>
      <c r="AB104" s="26">
        <f t="shared" si="25"/>
        <v>5.079825834542816</v>
      </c>
      <c r="AD104" s="28">
        <f>+B104*'Silver Conversion'!$B103</f>
        <v>0</v>
      </c>
      <c r="AE104" s="28">
        <f>+C104*'Silver Conversion'!$B103</f>
        <v>7.290000000000001</v>
      </c>
      <c r="AF104" s="28">
        <f>+D104*'Silver Conversion'!$B103</f>
        <v>129.60000000000002</v>
      </c>
      <c r="AG104" s="28">
        <f>+E104*'Silver Conversion'!$B103</f>
        <v>0</v>
      </c>
      <c r="AH104" s="28">
        <f>+F104*'Silver Conversion'!$B103</f>
        <v>194.4</v>
      </c>
      <c r="AI104" s="28">
        <f>+G104*'Silver Conversion'!$B103</f>
        <v>10.8</v>
      </c>
      <c r="AJ104" s="28">
        <f>+H104*'Silver Conversion'!$B103</f>
        <v>15.39</v>
      </c>
      <c r="AK104" s="28">
        <f>+I104*'Silver Conversion'!$B103</f>
        <v>9.9198</v>
      </c>
      <c r="AL104" s="28">
        <f>+J104*'Silver Conversion'!$B103</f>
        <v>2.16</v>
      </c>
      <c r="AM104" s="28">
        <f>+K104*'Silver Conversion'!$B103</f>
        <v>0</v>
      </c>
      <c r="AN104" s="25"/>
      <c r="AO104" s="28">
        <f>+M104*'Silver Conversion'!$B103</f>
        <v>7.83</v>
      </c>
      <c r="AP104" s="28">
        <f>+N104*'Silver Conversion'!$B103</f>
        <v>1.8900000000000001</v>
      </c>
    </row>
    <row r="105" spans="1:42" ht="15">
      <c r="A105" s="5">
        <v>1462</v>
      </c>
      <c r="C105" s="38">
        <v>13.5</v>
      </c>
      <c r="D105" s="38">
        <v>240</v>
      </c>
      <c r="F105" s="38">
        <v>384</v>
      </c>
      <c r="G105" s="38">
        <v>19.5</v>
      </c>
      <c r="H105" s="38">
        <v>24</v>
      </c>
      <c r="I105" s="38">
        <v>18</v>
      </c>
      <c r="J105" s="26">
        <v>4</v>
      </c>
      <c r="M105" s="38">
        <v>17.25</v>
      </c>
      <c r="N105" s="38">
        <v>3.5</v>
      </c>
      <c r="P105" s="26">
        <f t="shared" si="13"/>
        <v>0</v>
      </c>
      <c r="Q105" s="26">
        <f t="shared" si="14"/>
        <v>4.785645615497835</v>
      </c>
      <c r="R105" s="26">
        <f t="shared" si="15"/>
        <v>240</v>
      </c>
      <c r="S105" s="26">
        <f t="shared" si="16"/>
        <v>0</v>
      </c>
      <c r="T105" s="26">
        <f t="shared" si="17"/>
        <v>5.633802816901409</v>
      </c>
      <c r="U105" s="26">
        <f t="shared" si="18"/>
        <v>5.196959432268161</v>
      </c>
      <c r="V105" s="26">
        <f t="shared" si="19"/>
        <v>0.06028090903610826</v>
      </c>
      <c r="W105" s="26">
        <f t="shared" si="20"/>
        <v>0.018</v>
      </c>
      <c r="X105" s="26">
        <f t="shared" si="21"/>
        <v>0.0396809650410698</v>
      </c>
      <c r="Y105" s="26">
        <f t="shared" si="22"/>
        <v>0</v>
      </c>
      <c r="Z105" s="26">
        <f t="shared" si="23"/>
        <v>0</v>
      </c>
      <c r="AA105" s="26">
        <f t="shared" si="24"/>
        <v>24.820143884892087</v>
      </c>
      <c r="AB105" s="26">
        <f t="shared" si="25"/>
        <v>5.079825834542816</v>
      </c>
      <c r="AD105" s="28">
        <f>+B105*'Silver Conversion'!$B104</f>
        <v>0</v>
      </c>
      <c r="AE105" s="28">
        <f>+C105*'Silver Conversion'!$B104</f>
        <v>7.290000000000001</v>
      </c>
      <c r="AF105" s="28">
        <f>+D105*'Silver Conversion'!$B104</f>
        <v>129.60000000000002</v>
      </c>
      <c r="AG105" s="28">
        <f>+E105*'Silver Conversion'!$B104</f>
        <v>0</v>
      </c>
      <c r="AH105" s="28">
        <f>+F105*'Silver Conversion'!$B104</f>
        <v>207.36</v>
      </c>
      <c r="AI105" s="28">
        <f>+G105*'Silver Conversion'!$B104</f>
        <v>10.530000000000001</v>
      </c>
      <c r="AJ105" s="28">
        <f>+H105*'Silver Conversion'!$B104</f>
        <v>12.96</v>
      </c>
      <c r="AK105" s="28">
        <f>+I105*'Silver Conversion'!$B104</f>
        <v>9.72</v>
      </c>
      <c r="AL105" s="28">
        <f>+J105*'Silver Conversion'!$B104</f>
        <v>2.16</v>
      </c>
      <c r="AM105" s="28">
        <f>+K105*'Silver Conversion'!$B104</f>
        <v>0</v>
      </c>
      <c r="AN105" s="25"/>
      <c r="AO105" s="28">
        <f>+M105*'Silver Conversion'!$B104</f>
        <v>9.315000000000001</v>
      </c>
      <c r="AP105" s="28">
        <f>+N105*'Silver Conversion'!$B104</f>
        <v>1.8900000000000001</v>
      </c>
    </row>
    <row r="106" spans="1:42" ht="15">
      <c r="A106" s="5">
        <v>1463</v>
      </c>
      <c r="C106" s="38">
        <v>12</v>
      </c>
      <c r="D106" s="38">
        <v>240</v>
      </c>
      <c r="F106" s="38">
        <v>384</v>
      </c>
      <c r="G106" s="38">
        <v>18</v>
      </c>
      <c r="H106" s="38">
        <v>24</v>
      </c>
      <c r="I106" s="38">
        <v>18</v>
      </c>
      <c r="J106" s="26">
        <v>4</v>
      </c>
      <c r="M106" s="38">
        <v>14.87</v>
      </c>
      <c r="N106" s="38">
        <v>3.37</v>
      </c>
      <c r="P106" s="26">
        <f t="shared" si="13"/>
        <v>0</v>
      </c>
      <c r="Q106" s="26">
        <f t="shared" si="14"/>
        <v>4.253907213775853</v>
      </c>
      <c r="R106" s="26">
        <f t="shared" si="15"/>
        <v>240</v>
      </c>
      <c r="S106" s="26">
        <f t="shared" si="16"/>
        <v>0</v>
      </c>
      <c r="T106" s="26">
        <f t="shared" si="17"/>
        <v>5.633802816901409</v>
      </c>
      <c r="U106" s="26">
        <f t="shared" si="18"/>
        <v>4.797193322093687</v>
      </c>
      <c r="V106" s="26">
        <f t="shared" si="19"/>
        <v>0.06028090903610826</v>
      </c>
      <c r="W106" s="26">
        <f t="shared" si="20"/>
        <v>0.018</v>
      </c>
      <c r="X106" s="26">
        <f t="shared" si="21"/>
        <v>0.0396809650410698</v>
      </c>
      <c r="Y106" s="26">
        <f t="shared" si="22"/>
        <v>0</v>
      </c>
      <c r="Z106" s="26">
        <f t="shared" si="23"/>
        <v>0</v>
      </c>
      <c r="AA106" s="26">
        <f t="shared" si="24"/>
        <v>21.39568345323741</v>
      </c>
      <c r="AB106" s="26">
        <f t="shared" si="25"/>
        <v>4.891146589259797</v>
      </c>
      <c r="AD106" s="28">
        <f>+B106*'Silver Conversion'!$B105</f>
        <v>0</v>
      </c>
      <c r="AE106" s="28">
        <f>+C106*'Silver Conversion'!$B105</f>
        <v>6.48</v>
      </c>
      <c r="AF106" s="28">
        <f>+D106*'Silver Conversion'!$B105</f>
        <v>129.60000000000002</v>
      </c>
      <c r="AG106" s="28">
        <f>+E106*'Silver Conversion'!$B105</f>
        <v>0</v>
      </c>
      <c r="AH106" s="28">
        <f>+F106*'Silver Conversion'!$B105</f>
        <v>207.36</v>
      </c>
      <c r="AI106" s="28">
        <f>+G106*'Silver Conversion'!$B105</f>
        <v>9.72</v>
      </c>
      <c r="AJ106" s="28">
        <f>+H106*'Silver Conversion'!$B105</f>
        <v>12.96</v>
      </c>
      <c r="AK106" s="28">
        <f>+I106*'Silver Conversion'!$B105</f>
        <v>9.72</v>
      </c>
      <c r="AL106" s="28">
        <f>+J106*'Silver Conversion'!$B105</f>
        <v>2.16</v>
      </c>
      <c r="AM106" s="28">
        <f>+K106*'Silver Conversion'!$B105</f>
        <v>0</v>
      </c>
      <c r="AN106" s="25"/>
      <c r="AO106" s="28">
        <f>+M106*'Silver Conversion'!$B105</f>
        <v>8.0298</v>
      </c>
      <c r="AP106" s="28">
        <f>+N106*'Silver Conversion'!$B105</f>
        <v>1.8198</v>
      </c>
    </row>
    <row r="107" spans="1:42" ht="15">
      <c r="A107" s="5">
        <v>1464</v>
      </c>
      <c r="B107" s="38">
        <v>28.5</v>
      </c>
      <c r="C107" s="38">
        <v>16.5</v>
      </c>
      <c r="D107" s="38">
        <v>240</v>
      </c>
      <c r="F107" s="38">
        <v>360</v>
      </c>
      <c r="G107" s="38">
        <v>18</v>
      </c>
      <c r="H107" s="38">
        <v>25.5</v>
      </c>
      <c r="I107" s="38">
        <v>18</v>
      </c>
      <c r="J107" s="26">
        <v>4</v>
      </c>
      <c r="M107" s="38">
        <v>18</v>
      </c>
      <c r="N107" s="38">
        <v>3.33</v>
      </c>
      <c r="P107" s="26">
        <f t="shared" si="13"/>
        <v>0.09741991057877682</v>
      </c>
      <c r="Q107" s="26">
        <f t="shared" si="14"/>
        <v>5.849122418941798</v>
      </c>
      <c r="R107" s="26">
        <f t="shared" si="15"/>
        <v>240</v>
      </c>
      <c r="S107" s="26">
        <f t="shared" si="16"/>
        <v>0</v>
      </c>
      <c r="T107" s="26">
        <f t="shared" si="17"/>
        <v>5.281690140845071</v>
      </c>
      <c r="U107" s="26">
        <f t="shared" si="18"/>
        <v>4.797193322093687</v>
      </c>
      <c r="V107" s="26">
        <f t="shared" si="19"/>
        <v>0.06404846585086503</v>
      </c>
      <c r="W107" s="26">
        <f t="shared" si="20"/>
        <v>0.018</v>
      </c>
      <c r="X107" s="26">
        <f t="shared" si="21"/>
        <v>0.0396809650410698</v>
      </c>
      <c r="Y107" s="26">
        <f t="shared" si="22"/>
        <v>0</v>
      </c>
      <c r="Z107" s="26">
        <f t="shared" si="23"/>
        <v>0</v>
      </c>
      <c r="AA107" s="26">
        <f t="shared" si="24"/>
        <v>25.89928057553957</v>
      </c>
      <c r="AB107" s="26">
        <f t="shared" si="25"/>
        <v>4.833091436865022</v>
      </c>
      <c r="AD107" s="28">
        <f>+B107*'Silver Conversion'!$B106</f>
        <v>15.39</v>
      </c>
      <c r="AE107" s="28">
        <f>+C107*'Silver Conversion'!$B106</f>
        <v>8.91</v>
      </c>
      <c r="AF107" s="28">
        <f>+D107*'Silver Conversion'!$B106</f>
        <v>129.60000000000002</v>
      </c>
      <c r="AG107" s="28">
        <f>+E107*'Silver Conversion'!$B106</f>
        <v>0</v>
      </c>
      <c r="AH107" s="28">
        <f>+F107*'Silver Conversion'!$B106</f>
        <v>194.4</v>
      </c>
      <c r="AI107" s="28">
        <f>+G107*'Silver Conversion'!$B106</f>
        <v>9.72</v>
      </c>
      <c r="AJ107" s="28">
        <f>+H107*'Silver Conversion'!$B106</f>
        <v>13.770000000000001</v>
      </c>
      <c r="AK107" s="28">
        <f>+I107*'Silver Conversion'!$B106</f>
        <v>9.72</v>
      </c>
      <c r="AL107" s="28">
        <f>+J107*'Silver Conversion'!$B106</f>
        <v>2.16</v>
      </c>
      <c r="AM107" s="28">
        <f>+K107*'Silver Conversion'!$B106</f>
        <v>0</v>
      </c>
      <c r="AN107" s="25"/>
      <c r="AO107" s="28">
        <f>+M107*'Silver Conversion'!$B106</f>
        <v>9.72</v>
      </c>
      <c r="AP107" s="28">
        <f>+N107*'Silver Conversion'!$B106</f>
        <v>1.7982000000000002</v>
      </c>
    </row>
    <row r="108" spans="1:42" ht="15">
      <c r="A108" s="5">
        <v>1465</v>
      </c>
      <c r="B108" s="38">
        <v>16</v>
      </c>
      <c r="C108" s="38">
        <v>14</v>
      </c>
      <c r="D108" s="38">
        <v>240</v>
      </c>
      <c r="E108" s="38">
        <v>27</v>
      </c>
      <c r="F108" s="38">
        <v>324</v>
      </c>
      <c r="G108" s="38">
        <v>18</v>
      </c>
      <c r="H108" s="38">
        <v>28.5</v>
      </c>
      <c r="I108" s="38">
        <v>18</v>
      </c>
      <c r="J108" s="26">
        <v>4</v>
      </c>
      <c r="M108" s="38">
        <v>15.37</v>
      </c>
      <c r="N108" s="38">
        <v>3</v>
      </c>
      <c r="P108" s="26">
        <f t="shared" si="13"/>
        <v>0.05469187962317295</v>
      </c>
      <c r="Q108" s="26">
        <f t="shared" si="14"/>
        <v>4.962891749405162</v>
      </c>
      <c r="R108" s="26">
        <f t="shared" si="15"/>
        <v>240</v>
      </c>
      <c r="S108" s="26">
        <f t="shared" si="16"/>
        <v>2.3928228077489173</v>
      </c>
      <c r="T108" s="26">
        <f t="shared" si="17"/>
        <v>4.753521126760564</v>
      </c>
      <c r="U108" s="26">
        <f t="shared" si="18"/>
        <v>4.797193322093687</v>
      </c>
      <c r="V108" s="26">
        <f t="shared" si="19"/>
        <v>0.07158357948037856</v>
      </c>
      <c r="W108" s="26">
        <f t="shared" si="20"/>
        <v>0.018</v>
      </c>
      <c r="X108" s="26">
        <f t="shared" si="21"/>
        <v>0.0396809650410698</v>
      </c>
      <c r="Y108" s="26">
        <f t="shared" si="22"/>
        <v>0</v>
      </c>
      <c r="Z108" s="26">
        <f t="shared" si="23"/>
        <v>0</v>
      </c>
      <c r="AA108" s="26">
        <f t="shared" si="24"/>
        <v>22.115107913669064</v>
      </c>
      <c r="AB108" s="26">
        <f t="shared" si="25"/>
        <v>4.354136429608128</v>
      </c>
      <c r="AD108" s="28">
        <f>+B108*'Silver Conversion'!$B107</f>
        <v>8.64</v>
      </c>
      <c r="AE108" s="28">
        <f>+C108*'Silver Conversion'!$B107</f>
        <v>7.5600000000000005</v>
      </c>
      <c r="AF108" s="28">
        <f>+D108*'Silver Conversion'!$B107</f>
        <v>129.60000000000002</v>
      </c>
      <c r="AG108" s="28">
        <f>+E108*'Silver Conversion'!$B107</f>
        <v>14.580000000000002</v>
      </c>
      <c r="AH108" s="28">
        <f>+F108*'Silver Conversion'!$B107</f>
        <v>174.96</v>
      </c>
      <c r="AI108" s="28">
        <f>+G108*'Silver Conversion'!$B107</f>
        <v>9.72</v>
      </c>
      <c r="AJ108" s="28">
        <f>+H108*'Silver Conversion'!$B107</f>
        <v>15.39</v>
      </c>
      <c r="AK108" s="28">
        <f>+I108*'Silver Conversion'!$B107</f>
        <v>9.72</v>
      </c>
      <c r="AL108" s="28">
        <f>+J108*'Silver Conversion'!$B107</f>
        <v>2.16</v>
      </c>
      <c r="AM108" s="28">
        <f>+K108*'Silver Conversion'!$B107</f>
        <v>0</v>
      </c>
      <c r="AN108" s="25"/>
      <c r="AO108" s="28">
        <f>+M108*'Silver Conversion'!$B107</f>
        <v>8.2998</v>
      </c>
      <c r="AP108" s="28">
        <f>+N108*'Silver Conversion'!$B107</f>
        <v>1.62</v>
      </c>
    </row>
    <row r="109" spans="1:42" ht="15">
      <c r="A109" s="5">
        <v>1466</v>
      </c>
      <c r="B109" s="38">
        <v>19</v>
      </c>
      <c r="C109" s="38">
        <v>13</v>
      </c>
      <c r="D109" s="38">
        <v>240</v>
      </c>
      <c r="F109" s="38">
        <v>288</v>
      </c>
      <c r="G109" s="38">
        <v>18</v>
      </c>
      <c r="H109" s="38">
        <v>33</v>
      </c>
      <c r="I109" s="38">
        <v>19</v>
      </c>
      <c r="J109" s="26">
        <v>4</v>
      </c>
      <c r="M109" s="38">
        <v>17.12</v>
      </c>
      <c r="N109" s="38">
        <v>3</v>
      </c>
      <c r="P109" s="26">
        <f t="shared" si="13"/>
        <v>0.06494660705251788</v>
      </c>
      <c r="Q109" s="26">
        <f t="shared" si="14"/>
        <v>4.608399481590507</v>
      </c>
      <c r="R109" s="26">
        <f t="shared" si="15"/>
        <v>240</v>
      </c>
      <c r="S109" s="26">
        <f t="shared" si="16"/>
        <v>0</v>
      </c>
      <c r="T109" s="26">
        <f t="shared" si="17"/>
        <v>4.225352112676057</v>
      </c>
      <c r="U109" s="26">
        <f t="shared" si="18"/>
        <v>4.797193322093687</v>
      </c>
      <c r="V109" s="26">
        <f t="shared" si="19"/>
        <v>0.08288624992464885</v>
      </c>
      <c r="W109" s="26">
        <f t="shared" si="20"/>
        <v>0.019</v>
      </c>
      <c r="X109" s="26">
        <f t="shared" si="21"/>
        <v>0.0396809650410698</v>
      </c>
      <c r="Y109" s="26">
        <f t="shared" si="22"/>
        <v>0</v>
      </c>
      <c r="Z109" s="26">
        <f t="shared" si="23"/>
        <v>0</v>
      </c>
      <c r="AA109" s="26">
        <f t="shared" si="24"/>
        <v>24.63309352517986</v>
      </c>
      <c r="AB109" s="26">
        <f t="shared" si="25"/>
        <v>4.354136429608128</v>
      </c>
      <c r="AD109" s="28">
        <f>+B109*'Silver Conversion'!$B108</f>
        <v>8.93</v>
      </c>
      <c r="AE109" s="28">
        <f>+C109*'Silver Conversion'!$B108</f>
        <v>6.109999999999999</v>
      </c>
      <c r="AF109" s="28">
        <f>+D109*'Silver Conversion'!$B108</f>
        <v>112.8</v>
      </c>
      <c r="AG109" s="28">
        <f>+E109*'Silver Conversion'!$B108</f>
        <v>0</v>
      </c>
      <c r="AH109" s="28">
        <f>+F109*'Silver Conversion'!$B108</f>
        <v>135.35999999999999</v>
      </c>
      <c r="AI109" s="28">
        <f>+G109*'Silver Conversion'!$B108</f>
        <v>8.459999999999999</v>
      </c>
      <c r="AJ109" s="28">
        <f>+H109*'Silver Conversion'!$B108</f>
        <v>15.51</v>
      </c>
      <c r="AK109" s="28">
        <f>+I109*'Silver Conversion'!$B108</f>
        <v>8.93</v>
      </c>
      <c r="AL109" s="28">
        <f>+J109*'Silver Conversion'!$B108</f>
        <v>1.88</v>
      </c>
      <c r="AM109" s="28">
        <f>+K109*'Silver Conversion'!$B108</f>
        <v>0</v>
      </c>
      <c r="AN109" s="25"/>
      <c r="AO109" s="28">
        <f>+M109*'Silver Conversion'!$B108</f>
        <v>8.0464</v>
      </c>
      <c r="AP109" s="28">
        <f>+N109*'Silver Conversion'!$B108</f>
        <v>1.41</v>
      </c>
    </row>
    <row r="110" spans="1:42" ht="15">
      <c r="A110" s="5">
        <v>1467</v>
      </c>
      <c r="B110" s="38">
        <v>24</v>
      </c>
      <c r="C110" s="38">
        <v>13</v>
      </c>
      <c r="D110" s="38">
        <v>240</v>
      </c>
      <c r="F110" s="38">
        <v>333</v>
      </c>
      <c r="G110" s="38">
        <v>18</v>
      </c>
      <c r="H110" s="38">
        <v>31.5</v>
      </c>
      <c r="I110" s="38">
        <v>20</v>
      </c>
      <c r="J110" s="26">
        <v>4</v>
      </c>
      <c r="M110" s="38">
        <v>15</v>
      </c>
      <c r="N110" s="38">
        <v>3</v>
      </c>
      <c r="P110" s="26">
        <f t="shared" si="13"/>
        <v>0.08203781943475942</v>
      </c>
      <c r="Q110" s="26">
        <f t="shared" si="14"/>
        <v>4.608399481590507</v>
      </c>
      <c r="R110" s="26">
        <f t="shared" si="15"/>
        <v>240</v>
      </c>
      <c r="S110" s="26">
        <f t="shared" si="16"/>
        <v>0</v>
      </c>
      <c r="T110" s="26">
        <f t="shared" si="17"/>
        <v>4.88556338028169</v>
      </c>
      <c r="U110" s="26">
        <f t="shared" si="18"/>
        <v>4.797193322093687</v>
      </c>
      <c r="V110" s="26">
        <f t="shared" si="19"/>
        <v>0.0791186931098921</v>
      </c>
      <c r="W110" s="26">
        <f t="shared" si="20"/>
        <v>0.02</v>
      </c>
      <c r="X110" s="26">
        <f t="shared" si="21"/>
        <v>0.0396809650410698</v>
      </c>
      <c r="Y110" s="26">
        <f t="shared" si="22"/>
        <v>0</v>
      </c>
      <c r="Z110" s="26">
        <f t="shared" si="23"/>
        <v>0</v>
      </c>
      <c r="AA110" s="26">
        <f t="shared" si="24"/>
        <v>21.58273381294964</v>
      </c>
      <c r="AB110" s="26">
        <f t="shared" si="25"/>
        <v>4.354136429608128</v>
      </c>
      <c r="AD110" s="28">
        <f>+B110*'Silver Conversion'!$B109</f>
        <v>11.040000000000001</v>
      </c>
      <c r="AE110" s="28">
        <f>+C110*'Silver Conversion'!$B109</f>
        <v>5.98</v>
      </c>
      <c r="AF110" s="28">
        <f>+D110*'Silver Conversion'!$B109</f>
        <v>110.4</v>
      </c>
      <c r="AG110" s="28">
        <f>+E110*'Silver Conversion'!$B109</f>
        <v>0</v>
      </c>
      <c r="AH110" s="28">
        <f>+F110*'Silver Conversion'!$B109</f>
        <v>153.18</v>
      </c>
      <c r="AI110" s="28">
        <f>+G110*'Silver Conversion'!$B109</f>
        <v>8.280000000000001</v>
      </c>
      <c r="AJ110" s="28">
        <f>+H110*'Silver Conversion'!$B109</f>
        <v>14.49</v>
      </c>
      <c r="AK110" s="28">
        <f>+I110*'Silver Conversion'!$B109</f>
        <v>9.200000000000001</v>
      </c>
      <c r="AL110" s="28">
        <f>+J110*'Silver Conversion'!$B109</f>
        <v>1.84</v>
      </c>
      <c r="AM110" s="28">
        <f>+K110*'Silver Conversion'!$B109</f>
        <v>0</v>
      </c>
      <c r="AN110" s="25"/>
      <c r="AO110" s="28">
        <f>+M110*'Silver Conversion'!$B109</f>
        <v>6.9</v>
      </c>
      <c r="AP110" s="28">
        <f>+N110*'Silver Conversion'!$B109</f>
        <v>1.3800000000000001</v>
      </c>
    </row>
    <row r="111" spans="1:42" ht="15">
      <c r="A111" s="5">
        <v>1468</v>
      </c>
      <c r="B111" s="38">
        <v>27</v>
      </c>
      <c r="C111" s="38">
        <v>13.5</v>
      </c>
      <c r="D111" s="38">
        <v>240</v>
      </c>
      <c r="F111" s="38">
        <v>360</v>
      </c>
      <c r="G111" s="38">
        <v>21.37</v>
      </c>
      <c r="H111" s="38">
        <v>30</v>
      </c>
      <c r="I111" s="38">
        <v>20</v>
      </c>
      <c r="J111" s="26">
        <v>4</v>
      </c>
      <c r="M111" s="38">
        <v>15.5</v>
      </c>
      <c r="N111" s="38">
        <v>3</v>
      </c>
      <c r="P111" s="26">
        <f t="shared" si="13"/>
        <v>0.09229254686410435</v>
      </c>
      <c r="Q111" s="26">
        <f t="shared" si="14"/>
        <v>4.785645615497835</v>
      </c>
      <c r="R111" s="26">
        <f t="shared" si="15"/>
        <v>240</v>
      </c>
      <c r="S111" s="26">
        <f t="shared" si="16"/>
        <v>0</v>
      </c>
      <c r="T111" s="26">
        <f t="shared" si="17"/>
        <v>5.281690140845071</v>
      </c>
      <c r="U111" s="26">
        <f t="shared" si="18"/>
        <v>5.695334516285673</v>
      </c>
      <c r="V111" s="26">
        <f t="shared" si="19"/>
        <v>0.07535113629513533</v>
      </c>
      <c r="W111" s="26">
        <f t="shared" si="20"/>
        <v>0.02</v>
      </c>
      <c r="X111" s="26">
        <f t="shared" si="21"/>
        <v>0.0396809650410698</v>
      </c>
      <c r="Y111" s="26">
        <f t="shared" si="22"/>
        <v>0</v>
      </c>
      <c r="Z111" s="26">
        <f t="shared" si="23"/>
        <v>0</v>
      </c>
      <c r="AA111" s="26">
        <f t="shared" si="24"/>
        <v>22.302158273381295</v>
      </c>
      <c r="AB111" s="26">
        <f t="shared" si="25"/>
        <v>4.354136429608128</v>
      </c>
      <c r="AD111" s="28">
        <f>+B111*'Silver Conversion'!$B110</f>
        <v>12.42</v>
      </c>
      <c r="AE111" s="28">
        <f>+C111*'Silver Conversion'!$B110</f>
        <v>6.21</v>
      </c>
      <c r="AF111" s="28">
        <f>+D111*'Silver Conversion'!$B110</f>
        <v>110.4</v>
      </c>
      <c r="AG111" s="28">
        <f>+E111*'Silver Conversion'!$B110</f>
        <v>0</v>
      </c>
      <c r="AH111" s="28">
        <f>+F111*'Silver Conversion'!$B110</f>
        <v>165.6</v>
      </c>
      <c r="AI111" s="28">
        <f>+G111*'Silver Conversion'!$B110</f>
        <v>9.830200000000001</v>
      </c>
      <c r="AJ111" s="28">
        <f>+H111*'Silver Conversion'!$B110</f>
        <v>13.8</v>
      </c>
      <c r="AK111" s="28">
        <f>+I111*'Silver Conversion'!$B110</f>
        <v>9.200000000000001</v>
      </c>
      <c r="AL111" s="28">
        <f>+J111*'Silver Conversion'!$B110</f>
        <v>1.84</v>
      </c>
      <c r="AM111" s="28">
        <f>+K111*'Silver Conversion'!$B110</f>
        <v>0</v>
      </c>
      <c r="AN111" s="25"/>
      <c r="AO111" s="28">
        <f>+M111*'Silver Conversion'!$B110</f>
        <v>7.13</v>
      </c>
      <c r="AP111" s="28">
        <f>+N111*'Silver Conversion'!$B110</f>
        <v>1.3800000000000001</v>
      </c>
    </row>
    <row r="112" spans="1:42" ht="15">
      <c r="A112" s="5">
        <v>1469</v>
      </c>
      <c r="B112" s="38">
        <v>22.5</v>
      </c>
      <c r="C112" s="38">
        <v>14</v>
      </c>
      <c r="D112" s="38">
        <v>240</v>
      </c>
      <c r="E112" s="38">
        <v>24</v>
      </c>
      <c r="F112" s="38">
        <v>372</v>
      </c>
      <c r="G112" s="38">
        <v>21</v>
      </c>
      <c r="H112" s="38">
        <v>30</v>
      </c>
      <c r="I112" s="38">
        <v>20</v>
      </c>
      <c r="J112" s="26">
        <v>4</v>
      </c>
      <c r="M112" s="38">
        <v>14.25</v>
      </c>
      <c r="N112" s="38">
        <v>3.37</v>
      </c>
      <c r="P112" s="26">
        <f t="shared" si="13"/>
        <v>0.07691045572008696</v>
      </c>
      <c r="Q112" s="26">
        <f t="shared" si="14"/>
        <v>4.962891749405162</v>
      </c>
      <c r="R112" s="26">
        <f t="shared" si="15"/>
        <v>240</v>
      </c>
      <c r="S112" s="26">
        <f t="shared" si="16"/>
        <v>2.1269536068879265</v>
      </c>
      <c r="T112" s="26">
        <f t="shared" si="17"/>
        <v>5.45774647887324</v>
      </c>
      <c r="U112" s="26">
        <f t="shared" si="18"/>
        <v>5.596725542442635</v>
      </c>
      <c r="V112" s="26">
        <f t="shared" si="19"/>
        <v>0.07535113629513533</v>
      </c>
      <c r="W112" s="26">
        <f t="shared" si="20"/>
        <v>0.02</v>
      </c>
      <c r="X112" s="26">
        <f t="shared" si="21"/>
        <v>0.0396809650410698</v>
      </c>
      <c r="Y112" s="26">
        <f t="shared" si="22"/>
        <v>0</v>
      </c>
      <c r="Z112" s="26">
        <f t="shared" si="23"/>
        <v>0</v>
      </c>
      <c r="AA112" s="26">
        <f t="shared" si="24"/>
        <v>20.50359712230216</v>
      </c>
      <c r="AB112" s="26">
        <f t="shared" si="25"/>
        <v>4.891146589259797</v>
      </c>
      <c r="AD112" s="28">
        <f>+B112*'Silver Conversion'!$B111</f>
        <v>10.35</v>
      </c>
      <c r="AE112" s="28">
        <f>+C112*'Silver Conversion'!$B111</f>
        <v>6.44</v>
      </c>
      <c r="AF112" s="28">
        <f>+D112*'Silver Conversion'!$B111</f>
        <v>110.4</v>
      </c>
      <c r="AG112" s="28">
        <f>+E112*'Silver Conversion'!$B111</f>
        <v>11.040000000000001</v>
      </c>
      <c r="AH112" s="28">
        <f>+F112*'Silver Conversion'!$B111</f>
        <v>171.12</v>
      </c>
      <c r="AI112" s="28">
        <f>+G112*'Silver Conversion'!$B111</f>
        <v>9.66</v>
      </c>
      <c r="AJ112" s="28">
        <f>+H112*'Silver Conversion'!$B111</f>
        <v>13.8</v>
      </c>
      <c r="AK112" s="28">
        <f>+I112*'Silver Conversion'!$B111</f>
        <v>9.200000000000001</v>
      </c>
      <c r="AL112" s="28">
        <f>+J112*'Silver Conversion'!$B111</f>
        <v>1.84</v>
      </c>
      <c r="AM112" s="28">
        <f>+K112*'Silver Conversion'!$B111</f>
        <v>0</v>
      </c>
      <c r="AN112" s="25"/>
      <c r="AO112" s="28">
        <f>+M112*'Silver Conversion'!$B111</f>
        <v>6.555000000000001</v>
      </c>
      <c r="AP112" s="28">
        <f>+N112*'Silver Conversion'!$B111</f>
        <v>1.5502</v>
      </c>
    </row>
    <row r="113" spans="1:42" ht="15">
      <c r="A113" s="5">
        <v>1470</v>
      </c>
      <c r="B113" s="38">
        <v>30</v>
      </c>
      <c r="C113" s="38">
        <v>15.5</v>
      </c>
      <c r="D113" s="38">
        <v>240</v>
      </c>
      <c r="E113" s="38">
        <v>22.5</v>
      </c>
      <c r="F113" s="38">
        <v>420</v>
      </c>
      <c r="G113" s="38">
        <v>19.5</v>
      </c>
      <c r="H113" s="38">
        <v>27</v>
      </c>
      <c r="I113" s="38">
        <v>18</v>
      </c>
      <c r="J113" s="26">
        <v>4</v>
      </c>
      <c r="N113" s="38">
        <v>3</v>
      </c>
      <c r="P113" s="26">
        <f t="shared" si="13"/>
        <v>0.10254727429344927</v>
      </c>
      <c r="Q113" s="26">
        <f t="shared" si="14"/>
        <v>5.494630151127144</v>
      </c>
      <c r="R113" s="26">
        <f t="shared" si="15"/>
        <v>240</v>
      </c>
      <c r="S113" s="26">
        <f t="shared" si="16"/>
        <v>1.994019006457431</v>
      </c>
      <c r="T113" s="26">
        <f t="shared" si="17"/>
        <v>6.161971830985916</v>
      </c>
      <c r="U113" s="26">
        <f t="shared" si="18"/>
        <v>5.196959432268161</v>
      </c>
      <c r="V113" s="26">
        <f t="shared" si="19"/>
        <v>0.0678160226656218</v>
      </c>
      <c r="W113" s="26">
        <f t="shared" si="20"/>
        <v>0.018</v>
      </c>
      <c r="X113" s="26">
        <f t="shared" si="21"/>
        <v>0.0396809650410698</v>
      </c>
      <c r="Y113" s="26">
        <f t="shared" si="22"/>
        <v>0</v>
      </c>
      <c r="Z113" s="26">
        <f t="shared" si="23"/>
        <v>0</v>
      </c>
      <c r="AA113" s="26">
        <f t="shared" si="24"/>
        <v>0</v>
      </c>
      <c r="AB113" s="26">
        <f t="shared" si="25"/>
        <v>4.354136429608128</v>
      </c>
      <c r="AD113" s="28">
        <f>+B113*'Silver Conversion'!$B112</f>
        <v>13.8</v>
      </c>
      <c r="AE113" s="28">
        <f>+C113*'Silver Conversion'!$B112</f>
        <v>7.13</v>
      </c>
      <c r="AF113" s="28">
        <f>+D113*'Silver Conversion'!$B112</f>
        <v>110.4</v>
      </c>
      <c r="AG113" s="28">
        <f>+E113*'Silver Conversion'!$B112</f>
        <v>10.35</v>
      </c>
      <c r="AH113" s="28">
        <f>+F113*'Silver Conversion'!$B112</f>
        <v>193.20000000000002</v>
      </c>
      <c r="AI113" s="28">
        <f>+G113*'Silver Conversion'!$B112</f>
        <v>8.97</v>
      </c>
      <c r="AJ113" s="28">
        <f>+H113*'Silver Conversion'!$B112</f>
        <v>12.42</v>
      </c>
      <c r="AK113" s="28">
        <f>+I113*'Silver Conversion'!$B112</f>
        <v>8.280000000000001</v>
      </c>
      <c r="AL113" s="28">
        <f>+J113*'Silver Conversion'!$B112</f>
        <v>1.84</v>
      </c>
      <c r="AM113" s="28">
        <f>+K113*'Silver Conversion'!$B112</f>
        <v>0</v>
      </c>
      <c r="AN113" s="25"/>
      <c r="AO113" s="28">
        <f>+M113*'Silver Conversion'!$B112</f>
        <v>0</v>
      </c>
      <c r="AP113" s="28">
        <f>+N113*'Silver Conversion'!$B112</f>
        <v>1.3800000000000001</v>
      </c>
    </row>
    <row r="114" spans="1:42" ht="15">
      <c r="A114" s="5">
        <v>1471</v>
      </c>
      <c r="B114" s="38">
        <v>20</v>
      </c>
      <c r="C114" s="38">
        <v>16.5</v>
      </c>
      <c r="D114" s="38">
        <v>222</v>
      </c>
      <c r="E114" s="38">
        <v>22</v>
      </c>
      <c r="F114" s="38">
        <v>447</v>
      </c>
      <c r="G114" s="38">
        <v>19</v>
      </c>
      <c r="H114" s="38">
        <v>25.5</v>
      </c>
      <c r="I114" s="38">
        <v>18</v>
      </c>
      <c r="J114" s="26">
        <v>4</v>
      </c>
      <c r="M114" s="38">
        <v>15</v>
      </c>
      <c r="N114" s="38">
        <v>3.37</v>
      </c>
      <c r="P114" s="26">
        <f t="shared" si="13"/>
        <v>0.06836484952896618</v>
      </c>
      <c r="Q114" s="26">
        <f t="shared" si="14"/>
        <v>5.849122418941798</v>
      </c>
      <c r="R114" s="26">
        <f t="shared" si="15"/>
        <v>222</v>
      </c>
      <c r="S114" s="26">
        <f t="shared" si="16"/>
        <v>1.9497074729805992</v>
      </c>
      <c r="T114" s="26">
        <f t="shared" si="17"/>
        <v>6.558098591549296</v>
      </c>
      <c r="U114" s="26">
        <f t="shared" si="18"/>
        <v>5.063704062210003</v>
      </c>
      <c r="V114" s="26">
        <f t="shared" si="19"/>
        <v>0.06404846585086503</v>
      </c>
      <c r="W114" s="26">
        <f t="shared" si="20"/>
        <v>0.018</v>
      </c>
      <c r="X114" s="26">
        <f t="shared" si="21"/>
        <v>0.0396809650410698</v>
      </c>
      <c r="Y114" s="26">
        <f t="shared" si="22"/>
        <v>0</v>
      </c>
      <c r="Z114" s="26">
        <f t="shared" si="23"/>
        <v>0</v>
      </c>
      <c r="AA114" s="26">
        <f t="shared" si="24"/>
        <v>21.58273381294964</v>
      </c>
      <c r="AB114" s="26">
        <f t="shared" si="25"/>
        <v>4.891146589259797</v>
      </c>
      <c r="AD114" s="28">
        <f>+B114*'Silver Conversion'!$B113</f>
        <v>9.200000000000001</v>
      </c>
      <c r="AE114" s="28">
        <f>+C114*'Silver Conversion'!$B113</f>
        <v>7.590000000000001</v>
      </c>
      <c r="AF114" s="28">
        <f>+D114*'Silver Conversion'!$B113</f>
        <v>102.12</v>
      </c>
      <c r="AG114" s="28">
        <f>+E114*'Silver Conversion'!$B113</f>
        <v>10.120000000000001</v>
      </c>
      <c r="AH114" s="28">
        <f>+F114*'Silver Conversion'!$B113</f>
        <v>205.62</v>
      </c>
      <c r="AI114" s="28">
        <f>+G114*'Silver Conversion'!$B113</f>
        <v>8.74</v>
      </c>
      <c r="AJ114" s="28">
        <f>+H114*'Silver Conversion'!$B113</f>
        <v>11.73</v>
      </c>
      <c r="AK114" s="28">
        <f>+I114*'Silver Conversion'!$B113</f>
        <v>8.280000000000001</v>
      </c>
      <c r="AL114" s="28">
        <f>+J114*'Silver Conversion'!$B113</f>
        <v>1.84</v>
      </c>
      <c r="AM114" s="28">
        <f>+K114*'Silver Conversion'!$B113</f>
        <v>0</v>
      </c>
      <c r="AN114" s="25"/>
      <c r="AO114" s="28">
        <f>+M114*'Silver Conversion'!$B113</f>
        <v>6.9</v>
      </c>
      <c r="AP114" s="28">
        <f>+N114*'Silver Conversion'!$B113</f>
        <v>1.5502</v>
      </c>
    </row>
    <row r="115" spans="1:42" ht="15">
      <c r="A115" s="5">
        <v>1472</v>
      </c>
      <c r="B115" s="38">
        <v>14</v>
      </c>
      <c r="C115" s="38">
        <v>12.5</v>
      </c>
      <c r="D115" s="38">
        <v>198</v>
      </c>
      <c r="E115" s="38">
        <v>22.5</v>
      </c>
      <c r="F115" s="38">
        <v>408</v>
      </c>
      <c r="G115" s="38">
        <v>18</v>
      </c>
      <c r="H115" s="38">
        <v>24</v>
      </c>
      <c r="I115" s="38">
        <v>18</v>
      </c>
      <c r="J115" s="26">
        <v>4</v>
      </c>
      <c r="N115" s="38">
        <v>3.54</v>
      </c>
      <c r="P115" s="26">
        <f t="shared" si="13"/>
        <v>0.04785539467027633</v>
      </c>
      <c r="Q115" s="26">
        <f t="shared" si="14"/>
        <v>4.43115334768318</v>
      </c>
      <c r="R115" s="26">
        <f t="shared" si="15"/>
        <v>198</v>
      </c>
      <c r="S115" s="26">
        <f t="shared" si="16"/>
        <v>1.994019006457431</v>
      </c>
      <c r="T115" s="26">
        <f t="shared" si="17"/>
        <v>5.985915492957747</v>
      </c>
      <c r="U115" s="26">
        <f t="shared" si="18"/>
        <v>4.797193322093687</v>
      </c>
      <c r="V115" s="26">
        <f t="shared" si="19"/>
        <v>0.06028090903610826</v>
      </c>
      <c r="W115" s="26">
        <f t="shared" si="20"/>
        <v>0.018</v>
      </c>
      <c r="X115" s="26">
        <f t="shared" si="21"/>
        <v>0.0396809650410698</v>
      </c>
      <c r="Y115" s="26">
        <f t="shared" si="22"/>
        <v>0</v>
      </c>
      <c r="Z115" s="26">
        <f t="shared" si="23"/>
        <v>0</v>
      </c>
      <c r="AA115" s="26">
        <f t="shared" si="24"/>
        <v>0</v>
      </c>
      <c r="AB115" s="26">
        <f t="shared" si="25"/>
        <v>5.137880986937591</v>
      </c>
      <c r="AD115" s="28">
        <f>+B115*'Silver Conversion'!$B114</f>
        <v>6.44</v>
      </c>
      <c r="AE115" s="28">
        <f>+C115*'Silver Conversion'!$B114</f>
        <v>5.75</v>
      </c>
      <c r="AF115" s="28">
        <f>+D115*'Silver Conversion'!$B114</f>
        <v>91.08</v>
      </c>
      <c r="AG115" s="28">
        <f>+E115*'Silver Conversion'!$B114</f>
        <v>10.35</v>
      </c>
      <c r="AH115" s="28">
        <f>+F115*'Silver Conversion'!$B114</f>
        <v>187.68</v>
      </c>
      <c r="AI115" s="28">
        <f>+G115*'Silver Conversion'!$B114</f>
        <v>8.280000000000001</v>
      </c>
      <c r="AJ115" s="28">
        <f>+H115*'Silver Conversion'!$B114</f>
        <v>11.040000000000001</v>
      </c>
      <c r="AK115" s="28">
        <f>+I115*'Silver Conversion'!$B114</f>
        <v>8.280000000000001</v>
      </c>
      <c r="AL115" s="28">
        <f>+J115*'Silver Conversion'!$B114</f>
        <v>1.84</v>
      </c>
      <c r="AM115" s="28">
        <f>+K115*'Silver Conversion'!$B114</f>
        <v>0</v>
      </c>
      <c r="AN115" s="25"/>
      <c r="AO115" s="28">
        <f>+M115*'Silver Conversion'!$B114</f>
        <v>0</v>
      </c>
      <c r="AP115" s="28">
        <f>+N115*'Silver Conversion'!$B114</f>
        <v>1.6284</v>
      </c>
    </row>
    <row r="116" spans="1:42" ht="15">
      <c r="A116" s="5">
        <v>1473</v>
      </c>
      <c r="C116" s="38">
        <v>13.5</v>
      </c>
      <c r="D116" s="38">
        <v>198</v>
      </c>
      <c r="E116" s="38">
        <v>22.5</v>
      </c>
      <c r="F116" s="38">
        <v>337.5</v>
      </c>
      <c r="G116" s="38">
        <v>21.5</v>
      </c>
      <c r="H116" s="38">
        <v>22.5</v>
      </c>
      <c r="I116" s="38">
        <v>20</v>
      </c>
      <c r="J116" s="26">
        <v>4</v>
      </c>
      <c r="M116" s="38">
        <v>16</v>
      </c>
      <c r="N116" s="38">
        <v>3.5</v>
      </c>
      <c r="P116" s="26">
        <f t="shared" si="13"/>
        <v>0</v>
      </c>
      <c r="Q116" s="26">
        <f t="shared" si="14"/>
        <v>4.785645615497835</v>
      </c>
      <c r="R116" s="26">
        <f t="shared" si="15"/>
        <v>198</v>
      </c>
      <c r="S116" s="26">
        <f t="shared" si="16"/>
        <v>1.994019006457431</v>
      </c>
      <c r="T116" s="26">
        <f t="shared" si="17"/>
        <v>4.951584507042254</v>
      </c>
      <c r="U116" s="26">
        <f t="shared" si="18"/>
        <v>5.729980912500793</v>
      </c>
      <c r="V116" s="26">
        <f t="shared" si="19"/>
        <v>0.056513352221351495</v>
      </c>
      <c r="W116" s="26">
        <f t="shared" si="20"/>
        <v>0.02</v>
      </c>
      <c r="X116" s="26">
        <f t="shared" si="21"/>
        <v>0.0396809650410698</v>
      </c>
      <c r="Y116" s="26">
        <f t="shared" si="22"/>
        <v>0</v>
      </c>
      <c r="Z116" s="26">
        <f t="shared" si="23"/>
        <v>0</v>
      </c>
      <c r="AA116" s="26">
        <f t="shared" si="24"/>
        <v>23.021582733812952</v>
      </c>
      <c r="AB116" s="26">
        <f t="shared" si="25"/>
        <v>5.079825834542816</v>
      </c>
      <c r="AD116" s="28">
        <f>+B116*'Silver Conversion'!$B115</f>
        <v>0</v>
      </c>
      <c r="AE116" s="28">
        <f>+C116*'Silver Conversion'!$B115</f>
        <v>6.21</v>
      </c>
      <c r="AF116" s="28">
        <f>+D116*'Silver Conversion'!$B115</f>
        <v>91.08</v>
      </c>
      <c r="AG116" s="28">
        <f>+E116*'Silver Conversion'!$B115</f>
        <v>10.35</v>
      </c>
      <c r="AH116" s="28">
        <f>+F116*'Silver Conversion'!$B115</f>
        <v>155.25</v>
      </c>
      <c r="AI116" s="28">
        <f>+G116*'Silver Conversion'!$B115</f>
        <v>9.89</v>
      </c>
      <c r="AJ116" s="28">
        <f>+H116*'Silver Conversion'!$B115</f>
        <v>10.35</v>
      </c>
      <c r="AK116" s="28">
        <f>+I116*'Silver Conversion'!$B115</f>
        <v>9.200000000000001</v>
      </c>
      <c r="AL116" s="28">
        <f>+J116*'Silver Conversion'!$B115</f>
        <v>1.84</v>
      </c>
      <c r="AM116" s="28">
        <f>+K116*'Silver Conversion'!$B115</f>
        <v>0</v>
      </c>
      <c r="AN116" s="25"/>
      <c r="AO116" s="28">
        <f>+M116*'Silver Conversion'!$B115</f>
        <v>7.36</v>
      </c>
      <c r="AP116" s="28">
        <f>+N116*'Silver Conversion'!$B115</f>
        <v>1.61</v>
      </c>
    </row>
    <row r="117" spans="1:42" ht="15">
      <c r="A117" s="5">
        <v>1474</v>
      </c>
      <c r="B117" s="38">
        <v>12.5</v>
      </c>
      <c r="C117" s="38">
        <v>12.33</v>
      </c>
      <c r="E117" s="38">
        <v>22.75</v>
      </c>
      <c r="F117" s="38">
        <v>318</v>
      </c>
      <c r="G117" s="38">
        <v>19.25</v>
      </c>
      <c r="H117" s="38">
        <v>24</v>
      </c>
      <c r="I117" s="38">
        <v>21</v>
      </c>
      <c r="J117" s="26">
        <v>4</v>
      </c>
      <c r="M117" s="38">
        <v>15.75</v>
      </c>
      <c r="N117" s="38">
        <v>3.37</v>
      </c>
      <c r="P117" s="26">
        <f t="shared" si="13"/>
        <v>0.04272803095560387</v>
      </c>
      <c r="Q117" s="26">
        <f t="shared" si="14"/>
        <v>4.370889662154689</v>
      </c>
      <c r="R117" s="26">
        <f t="shared" si="15"/>
        <v>0</v>
      </c>
      <c r="S117" s="26">
        <f t="shared" si="16"/>
        <v>2.016174773195847</v>
      </c>
      <c r="T117" s="26">
        <f t="shared" si="17"/>
        <v>4.665492957746479</v>
      </c>
      <c r="U117" s="26">
        <f t="shared" si="18"/>
        <v>5.130331747239082</v>
      </c>
      <c r="V117" s="26">
        <f t="shared" si="19"/>
        <v>0.06028090903610826</v>
      </c>
      <c r="W117" s="26">
        <f t="shared" si="20"/>
        <v>0.021</v>
      </c>
      <c r="X117" s="26">
        <f t="shared" si="21"/>
        <v>0.0396809650410698</v>
      </c>
      <c r="Y117" s="26">
        <f t="shared" si="22"/>
        <v>0</v>
      </c>
      <c r="Z117" s="26">
        <f t="shared" si="23"/>
        <v>0</v>
      </c>
      <c r="AA117" s="26">
        <f t="shared" si="24"/>
        <v>22.661870503597125</v>
      </c>
      <c r="AB117" s="26">
        <f t="shared" si="25"/>
        <v>4.891146589259797</v>
      </c>
      <c r="AD117" s="28">
        <f>+B117*'Silver Conversion'!$B116</f>
        <v>5.125</v>
      </c>
      <c r="AE117" s="28">
        <f>+C117*'Silver Conversion'!$B116</f>
        <v>5.0553</v>
      </c>
      <c r="AF117" s="28">
        <f>+D117*'Silver Conversion'!$B116</f>
        <v>0</v>
      </c>
      <c r="AG117" s="28">
        <f>+E117*'Silver Conversion'!$B116</f>
        <v>9.327499999999999</v>
      </c>
      <c r="AH117" s="28">
        <f>+F117*'Silver Conversion'!$B116</f>
        <v>130.38</v>
      </c>
      <c r="AI117" s="28">
        <f>+G117*'Silver Conversion'!$B116</f>
        <v>7.892499999999999</v>
      </c>
      <c r="AJ117" s="28">
        <f>+H117*'Silver Conversion'!$B116</f>
        <v>9.84</v>
      </c>
      <c r="AK117" s="28">
        <f>+I117*'Silver Conversion'!$B116</f>
        <v>8.61</v>
      </c>
      <c r="AL117" s="28">
        <f>+J117*'Silver Conversion'!$B116</f>
        <v>1.64</v>
      </c>
      <c r="AM117" s="28">
        <f>+K117*'Silver Conversion'!$B116</f>
        <v>0</v>
      </c>
      <c r="AN117" s="25"/>
      <c r="AO117" s="28">
        <f>+M117*'Silver Conversion'!$B116</f>
        <v>6.4575</v>
      </c>
      <c r="AP117" s="28">
        <f>+N117*'Silver Conversion'!$B116</f>
        <v>1.3817</v>
      </c>
    </row>
    <row r="118" spans="1:42" ht="15">
      <c r="A118" s="5">
        <v>1475</v>
      </c>
      <c r="B118" s="38">
        <v>13</v>
      </c>
      <c r="C118" s="38">
        <v>13.12</v>
      </c>
      <c r="E118" s="38">
        <v>23</v>
      </c>
      <c r="F118" s="38">
        <v>360</v>
      </c>
      <c r="G118" s="38">
        <v>19.75</v>
      </c>
      <c r="H118" s="38">
        <v>27</v>
      </c>
      <c r="I118" s="38">
        <v>21</v>
      </c>
      <c r="J118" s="26">
        <v>4</v>
      </c>
      <c r="M118" s="38">
        <v>14</v>
      </c>
      <c r="N118" s="38">
        <v>3.42</v>
      </c>
      <c r="P118" s="26">
        <f t="shared" si="13"/>
        <v>0.044437152193828024</v>
      </c>
      <c r="Q118" s="26">
        <f t="shared" si="14"/>
        <v>4.650938553728266</v>
      </c>
      <c r="R118" s="26">
        <f t="shared" si="15"/>
        <v>0</v>
      </c>
      <c r="S118" s="26">
        <f t="shared" si="16"/>
        <v>2.038330539934263</v>
      </c>
      <c r="T118" s="26">
        <f t="shared" si="17"/>
        <v>5.281690140845071</v>
      </c>
      <c r="U118" s="26">
        <f t="shared" si="18"/>
        <v>5.263587117297241</v>
      </c>
      <c r="V118" s="26">
        <f t="shared" si="19"/>
        <v>0.0678160226656218</v>
      </c>
      <c r="W118" s="26">
        <f t="shared" si="20"/>
        <v>0.021</v>
      </c>
      <c r="X118" s="26">
        <f t="shared" si="21"/>
        <v>0.0396809650410698</v>
      </c>
      <c r="Y118" s="26">
        <f t="shared" si="22"/>
        <v>0</v>
      </c>
      <c r="Z118" s="26">
        <f t="shared" si="23"/>
        <v>0</v>
      </c>
      <c r="AA118" s="26">
        <f t="shared" si="24"/>
        <v>20.143884892086334</v>
      </c>
      <c r="AB118" s="26">
        <f t="shared" si="25"/>
        <v>4.963715529753266</v>
      </c>
      <c r="AD118" s="28">
        <f>+B118*'Silver Conversion'!$B117</f>
        <v>5.265000000000001</v>
      </c>
      <c r="AE118" s="28">
        <f>+C118*'Silver Conversion'!$B117</f>
        <v>5.3136</v>
      </c>
      <c r="AF118" s="28">
        <f>+D118*'Silver Conversion'!$B117</f>
        <v>0</v>
      </c>
      <c r="AG118" s="28">
        <f>+E118*'Silver Conversion'!$B117</f>
        <v>9.315000000000001</v>
      </c>
      <c r="AH118" s="28">
        <f>+F118*'Silver Conversion'!$B117</f>
        <v>145.8</v>
      </c>
      <c r="AI118" s="28">
        <f>+G118*'Silver Conversion'!$B117</f>
        <v>7.99875</v>
      </c>
      <c r="AJ118" s="28">
        <f>+H118*'Silver Conversion'!$B117</f>
        <v>10.935</v>
      </c>
      <c r="AK118" s="28">
        <f>+I118*'Silver Conversion'!$B117</f>
        <v>8.505</v>
      </c>
      <c r="AL118" s="28">
        <f>+J118*'Silver Conversion'!$B117</f>
        <v>1.62</v>
      </c>
      <c r="AM118" s="28">
        <f>+K118*'Silver Conversion'!$B117</f>
        <v>0</v>
      </c>
      <c r="AN118" s="25"/>
      <c r="AO118" s="28">
        <f>+M118*'Silver Conversion'!$B117</f>
        <v>5.67</v>
      </c>
      <c r="AP118" s="28">
        <f>+N118*'Silver Conversion'!$B117</f>
        <v>1.3851</v>
      </c>
    </row>
    <row r="119" spans="1:42" ht="15">
      <c r="A119" s="5">
        <v>1476</v>
      </c>
      <c r="B119" s="38">
        <v>14</v>
      </c>
      <c r="C119" s="38">
        <v>14.25</v>
      </c>
      <c r="D119" s="38">
        <v>216</v>
      </c>
      <c r="E119" s="38">
        <v>23</v>
      </c>
      <c r="F119" s="38">
        <v>405</v>
      </c>
      <c r="G119" s="38">
        <v>19.75</v>
      </c>
      <c r="H119" s="38">
        <v>27</v>
      </c>
      <c r="I119" s="38">
        <v>22.87</v>
      </c>
      <c r="J119" s="26">
        <v>4</v>
      </c>
      <c r="M119" s="38">
        <v>16.12</v>
      </c>
      <c r="N119" s="38">
        <v>3.37</v>
      </c>
      <c r="P119" s="26">
        <f t="shared" si="13"/>
        <v>0.04785539467027633</v>
      </c>
      <c r="Q119" s="26">
        <f t="shared" si="14"/>
        <v>5.051514816358825</v>
      </c>
      <c r="R119" s="26">
        <f t="shared" si="15"/>
        <v>216</v>
      </c>
      <c r="S119" s="26">
        <f t="shared" si="16"/>
        <v>2.038330539934263</v>
      </c>
      <c r="T119" s="26">
        <f t="shared" si="17"/>
        <v>5.941901408450705</v>
      </c>
      <c r="U119" s="26">
        <f t="shared" si="18"/>
        <v>5.263587117297241</v>
      </c>
      <c r="V119" s="26">
        <f t="shared" si="19"/>
        <v>0.0678160226656218</v>
      </c>
      <c r="W119" s="26">
        <f t="shared" si="20"/>
        <v>0.02287</v>
      </c>
      <c r="X119" s="26">
        <f t="shared" si="21"/>
        <v>0.0396809650410698</v>
      </c>
      <c r="Y119" s="26">
        <f t="shared" si="22"/>
        <v>0</v>
      </c>
      <c r="Z119" s="26">
        <f t="shared" si="23"/>
        <v>0</v>
      </c>
      <c r="AA119" s="26">
        <f t="shared" si="24"/>
        <v>23.194244604316548</v>
      </c>
      <c r="AB119" s="26">
        <f t="shared" si="25"/>
        <v>4.891146589259797</v>
      </c>
      <c r="AD119" s="28">
        <f>+B119*'Silver Conversion'!$B118</f>
        <v>5.67</v>
      </c>
      <c r="AE119" s="28">
        <f>+C119*'Silver Conversion'!$B118</f>
        <v>5.77125</v>
      </c>
      <c r="AF119" s="28">
        <f>+D119*'Silver Conversion'!$B118</f>
        <v>87.48</v>
      </c>
      <c r="AG119" s="28">
        <f>+E119*'Silver Conversion'!$B118</f>
        <v>9.315000000000001</v>
      </c>
      <c r="AH119" s="28">
        <f>+F119*'Silver Conversion'!$B118</f>
        <v>164.025</v>
      </c>
      <c r="AI119" s="28">
        <f>+G119*'Silver Conversion'!$B118</f>
        <v>7.99875</v>
      </c>
      <c r="AJ119" s="28">
        <f>+H119*'Silver Conversion'!$B118</f>
        <v>10.935</v>
      </c>
      <c r="AK119" s="28">
        <f>+I119*'Silver Conversion'!$B118</f>
        <v>9.262350000000001</v>
      </c>
      <c r="AL119" s="28">
        <f>+J119*'Silver Conversion'!$B118</f>
        <v>1.62</v>
      </c>
      <c r="AM119" s="28">
        <f>+K119*'Silver Conversion'!$B118</f>
        <v>0</v>
      </c>
      <c r="AN119" s="25"/>
      <c r="AO119" s="28">
        <f>+M119*'Silver Conversion'!$B118</f>
        <v>6.528600000000001</v>
      </c>
      <c r="AP119" s="28">
        <f>+N119*'Silver Conversion'!$B118</f>
        <v>1.3648500000000001</v>
      </c>
    </row>
    <row r="120" spans="1:42" ht="15">
      <c r="A120" s="5">
        <v>1477</v>
      </c>
      <c r="B120" s="38">
        <v>15</v>
      </c>
      <c r="C120" s="38">
        <v>15</v>
      </c>
      <c r="D120" s="38">
        <v>210</v>
      </c>
      <c r="F120" s="38">
        <v>396</v>
      </c>
      <c r="G120" s="38">
        <v>20</v>
      </c>
      <c r="H120" s="38">
        <v>27</v>
      </c>
      <c r="I120" s="38">
        <v>22.5</v>
      </c>
      <c r="J120" s="26">
        <v>4</v>
      </c>
      <c r="M120" s="38">
        <v>17</v>
      </c>
      <c r="N120" s="38">
        <v>3.37</v>
      </c>
      <c r="P120" s="26">
        <f t="shared" si="13"/>
        <v>0.051273637146724636</v>
      </c>
      <c r="Q120" s="26">
        <f t="shared" si="14"/>
        <v>5.317384017219816</v>
      </c>
      <c r="R120" s="26">
        <f t="shared" si="15"/>
        <v>210</v>
      </c>
      <c r="S120" s="26">
        <f t="shared" si="16"/>
        <v>0</v>
      </c>
      <c r="T120" s="26">
        <f t="shared" si="17"/>
        <v>5.809859154929578</v>
      </c>
      <c r="U120" s="26">
        <f t="shared" si="18"/>
        <v>5.330214802326319</v>
      </c>
      <c r="V120" s="26">
        <f t="shared" si="19"/>
        <v>0.0678160226656218</v>
      </c>
      <c r="W120" s="26">
        <f t="shared" si="20"/>
        <v>0.0225</v>
      </c>
      <c r="X120" s="26">
        <f t="shared" si="21"/>
        <v>0.0396809650410698</v>
      </c>
      <c r="Y120" s="26">
        <f t="shared" si="22"/>
        <v>0</v>
      </c>
      <c r="Z120" s="26">
        <f t="shared" si="23"/>
        <v>0</v>
      </c>
      <c r="AA120" s="26">
        <f t="shared" si="24"/>
        <v>24.46043165467626</v>
      </c>
      <c r="AB120" s="26">
        <f t="shared" si="25"/>
        <v>4.891146589259797</v>
      </c>
      <c r="AD120" s="28">
        <f>+B120*'Silver Conversion'!$B119</f>
        <v>5.3999999999999995</v>
      </c>
      <c r="AE120" s="28">
        <f>+C120*'Silver Conversion'!$B119</f>
        <v>5.3999999999999995</v>
      </c>
      <c r="AF120" s="28">
        <f>+D120*'Silver Conversion'!$B119</f>
        <v>75.6</v>
      </c>
      <c r="AG120" s="28">
        <f>+E120*'Silver Conversion'!$B119</f>
        <v>0</v>
      </c>
      <c r="AH120" s="28">
        <f>+F120*'Silver Conversion'!$B119</f>
        <v>142.56</v>
      </c>
      <c r="AI120" s="28">
        <f>+G120*'Silver Conversion'!$B119</f>
        <v>7.199999999999999</v>
      </c>
      <c r="AJ120" s="28">
        <f>+H120*'Silver Conversion'!$B119</f>
        <v>9.719999999999999</v>
      </c>
      <c r="AK120" s="28">
        <f>+I120*'Silver Conversion'!$B119</f>
        <v>8.1</v>
      </c>
      <c r="AL120" s="28">
        <f>+J120*'Silver Conversion'!$B119</f>
        <v>1.44</v>
      </c>
      <c r="AM120" s="28">
        <f>+K120*'Silver Conversion'!$B119</f>
        <v>0</v>
      </c>
      <c r="AN120" s="25"/>
      <c r="AO120" s="28">
        <f>+M120*'Silver Conversion'!$B119</f>
        <v>6.12</v>
      </c>
      <c r="AP120" s="28">
        <f>+N120*'Silver Conversion'!$B119</f>
        <v>1.2132</v>
      </c>
    </row>
    <row r="121" spans="1:42" ht="15">
      <c r="A121" s="5">
        <v>1478</v>
      </c>
      <c r="B121" s="38">
        <v>18</v>
      </c>
      <c r="C121" s="38">
        <v>18.75</v>
      </c>
      <c r="D121" s="38">
        <v>234</v>
      </c>
      <c r="F121" s="38">
        <v>450</v>
      </c>
      <c r="G121" s="38">
        <v>27</v>
      </c>
      <c r="H121" s="38">
        <v>27</v>
      </c>
      <c r="I121" s="38">
        <v>25</v>
      </c>
      <c r="J121" s="26">
        <v>4.5</v>
      </c>
      <c r="M121" s="38">
        <v>17</v>
      </c>
      <c r="N121" s="38">
        <v>4.5</v>
      </c>
      <c r="P121" s="26">
        <f t="shared" si="13"/>
        <v>0.06152836457606957</v>
      </c>
      <c r="Q121" s="26">
        <f t="shared" si="14"/>
        <v>6.64673002152477</v>
      </c>
      <c r="R121" s="26">
        <f t="shared" si="15"/>
        <v>234</v>
      </c>
      <c r="S121" s="26">
        <f t="shared" si="16"/>
        <v>0</v>
      </c>
      <c r="T121" s="26">
        <f t="shared" si="17"/>
        <v>6.602112676056338</v>
      </c>
      <c r="U121" s="26">
        <f t="shared" si="18"/>
        <v>7.195789983140531</v>
      </c>
      <c r="V121" s="26">
        <f t="shared" si="19"/>
        <v>0.0678160226656218</v>
      </c>
      <c r="W121" s="26">
        <f t="shared" si="20"/>
        <v>0.025</v>
      </c>
      <c r="X121" s="26">
        <f t="shared" si="21"/>
        <v>0.04464108567120352</v>
      </c>
      <c r="Y121" s="26">
        <f t="shared" si="22"/>
        <v>0</v>
      </c>
      <c r="Z121" s="26">
        <f t="shared" si="23"/>
        <v>0</v>
      </c>
      <c r="AA121" s="26">
        <f t="shared" si="24"/>
        <v>24.46043165467626</v>
      </c>
      <c r="AB121" s="26">
        <f t="shared" si="25"/>
        <v>6.531204644412192</v>
      </c>
      <c r="AD121" s="28">
        <f>+B121*'Silver Conversion'!$B120</f>
        <v>6.4799999999999995</v>
      </c>
      <c r="AE121" s="28">
        <f>+C121*'Silver Conversion'!$B120</f>
        <v>6.75</v>
      </c>
      <c r="AF121" s="28">
        <f>+D121*'Silver Conversion'!$B120</f>
        <v>84.24</v>
      </c>
      <c r="AG121" s="28">
        <f>+E121*'Silver Conversion'!$B120</f>
        <v>0</v>
      </c>
      <c r="AH121" s="28">
        <f>+F121*'Silver Conversion'!$B120</f>
        <v>162</v>
      </c>
      <c r="AI121" s="28">
        <f>+G121*'Silver Conversion'!$B120</f>
        <v>9.719999999999999</v>
      </c>
      <c r="AJ121" s="28">
        <f>+H121*'Silver Conversion'!$B120</f>
        <v>9.719999999999999</v>
      </c>
      <c r="AK121" s="28">
        <f>+I121*'Silver Conversion'!$B120</f>
        <v>9</v>
      </c>
      <c r="AL121" s="28">
        <f>+J121*'Silver Conversion'!$B120</f>
        <v>1.6199999999999999</v>
      </c>
      <c r="AM121" s="28">
        <f>+K121*'Silver Conversion'!$B120</f>
        <v>0</v>
      </c>
      <c r="AN121" s="25"/>
      <c r="AO121" s="28">
        <f>+M121*'Silver Conversion'!$B120</f>
        <v>6.12</v>
      </c>
      <c r="AP121" s="28">
        <f>+N121*'Silver Conversion'!$B120</f>
        <v>1.6199999999999999</v>
      </c>
    </row>
    <row r="122" spans="1:42" ht="15">
      <c r="A122" s="5">
        <v>1479</v>
      </c>
      <c r="C122" s="38">
        <v>17.25</v>
      </c>
      <c r="D122" s="38">
        <v>240</v>
      </c>
      <c r="F122" s="38">
        <v>513</v>
      </c>
      <c r="G122" s="38">
        <v>28.5</v>
      </c>
      <c r="H122" s="38">
        <v>30</v>
      </c>
      <c r="I122" s="38">
        <v>25.87</v>
      </c>
      <c r="J122" s="26">
        <v>5.25</v>
      </c>
      <c r="M122" s="38">
        <v>17</v>
      </c>
      <c r="N122" s="38">
        <v>4</v>
      </c>
      <c r="P122" s="26">
        <f t="shared" si="13"/>
        <v>0</v>
      </c>
      <c r="Q122" s="26">
        <f t="shared" si="14"/>
        <v>6.1149916198027885</v>
      </c>
      <c r="R122" s="26">
        <f t="shared" si="15"/>
        <v>240</v>
      </c>
      <c r="S122" s="26">
        <f t="shared" si="16"/>
        <v>0</v>
      </c>
      <c r="T122" s="26">
        <f t="shared" si="17"/>
        <v>7.526408450704226</v>
      </c>
      <c r="U122" s="26">
        <f t="shared" si="18"/>
        <v>7.595556093315005</v>
      </c>
      <c r="V122" s="26">
        <f t="shared" si="19"/>
        <v>0.07535113629513533</v>
      </c>
      <c r="W122" s="26">
        <f t="shared" si="20"/>
        <v>0.02587</v>
      </c>
      <c r="X122" s="26">
        <f t="shared" si="21"/>
        <v>0.05208126661640411</v>
      </c>
      <c r="Y122" s="26">
        <f t="shared" si="22"/>
        <v>0</v>
      </c>
      <c r="Z122" s="26">
        <f t="shared" si="23"/>
        <v>0</v>
      </c>
      <c r="AA122" s="26">
        <f t="shared" si="24"/>
        <v>24.46043165467626</v>
      </c>
      <c r="AB122" s="26">
        <f t="shared" si="25"/>
        <v>5.805515239477504</v>
      </c>
      <c r="AD122" s="28">
        <f>+B122*'Silver Conversion'!$B121</f>
        <v>0</v>
      </c>
      <c r="AE122" s="28">
        <f>+C122*'Silver Conversion'!$B121</f>
        <v>6.21</v>
      </c>
      <c r="AF122" s="28">
        <f>+D122*'Silver Conversion'!$B121</f>
        <v>86.39999999999999</v>
      </c>
      <c r="AG122" s="28">
        <f>+E122*'Silver Conversion'!$B121</f>
        <v>0</v>
      </c>
      <c r="AH122" s="28">
        <f>+F122*'Silver Conversion'!$B121</f>
        <v>184.68</v>
      </c>
      <c r="AI122" s="28">
        <f>+G122*'Silver Conversion'!$B121</f>
        <v>10.26</v>
      </c>
      <c r="AJ122" s="28">
        <f>+H122*'Silver Conversion'!$B121</f>
        <v>10.799999999999999</v>
      </c>
      <c r="AK122" s="28">
        <f>+I122*'Silver Conversion'!$B121</f>
        <v>9.3132</v>
      </c>
      <c r="AL122" s="28">
        <f>+J122*'Silver Conversion'!$B121</f>
        <v>1.89</v>
      </c>
      <c r="AM122" s="28">
        <f>+K122*'Silver Conversion'!$B121</f>
        <v>0</v>
      </c>
      <c r="AN122" s="25"/>
      <c r="AO122" s="28">
        <f>+M122*'Silver Conversion'!$B121</f>
        <v>6.12</v>
      </c>
      <c r="AP122" s="28">
        <f>+N122*'Silver Conversion'!$B121</f>
        <v>1.44</v>
      </c>
    </row>
    <row r="123" spans="1:42" ht="15">
      <c r="A123" s="5">
        <v>1480</v>
      </c>
      <c r="B123" s="38">
        <v>17</v>
      </c>
      <c r="C123" s="38">
        <v>16.5</v>
      </c>
      <c r="D123" s="38">
        <v>255</v>
      </c>
      <c r="F123" s="38">
        <v>432</v>
      </c>
      <c r="G123" s="38">
        <v>30</v>
      </c>
      <c r="H123" s="38">
        <v>22.5</v>
      </c>
      <c r="I123" s="38">
        <v>27</v>
      </c>
      <c r="J123" s="26">
        <v>6</v>
      </c>
      <c r="M123" s="38">
        <v>15</v>
      </c>
      <c r="N123" s="38">
        <v>4</v>
      </c>
      <c r="P123" s="26">
        <f t="shared" si="13"/>
        <v>0.058110122099621256</v>
      </c>
      <c r="Q123" s="26">
        <f t="shared" si="14"/>
        <v>5.849122418941798</v>
      </c>
      <c r="R123" s="26">
        <f t="shared" si="15"/>
        <v>255</v>
      </c>
      <c r="S123" s="26">
        <f t="shared" si="16"/>
        <v>0</v>
      </c>
      <c r="T123" s="26">
        <f t="shared" si="17"/>
        <v>6.338028169014085</v>
      </c>
      <c r="U123" s="26">
        <f t="shared" si="18"/>
        <v>7.995322203489478</v>
      </c>
      <c r="V123" s="26">
        <f t="shared" si="19"/>
        <v>0.056513352221351495</v>
      </c>
      <c r="W123" s="26">
        <f t="shared" si="20"/>
        <v>0.027</v>
      </c>
      <c r="X123" s="26">
        <f t="shared" si="21"/>
        <v>0.0595214475616047</v>
      </c>
      <c r="Y123" s="26">
        <f t="shared" si="22"/>
        <v>0</v>
      </c>
      <c r="Z123" s="26">
        <f t="shared" si="23"/>
        <v>0</v>
      </c>
      <c r="AA123" s="26">
        <f t="shared" si="24"/>
        <v>21.58273381294964</v>
      </c>
      <c r="AB123" s="26">
        <f t="shared" si="25"/>
        <v>5.805515239477504</v>
      </c>
      <c r="AD123" s="28">
        <f>+B123*'Silver Conversion'!$B122</f>
        <v>5.949999999999999</v>
      </c>
      <c r="AE123" s="28">
        <f>+C123*'Silver Conversion'!$B122</f>
        <v>5.7749999999999995</v>
      </c>
      <c r="AF123" s="28">
        <f>+D123*'Silver Conversion'!$B122</f>
        <v>89.25</v>
      </c>
      <c r="AG123" s="28">
        <f>+E123*'Silver Conversion'!$B122</f>
        <v>0</v>
      </c>
      <c r="AH123" s="28">
        <f>+F123*'Silver Conversion'!$B122</f>
        <v>151.2</v>
      </c>
      <c r="AI123" s="28">
        <f>+G123*'Silver Conversion'!$B122</f>
        <v>10.5</v>
      </c>
      <c r="AJ123" s="28">
        <f>+H123*'Silver Conversion'!$B122</f>
        <v>7.874999999999999</v>
      </c>
      <c r="AK123" s="28">
        <f>+I123*'Silver Conversion'!$B122</f>
        <v>9.45</v>
      </c>
      <c r="AL123" s="28">
        <f>+J123*'Silver Conversion'!$B122</f>
        <v>2.0999999999999996</v>
      </c>
      <c r="AM123" s="28">
        <f>+K123*'Silver Conversion'!$B122</f>
        <v>0</v>
      </c>
      <c r="AN123" s="25"/>
      <c r="AO123" s="28">
        <f>+M123*'Silver Conversion'!$B122</f>
        <v>5.25</v>
      </c>
      <c r="AP123" s="28">
        <f>+N123*'Silver Conversion'!$B122</f>
        <v>1.4</v>
      </c>
    </row>
    <row r="124" spans="1:42" ht="15">
      <c r="A124" s="5">
        <v>1481</v>
      </c>
      <c r="C124" s="38">
        <v>22</v>
      </c>
      <c r="D124" s="38">
        <v>240</v>
      </c>
      <c r="E124" s="38">
        <v>18</v>
      </c>
      <c r="F124" s="38">
        <v>576</v>
      </c>
      <c r="G124" s="38">
        <v>33.87</v>
      </c>
      <c r="H124" s="38">
        <v>23.25</v>
      </c>
      <c r="I124" s="38">
        <v>27</v>
      </c>
      <c r="J124" s="26">
        <v>7</v>
      </c>
      <c r="M124" s="38">
        <v>17</v>
      </c>
      <c r="N124" s="38">
        <v>4</v>
      </c>
      <c r="P124" s="26">
        <f t="shared" si="13"/>
        <v>0</v>
      </c>
      <c r="Q124" s="26">
        <f t="shared" si="14"/>
        <v>7.798829891922397</v>
      </c>
      <c r="R124" s="26">
        <f t="shared" si="15"/>
        <v>240</v>
      </c>
      <c r="S124" s="26">
        <f t="shared" si="16"/>
        <v>1.595215205165945</v>
      </c>
      <c r="T124" s="26">
        <f t="shared" si="17"/>
        <v>8.450704225352114</v>
      </c>
      <c r="U124" s="26">
        <f t="shared" si="18"/>
        <v>9.02671876773962</v>
      </c>
      <c r="V124" s="26">
        <f t="shared" si="19"/>
        <v>0.05839713062872988</v>
      </c>
      <c r="W124" s="26">
        <f t="shared" si="20"/>
        <v>0.027</v>
      </c>
      <c r="X124" s="26">
        <f t="shared" si="21"/>
        <v>0.06944168882187214</v>
      </c>
      <c r="Y124" s="26">
        <f t="shared" si="22"/>
        <v>0</v>
      </c>
      <c r="Z124" s="26">
        <f t="shared" si="23"/>
        <v>0</v>
      </c>
      <c r="AA124" s="26">
        <f t="shared" si="24"/>
        <v>24.46043165467626</v>
      </c>
      <c r="AB124" s="26">
        <f t="shared" si="25"/>
        <v>5.805515239477504</v>
      </c>
      <c r="AD124" s="28">
        <f>+B124*'Silver Conversion'!$B123</f>
        <v>0</v>
      </c>
      <c r="AE124" s="28">
        <f>+C124*'Silver Conversion'!$B123</f>
        <v>7.699999999999999</v>
      </c>
      <c r="AF124" s="28">
        <f>+D124*'Silver Conversion'!$B123</f>
        <v>84</v>
      </c>
      <c r="AG124" s="28">
        <f>+E124*'Silver Conversion'!$B123</f>
        <v>6.3</v>
      </c>
      <c r="AH124" s="28">
        <f>+F124*'Silver Conversion'!$B123</f>
        <v>201.6</v>
      </c>
      <c r="AI124" s="28">
        <f>+G124*'Silver Conversion'!$B123</f>
        <v>11.854499999999998</v>
      </c>
      <c r="AJ124" s="28">
        <f>+H124*'Silver Conversion'!$B123</f>
        <v>8.1375</v>
      </c>
      <c r="AK124" s="28">
        <f>+I124*'Silver Conversion'!$B123</f>
        <v>9.45</v>
      </c>
      <c r="AL124" s="28">
        <f>+J124*'Silver Conversion'!$B123</f>
        <v>2.4499999999999997</v>
      </c>
      <c r="AM124" s="28">
        <f>+K124*'Silver Conversion'!$B123</f>
        <v>0</v>
      </c>
      <c r="AN124" s="25"/>
      <c r="AO124" s="28">
        <f>+M124*'Silver Conversion'!$B123</f>
        <v>5.949999999999999</v>
      </c>
      <c r="AP124" s="28">
        <f>+N124*'Silver Conversion'!$B123</f>
        <v>1.4</v>
      </c>
    </row>
    <row r="125" spans="1:42" ht="15">
      <c r="A125" s="5">
        <v>1482</v>
      </c>
      <c r="B125" s="38">
        <v>24</v>
      </c>
      <c r="C125" s="38">
        <v>25.87</v>
      </c>
      <c r="D125" s="38">
        <v>228</v>
      </c>
      <c r="F125" s="38">
        <v>846</v>
      </c>
      <c r="G125" s="38">
        <v>33.62</v>
      </c>
      <c r="H125" s="38">
        <v>25.5</v>
      </c>
      <c r="I125" s="38">
        <v>27.75</v>
      </c>
      <c r="J125" s="26">
        <v>6.37</v>
      </c>
      <c r="M125" s="38">
        <v>18</v>
      </c>
      <c r="N125" s="38">
        <v>4</v>
      </c>
      <c r="P125" s="26">
        <f t="shared" si="13"/>
        <v>0.08203781943475942</v>
      </c>
      <c r="Q125" s="26">
        <f t="shared" si="14"/>
        <v>9.17071496836511</v>
      </c>
      <c r="R125" s="26">
        <f t="shared" si="15"/>
        <v>228</v>
      </c>
      <c r="S125" s="26">
        <f t="shared" si="16"/>
        <v>0</v>
      </c>
      <c r="T125" s="26">
        <f t="shared" si="17"/>
        <v>12.411971830985916</v>
      </c>
      <c r="U125" s="26">
        <f t="shared" si="18"/>
        <v>8.960091082710543</v>
      </c>
      <c r="V125" s="26">
        <f t="shared" si="19"/>
        <v>0.06404846585086503</v>
      </c>
      <c r="W125" s="26">
        <f t="shared" si="20"/>
        <v>0.02775</v>
      </c>
      <c r="X125" s="26">
        <f t="shared" si="21"/>
        <v>0.06319193682790365</v>
      </c>
      <c r="Y125" s="26">
        <f t="shared" si="22"/>
        <v>0</v>
      </c>
      <c r="Z125" s="26">
        <f t="shared" si="23"/>
        <v>0</v>
      </c>
      <c r="AA125" s="26">
        <f t="shared" si="24"/>
        <v>25.89928057553957</v>
      </c>
      <c r="AB125" s="26">
        <f t="shared" si="25"/>
        <v>5.805515239477504</v>
      </c>
      <c r="AD125" s="28">
        <f>+B125*'Silver Conversion'!$B124</f>
        <v>7.92</v>
      </c>
      <c r="AE125" s="28">
        <f>+C125*'Silver Conversion'!$B124</f>
        <v>8.5371</v>
      </c>
      <c r="AF125" s="28">
        <f>+D125*'Silver Conversion'!$B124</f>
        <v>75.24000000000001</v>
      </c>
      <c r="AG125" s="28">
        <f>+E125*'Silver Conversion'!$B124</f>
        <v>0</v>
      </c>
      <c r="AH125" s="28">
        <f>+F125*'Silver Conversion'!$B124</f>
        <v>279.18</v>
      </c>
      <c r="AI125" s="28">
        <f>+G125*'Silver Conversion'!$B124</f>
        <v>11.0946</v>
      </c>
      <c r="AJ125" s="28">
        <f>+H125*'Silver Conversion'!$B124</f>
        <v>8.415000000000001</v>
      </c>
      <c r="AK125" s="28">
        <f>+I125*'Silver Conversion'!$B124</f>
        <v>9.1575</v>
      </c>
      <c r="AL125" s="28">
        <f>+J125*'Silver Conversion'!$B124</f>
        <v>2.1021</v>
      </c>
      <c r="AM125" s="28">
        <f>+K125*'Silver Conversion'!$B124</f>
        <v>0</v>
      </c>
      <c r="AN125" s="25"/>
      <c r="AO125" s="28">
        <f>+M125*'Silver Conversion'!$B124</f>
        <v>5.94</v>
      </c>
      <c r="AP125" s="28">
        <f>+N125*'Silver Conversion'!$B124</f>
        <v>1.32</v>
      </c>
    </row>
    <row r="126" spans="1:42" ht="15">
      <c r="A126" s="5">
        <v>1483</v>
      </c>
      <c r="B126" s="38">
        <v>25.5</v>
      </c>
      <c r="C126" s="38">
        <v>26.37</v>
      </c>
      <c r="D126" s="38">
        <v>216</v>
      </c>
      <c r="F126" s="38">
        <v>774</v>
      </c>
      <c r="G126" s="38">
        <v>37.5</v>
      </c>
      <c r="H126" s="38">
        <v>24</v>
      </c>
      <c r="I126" s="38">
        <v>25.5</v>
      </c>
      <c r="J126" s="26">
        <v>5</v>
      </c>
      <c r="M126" s="38">
        <v>18</v>
      </c>
      <c r="N126" s="38">
        <v>4</v>
      </c>
      <c r="P126" s="26">
        <f t="shared" si="13"/>
        <v>0.08716518314943189</v>
      </c>
      <c r="Q126" s="26">
        <f t="shared" si="14"/>
        <v>9.347961102272437</v>
      </c>
      <c r="R126" s="26">
        <f t="shared" si="15"/>
        <v>216</v>
      </c>
      <c r="S126" s="26">
        <f t="shared" si="16"/>
        <v>0</v>
      </c>
      <c r="T126" s="26">
        <f t="shared" si="17"/>
        <v>11.355633802816902</v>
      </c>
      <c r="U126" s="26">
        <f t="shared" si="18"/>
        <v>9.99415275436185</v>
      </c>
      <c r="V126" s="26">
        <f t="shared" si="19"/>
        <v>0.06028090903610826</v>
      </c>
      <c r="W126" s="26">
        <f t="shared" si="20"/>
        <v>0.0255</v>
      </c>
      <c r="X126" s="26">
        <f t="shared" si="21"/>
        <v>0.04960120630133725</v>
      </c>
      <c r="Y126" s="26">
        <f t="shared" si="22"/>
        <v>0</v>
      </c>
      <c r="Z126" s="26">
        <f t="shared" si="23"/>
        <v>0</v>
      </c>
      <c r="AA126" s="26">
        <f t="shared" si="24"/>
        <v>25.89928057553957</v>
      </c>
      <c r="AB126" s="26">
        <f t="shared" si="25"/>
        <v>5.805515239477504</v>
      </c>
      <c r="AD126" s="28">
        <f>+B126*'Silver Conversion'!$B125</f>
        <v>8.415000000000001</v>
      </c>
      <c r="AE126" s="28">
        <f>+C126*'Silver Conversion'!$B125</f>
        <v>8.702100000000002</v>
      </c>
      <c r="AF126" s="28">
        <f>+D126*'Silver Conversion'!$B125</f>
        <v>71.28</v>
      </c>
      <c r="AG126" s="28">
        <f>+E126*'Silver Conversion'!$B125</f>
        <v>0</v>
      </c>
      <c r="AH126" s="28">
        <f>+F126*'Silver Conversion'!$B125</f>
        <v>255.42000000000002</v>
      </c>
      <c r="AI126" s="28">
        <f>+G126*'Silver Conversion'!$B125</f>
        <v>12.375</v>
      </c>
      <c r="AJ126" s="28">
        <f>+H126*'Silver Conversion'!$B125</f>
        <v>7.92</v>
      </c>
      <c r="AK126" s="28">
        <f>+I126*'Silver Conversion'!$B125</f>
        <v>8.415000000000001</v>
      </c>
      <c r="AL126" s="28">
        <f>+J126*'Silver Conversion'!$B125</f>
        <v>1.6500000000000001</v>
      </c>
      <c r="AM126" s="28">
        <f>+K126*'Silver Conversion'!$B125</f>
        <v>0</v>
      </c>
      <c r="AN126" s="25"/>
      <c r="AO126" s="28">
        <f>+M126*'Silver Conversion'!$B125</f>
        <v>5.94</v>
      </c>
      <c r="AP126" s="28">
        <f>+N126*'Silver Conversion'!$B125</f>
        <v>1.32</v>
      </c>
    </row>
    <row r="127" spans="1:42" ht="15">
      <c r="A127" s="5">
        <v>1484</v>
      </c>
      <c r="B127" s="38">
        <v>27</v>
      </c>
      <c r="C127" s="38">
        <v>25.5</v>
      </c>
      <c r="D127" s="38">
        <v>234</v>
      </c>
      <c r="F127" s="38">
        <v>594</v>
      </c>
      <c r="G127" s="38">
        <v>28.5</v>
      </c>
      <c r="H127" s="38">
        <v>36</v>
      </c>
      <c r="I127" s="38">
        <v>22.5</v>
      </c>
      <c r="J127" s="26">
        <v>5</v>
      </c>
      <c r="M127" s="38">
        <v>16.5</v>
      </c>
      <c r="N127" s="38">
        <v>4</v>
      </c>
      <c r="P127" s="26">
        <f t="shared" si="13"/>
        <v>0.09229254686410435</v>
      </c>
      <c r="Q127" s="26">
        <f t="shared" si="14"/>
        <v>9.039552829273688</v>
      </c>
      <c r="R127" s="26">
        <f t="shared" si="15"/>
        <v>234</v>
      </c>
      <c r="S127" s="26">
        <f t="shared" si="16"/>
        <v>0</v>
      </c>
      <c r="T127" s="26">
        <f t="shared" si="17"/>
        <v>8.714788732394366</v>
      </c>
      <c r="U127" s="26">
        <f t="shared" si="18"/>
        <v>7.595556093315005</v>
      </c>
      <c r="V127" s="26">
        <f t="shared" si="19"/>
        <v>0.09042136355416239</v>
      </c>
      <c r="W127" s="26">
        <f t="shared" si="20"/>
        <v>0.0225</v>
      </c>
      <c r="X127" s="26">
        <f t="shared" si="21"/>
        <v>0.04960120630133725</v>
      </c>
      <c r="Y127" s="26">
        <f t="shared" si="22"/>
        <v>0</v>
      </c>
      <c r="Z127" s="26">
        <f t="shared" si="23"/>
        <v>0</v>
      </c>
      <c r="AA127" s="26">
        <f t="shared" si="24"/>
        <v>23.741007194244606</v>
      </c>
      <c r="AB127" s="26">
        <f t="shared" si="25"/>
        <v>5.805515239477504</v>
      </c>
      <c r="AD127" s="28">
        <f>+B127*'Silver Conversion'!$B126</f>
        <v>8.37</v>
      </c>
      <c r="AE127" s="28">
        <f>+C127*'Silver Conversion'!$B126</f>
        <v>7.905</v>
      </c>
      <c r="AF127" s="28">
        <f>+D127*'Silver Conversion'!$B126</f>
        <v>72.54</v>
      </c>
      <c r="AG127" s="28">
        <f>+E127*'Silver Conversion'!$B126</f>
        <v>0</v>
      </c>
      <c r="AH127" s="28">
        <f>+F127*'Silver Conversion'!$B126</f>
        <v>184.14</v>
      </c>
      <c r="AI127" s="28">
        <f>+G127*'Silver Conversion'!$B126</f>
        <v>8.834999999999999</v>
      </c>
      <c r="AJ127" s="28">
        <f>+H127*'Silver Conversion'!$B126</f>
        <v>11.16</v>
      </c>
      <c r="AK127" s="28">
        <f>+I127*'Silver Conversion'!$B126</f>
        <v>6.975</v>
      </c>
      <c r="AL127" s="28">
        <f>+J127*'Silver Conversion'!$B126</f>
        <v>1.55</v>
      </c>
      <c r="AM127" s="28">
        <f>+K127*'Silver Conversion'!$B126</f>
        <v>0</v>
      </c>
      <c r="AN127" s="25"/>
      <c r="AO127" s="28">
        <f>+M127*'Silver Conversion'!$B126</f>
        <v>5.115</v>
      </c>
      <c r="AP127" s="28">
        <f>+N127*'Silver Conversion'!$B126</f>
        <v>1.24</v>
      </c>
    </row>
    <row r="128" spans="1:42" ht="15">
      <c r="A128" s="5">
        <v>1485</v>
      </c>
      <c r="B128" s="38">
        <v>48</v>
      </c>
      <c r="C128" s="38">
        <v>20</v>
      </c>
      <c r="D128" s="38">
        <v>228</v>
      </c>
      <c r="E128" s="38">
        <v>18</v>
      </c>
      <c r="F128" s="38">
        <v>540</v>
      </c>
      <c r="G128" s="38">
        <v>33</v>
      </c>
      <c r="H128" s="38">
        <v>26.5</v>
      </c>
      <c r="I128" s="38">
        <v>24.75</v>
      </c>
      <c r="J128" s="26">
        <v>6</v>
      </c>
      <c r="M128" s="38">
        <v>17.62</v>
      </c>
      <c r="N128" s="38">
        <v>4.5</v>
      </c>
      <c r="P128" s="26">
        <f t="shared" si="13"/>
        <v>0.16407563886951884</v>
      </c>
      <c r="Q128" s="26">
        <f t="shared" si="14"/>
        <v>7.089845356293088</v>
      </c>
      <c r="R128" s="26">
        <f t="shared" si="15"/>
        <v>228</v>
      </c>
      <c r="S128" s="26">
        <f t="shared" si="16"/>
        <v>1.595215205165945</v>
      </c>
      <c r="T128" s="26">
        <f t="shared" si="17"/>
        <v>7.922535211267606</v>
      </c>
      <c r="U128" s="26">
        <f t="shared" si="18"/>
        <v>8.794854423838427</v>
      </c>
      <c r="V128" s="26">
        <f t="shared" si="19"/>
        <v>0.06656017039403621</v>
      </c>
      <c r="W128" s="26">
        <f t="shared" si="20"/>
        <v>0.02475</v>
      </c>
      <c r="X128" s="26">
        <f t="shared" si="21"/>
        <v>0.0595214475616047</v>
      </c>
      <c r="Y128" s="26">
        <f t="shared" si="22"/>
        <v>0</v>
      </c>
      <c r="Z128" s="26">
        <f t="shared" si="23"/>
        <v>0</v>
      </c>
      <c r="AA128" s="26">
        <f t="shared" si="24"/>
        <v>25.352517985611513</v>
      </c>
      <c r="AB128" s="26">
        <f t="shared" si="25"/>
        <v>6.531204644412192</v>
      </c>
      <c r="AD128" s="28">
        <f>+B128*'Silver Conversion'!$B127</f>
        <v>14.399999999999999</v>
      </c>
      <c r="AE128" s="28">
        <f>+C128*'Silver Conversion'!$B127</f>
        <v>6</v>
      </c>
      <c r="AF128" s="28">
        <f>+D128*'Silver Conversion'!$B127</f>
        <v>68.39999999999999</v>
      </c>
      <c r="AG128" s="28">
        <f>+E128*'Silver Conversion'!$B127</f>
        <v>5.3999999999999995</v>
      </c>
      <c r="AH128" s="28">
        <f>+F128*'Silver Conversion'!$B127</f>
        <v>162</v>
      </c>
      <c r="AI128" s="28">
        <f>+G128*'Silver Conversion'!$B127</f>
        <v>9.9</v>
      </c>
      <c r="AJ128" s="28">
        <f>+H128*'Silver Conversion'!$B127</f>
        <v>7.949999999999999</v>
      </c>
      <c r="AK128" s="28">
        <f>+I128*'Silver Conversion'!$B127</f>
        <v>7.425</v>
      </c>
      <c r="AL128" s="28">
        <f>+J128*'Silver Conversion'!$B127</f>
        <v>1.7999999999999998</v>
      </c>
      <c r="AM128" s="28">
        <f>+K128*'Silver Conversion'!$B127</f>
        <v>0</v>
      </c>
      <c r="AN128" s="25"/>
      <c r="AO128" s="28">
        <f>+M128*'Silver Conversion'!$B127</f>
        <v>5.2860000000000005</v>
      </c>
      <c r="AP128" s="28">
        <f>+N128*'Silver Conversion'!$B127</f>
        <v>1.3499999999999999</v>
      </c>
    </row>
    <row r="129" spans="1:42" ht="15">
      <c r="A129" s="5">
        <v>1486</v>
      </c>
      <c r="B129" s="38">
        <v>57</v>
      </c>
      <c r="C129" s="38">
        <v>22.5</v>
      </c>
      <c r="D129" s="38">
        <v>270</v>
      </c>
      <c r="F129" s="38">
        <v>666</v>
      </c>
      <c r="G129" s="38">
        <v>31.25</v>
      </c>
      <c r="H129" s="38">
        <v>48</v>
      </c>
      <c r="I129" s="38">
        <v>27</v>
      </c>
      <c r="J129" s="26">
        <v>6</v>
      </c>
      <c r="M129" s="38">
        <v>16.25</v>
      </c>
      <c r="N129" s="38">
        <v>4.75</v>
      </c>
      <c r="P129" s="26">
        <f t="shared" si="13"/>
        <v>0.19483982115755363</v>
      </c>
      <c r="Q129" s="26">
        <f t="shared" si="14"/>
        <v>7.976076025829724</v>
      </c>
      <c r="R129" s="26">
        <f t="shared" si="15"/>
        <v>270</v>
      </c>
      <c r="S129" s="26">
        <f t="shared" si="16"/>
        <v>0</v>
      </c>
      <c r="T129" s="26">
        <f t="shared" si="17"/>
        <v>9.77112676056338</v>
      </c>
      <c r="U129" s="26">
        <f t="shared" si="18"/>
        <v>8.328460628634874</v>
      </c>
      <c r="V129" s="26">
        <f t="shared" si="19"/>
        <v>0.12056181807221653</v>
      </c>
      <c r="W129" s="26">
        <f t="shared" si="20"/>
        <v>0.027</v>
      </c>
      <c r="X129" s="26">
        <f t="shared" si="21"/>
        <v>0.0595214475616047</v>
      </c>
      <c r="Y129" s="26">
        <f t="shared" si="22"/>
        <v>0</v>
      </c>
      <c r="Z129" s="26">
        <f t="shared" si="23"/>
        <v>0</v>
      </c>
      <c r="AA129" s="26">
        <f t="shared" si="24"/>
        <v>23.38129496402878</v>
      </c>
      <c r="AB129" s="26">
        <f t="shared" si="25"/>
        <v>6.8940493468795365</v>
      </c>
      <c r="AD129" s="28">
        <f>+B129*'Silver Conversion'!$B128</f>
        <v>17.099999999999998</v>
      </c>
      <c r="AE129" s="28">
        <f>+C129*'Silver Conversion'!$B128</f>
        <v>6.75</v>
      </c>
      <c r="AF129" s="28">
        <f>+D129*'Silver Conversion'!$B128</f>
        <v>81</v>
      </c>
      <c r="AG129" s="28">
        <f>+E129*'Silver Conversion'!$B128</f>
        <v>0</v>
      </c>
      <c r="AH129" s="28">
        <f>+F129*'Silver Conversion'!$B128</f>
        <v>199.79999999999998</v>
      </c>
      <c r="AI129" s="28">
        <f>+G129*'Silver Conversion'!$B128</f>
        <v>9.375</v>
      </c>
      <c r="AJ129" s="28">
        <f>+H129*'Silver Conversion'!$B128</f>
        <v>14.399999999999999</v>
      </c>
      <c r="AK129" s="28">
        <f>+I129*'Silver Conversion'!$B128</f>
        <v>8.1</v>
      </c>
      <c r="AL129" s="28">
        <f>+J129*'Silver Conversion'!$B128</f>
        <v>1.7999999999999998</v>
      </c>
      <c r="AM129" s="28">
        <f>+K129*'Silver Conversion'!$B128</f>
        <v>0</v>
      </c>
      <c r="AN129" s="25"/>
      <c r="AO129" s="28">
        <f>+M129*'Silver Conversion'!$B128</f>
        <v>4.875</v>
      </c>
      <c r="AP129" s="28">
        <f>+N129*'Silver Conversion'!$B128</f>
        <v>1.425</v>
      </c>
    </row>
    <row r="130" spans="1:42" ht="15">
      <c r="A130" s="5">
        <v>1487</v>
      </c>
      <c r="B130" s="38">
        <v>75</v>
      </c>
      <c r="C130" s="38">
        <v>24</v>
      </c>
      <c r="D130" s="38">
        <v>300</v>
      </c>
      <c r="E130" s="38">
        <v>21</v>
      </c>
      <c r="F130" s="38">
        <v>645</v>
      </c>
      <c r="G130" s="38">
        <v>30.62</v>
      </c>
      <c r="H130" s="38">
        <v>40.5</v>
      </c>
      <c r="I130" s="38">
        <v>30</v>
      </c>
      <c r="J130" s="26">
        <v>6</v>
      </c>
      <c r="M130" s="38">
        <v>21.5</v>
      </c>
      <c r="N130" s="38">
        <v>4.5</v>
      </c>
      <c r="P130" s="26">
        <f t="shared" si="13"/>
        <v>0.2563681857336232</v>
      </c>
      <c r="Q130" s="26">
        <f t="shared" si="14"/>
        <v>8.507814427551706</v>
      </c>
      <c r="R130" s="26">
        <f t="shared" si="15"/>
        <v>300</v>
      </c>
      <c r="S130" s="26">
        <f t="shared" si="16"/>
        <v>1.8610844060269356</v>
      </c>
      <c r="T130" s="26">
        <f t="shared" si="17"/>
        <v>9.463028169014086</v>
      </c>
      <c r="U130" s="26">
        <f t="shared" si="18"/>
        <v>8.160558862361595</v>
      </c>
      <c r="V130" s="26">
        <f t="shared" si="19"/>
        <v>0.10172403399843269</v>
      </c>
      <c r="W130" s="26">
        <f t="shared" si="20"/>
        <v>0.03</v>
      </c>
      <c r="X130" s="26">
        <f t="shared" si="21"/>
        <v>0.0595214475616047</v>
      </c>
      <c r="Y130" s="26">
        <f t="shared" si="22"/>
        <v>0</v>
      </c>
      <c r="Z130" s="26">
        <f t="shared" si="23"/>
        <v>0</v>
      </c>
      <c r="AA130" s="26">
        <f t="shared" si="24"/>
        <v>30.935251798561154</v>
      </c>
      <c r="AB130" s="26">
        <f t="shared" si="25"/>
        <v>6.531204644412192</v>
      </c>
      <c r="AD130" s="28">
        <f>+B130*'Silver Conversion'!$B129</f>
        <v>21.75</v>
      </c>
      <c r="AE130" s="28">
        <f>+C130*'Silver Conversion'!$B129</f>
        <v>6.959999999999999</v>
      </c>
      <c r="AF130" s="28">
        <f>+D130*'Silver Conversion'!$B129</f>
        <v>87</v>
      </c>
      <c r="AG130" s="28">
        <f>+E130*'Silver Conversion'!$B129</f>
        <v>6.09</v>
      </c>
      <c r="AH130" s="28">
        <f>+F130*'Silver Conversion'!$B129</f>
        <v>187.04999999999998</v>
      </c>
      <c r="AI130" s="28">
        <f>+G130*'Silver Conversion'!$B129</f>
        <v>8.8798</v>
      </c>
      <c r="AJ130" s="28">
        <f>+H130*'Silver Conversion'!$B129</f>
        <v>11.745</v>
      </c>
      <c r="AK130" s="28">
        <f>+I130*'Silver Conversion'!$B129</f>
        <v>8.7</v>
      </c>
      <c r="AL130" s="28">
        <f>+J130*'Silver Conversion'!$B129</f>
        <v>1.7399999999999998</v>
      </c>
      <c r="AM130" s="28">
        <f>+K130*'Silver Conversion'!$B129</f>
        <v>0</v>
      </c>
      <c r="AN130" s="25"/>
      <c r="AO130" s="28">
        <f>+M130*'Silver Conversion'!$B129</f>
        <v>6.234999999999999</v>
      </c>
      <c r="AP130" s="28">
        <f>+N130*'Silver Conversion'!$B129</f>
        <v>1.305</v>
      </c>
    </row>
    <row r="131" spans="1:42" ht="15">
      <c r="A131" s="5">
        <v>1488</v>
      </c>
      <c r="B131" s="38">
        <v>60</v>
      </c>
      <c r="C131" s="38">
        <v>27.5</v>
      </c>
      <c r="D131" s="38">
        <v>300</v>
      </c>
      <c r="E131" s="38">
        <v>24</v>
      </c>
      <c r="F131" s="38">
        <v>720</v>
      </c>
      <c r="G131" s="38">
        <v>35</v>
      </c>
      <c r="H131" s="38">
        <v>33</v>
      </c>
      <c r="I131" s="38">
        <v>27</v>
      </c>
      <c r="J131" s="26">
        <v>7</v>
      </c>
      <c r="K131" s="5">
        <v>57</v>
      </c>
      <c r="M131" s="38">
        <v>18</v>
      </c>
      <c r="N131" s="38">
        <v>4.5</v>
      </c>
      <c r="P131" s="26">
        <f t="shared" si="13"/>
        <v>0.20509454858689855</v>
      </c>
      <c r="Q131" s="26">
        <f t="shared" si="14"/>
        <v>9.748537364902996</v>
      </c>
      <c r="R131" s="26">
        <f t="shared" si="15"/>
        <v>300</v>
      </c>
      <c r="S131" s="26">
        <f t="shared" si="16"/>
        <v>2.1269536068879265</v>
      </c>
      <c r="T131" s="26">
        <f t="shared" si="17"/>
        <v>10.563380281690142</v>
      </c>
      <c r="U131" s="26">
        <f t="shared" si="18"/>
        <v>9.327875904071059</v>
      </c>
      <c r="V131" s="26">
        <f t="shared" si="19"/>
        <v>0.08288624992464885</v>
      </c>
      <c r="W131" s="26">
        <f t="shared" si="20"/>
        <v>0.027</v>
      </c>
      <c r="X131" s="26">
        <f t="shared" si="21"/>
        <v>0.06944168882187214</v>
      </c>
      <c r="Y131" s="26">
        <f t="shared" si="22"/>
        <v>0.08790978297079544</v>
      </c>
      <c r="Z131" s="26">
        <f t="shared" si="23"/>
        <v>0</v>
      </c>
      <c r="AA131" s="26">
        <f t="shared" si="24"/>
        <v>25.89928057553957</v>
      </c>
      <c r="AB131" s="26">
        <f t="shared" si="25"/>
        <v>6.531204644412192</v>
      </c>
      <c r="AD131" s="28">
        <f>+B131*'Silver Conversion'!$B130</f>
        <v>11.600000000000001</v>
      </c>
      <c r="AE131" s="28">
        <f>+C131*'Silver Conversion'!$B130</f>
        <v>5.316666666666667</v>
      </c>
      <c r="AF131" s="28">
        <f>+D131*'Silver Conversion'!$B130</f>
        <v>58.00000000000001</v>
      </c>
      <c r="AG131" s="28">
        <f>+E131*'Silver Conversion'!$B130</f>
        <v>4.640000000000001</v>
      </c>
      <c r="AH131" s="28">
        <f>+F131*'Silver Conversion'!$B130</f>
        <v>139.20000000000002</v>
      </c>
      <c r="AI131" s="28">
        <f>+G131*'Silver Conversion'!$B130</f>
        <v>6.7666666666666675</v>
      </c>
      <c r="AJ131" s="28">
        <f>+H131*'Silver Conversion'!$B130</f>
        <v>6.380000000000001</v>
      </c>
      <c r="AK131" s="28">
        <f>+I131*'Silver Conversion'!$B130</f>
        <v>5.220000000000001</v>
      </c>
      <c r="AL131" s="28">
        <f>+J131*'Silver Conversion'!$B130</f>
        <v>1.3533333333333335</v>
      </c>
      <c r="AM131" s="28">
        <f>+K131*'Silver Conversion'!$B130</f>
        <v>11.020000000000001</v>
      </c>
      <c r="AN131" s="25"/>
      <c r="AO131" s="28">
        <f>+M131*'Silver Conversion'!$B130</f>
        <v>3.4800000000000004</v>
      </c>
      <c r="AP131" s="28">
        <f>+N131*'Silver Conversion'!$B130</f>
        <v>0.8700000000000001</v>
      </c>
    </row>
    <row r="132" spans="1:42" ht="15">
      <c r="A132" s="5">
        <v>1489</v>
      </c>
      <c r="C132" s="38">
        <v>33</v>
      </c>
      <c r="E132" s="38">
        <v>26.25</v>
      </c>
      <c r="F132" s="38">
        <v>952.5</v>
      </c>
      <c r="G132" s="38">
        <v>46.5</v>
      </c>
      <c r="H132" s="38">
        <v>72</v>
      </c>
      <c r="I132" s="38">
        <v>24</v>
      </c>
      <c r="J132" s="26">
        <v>9</v>
      </c>
      <c r="K132" s="5">
        <v>103.5</v>
      </c>
      <c r="M132" s="38">
        <v>18</v>
      </c>
      <c r="N132" s="38">
        <v>6</v>
      </c>
      <c r="P132" s="26">
        <f t="shared" si="13"/>
        <v>0</v>
      </c>
      <c r="Q132" s="26">
        <f t="shared" si="14"/>
        <v>11.698244837883596</v>
      </c>
      <c r="R132" s="26">
        <f t="shared" si="15"/>
        <v>0</v>
      </c>
      <c r="S132" s="26">
        <f t="shared" si="16"/>
        <v>2.3263555075336697</v>
      </c>
      <c r="T132" s="26">
        <f t="shared" si="17"/>
        <v>13.974471830985916</v>
      </c>
      <c r="U132" s="26">
        <f t="shared" si="18"/>
        <v>12.392749415408693</v>
      </c>
      <c r="V132" s="26">
        <f t="shared" si="19"/>
        <v>0.18084272710832477</v>
      </c>
      <c r="W132" s="26">
        <f t="shared" si="20"/>
        <v>0.024</v>
      </c>
      <c r="X132" s="26">
        <f t="shared" si="21"/>
        <v>0.08928217134240704</v>
      </c>
      <c r="Y132" s="26">
        <f t="shared" si="22"/>
        <v>0.15962565855223382</v>
      </c>
      <c r="Z132" s="26">
        <f t="shared" si="23"/>
        <v>0</v>
      </c>
      <c r="AA132" s="26">
        <f t="shared" si="24"/>
        <v>25.89928057553957</v>
      </c>
      <c r="AB132" s="26">
        <f t="shared" si="25"/>
        <v>8.708272859216256</v>
      </c>
      <c r="AD132" s="28">
        <f>+B132*'Silver Conversion'!$B131</f>
        <v>0</v>
      </c>
      <c r="AE132" s="28">
        <f>+C132*'Silver Conversion'!$B131</f>
        <v>5.28</v>
      </c>
      <c r="AF132" s="28">
        <f>+D132*'Silver Conversion'!$B131</f>
        <v>0</v>
      </c>
      <c r="AG132" s="28">
        <f>+E132*'Silver Conversion'!$B131</f>
        <v>4.2</v>
      </c>
      <c r="AH132" s="28">
        <f>+F132*'Silver Conversion'!$B131</f>
        <v>152.4</v>
      </c>
      <c r="AI132" s="28">
        <f>+G132*'Silver Conversion'!$B131</f>
        <v>7.44</v>
      </c>
      <c r="AJ132" s="28">
        <f>+H132*'Silver Conversion'!$B131</f>
        <v>11.52</v>
      </c>
      <c r="AK132" s="28">
        <f>+I132*'Silver Conversion'!$B131</f>
        <v>3.84</v>
      </c>
      <c r="AL132" s="28">
        <f>+J132*'Silver Conversion'!$B131</f>
        <v>1.44</v>
      </c>
      <c r="AM132" s="28">
        <f>+K132*'Silver Conversion'!$B131</f>
        <v>16.56</v>
      </c>
      <c r="AN132" s="25"/>
      <c r="AO132" s="28">
        <f>+M132*'Silver Conversion'!$B131</f>
        <v>2.88</v>
      </c>
      <c r="AP132" s="28">
        <f>+N132*'Silver Conversion'!$B131</f>
        <v>0.96</v>
      </c>
    </row>
    <row r="133" spans="1:42" ht="15">
      <c r="A133" s="5">
        <v>1490</v>
      </c>
      <c r="C133" s="38">
        <v>15</v>
      </c>
      <c r="F133" s="38">
        <v>720</v>
      </c>
      <c r="G133" s="38">
        <v>31</v>
      </c>
      <c r="H133" s="38">
        <v>30</v>
      </c>
      <c r="I133" s="38">
        <v>27</v>
      </c>
      <c r="J133" s="26">
        <v>5.62</v>
      </c>
      <c r="K133" s="5">
        <v>36</v>
      </c>
      <c r="M133" s="38">
        <v>14.62</v>
      </c>
      <c r="N133" s="38">
        <v>8.83</v>
      </c>
      <c r="P133" s="26">
        <f t="shared" si="13"/>
        <v>0</v>
      </c>
      <c r="Q133" s="26">
        <f t="shared" si="14"/>
        <v>5.317384017219816</v>
      </c>
      <c r="R133" s="26">
        <f t="shared" si="15"/>
        <v>0</v>
      </c>
      <c r="S133" s="26">
        <f t="shared" si="16"/>
        <v>0</v>
      </c>
      <c r="T133" s="26">
        <f t="shared" si="17"/>
        <v>10.563380281690142</v>
      </c>
      <c r="U133" s="26">
        <f t="shared" si="18"/>
        <v>8.261832943605794</v>
      </c>
      <c r="V133" s="26">
        <f t="shared" si="19"/>
        <v>0.07535113629513533</v>
      </c>
      <c r="W133" s="26">
        <f t="shared" si="20"/>
        <v>0.027</v>
      </c>
      <c r="X133" s="26">
        <f t="shared" si="21"/>
        <v>0.05575175588270307</v>
      </c>
      <c r="Y133" s="26">
        <f t="shared" si="22"/>
        <v>0.05552196819208133</v>
      </c>
      <c r="Z133" s="26">
        <f t="shared" si="23"/>
        <v>0</v>
      </c>
      <c r="AA133" s="26">
        <f t="shared" si="24"/>
        <v>21.035971223021583</v>
      </c>
      <c r="AB133" s="26">
        <f t="shared" si="25"/>
        <v>12.81567489114659</v>
      </c>
      <c r="AD133" s="28">
        <f>+B133*'Silver Conversion'!$B132</f>
        <v>0</v>
      </c>
      <c r="AE133" s="28">
        <f>+C133*'Silver Conversion'!$B132</f>
        <v>7.35</v>
      </c>
      <c r="AF133" s="28">
        <f>+D133*'Silver Conversion'!$B132</f>
        <v>0</v>
      </c>
      <c r="AG133" s="28">
        <f>+E133*'Silver Conversion'!$B132</f>
        <v>0</v>
      </c>
      <c r="AH133" s="28">
        <f>+F133*'Silver Conversion'!$B132</f>
        <v>352.8</v>
      </c>
      <c r="AI133" s="28">
        <f>+G133*'Silver Conversion'!$B132</f>
        <v>15.19</v>
      </c>
      <c r="AJ133" s="28">
        <f>+H133*'Silver Conversion'!$B132</f>
        <v>14.7</v>
      </c>
      <c r="AK133" s="28">
        <f>+I133*'Silver Conversion'!$B132</f>
        <v>13.23</v>
      </c>
      <c r="AL133" s="28">
        <f>+J133*'Silver Conversion'!$B132</f>
        <v>2.7538</v>
      </c>
      <c r="AM133" s="28">
        <f>+K133*'Silver Conversion'!$B132</f>
        <v>17.64</v>
      </c>
      <c r="AN133" s="25"/>
      <c r="AO133" s="28">
        <f>+M133*'Silver Conversion'!$B132</f>
        <v>7.163799999999999</v>
      </c>
      <c r="AP133" s="28">
        <f>+N133*'Silver Conversion'!$B132</f>
        <v>4.3267</v>
      </c>
    </row>
    <row r="134" spans="1:42" ht="15">
      <c r="A134" s="5">
        <v>1491</v>
      </c>
      <c r="C134" s="38">
        <v>18</v>
      </c>
      <c r="D134" s="38">
        <v>240</v>
      </c>
      <c r="F134" s="38">
        <v>414</v>
      </c>
      <c r="G134" s="38">
        <v>24</v>
      </c>
      <c r="H134" s="38">
        <v>30</v>
      </c>
      <c r="I134" s="38">
        <v>27</v>
      </c>
      <c r="J134" s="26">
        <v>5.62</v>
      </c>
      <c r="K134" s="5">
        <v>42</v>
      </c>
      <c r="M134" s="38">
        <v>15</v>
      </c>
      <c r="N134" s="38">
        <v>3.5</v>
      </c>
      <c r="P134" s="26">
        <f t="shared" si="13"/>
        <v>0</v>
      </c>
      <c r="Q134" s="26">
        <f t="shared" si="14"/>
        <v>6.38086082066378</v>
      </c>
      <c r="R134" s="26">
        <f t="shared" si="15"/>
        <v>240</v>
      </c>
      <c r="S134" s="26">
        <f t="shared" si="16"/>
        <v>0</v>
      </c>
      <c r="T134" s="26">
        <f t="shared" si="17"/>
        <v>6.073943661971831</v>
      </c>
      <c r="U134" s="26">
        <f t="shared" si="18"/>
        <v>6.396257762791583</v>
      </c>
      <c r="V134" s="26">
        <f t="shared" si="19"/>
        <v>0.07535113629513533</v>
      </c>
      <c r="W134" s="26">
        <f t="shared" si="20"/>
        <v>0.027</v>
      </c>
      <c r="X134" s="26">
        <f t="shared" si="21"/>
        <v>0.05575175588270307</v>
      </c>
      <c r="Y134" s="26">
        <f t="shared" si="22"/>
        <v>0.06477562955742822</v>
      </c>
      <c r="Z134" s="26">
        <f t="shared" si="23"/>
        <v>0</v>
      </c>
      <c r="AA134" s="26">
        <f t="shared" si="24"/>
        <v>21.58273381294964</v>
      </c>
      <c r="AB134" s="26">
        <f t="shared" si="25"/>
        <v>5.079825834542816</v>
      </c>
      <c r="AD134" s="28">
        <f>+B134*'Silver Conversion'!$B133</f>
        <v>0</v>
      </c>
      <c r="AE134" s="28">
        <f>+C134*'Silver Conversion'!$B133</f>
        <v>8.82</v>
      </c>
      <c r="AF134" s="28">
        <f>+D134*'Silver Conversion'!$B133</f>
        <v>117.6</v>
      </c>
      <c r="AG134" s="28">
        <f>+E134*'Silver Conversion'!$B133</f>
        <v>0</v>
      </c>
      <c r="AH134" s="28">
        <f>+F134*'Silver Conversion'!$B133</f>
        <v>202.85999999999999</v>
      </c>
      <c r="AI134" s="28">
        <f>+G134*'Silver Conversion'!$B133</f>
        <v>11.76</v>
      </c>
      <c r="AJ134" s="28">
        <f>+H134*'Silver Conversion'!$B133</f>
        <v>14.7</v>
      </c>
      <c r="AK134" s="28">
        <f>+I134*'Silver Conversion'!$B133</f>
        <v>13.23</v>
      </c>
      <c r="AL134" s="28">
        <f>+J134*'Silver Conversion'!$B133</f>
        <v>2.7538</v>
      </c>
      <c r="AM134" s="28">
        <f>+K134*'Silver Conversion'!$B133</f>
        <v>20.58</v>
      </c>
      <c r="AN134" s="25"/>
      <c r="AO134" s="28">
        <f>+M134*'Silver Conversion'!$B133</f>
        <v>7.35</v>
      </c>
      <c r="AP134" s="28">
        <f>+N134*'Silver Conversion'!$B133</f>
        <v>1.7149999999999999</v>
      </c>
    </row>
    <row r="135" spans="1:42" ht="15">
      <c r="A135" s="5">
        <v>1492</v>
      </c>
      <c r="B135" s="38">
        <v>21</v>
      </c>
      <c r="C135" s="38">
        <v>24</v>
      </c>
      <c r="D135" s="38">
        <v>241.5</v>
      </c>
      <c r="E135" s="38">
        <v>18</v>
      </c>
      <c r="F135" s="38">
        <v>474</v>
      </c>
      <c r="G135" s="38">
        <v>27</v>
      </c>
      <c r="H135" s="38">
        <v>30</v>
      </c>
      <c r="I135" s="38">
        <v>30</v>
      </c>
      <c r="J135" s="26">
        <v>6</v>
      </c>
      <c r="K135" s="5">
        <v>48</v>
      </c>
      <c r="M135" s="38">
        <v>18</v>
      </c>
      <c r="N135" s="38">
        <v>3.37</v>
      </c>
      <c r="P135" s="26">
        <f t="shared" si="13"/>
        <v>0.0717830920054145</v>
      </c>
      <c r="Q135" s="26">
        <f t="shared" si="14"/>
        <v>8.507814427551706</v>
      </c>
      <c r="R135" s="26">
        <f t="shared" si="15"/>
        <v>241.5</v>
      </c>
      <c r="S135" s="26">
        <f t="shared" si="16"/>
        <v>1.595215205165945</v>
      </c>
      <c r="T135" s="26">
        <f t="shared" si="17"/>
        <v>6.954225352112676</v>
      </c>
      <c r="U135" s="26">
        <f t="shared" si="18"/>
        <v>7.195789983140531</v>
      </c>
      <c r="V135" s="26">
        <f t="shared" si="19"/>
        <v>0.07535113629513533</v>
      </c>
      <c r="W135" s="26">
        <f t="shared" si="20"/>
        <v>0.03</v>
      </c>
      <c r="X135" s="26">
        <f t="shared" si="21"/>
        <v>0.0595214475616047</v>
      </c>
      <c r="Y135" s="26">
        <f t="shared" si="22"/>
        <v>0.0740292909227751</v>
      </c>
      <c r="Z135" s="26">
        <f t="shared" si="23"/>
        <v>0</v>
      </c>
      <c r="AA135" s="26">
        <f t="shared" si="24"/>
        <v>25.89928057553957</v>
      </c>
      <c r="AB135" s="26">
        <f t="shared" si="25"/>
        <v>4.891146589259797</v>
      </c>
      <c r="AD135" s="28">
        <f>+B135*'Silver Conversion'!$B134</f>
        <v>8.19</v>
      </c>
      <c r="AE135" s="28">
        <f>+C135*'Silver Conversion'!$B134</f>
        <v>9.36</v>
      </c>
      <c r="AF135" s="28">
        <f>+D135*'Silver Conversion'!$B134</f>
        <v>94.185</v>
      </c>
      <c r="AG135" s="28">
        <f>+E135*'Silver Conversion'!$B134</f>
        <v>7.0200000000000005</v>
      </c>
      <c r="AH135" s="28">
        <f>+F135*'Silver Conversion'!$B134</f>
        <v>184.86</v>
      </c>
      <c r="AI135" s="28">
        <f>+G135*'Silver Conversion'!$B134</f>
        <v>10.530000000000001</v>
      </c>
      <c r="AJ135" s="28">
        <f>+H135*'Silver Conversion'!$B134</f>
        <v>11.700000000000001</v>
      </c>
      <c r="AK135" s="28">
        <f>+I135*'Silver Conversion'!$B134</f>
        <v>11.700000000000001</v>
      </c>
      <c r="AL135" s="28">
        <f>+J135*'Silver Conversion'!$B134</f>
        <v>2.34</v>
      </c>
      <c r="AM135" s="28">
        <f>+K135*'Silver Conversion'!$B134</f>
        <v>18.72</v>
      </c>
      <c r="AN135" s="25"/>
      <c r="AO135" s="28">
        <f>+M135*'Silver Conversion'!$B134</f>
        <v>7.0200000000000005</v>
      </c>
      <c r="AP135" s="28">
        <f>+N135*'Silver Conversion'!$B134</f>
        <v>1.3143</v>
      </c>
    </row>
    <row r="136" spans="1:42" ht="15">
      <c r="A136" s="5">
        <v>1493</v>
      </c>
      <c r="B136" s="38">
        <v>45</v>
      </c>
      <c r="C136" s="38">
        <v>23.25</v>
      </c>
      <c r="F136" s="38">
        <v>666</v>
      </c>
      <c r="G136" s="38">
        <v>30</v>
      </c>
      <c r="H136" s="38">
        <v>30</v>
      </c>
      <c r="I136" s="38">
        <v>30</v>
      </c>
      <c r="J136" s="26">
        <v>6</v>
      </c>
      <c r="K136" s="5">
        <v>34.5</v>
      </c>
      <c r="M136" s="38">
        <v>22.5</v>
      </c>
      <c r="N136" s="38">
        <v>3.42</v>
      </c>
      <c r="P136" s="26">
        <f t="shared" si="13"/>
        <v>0.15382091144017393</v>
      </c>
      <c r="Q136" s="26">
        <f t="shared" si="14"/>
        <v>8.241945226690715</v>
      </c>
      <c r="R136" s="26">
        <f t="shared" si="15"/>
        <v>0</v>
      </c>
      <c r="S136" s="26">
        <f t="shared" si="16"/>
        <v>0</v>
      </c>
      <c r="T136" s="26">
        <f t="shared" si="17"/>
        <v>9.77112676056338</v>
      </c>
      <c r="U136" s="26">
        <f t="shared" si="18"/>
        <v>7.995322203489478</v>
      </c>
      <c r="V136" s="26">
        <f t="shared" si="19"/>
        <v>0.07535113629513533</v>
      </c>
      <c r="W136" s="26">
        <f t="shared" si="20"/>
        <v>0.03</v>
      </c>
      <c r="X136" s="26">
        <f t="shared" si="21"/>
        <v>0.0595214475616047</v>
      </c>
      <c r="Y136" s="26">
        <f t="shared" si="22"/>
        <v>0.053208552850744606</v>
      </c>
      <c r="Z136" s="26">
        <f t="shared" si="23"/>
        <v>0</v>
      </c>
      <c r="AA136" s="26">
        <f t="shared" si="24"/>
        <v>32.37410071942446</v>
      </c>
      <c r="AB136" s="26">
        <f t="shared" si="25"/>
        <v>4.963715529753266</v>
      </c>
      <c r="AD136" s="28">
        <f>+B136*'Silver Conversion'!$B135</f>
        <v>17.1</v>
      </c>
      <c r="AE136" s="28">
        <f>+C136*'Silver Conversion'!$B135</f>
        <v>8.835</v>
      </c>
      <c r="AF136" s="28">
        <f>+D136*'Silver Conversion'!$B135</f>
        <v>0</v>
      </c>
      <c r="AG136" s="28">
        <f>+E136*'Silver Conversion'!$B135</f>
        <v>0</v>
      </c>
      <c r="AH136" s="28">
        <f>+F136*'Silver Conversion'!$B135</f>
        <v>253.08</v>
      </c>
      <c r="AI136" s="28">
        <f>+G136*'Silver Conversion'!$B135</f>
        <v>11.4</v>
      </c>
      <c r="AJ136" s="28">
        <f>+H136*'Silver Conversion'!$B135</f>
        <v>11.4</v>
      </c>
      <c r="AK136" s="28">
        <f>+I136*'Silver Conversion'!$B135</f>
        <v>11.4</v>
      </c>
      <c r="AL136" s="28">
        <f>+J136*'Silver Conversion'!$B135</f>
        <v>2.2800000000000002</v>
      </c>
      <c r="AM136" s="28">
        <f>+K136*'Silver Conversion'!$B135</f>
        <v>13.11</v>
      </c>
      <c r="AN136" s="25"/>
      <c r="AO136" s="28">
        <f>+M136*'Silver Conversion'!$B135</f>
        <v>8.55</v>
      </c>
      <c r="AP136" s="28">
        <f>+N136*'Silver Conversion'!$B135</f>
        <v>1.2996</v>
      </c>
    </row>
    <row r="137" spans="1:42" ht="15">
      <c r="A137" s="5">
        <v>1494</v>
      </c>
      <c r="B137" s="38">
        <v>22.87</v>
      </c>
      <c r="C137" s="38">
        <v>18</v>
      </c>
      <c r="F137" s="38">
        <v>558</v>
      </c>
      <c r="G137" s="38">
        <v>28.5</v>
      </c>
      <c r="H137" s="38">
        <v>30</v>
      </c>
      <c r="I137" s="38">
        <v>30</v>
      </c>
      <c r="J137" s="26">
        <v>6</v>
      </c>
      <c r="K137" s="5">
        <v>36</v>
      </c>
      <c r="M137" s="38">
        <v>21</v>
      </c>
      <c r="N137" s="38">
        <v>3.92</v>
      </c>
      <c r="P137" s="26">
        <f t="shared" si="13"/>
        <v>0.07817520543637284</v>
      </c>
      <c r="Q137" s="26">
        <f t="shared" si="14"/>
        <v>6.38086082066378</v>
      </c>
      <c r="R137" s="26">
        <f t="shared" si="15"/>
        <v>0</v>
      </c>
      <c r="S137" s="26">
        <f t="shared" si="16"/>
        <v>0</v>
      </c>
      <c r="T137" s="26">
        <f t="shared" si="17"/>
        <v>8.18661971830986</v>
      </c>
      <c r="U137" s="26">
        <f t="shared" si="18"/>
        <v>7.595556093315005</v>
      </c>
      <c r="V137" s="26">
        <f t="shared" si="19"/>
        <v>0.07535113629513533</v>
      </c>
      <c r="W137" s="26">
        <f t="shared" si="20"/>
        <v>0.03</v>
      </c>
      <c r="X137" s="26">
        <f t="shared" si="21"/>
        <v>0.0595214475616047</v>
      </c>
      <c r="Y137" s="26">
        <f t="shared" si="22"/>
        <v>0.05552196819208133</v>
      </c>
      <c r="Z137" s="26">
        <f t="shared" si="23"/>
        <v>0</v>
      </c>
      <c r="AA137" s="26">
        <f t="shared" si="24"/>
        <v>30.215827338129497</v>
      </c>
      <c r="AB137" s="26">
        <f t="shared" si="25"/>
        <v>5.689404934687954</v>
      </c>
      <c r="AD137" s="28">
        <f>+B137*'Silver Conversion'!$B136</f>
        <v>8.6906</v>
      </c>
      <c r="AE137" s="28">
        <f>+C137*'Silver Conversion'!$B136</f>
        <v>6.84</v>
      </c>
      <c r="AF137" s="28">
        <f>+D137*'Silver Conversion'!$B136</f>
        <v>0</v>
      </c>
      <c r="AG137" s="28">
        <f>+E137*'Silver Conversion'!$B136</f>
        <v>0</v>
      </c>
      <c r="AH137" s="28">
        <f>+F137*'Silver Conversion'!$B136</f>
        <v>212.04</v>
      </c>
      <c r="AI137" s="28">
        <f>+G137*'Silver Conversion'!$B136</f>
        <v>10.83</v>
      </c>
      <c r="AJ137" s="28">
        <f>+H137*'Silver Conversion'!$B136</f>
        <v>11.4</v>
      </c>
      <c r="AK137" s="28">
        <f>+I137*'Silver Conversion'!$B136</f>
        <v>11.4</v>
      </c>
      <c r="AL137" s="28">
        <f>+J137*'Silver Conversion'!$B136</f>
        <v>2.2800000000000002</v>
      </c>
      <c r="AM137" s="28">
        <f>+K137*'Silver Conversion'!$B136</f>
        <v>13.68</v>
      </c>
      <c r="AN137" s="25"/>
      <c r="AO137" s="28">
        <f>+M137*'Silver Conversion'!$B136</f>
        <v>7.98</v>
      </c>
      <c r="AP137" s="28">
        <f>+N137*'Silver Conversion'!$B136</f>
        <v>1.4896</v>
      </c>
    </row>
    <row r="138" spans="1:42" ht="15">
      <c r="A138" s="5">
        <v>1495</v>
      </c>
      <c r="B138" s="38">
        <v>25.5</v>
      </c>
      <c r="C138" s="38">
        <v>17.25</v>
      </c>
      <c r="D138" s="38">
        <v>252</v>
      </c>
      <c r="E138" s="38">
        <v>21.75</v>
      </c>
      <c r="F138" s="38">
        <v>486</v>
      </c>
      <c r="G138" s="38">
        <v>27</v>
      </c>
      <c r="H138" s="38">
        <v>36</v>
      </c>
      <c r="I138" s="38">
        <v>30</v>
      </c>
      <c r="J138" s="26">
        <v>6</v>
      </c>
      <c r="K138" s="5">
        <v>30</v>
      </c>
      <c r="M138" s="38">
        <v>21</v>
      </c>
      <c r="N138" s="38">
        <v>4.37</v>
      </c>
      <c r="P138" s="26">
        <f t="shared" si="13"/>
        <v>0.08716518314943189</v>
      </c>
      <c r="Q138" s="26">
        <f t="shared" si="14"/>
        <v>6.1149916198027885</v>
      </c>
      <c r="R138" s="26">
        <f t="shared" si="15"/>
        <v>252</v>
      </c>
      <c r="S138" s="26">
        <f t="shared" si="16"/>
        <v>1.9275517062421834</v>
      </c>
      <c r="T138" s="26">
        <f t="shared" si="17"/>
        <v>7.130281690140845</v>
      </c>
      <c r="U138" s="26">
        <f t="shared" si="18"/>
        <v>7.195789983140531</v>
      </c>
      <c r="V138" s="26">
        <f t="shared" si="19"/>
        <v>0.09042136355416239</v>
      </c>
      <c r="W138" s="26">
        <f t="shared" si="20"/>
        <v>0.03</v>
      </c>
      <c r="X138" s="26">
        <f t="shared" si="21"/>
        <v>0.0595214475616047</v>
      </c>
      <c r="Y138" s="26">
        <f t="shared" si="22"/>
        <v>0.04626830682673444</v>
      </c>
      <c r="Z138" s="26">
        <f t="shared" si="23"/>
        <v>0</v>
      </c>
      <c r="AA138" s="26">
        <f t="shared" si="24"/>
        <v>30.215827338129497</v>
      </c>
      <c r="AB138" s="26">
        <f t="shared" si="25"/>
        <v>6.3425253991291735</v>
      </c>
      <c r="AD138" s="28">
        <f>+B138*'Silver Conversion'!$B137</f>
        <v>8.415000000000001</v>
      </c>
      <c r="AE138" s="28">
        <f>+C138*'Silver Conversion'!$B137</f>
        <v>5.6925</v>
      </c>
      <c r="AF138" s="28">
        <f>+D138*'Silver Conversion'!$B137</f>
        <v>83.16000000000001</v>
      </c>
      <c r="AG138" s="28">
        <f>+E138*'Silver Conversion'!$B137</f>
        <v>7.1775</v>
      </c>
      <c r="AH138" s="28">
        <f>+F138*'Silver Conversion'!$B137</f>
        <v>160.38</v>
      </c>
      <c r="AI138" s="28">
        <f>+G138*'Silver Conversion'!$B137</f>
        <v>8.91</v>
      </c>
      <c r="AJ138" s="28">
        <f>+H138*'Silver Conversion'!$B137</f>
        <v>11.88</v>
      </c>
      <c r="AK138" s="28">
        <f>+I138*'Silver Conversion'!$B137</f>
        <v>9.9</v>
      </c>
      <c r="AL138" s="28">
        <f>+J138*'Silver Conversion'!$B137</f>
        <v>1.98</v>
      </c>
      <c r="AM138" s="28">
        <f>+K138*'Silver Conversion'!$B137</f>
        <v>9.9</v>
      </c>
      <c r="AN138" s="25"/>
      <c r="AO138" s="28">
        <f>+M138*'Silver Conversion'!$B137</f>
        <v>6.930000000000001</v>
      </c>
      <c r="AP138" s="28">
        <f>+N138*'Silver Conversion'!$B137</f>
        <v>1.4421000000000002</v>
      </c>
    </row>
    <row r="139" spans="1:42" ht="15">
      <c r="A139" s="5">
        <v>1496</v>
      </c>
      <c r="B139" s="38">
        <v>23.25</v>
      </c>
      <c r="C139" s="38">
        <v>18</v>
      </c>
      <c r="D139" s="38">
        <v>264</v>
      </c>
      <c r="E139" s="38">
        <v>24</v>
      </c>
      <c r="F139" s="38">
        <v>504</v>
      </c>
      <c r="G139" s="38">
        <v>25.12</v>
      </c>
      <c r="H139" s="38">
        <v>36</v>
      </c>
      <c r="I139" s="38">
        <v>33</v>
      </c>
      <c r="J139" s="26">
        <v>6.75</v>
      </c>
      <c r="K139" s="5">
        <v>30</v>
      </c>
      <c r="M139" s="38">
        <v>19.5</v>
      </c>
      <c r="N139" s="38">
        <v>4.33</v>
      </c>
      <c r="P139" s="26">
        <f t="shared" si="13"/>
        <v>0.07947413757742319</v>
      </c>
      <c r="Q139" s="26">
        <f t="shared" si="14"/>
        <v>6.38086082066378</v>
      </c>
      <c r="R139" s="26">
        <f t="shared" si="15"/>
        <v>264</v>
      </c>
      <c r="S139" s="26">
        <f t="shared" si="16"/>
        <v>2.1269536068879265</v>
      </c>
      <c r="T139" s="26">
        <f t="shared" si="17"/>
        <v>7.394366197183099</v>
      </c>
      <c r="U139" s="26">
        <f t="shared" si="18"/>
        <v>6.694749791721857</v>
      </c>
      <c r="V139" s="26">
        <f t="shared" si="19"/>
        <v>0.09042136355416239</v>
      </c>
      <c r="W139" s="26">
        <f t="shared" si="20"/>
        <v>0.033</v>
      </c>
      <c r="X139" s="26">
        <f t="shared" si="21"/>
        <v>0.06696162850680529</v>
      </c>
      <c r="Y139" s="26">
        <f t="shared" si="22"/>
        <v>0.04626830682673444</v>
      </c>
      <c r="Z139" s="26">
        <f t="shared" si="23"/>
        <v>0</v>
      </c>
      <c r="AA139" s="26">
        <f t="shared" si="24"/>
        <v>28.057553956834536</v>
      </c>
      <c r="AB139" s="26">
        <f t="shared" si="25"/>
        <v>6.284470246734398</v>
      </c>
      <c r="AD139" s="28">
        <f>+B139*'Silver Conversion'!$B138</f>
        <v>7.6725</v>
      </c>
      <c r="AE139" s="28">
        <f>+C139*'Silver Conversion'!$B138</f>
        <v>5.94</v>
      </c>
      <c r="AF139" s="28">
        <f>+D139*'Silver Conversion'!$B138</f>
        <v>87.12</v>
      </c>
      <c r="AG139" s="28">
        <f>+E139*'Silver Conversion'!$B138</f>
        <v>7.92</v>
      </c>
      <c r="AH139" s="28">
        <f>+F139*'Silver Conversion'!$B138</f>
        <v>166.32000000000002</v>
      </c>
      <c r="AI139" s="28">
        <f>+G139*'Silver Conversion'!$B138</f>
        <v>8.2896</v>
      </c>
      <c r="AJ139" s="28">
        <f>+H139*'Silver Conversion'!$B138</f>
        <v>11.88</v>
      </c>
      <c r="AK139" s="28">
        <f>+I139*'Silver Conversion'!$B138</f>
        <v>10.89</v>
      </c>
      <c r="AL139" s="28">
        <f>+J139*'Silver Conversion'!$B138</f>
        <v>2.2275</v>
      </c>
      <c r="AM139" s="28">
        <f>+K139*'Silver Conversion'!$B138</f>
        <v>9.9</v>
      </c>
      <c r="AN139" s="25"/>
      <c r="AO139" s="28">
        <f>+M139*'Silver Conversion'!$B138</f>
        <v>6.4350000000000005</v>
      </c>
      <c r="AP139" s="28">
        <f>+N139*'Silver Conversion'!$B138</f>
        <v>1.4289</v>
      </c>
    </row>
    <row r="140" spans="1:42" ht="15">
      <c r="A140" s="5">
        <v>1497</v>
      </c>
      <c r="B140" s="38">
        <v>44</v>
      </c>
      <c r="C140" s="38">
        <v>18</v>
      </c>
      <c r="D140" s="38">
        <v>252</v>
      </c>
      <c r="E140" s="38">
        <v>23.25</v>
      </c>
      <c r="F140" s="38">
        <v>378</v>
      </c>
      <c r="G140" s="38">
        <v>24</v>
      </c>
      <c r="H140" s="38">
        <v>33</v>
      </c>
      <c r="I140" s="38">
        <v>33</v>
      </c>
      <c r="J140" s="26">
        <v>6.5</v>
      </c>
      <c r="K140" s="5">
        <v>33</v>
      </c>
      <c r="M140" s="38">
        <v>18.5</v>
      </c>
      <c r="N140" s="38">
        <v>4.5</v>
      </c>
      <c r="P140" s="26">
        <f t="shared" si="13"/>
        <v>0.15040266896372562</v>
      </c>
      <c r="Q140" s="26">
        <f t="shared" si="14"/>
        <v>6.38086082066378</v>
      </c>
      <c r="R140" s="26">
        <f t="shared" si="15"/>
        <v>252</v>
      </c>
      <c r="S140" s="26">
        <f t="shared" si="16"/>
        <v>2.060486306672679</v>
      </c>
      <c r="T140" s="26">
        <f t="shared" si="17"/>
        <v>5.545774647887324</v>
      </c>
      <c r="U140" s="26">
        <f t="shared" si="18"/>
        <v>6.396257762791583</v>
      </c>
      <c r="V140" s="26">
        <f t="shared" si="19"/>
        <v>0.08288624992464885</v>
      </c>
      <c r="W140" s="26">
        <f t="shared" si="20"/>
        <v>0.033</v>
      </c>
      <c r="X140" s="26">
        <f t="shared" si="21"/>
        <v>0.06448156819173842</v>
      </c>
      <c r="Y140" s="26">
        <f t="shared" si="22"/>
        <v>0.050895137509407884</v>
      </c>
      <c r="Z140" s="26">
        <f t="shared" si="23"/>
        <v>0</v>
      </c>
      <c r="AA140" s="26">
        <f t="shared" si="24"/>
        <v>26.618705035971225</v>
      </c>
      <c r="AB140" s="26">
        <f t="shared" si="25"/>
        <v>6.531204644412192</v>
      </c>
      <c r="AD140" s="28">
        <f>+B140*'Silver Conversion'!$B139</f>
        <v>14.520000000000001</v>
      </c>
      <c r="AE140" s="28">
        <f>+C140*'Silver Conversion'!$B139</f>
        <v>5.94</v>
      </c>
      <c r="AF140" s="28">
        <f>+D140*'Silver Conversion'!$B139</f>
        <v>83.16000000000001</v>
      </c>
      <c r="AG140" s="28">
        <f>+E140*'Silver Conversion'!$B139</f>
        <v>7.6725</v>
      </c>
      <c r="AH140" s="28">
        <f>+F140*'Silver Conversion'!$B139</f>
        <v>124.74000000000001</v>
      </c>
      <c r="AI140" s="28">
        <f>+G140*'Silver Conversion'!$B139</f>
        <v>7.92</v>
      </c>
      <c r="AJ140" s="28">
        <f>+H140*'Silver Conversion'!$B139</f>
        <v>10.89</v>
      </c>
      <c r="AK140" s="28">
        <f>+I140*'Silver Conversion'!$B139</f>
        <v>10.89</v>
      </c>
      <c r="AL140" s="28">
        <f>+J140*'Silver Conversion'!$B139</f>
        <v>2.145</v>
      </c>
      <c r="AM140" s="28">
        <f>+K140*'Silver Conversion'!$B139</f>
        <v>10.89</v>
      </c>
      <c r="AN140" s="25"/>
      <c r="AO140" s="28">
        <f>+M140*'Silver Conversion'!$B139</f>
        <v>6.105</v>
      </c>
      <c r="AP140" s="28">
        <f>+N140*'Silver Conversion'!$B139</f>
        <v>1.485</v>
      </c>
    </row>
    <row r="141" spans="1:42" ht="15">
      <c r="A141" s="5">
        <v>1498</v>
      </c>
      <c r="B141" s="38">
        <v>38</v>
      </c>
      <c r="C141" s="38">
        <v>27.75</v>
      </c>
      <c r="D141" s="38">
        <v>240</v>
      </c>
      <c r="E141" s="38">
        <v>24.75</v>
      </c>
      <c r="F141" s="38">
        <v>427.5</v>
      </c>
      <c r="G141" s="38">
        <v>24</v>
      </c>
      <c r="H141" s="38">
        <v>28.5</v>
      </c>
      <c r="I141" s="38">
        <v>32.25</v>
      </c>
      <c r="J141" s="26">
        <v>6</v>
      </c>
      <c r="K141" s="5">
        <v>36</v>
      </c>
      <c r="M141" s="38">
        <v>18.75</v>
      </c>
      <c r="N141" s="38">
        <v>4.5</v>
      </c>
      <c r="P141" s="26">
        <f t="shared" si="13"/>
        <v>0.12989321410503576</v>
      </c>
      <c r="Q141" s="26">
        <f t="shared" si="14"/>
        <v>9.83716043185666</v>
      </c>
      <c r="R141" s="26">
        <f t="shared" si="15"/>
        <v>240</v>
      </c>
      <c r="S141" s="26">
        <f t="shared" si="16"/>
        <v>2.193420907103174</v>
      </c>
      <c r="T141" s="26">
        <f t="shared" si="17"/>
        <v>6.272007042253521</v>
      </c>
      <c r="U141" s="26">
        <f t="shared" si="18"/>
        <v>6.396257762791583</v>
      </c>
      <c r="V141" s="26">
        <f t="shared" si="19"/>
        <v>0.07158357948037856</v>
      </c>
      <c r="W141" s="26">
        <f t="shared" si="20"/>
        <v>0.03225</v>
      </c>
      <c r="X141" s="26">
        <f t="shared" si="21"/>
        <v>0.0595214475616047</v>
      </c>
      <c r="Y141" s="26">
        <f t="shared" si="22"/>
        <v>0.05552196819208133</v>
      </c>
      <c r="Z141" s="26">
        <f t="shared" si="23"/>
        <v>0</v>
      </c>
      <c r="AA141" s="26">
        <f t="shared" si="24"/>
        <v>26.97841726618705</v>
      </c>
      <c r="AB141" s="26">
        <f t="shared" si="25"/>
        <v>6.531204644412192</v>
      </c>
      <c r="AD141" s="28">
        <f>+B141*'Silver Conversion'!$B140</f>
        <v>12.540000000000001</v>
      </c>
      <c r="AE141" s="28">
        <f>+C141*'Silver Conversion'!$B140</f>
        <v>9.1575</v>
      </c>
      <c r="AF141" s="28">
        <f>+D141*'Silver Conversion'!$B140</f>
        <v>79.2</v>
      </c>
      <c r="AG141" s="28">
        <f>+E141*'Silver Conversion'!$B140</f>
        <v>8.1675</v>
      </c>
      <c r="AH141" s="28">
        <f>+F141*'Silver Conversion'!$B140</f>
        <v>141.07500000000002</v>
      </c>
      <c r="AI141" s="28">
        <f>+G141*'Silver Conversion'!$B140</f>
        <v>7.92</v>
      </c>
      <c r="AJ141" s="28">
        <f>+H141*'Silver Conversion'!$B140</f>
        <v>9.405000000000001</v>
      </c>
      <c r="AK141" s="28">
        <f>+I141*'Silver Conversion'!$B140</f>
        <v>10.6425</v>
      </c>
      <c r="AL141" s="28">
        <f>+J141*'Silver Conversion'!$B140</f>
        <v>1.98</v>
      </c>
      <c r="AM141" s="28">
        <f>+K141*'Silver Conversion'!$B140</f>
        <v>11.88</v>
      </c>
      <c r="AN141" s="25"/>
      <c r="AO141" s="28">
        <f>+M141*'Silver Conversion'!$B140</f>
        <v>6.1875</v>
      </c>
      <c r="AP141" s="28">
        <f>+N141*'Silver Conversion'!$B140</f>
        <v>1.485</v>
      </c>
    </row>
    <row r="142" spans="1:42" ht="15">
      <c r="A142" s="5">
        <v>1499</v>
      </c>
      <c r="B142" s="38">
        <v>23.25</v>
      </c>
      <c r="C142" s="38">
        <v>21</v>
      </c>
      <c r="D142" s="38">
        <v>225</v>
      </c>
      <c r="E142" s="38">
        <v>27.5</v>
      </c>
      <c r="F142" s="38">
        <v>504</v>
      </c>
      <c r="G142" s="38">
        <v>22.75</v>
      </c>
      <c r="H142" s="38">
        <v>24</v>
      </c>
      <c r="I142" s="38">
        <v>30</v>
      </c>
      <c r="J142" s="26">
        <v>6</v>
      </c>
      <c r="K142" s="5">
        <v>31.5</v>
      </c>
      <c r="M142" s="38">
        <v>18.75</v>
      </c>
      <c r="N142" s="38">
        <v>4.5</v>
      </c>
      <c r="P142" s="26">
        <f t="shared" si="13"/>
        <v>0.07947413757742319</v>
      </c>
      <c r="Q142" s="26">
        <f t="shared" si="14"/>
        <v>7.444337624107742</v>
      </c>
      <c r="R142" s="26">
        <f t="shared" si="15"/>
        <v>225</v>
      </c>
      <c r="S142" s="26">
        <f t="shared" si="16"/>
        <v>2.437134341225749</v>
      </c>
      <c r="T142" s="26">
        <f t="shared" si="17"/>
        <v>7.394366197183099</v>
      </c>
      <c r="U142" s="26">
        <f t="shared" si="18"/>
        <v>6.063119337646188</v>
      </c>
      <c r="V142" s="26">
        <f t="shared" si="19"/>
        <v>0.06028090903610826</v>
      </c>
      <c r="W142" s="26">
        <f t="shared" si="20"/>
        <v>0.03</v>
      </c>
      <c r="X142" s="26">
        <f t="shared" si="21"/>
        <v>0.0595214475616047</v>
      </c>
      <c r="Y142" s="26">
        <f t="shared" si="22"/>
        <v>0.04858172216807116</v>
      </c>
      <c r="Z142" s="26">
        <f t="shared" si="23"/>
        <v>0</v>
      </c>
      <c r="AA142" s="26">
        <f t="shared" si="24"/>
        <v>26.97841726618705</v>
      </c>
      <c r="AB142" s="26">
        <f t="shared" si="25"/>
        <v>6.531204644412192</v>
      </c>
      <c r="AD142" s="28">
        <f>+B142*'Silver Conversion'!$B141</f>
        <v>7.6725</v>
      </c>
      <c r="AE142" s="28">
        <f>+C142*'Silver Conversion'!$B141</f>
        <v>6.930000000000001</v>
      </c>
      <c r="AF142" s="28">
        <f>+D142*'Silver Conversion'!$B141</f>
        <v>74.25</v>
      </c>
      <c r="AG142" s="28">
        <f>+E142*'Silver Conversion'!$B141</f>
        <v>9.075000000000001</v>
      </c>
      <c r="AH142" s="28">
        <f>+F142*'Silver Conversion'!$B141</f>
        <v>166.32000000000002</v>
      </c>
      <c r="AI142" s="28">
        <f>+G142*'Silver Conversion'!$B141</f>
        <v>7.5075</v>
      </c>
      <c r="AJ142" s="28">
        <f>+H142*'Silver Conversion'!$B141</f>
        <v>7.92</v>
      </c>
      <c r="AK142" s="28">
        <f>+I142*'Silver Conversion'!$B141</f>
        <v>9.9</v>
      </c>
      <c r="AL142" s="28">
        <f>+J142*'Silver Conversion'!$B141</f>
        <v>1.98</v>
      </c>
      <c r="AM142" s="28">
        <f>+K142*'Silver Conversion'!$B141</f>
        <v>10.395000000000001</v>
      </c>
      <c r="AN142" s="25"/>
      <c r="AO142" s="28">
        <f>+M142*'Silver Conversion'!$B141</f>
        <v>6.1875</v>
      </c>
      <c r="AP142" s="28">
        <f>+N142*'Silver Conversion'!$B141</f>
        <v>1.485</v>
      </c>
    </row>
    <row r="143" spans="1:42" ht="15">
      <c r="A143" s="5">
        <v>1500</v>
      </c>
      <c r="B143" s="38">
        <v>15.25</v>
      </c>
      <c r="C143" s="38">
        <v>17.25</v>
      </c>
      <c r="D143" s="38">
        <v>216</v>
      </c>
      <c r="E143" s="38">
        <v>20.25</v>
      </c>
      <c r="F143" s="38">
        <v>450</v>
      </c>
      <c r="G143" s="38">
        <v>22.5</v>
      </c>
      <c r="H143" s="38">
        <v>27</v>
      </c>
      <c r="I143" s="38">
        <v>31.5</v>
      </c>
      <c r="J143" s="26">
        <v>6</v>
      </c>
      <c r="K143" s="5">
        <v>33</v>
      </c>
      <c r="M143" s="38">
        <v>18</v>
      </c>
      <c r="N143" s="38">
        <v>4.87</v>
      </c>
      <c r="P143" s="26">
        <f t="shared" si="13"/>
        <v>0.052128197765836715</v>
      </c>
      <c r="Q143" s="26">
        <f t="shared" si="14"/>
        <v>6.1149916198027885</v>
      </c>
      <c r="R143" s="26">
        <f t="shared" si="15"/>
        <v>216</v>
      </c>
      <c r="S143" s="26">
        <f t="shared" si="16"/>
        <v>1.794617105811688</v>
      </c>
      <c r="T143" s="26">
        <f t="shared" si="17"/>
        <v>6.602112676056338</v>
      </c>
      <c r="U143" s="26">
        <f t="shared" si="18"/>
        <v>5.9964916526171095</v>
      </c>
      <c r="V143" s="26">
        <f t="shared" si="19"/>
        <v>0.0678160226656218</v>
      </c>
      <c r="W143" s="26">
        <f t="shared" si="20"/>
        <v>0.0315</v>
      </c>
      <c r="X143" s="26">
        <f t="shared" si="21"/>
        <v>0.0595214475616047</v>
      </c>
      <c r="Y143" s="26">
        <f t="shared" si="22"/>
        <v>0.050895137509407884</v>
      </c>
      <c r="Z143" s="26">
        <f t="shared" si="23"/>
        <v>0</v>
      </c>
      <c r="AA143" s="26">
        <f t="shared" si="24"/>
        <v>25.89928057553957</v>
      </c>
      <c r="AB143" s="26">
        <f t="shared" si="25"/>
        <v>7.068214804063861</v>
      </c>
      <c r="AD143" s="28">
        <f>+B143*'Silver Conversion'!$B142</f>
        <v>5.032500000000001</v>
      </c>
      <c r="AE143" s="28">
        <f>+C143*'Silver Conversion'!$B142</f>
        <v>5.6925</v>
      </c>
      <c r="AF143" s="28">
        <f>+D143*'Silver Conversion'!$B142</f>
        <v>71.28</v>
      </c>
      <c r="AG143" s="28">
        <f>+E143*'Silver Conversion'!$B142</f>
        <v>6.6825</v>
      </c>
      <c r="AH143" s="28">
        <f>+F143*'Silver Conversion'!$B142</f>
        <v>148.5</v>
      </c>
      <c r="AI143" s="28">
        <f>+G143*'Silver Conversion'!$B142</f>
        <v>7.425000000000001</v>
      </c>
      <c r="AJ143" s="28">
        <f>+H143*'Silver Conversion'!$B142</f>
        <v>8.91</v>
      </c>
      <c r="AK143" s="28">
        <f>+I143*'Silver Conversion'!$B142</f>
        <v>10.395000000000001</v>
      </c>
      <c r="AL143" s="28">
        <f>+J143*'Silver Conversion'!$B142</f>
        <v>1.98</v>
      </c>
      <c r="AM143" s="28">
        <f>+K143*'Silver Conversion'!$B142</f>
        <v>10.89</v>
      </c>
      <c r="AN143" s="25"/>
      <c r="AO143" s="28">
        <f>+M143*'Silver Conversion'!$B142</f>
        <v>5.94</v>
      </c>
      <c r="AP143" s="28">
        <f>+N143*'Silver Conversion'!$B142</f>
        <v>1.6071000000000002</v>
      </c>
    </row>
    <row r="144" spans="1:42" ht="15">
      <c r="A144" s="5">
        <v>1501</v>
      </c>
      <c r="B144" s="38">
        <v>23.25</v>
      </c>
      <c r="C144" s="38">
        <v>18.37</v>
      </c>
      <c r="D144" s="38">
        <v>240</v>
      </c>
      <c r="E144" s="38">
        <v>21.37</v>
      </c>
      <c r="F144" s="38">
        <v>432</v>
      </c>
      <c r="G144" s="38">
        <v>21.75</v>
      </c>
      <c r="H144" s="38">
        <v>28.5</v>
      </c>
      <c r="I144" s="38">
        <v>31.5</v>
      </c>
      <c r="J144" s="26">
        <v>6</v>
      </c>
      <c r="K144" s="5">
        <v>33</v>
      </c>
      <c r="M144" s="38">
        <v>15.92</v>
      </c>
      <c r="N144" s="38">
        <v>4.5</v>
      </c>
      <c r="P144" s="26">
        <f t="shared" si="13"/>
        <v>0.07947413757742319</v>
      </c>
      <c r="Q144" s="26">
        <f t="shared" si="14"/>
        <v>6.5120229597552015</v>
      </c>
      <c r="R144" s="26">
        <f t="shared" si="15"/>
        <v>240</v>
      </c>
      <c r="S144" s="26">
        <f t="shared" si="16"/>
        <v>1.8938749407997912</v>
      </c>
      <c r="T144" s="26">
        <f t="shared" si="17"/>
        <v>6.338028169014085</v>
      </c>
      <c r="U144" s="26">
        <f t="shared" si="18"/>
        <v>5.796608597529872</v>
      </c>
      <c r="V144" s="26">
        <f t="shared" si="19"/>
        <v>0.07158357948037856</v>
      </c>
      <c r="W144" s="26">
        <f t="shared" si="20"/>
        <v>0.0315</v>
      </c>
      <c r="X144" s="26">
        <f t="shared" si="21"/>
        <v>0.0595214475616047</v>
      </c>
      <c r="Y144" s="26">
        <f t="shared" si="22"/>
        <v>0.050895137509407884</v>
      </c>
      <c r="Z144" s="26">
        <f t="shared" si="23"/>
        <v>0</v>
      </c>
      <c r="AA144" s="26">
        <f t="shared" si="24"/>
        <v>22.906474820143888</v>
      </c>
      <c r="AB144" s="26">
        <f t="shared" si="25"/>
        <v>6.531204644412192</v>
      </c>
      <c r="AD144" s="28">
        <f>+B144*'Silver Conversion'!$B143</f>
        <v>7.6725</v>
      </c>
      <c r="AE144" s="28">
        <f>+C144*'Silver Conversion'!$B143</f>
        <v>6.062100000000001</v>
      </c>
      <c r="AF144" s="28">
        <f>+D144*'Silver Conversion'!$B143</f>
        <v>79.2</v>
      </c>
      <c r="AG144" s="28">
        <f>+E144*'Silver Conversion'!$B143</f>
        <v>7.0521</v>
      </c>
      <c r="AH144" s="28">
        <f>+F144*'Silver Conversion'!$B143</f>
        <v>142.56</v>
      </c>
      <c r="AI144" s="28">
        <f>+G144*'Silver Conversion'!$B143</f>
        <v>7.1775</v>
      </c>
      <c r="AJ144" s="28">
        <f>+H144*'Silver Conversion'!$B143</f>
        <v>9.405000000000001</v>
      </c>
      <c r="AK144" s="28">
        <f>+I144*'Silver Conversion'!$B143</f>
        <v>10.395000000000001</v>
      </c>
      <c r="AL144" s="28">
        <f>+J144*'Silver Conversion'!$B143</f>
        <v>1.98</v>
      </c>
      <c r="AM144" s="28">
        <f>+K144*'Silver Conversion'!$B143</f>
        <v>10.89</v>
      </c>
      <c r="AN144" s="25"/>
      <c r="AO144" s="28">
        <f>+M144*'Silver Conversion'!$B143</f>
        <v>5.2536000000000005</v>
      </c>
      <c r="AP144" s="28">
        <f>+N144*'Silver Conversion'!$B143</f>
        <v>1.485</v>
      </c>
    </row>
    <row r="145" spans="1:42" ht="15">
      <c r="A145" s="5">
        <v>1502</v>
      </c>
      <c r="B145" s="38">
        <v>23.25</v>
      </c>
      <c r="C145" s="38">
        <v>21.75</v>
      </c>
      <c r="D145" s="38">
        <v>237</v>
      </c>
      <c r="E145" s="38">
        <v>21.87</v>
      </c>
      <c r="F145" s="38">
        <v>486</v>
      </c>
      <c r="G145" s="38">
        <v>23.62</v>
      </c>
      <c r="H145" s="38">
        <v>31.5</v>
      </c>
      <c r="I145" s="38">
        <v>33</v>
      </c>
      <c r="J145" s="26">
        <v>6</v>
      </c>
      <c r="K145" s="5">
        <v>39</v>
      </c>
      <c r="M145" s="38">
        <v>19.12</v>
      </c>
      <c r="N145" s="38">
        <v>4.12</v>
      </c>
      <c r="P145" s="26">
        <f t="shared" si="13"/>
        <v>0.07947413757742319</v>
      </c>
      <c r="Q145" s="26">
        <f t="shared" si="14"/>
        <v>7.710206824968734</v>
      </c>
      <c r="R145" s="26">
        <f t="shared" si="15"/>
        <v>237</v>
      </c>
      <c r="S145" s="26">
        <f t="shared" si="16"/>
        <v>1.938186474276623</v>
      </c>
      <c r="T145" s="26">
        <f t="shared" si="17"/>
        <v>7.130281690140845</v>
      </c>
      <c r="U145" s="26">
        <f t="shared" si="18"/>
        <v>6.294983681547383</v>
      </c>
      <c r="V145" s="26">
        <f t="shared" si="19"/>
        <v>0.0791186931098921</v>
      </c>
      <c r="W145" s="26">
        <f t="shared" si="20"/>
        <v>0.033</v>
      </c>
      <c r="X145" s="26">
        <f t="shared" si="21"/>
        <v>0.0595214475616047</v>
      </c>
      <c r="Y145" s="26">
        <f t="shared" si="22"/>
        <v>0.06014879887475477</v>
      </c>
      <c r="Z145" s="26">
        <f t="shared" si="23"/>
        <v>0</v>
      </c>
      <c r="AA145" s="26">
        <f t="shared" si="24"/>
        <v>27.510791366906478</v>
      </c>
      <c r="AB145" s="26">
        <f t="shared" si="25"/>
        <v>5.97968069666183</v>
      </c>
      <c r="AD145" s="28">
        <f>+B145*'Silver Conversion'!$B144</f>
        <v>7.6725</v>
      </c>
      <c r="AE145" s="28">
        <f>+C145*'Silver Conversion'!$B144</f>
        <v>7.1775</v>
      </c>
      <c r="AF145" s="28">
        <f>+D145*'Silver Conversion'!$B144</f>
        <v>78.21000000000001</v>
      </c>
      <c r="AG145" s="28">
        <f>+E145*'Silver Conversion'!$B144</f>
        <v>7.2171</v>
      </c>
      <c r="AH145" s="28">
        <f>+F145*'Silver Conversion'!$B144</f>
        <v>160.38</v>
      </c>
      <c r="AI145" s="28">
        <f>+G145*'Silver Conversion'!$B144</f>
        <v>7.794600000000001</v>
      </c>
      <c r="AJ145" s="28">
        <f>+H145*'Silver Conversion'!$B144</f>
        <v>10.395000000000001</v>
      </c>
      <c r="AK145" s="28">
        <f>+I145*'Silver Conversion'!$B144</f>
        <v>10.89</v>
      </c>
      <c r="AL145" s="28">
        <f>+J145*'Silver Conversion'!$B144</f>
        <v>1.98</v>
      </c>
      <c r="AM145" s="28">
        <f>+K145*'Silver Conversion'!$B144</f>
        <v>12.870000000000001</v>
      </c>
      <c r="AN145" s="25"/>
      <c r="AO145" s="28">
        <f>+M145*'Silver Conversion'!$B144</f>
        <v>6.3096000000000005</v>
      </c>
      <c r="AP145" s="28">
        <f>+N145*'Silver Conversion'!$B144</f>
        <v>1.3596000000000001</v>
      </c>
    </row>
    <row r="146" spans="1:42" ht="15">
      <c r="A146" s="5">
        <v>1503</v>
      </c>
      <c r="B146" s="38">
        <v>15.25</v>
      </c>
      <c r="C146" s="38">
        <v>23</v>
      </c>
      <c r="D146" s="38">
        <v>234</v>
      </c>
      <c r="E146" s="38">
        <v>25.87</v>
      </c>
      <c r="F146" s="38">
        <v>423</v>
      </c>
      <c r="G146" s="38">
        <v>24</v>
      </c>
      <c r="H146" s="38">
        <v>25.5</v>
      </c>
      <c r="I146" s="38">
        <v>30</v>
      </c>
      <c r="J146" s="26">
        <v>6</v>
      </c>
      <c r="K146" s="5">
        <v>30</v>
      </c>
      <c r="M146" s="38">
        <v>18.75</v>
      </c>
      <c r="N146" s="38">
        <v>4.33</v>
      </c>
      <c r="P146" s="26">
        <f t="shared" si="13"/>
        <v>0.052128197765836715</v>
      </c>
      <c r="Q146" s="26">
        <f t="shared" si="14"/>
        <v>8.153322159737051</v>
      </c>
      <c r="R146" s="26">
        <f t="shared" si="15"/>
        <v>234</v>
      </c>
      <c r="S146" s="26">
        <f t="shared" si="16"/>
        <v>2.2926787420912773</v>
      </c>
      <c r="T146" s="26">
        <f t="shared" si="17"/>
        <v>6.205985915492958</v>
      </c>
      <c r="U146" s="26">
        <f t="shared" si="18"/>
        <v>6.396257762791583</v>
      </c>
      <c r="V146" s="26">
        <f t="shared" si="19"/>
        <v>0.06404846585086503</v>
      </c>
      <c r="W146" s="26">
        <f t="shared" si="20"/>
        <v>0.03</v>
      </c>
      <c r="X146" s="26">
        <f t="shared" si="21"/>
        <v>0.0595214475616047</v>
      </c>
      <c r="Y146" s="26">
        <f t="shared" si="22"/>
        <v>0.04626830682673444</v>
      </c>
      <c r="Z146" s="26">
        <f t="shared" si="23"/>
        <v>0</v>
      </c>
      <c r="AA146" s="26">
        <f t="shared" si="24"/>
        <v>26.97841726618705</v>
      </c>
      <c r="AB146" s="26">
        <f t="shared" si="25"/>
        <v>6.284470246734398</v>
      </c>
      <c r="AD146" s="28">
        <f>+B146*'Silver Conversion'!$B145</f>
        <v>5.032500000000001</v>
      </c>
      <c r="AE146" s="28">
        <f>+C146*'Silver Conversion'!$B145</f>
        <v>7.590000000000001</v>
      </c>
      <c r="AF146" s="28">
        <f>+D146*'Silver Conversion'!$B145</f>
        <v>77.22</v>
      </c>
      <c r="AG146" s="28">
        <f>+E146*'Silver Conversion'!$B145</f>
        <v>8.5371</v>
      </c>
      <c r="AH146" s="28">
        <f>+F146*'Silver Conversion'!$B145</f>
        <v>139.59</v>
      </c>
      <c r="AI146" s="28">
        <f>+G146*'Silver Conversion'!$B145</f>
        <v>7.92</v>
      </c>
      <c r="AJ146" s="28">
        <f>+H146*'Silver Conversion'!$B145</f>
        <v>8.415000000000001</v>
      </c>
      <c r="AK146" s="28">
        <f>+I146*'Silver Conversion'!$B145</f>
        <v>9.9</v>
      </c>
      <c r="AL146" s="28">
        <f>+J146*'Silver Conversion'!$B145</f>
        <v>1.98</v>
      </c>
      <c r="AM146" s="28">
        <f>+K146*'Silver Conversion'!$B145</f>
        <v>9.9</v>
      </c>
      <c r="AN146" s="25"/>
      <c r="AO146" s="28">
        <f>+M146*'Silver Conversion'!$B145</f>
        <v>6.1875</v>
      </c>
      <c r="AP146" s="28">
        <f>+N146*'Silver Conversion'!$B145</f>
        <v>1.4289</v>
      </c>
    </row>
    <row r="147" spans="1:42" ht="15">
      <c r="A147" s="5">
        <v>1504</v>
      </c>
      <c r="B147" s="38">
        <v>12.75</v>
      </c>
      <c r="C147" s="38">
        <v>24.75</v>
      </c>
      <c r="D147" s="38">
        <v>240</v>
      </c>
      <c r="E147" s="38">
        <v>21</v>
      </c>
      <c r="F147" s="38">
        <v>459</v>
      </c>
      <c r="G147" s="38">
        <v>24.75</v>
      </c>
      <c r="H147" s="38">
        <v>22.12</v>
      </c>
      <c r="I147" s="38">
        <v>33</v>
      </c>
      <c r="J147" s="26">
        <v>6</v>
      </c>
      <c r="K147" s="5">
        <v>33</v>
      </c>
      <c r="M147" s="38">
        <v>18</v>
      </c>
      <c r="N147" s="38">
        <v>4.67</v>
      </c>
      <c r="P147" s="26">
        <f t="shared" si="13"/>
        <v>0.043582591574715945</v>
      </c>
      <c r="Q147" s="26">
        <f t="shared" si="14"/>
        <v>8.773683628412696</v>
      </c>
      <c r="R147" s="26">
        <f t="shared" si="15"/>
        <v>240</v>
      </c>
      <c r="S147" s="26">
        <f t="shared" si="16"/>
        <v>1.8610844060269356</v>
      </c>
      <c r="T147" s="26">
        <f t="shared" si="17"/>
        <v>6.734154929577465</v>
      </c>
      <c r="U147" s="26">
        <f t="shared" si="18"/>
        <v>6.59614081787882</v>
      </c>
      <c r="V147" s="26">
        <f t="shared" si="19"/>
        <v>0.05555890449494645</v>
      </c>
      <c r="W147" s="26">
        <f t="shared" si="20"/>
        <v>0.033</v>
      </c>
      <c r="X147" s="26">
        <f t="shared" si="21"/>
        <v>0.0595214475616047</v>
      </c>
      <c r="Y147" s="26">
        <f t="shared" si="22"/>
        <v>0.050895137509407884</v>
      </c>
      <c r="Z147" s="26">
        <f t="shared" si="23"/>
        <v>0</v>
      </c>
      <c r="AA147" s="26">
        <f t="shared" si="24"/>
        <v>25.89928057553957</v>
      </c>
      <c r="AB147" s="26">
        <f t="shared" si="25"/>
        <v>6.777939042089986</v>
      </c>
      <c r="AD147" s="28">
        <f>+B147*'Silver Conversion'!$B146</f>
        <v>4.2075000000000005</v>
      </c>
      <c r="AE147" s="28">
        <f>+C147*'Silver Conversion'!$B146</f>
        <v>8.1675</v>
      </c>
      <c r="AF147" s="28">
        <f>+D147*'Silver Conversion'!$B146</f>
        <v>79.2</v>
      </c>
      <c r="AG147" s="28">
        <f>+E147*'Silver Conversion'!$B146</f>
        <v>6.930000000000001</v>
      </c>
      <c r="AH147" s="28">
        <f>+F147*'Silver Conversion'!$B146</f>
        <v>151.47</v>
      </c>
      <c r="AI147" s="28">
        <f>+G147*'Silver Conversion'!$B146</f>
        <v>8.1675</v>
      </c>
      <c r="AJ147" s="28">
        <f>+H147*'Silver Conversion'!$B146</f>
        <v>7.299600000000001</v>
      </c>
      <c r="AK147" s="28">
        <f>+I147*'Silver Conversion'!$B146</f>
        <v>10.89</v>
      </c>
      <c r="AL147" s="28">
        <f>+J147*'Silver Conversion'!$B146</f>
        <v>1.98</v>
      </c>
      <c r="AM147" s="28">
        <f>+K147*'Silver Conversion'!$B146</f>
        <v>10.89</v>
      </c>
      <c r="AN147" s="25"/>
      <c r="AO147" s="28">
        <f>+M147*'Silver Conversion'!$B146</f>
        <v>5.94</v>
      </c>
      <c r="AP147" s="28">
        <f>+N147*'Silver Conversion'!$B146</f>
        <v>1.5411000000000001</v>
      </c>
    </row>
    <row r="148" spans="1:42" ht="15">
      <c r="A148" s="5">
        <v>1505</v>
      </c>
      <c r="B148" s="38">
        <v>15.25</v>
      </c>
      <c r="C148" s="38">
        <v>20.25</v>
      </c>
      <c r="D148" s="38">
        <v>261</v>
      </c>
      <c r="E148" s="38">
        <v>27</v>
      </c>
      <c r="F148" s="38">
        <v>630</v>
      </c>
      <c r="G148" s="38">
        <v>24.75</v>
      </c>
      <c r="H148" s="38">
        <v>19.5</v>
      </c>
      <c r="I148" s="38">
        <v>33</v>
      </c>
      <c r="J148" s="26">
        <v>6</v>
      </c>
      <c r="M148" s="38">
        <v>21</v>
      </c>
      <c r="N148" s="38">
        <v>4.87</v>
      </c>
      <c r="P148" s="26">
        <f t="shared" si="13"/>
        <v>0.052128197765836715</v>
      </c>
      <c r="Q148" s="26">
        <f t="shared" si="14"/>
        <v>7.178468423246752</v>
      </c>
      <c r="R148" s="26">
        <f t="shared" si="15"/>
        <v>261</v>
      </c>
      <c r="S148" s="26">
        <f t="shared" si="16"/>
        <v>2.3928228077489173</v>
      </c>
      <c r="T148" s="26">
        <f t="shared" si="17"/>
        <v>9.242957746478874</v>
      </c>
      <c r="U148" s="26">
        <f t="shared" si="18"/>
        <v>6.59614081787882</v>
      </c>
      <c r="V148" s="26">
        <f t="shared" si="19"/>
        <v>0.04897823859183796</v>
      </c>
      <c r="W148" s="26">
        <f t="shared" si="20"/>
        <v>0.033</v>
      </c>
      <c r="X148" s="26">
        <f t="shared" si="21"/>
        <v>0.0595214475616047</v>
      </c>
      <c r="Y148" s="26">
        <f t="shared" si="22"/>
        <v>0</v>
      </c>
      <c r="Z148" s="26">
        <f t="shared" si="23"/>
        <v>0</v>
      </c>
      <c r="AA148" s="26">
        <f t="shared" si="24"/>
        <v>30.215827338129497</v>
      </c>
      <c r="AB148" s="26">
        <f t="shared" si="25"/>
        <v>7.068214804063861</v>
      </c>
      <c r="AD148" s="28">
        <f>+B148*'Silver Conversion'!$B147</f>
        <v>5.032500000000001</v>
      </c>
      <c r="AE148" s="28">
        <f>+C148*'Silver Conversion'!$B147</f>
        <v>6.6825</v>
      </c>
      <c r="AF148" s="28">
        <f>+D148*'Silver Conversion'!$B147</f>
        <v>86.13000000000001</v>
      </c>
      <c r="AG148" s="28">
        <f>+E148*'Silver Conversion'!$B147</f>
        <v>8.91</v>
      </c>
      <c r="AH148" s="28">
        <f>+F148*'Silver Conversion'!$B147</f>
        <v>207.9</v>
      </c>
      <c r="AI148" s="28">
        <f>+G148*'Silver Conversion'!$B147</f>
        <v>8.1675</v>
      </c>
      <c r="AJ148" s="28">
        <f>+H148*'Silver Conversion'!$B147</f>
        <v>6.4350000000000005</v>
      </c>
      <c r="AK148" s="28">
        <f>+I148*'Silver Conversion'!$B147</f>
        <v>10.89</v>
      </c>
      <c r="AL148" s="28">
        <f>+J148*'Silver Conversion'!$B147</f>
        <v>1.98</v>
      </c>
      <c r="AM148" s="28">
        <f>+K148*'Silver Conversion'!$B147</f>
        <v>0</v>
      </c>
      <c r="AN148" s="25"/>
      <c r="AO148" s="28">
        <f>+M148*'Silver Conversion'!$B147</f>
        <v>6.930000000000001</v>
      </c>
      <c r="AP148" s="28">
        <f>+N148*'Silver Conversion'!$B147</f>
        <v>1.6071000000000002</v>
      </c>
    </row>
    <row r="149" spans="1:42" ht="15">
      <c r="A149" s="5">
        <v>1506</v>
      </c>
      <c r="B149" s="38">
        <v>22.87</v>
      </c>
      <c r="C149" s="38">
        <v>19.5</v>
      </c>
      <c r="D149" s="38">
        <v>267</v>
      </c>
      <c r="E149" s="38">
        <v>27.75</v>
      </c>
      <c r="F149" s="38">
        <v>504</v>
      </c>
      <c r="G149" s="38">
        <v>25.5</v>
      </c>
      <c r="H149" s="38">
        <v>24</v>
      </c>
      <c r="I149" s="38">
        <v>36</v>
      </c>
      <c r="J149" s="26">
        <v>6</v>
      </c>
      <c r="K149" s="5">
        <v>36</v>
      </c>
      <c r="M149" s="38">
        <v>19.5</v>
      </c>
      <c r="N149" s="38">
        <v>5</v>
      </c>
      <c r="P149" s="26">
        <f t="shared" si="13"/>
        <v>0.07817520543637284</v>
      </c>
      <c r="Q149" s="26">
        <f t="shared" si="14"/>
        <v>6.912599222385761</v>
      </c>
      <c r="R149" s="26">
        <f t="shared" si="15"/>
        <v>267</v>
      </c>
      <c r="S149" s="26">
        <f t="shared" si="16"/>
        <v>2.459290107964165</v>
      </c>
      <c r="T149" s="26">
        <f t="shared" si="17"/>
        <v>7.394366197183099</v>
      </c>
      <c r="U149" s="26">
        <f t="shared" si="18"/>
        <v>6.796023872966057</v>
      </c>
      <c r="V149" s="26">
        <f t="shared" si="19"/>
        <v>0.06028090903610826</v>
      </c>
      <c r="W149" s="26">
        <f t="shared" si="20"/>
        <v>0.036</v>
      </c>
      <c r="X149" s="26">
        <f t="shared" si="21"/>
        <v>0.0595214475616047</v>
      </c>
      <c r="Y149" s="26">
        <f t="shared" si="22"/>
        <v>0.05552196819208133</v>
      </c>
      <c r="Z149" s="26">
        <f t="shared" si="23"/>
        <v>0</v>
      </c>
      <c r="AA149" s="26">
        <f t="shared" si="24"/>
        <v>28.057553956834536</v>
      </c>
      <c r="AB149" s="26">
        <f t="shared" si="25"/>
        <v>7.25689404934688</v>
      </c>
      <c r="AD149" s="28">
        <f>+B149*'Silver Conversion'!$B148</f>
        <v>7.5471</v>
      </c>
      <c r="AE149" s="28">
        <f>+C149*'Silver Conversion'!$B148</f>
        <v>6.4350000000000005</v>
      </c>
      <c r="AF149" s="28">
        <f>+D149*'Silver Conversion'!$B148</f>
        <v>88.11</v>
      </c>
      <c r="AG149" s="28">
        <f>+E149*'Silver Conversion'!$B148</f>
        <v>9.1575</v>
      </c>
      <c r="AH149" s="28">
        <f>+F149*'Silver Conversion'!$B148</f>
        <v>166.32000000000002</v>
      </c>
      <c r="AI149" s="28">
        <f>+G149*'Silver Conversion'!$B148</f>
        <v>8.415000000000001</v>
      </c>
      <c r="AJ149" s="28">
        <f>+H149*'Silver Conversion'!$B148</f>
        <v>7.92</v>
      </c>
      <c r="AK149" s="28">
        <f>+I149*'Silver Conversion'!$B148</f>
        <v>11.88</v>
      </c>
      <c r="AL149" s="28">
        <f>+J149*'Silver Conversion'!$B148</f>
        <v>1.98</v>
      </c>
      <c r="AM149" s="28">
        <f>+K149*'Silver Conversion'!$B148</f>
        <v>11.88</v>
      </c>
      <c r="AN149" s="25"/>
      <c r="AO149" s="28">
        <f>+M149*'Silver Conversion'!$B148</f>
        <v>6.4350000000000005</v>
      </c>
      <c r="AP149" s="28">
        <f>+N149*'Silver Conversion'!$B148</f>
        <v>1.6500000000000001</v>
      </c>
    </row>
    <row r="150" spans="1:42" ht="15">
      <c r="A150" s="5">
        <v>1507</v>
      </c>
      <c r="B150" s="38">
        <v>35.5</v>
      </c>
      <c r="C150" s="38">
        <v>19.5</v>
      </c>
      <c r="D150" s="38">
        <v>279</v>
      </c>
      <c r="E150" s="38">
        <v>24</v>
      </c>
      <c r="F150" s="38">
        <v>468</v>
      </c>
      <c r="G150" s="38">
        <v>25.5</v>
      </c>
      <c r="H150" s="38">
        <v>24</v>
      </c>
      <c r="I150" s="38">
        <v>39</v>
      </c>
      <c r="J150" s="26">
        <v>6</v>
      </c>
      <c r="K150" s="5">
        <v>33</v>
      </c>
      <c r="M150" s="38">
        <v>18</v>
      </c>
      <c r="N150" s="38">
        <v>4.5</v>
      </c>
      <c r="P150" s="26">
        <f aca="true" t="shared" si="26" ref="P150:P213">+B150/292.548</f>
        <v>0.12134760791391498</v>
      </c>
      <c r="Q150" s="26">
        <f aca="true" t="shared" si="27" ref="Q150:Q213">+C150/2.820936</f>
        <v>6.912599222385761</v>
      </c>
      <c r="R150" s="26">
        <f aca="true" t="shared" si="28" ref="R150:R213">+D150</f>
        <v>279</v>
      </c>
      <c r="S150" s="26">
        <f aca="true" t="shared" si="29" ref="S150:S213">+E150/11.283744</f>
        <v>2.1269536068879265</v>
      </c>
      <c r="T150" s="26">
        <f aca="true" t="shared" si="30" ref="T150:T213">+F150/68.16</f>
        <v>6.866197183098592</v>
      </c>
      <c r="U150" s="26">
        <f aca="true" t="shared" si="31" ref="U150:U213">+G150/3.752194</f>
        <v>6.796023872966057</v>
      </c>
      <c r="V150" s="26">
        <f aca="true" t="shared" si="32" ref="V150:V213">+H150/398.136</f>
        <v>0.06028090903610826</v>
      </c>
      <c r="W150" s="26">
        <f aca="true" t="shared" si="33" ref="W150:W213">+I150/1000</f>
        <v>0.039</v>
      </c>
      <c r="X150" s="26">
        <f aca="true" t="shared" si="34" ref="X150:X213">+J150/100.804</f>
        <v>0.0595214475616047</v>
      </c>
      <c r="Y150" s="26">
        <f aca="true" t="shared" si="35" ref="Y150:Y213">+K150/648.392</f>
        <v>0.050895137509407884</v>
      </c>
      <c r="Z150" s="26">
        <f aca="true" t="shared" si="36" ref="Z150:Z213">+L150/100.804</f>
        <v>0</v>
      </c>
      <c r="AA150" s="26">
        <f aca="true" t="shared" si="37" ref="AA150:AA213">+M150/0.695</f>
        <v>25.89928057553957</v>
      </c>
      <c r="AB150" s="26">
        <f aca="true" t="shared" si="38" ref="AB150:AB213">+N150/0.689</f>
        <v>6.531204644412192</v>
      </c>
      <c r="AD150" s="28">
        <f>+B150*'Silver Conversion'!$B149</f>
        <v>11.715</v>
      </c>
      <c r="AE150" s="28">
        <f>+C150*'Silver Conversion'!$B149</f>
        <v>6.4350000000000005</v>
      </c>
      <c r="AF150" s="28">
        <f>+D150*'Silver Conversion'!$B149</f>
        <v>92.07000000000001</v>
      </c>
      <c r="AG150" s="28">
        <f>+E150*'Silver Conversion'!$B149</f>
        <v>7.92</v>
      </c>
      <c r="AH150" s="28">
        <f>+F150*'Silver Conversion'!$B149</f>
        <v>154.44</v>
      </c>
      <c r="AI150" s="28">
        <f>+G150*'Silver Conversion'!$B149</f>
        <v>8.415000000000001</v>
      </c>
      <c r="AJ150" s="28">
        <f>+H150*'Silver Conversion'!$B149</f>
        <v>7.92</v>
      </c>
      <c r="AK150" s="28">
        <f>+I150*'Silver Conversion'!$B149</f>
        <v>12.870000000000001</v>
      </c>
      <c r="AL150" s="28">
        <f>+J150*'Silver Conversion'!$B149</f>
        <v>1.98</v>
      </c>
      <c r="AM150" s="28">
        <f>+K150*'Silver Conversion'!$B149</f>
        <v>10.89</v>
      </c>
      <c r="AN150" s="25"/>
      <c r="AO150" s="28">
        <f>+M150*'Silver Conversion'!$B149</f>
        <v>5.94</v>
      </c>
      <c r="AP150" s="28">
        <f>+N150*'Silver Conversion'!$B149</f>
        <v>1.485</v>
      </c>
    </row>
    <row r="151" spans="1:42" ht="15">
      <c r="A151" s="5">
        <v>1508</v>
      </c>
      <c r="B151" s="38">
        <v>60.87</v>
      </c>
      <c r="C151" s="38">
        <v>18</v>
      </c>
      <c r="D151" s="38">
        <v>264</v>
      </c>
      <c r="E151" s="38">
        <v>26.5</v>
      </c>
      <c r="F151" s="38">
        <v>324</v>
      </c>
      <c r="G151" s="38">
        <v>26.75</v>
      </c>
      <c r="H151" s="38">
        <v>27.75</v>
      </c>
      <c r="I151" s="38">
        <v>42</v>
      </c>
      <c r="J151" s="26">
        <v>6</v>
      </c>
      <c r="K151" s="5">
        <v>31.5</v>
      </c>
      <c r="M151" s="38">
        <v>21</v>
      </c>
      <c r="N151" s="38">
        <v>4.5</v>
      </c>
      <c r="P151" s="26">
        <f t="shared" si="26"/>
        <v>0.2080684195414086</v>
      </c>
      <c r="Q151" s="26">
        <f t="shared" si="27"/>
        <v>6.38086082066378</v>
      </c>
      <c r="R151" s="26">
        <f t="shared" si="28"/>
        <v>264</v>
      </c>
      <c r="S151" s="26">
        <f t="shared" si="29"/>
        <v>2.3485112742720853</v>
      </c>
      <c r="T151" s="26">
        <f t="shared" si="30"/>
        <v>4.753521126760564</v>
      </c>
      <c r="U151" s="26">
        <f t="shared" si="31"/>
        <v>7.129162298111452</v>
      </c>
      <c r="V151" s="26">
        <f t="shared" si="32"/>
        <v>0.06969980107300018</v>
      </c>
      <c r="W151" s="26">
        <f t="shared" si="33"/>
        <v>0.042</v>
      </c>
      <c r="X151" s="26">
        <f t="shared" si="34"/>
        <v>0.0595214475616047</v>
      </c>
      <c r="Y151" s="26">
        <f t="shared" si="35"/>
        <v>0.04858172216807116</v>
      </c>
      <c r="Z151" s="26">
        <f t="shared" si="36"/>
        <v>0</v>
      </c>
      <c r="AA151" s="26">
        <f t="shared" si="37"/>
        <v>30.215827338129497</v>
      </c>
      <c r="AB151" s="26">
        <f t="shared" si="38"/>
        <v>6.531204644412192</v>
      </c>
      <c r="AD151" s="28">
        <f>+B151*'Silver Conversion'!$B150</f>
        <v>20.0871</v>
      </c>
      <c r="AE151" s="28">
        <f>+C151*'Silver Conversion'!$B150</f>
        <v>5.94</v>
      </c>
      <c r="AF151" s="28">
        <f>+D151*'Silver Conversion'!$B150</f>
        <v>87.12</v>
      </c>
      <c r="AG151" s="28">
        <f>+E151*'Silver Conversion'!$B150</f>
        <v>8.745000000000001</v>
      </c>
      <c r="AH151" s="28">
        <f>+F151*'Silver Conversion'!$B150</f>
        <v>106.92</v>
      </c>
      <c r="AI151" s="28">
        <f>+G151*'Silver Conversion'!$B150</f>
        <v>8.8275</v>
      </c>
      <c r="AJ151" s="28">
        <f>+H151*'Silver Conversion'!$B150</f>
        <v>9.1575</v>
      </c>
      <c r="AK151" s="28">
        <f>+I151*'Silver Conversion'!$B150</f>
        <v>13.860000000000001</v>
      </c>
      <c r="AL151" s="28">
        <f>+J151*'Silver Conversion'!$B150</f>
        <v>1.98</v>
      </c>
      <c r="AM151" s="28">
        <f>+K151*'Silver Conversion'!$B150</f>
        <v>10.395000000000001</v>
      </c>
      <c r="AN151" s="25"/>
      <c r="AO151" s="28">
        <f>+M151*'Silver Conversion'!$B150</f>
        <v>6.930000000000001</v>
      </c>
      <c r="AP151" s="28">
        <f>+N151*'Silver Conversion'!$B150</f>
        <v>1.485</v>
      </c>
    </row>
    <row r="152" spans="1:42" ht="15">
      <c r="A152" s="5">
        <v>1509</v>
      </c>
      <c r="B152" s="38">
        <v>35.5</v>
      </c>
      <c r="C152" s="38">
        <v>16.5</v>
      </c>
      <c r="D152" s="38">
        <v>270</v>
      </c>
      <c r="E152" s="38">
        <v>28.5</v>
      </c>
      <c r="F152" s="38">
        <v>393</v>
      </c>
      <c r="G152" s="38">
        <v>27</v>
      </c>
      <c r="H152" s="38">
        <v>31.5</v>
      </c>
      <c r="I152" s="38">
        <v>45</v>
      </c>
      <c r="J152" s="26">
        <v>6</v>
      </c>
      <c r="K152" s="5">
        <v>30.75</v>
      </c>
      <c r="M152" s="38">
        <v>18</v>
      </c>
      <c r="N152" s="38">
        <v>4.62</v>
      </c>
      <c r="P152" s="26">
        <f t="shared" si="26"/>
        <v>0.12134760791391498</v>
      </c>
      <c r="Q152" s="26">
        <f t="shared" si="27"/>
        <v>5.849122418941798</v>
      </c>
      <c r="R152" s="26">
        <f t="shared" si="28"/>
        <v>270</v>
      </c>
      <c r="S152" s="26">
        <f t="shared" si="29"/>
        <v>2.5257574081794125</v>
      </c>
      <c r="T152" s="26">
        <f t="shared" si="30"/>
        <v>5.765845070422536</v>
      </c>
      <c r="U152" s="26">
        <f t="shared" si="31"/>
        <v>7.195789983140531</v>
      </c>
      <c r="V152" s="26">
        <f t="shared" si="32"/>
        <v>0.0791186931098921</v>
      </c>
      <c r="W152" s="26">
        <f t="shared" si="33"/>
        <v>0.045</v>
      </c>
      <c r="X152" s="26">
        <f t="shared" si="34"/>
        <v>0.0595214475616047</v>
      </c>
      <c r="Y152" s="26">
        <f t="shared" si="35"/>
        <v>0.0474250144974028</v>
      </c>
      <c r="Z152" s="26">
        <f t="shared" si="36"/>
        <v>0</v>
      </c>
      <c r="AA152" s="26">
        <f t="shared" si="37"/>
        <v>25.89928057553957</v>
      </c>
      <c r="AB152" s="26">
        <f t="shared" si="38"/>
        <v>6.705370101596517</v>
      </c>
      <c r="AD152" s="28">
        <f>+B152*'Silver Conversion'!$B151</f>
        <v>11.715</v>
      </c>
      <c r="AE152" s="28">
        <f>+C152*'Silver Conversion'!$B151</f>
        <v>5.445</v>
      </c>
      <c r="AF152" s="28">
        <f>+D152*'Silver Conversion'!$B151</f>
        <v>89.10000000000001</v>
      </c>
      <c r="AG152" s="28">
        <f>+E152*'Silver Conversion'!$B151</f>
        <v>9.405000000000001</v>
      </c>
      <c r="AH152" s="28">
        <f>+F152*'Silver Conversion'!$B151</f>
        <v>129.69</v>
      </c>
      <c r="AI152" s="28">
        <f>+G152*'Silver Conversion'!$B151</f>
        <v>8.91</v>
      </c>
      <c r="AJ152" s="28">
        <f>+H152*'Silver Conversion'!$B151</f>
        <v>10.395000000000001</v>
      </c>
      <c r="AK152" s="28">
        <f>+I152*'Silver Conversion'!$B151</f>
        <v>14.850000000000001</v>
      </c>
      <c r="AL152" s="28">
        <f>+J152*'Silver Conversion'!$B151</f>
        <v>1.98</v>
      </c>
      <c r="AM152" s="28">
        <f>+K152*'Silver Conversion'!$B151</f>
        <v>10.1475</v>
      </c>
      <c r="AN152" s="25"/>
      <c r="AO152" s="28">
        <f>+M152*'Silver Conversion'!$B151</f>
        <v>5.94</v>
      </c>
      <c r="AP152" s="28">
        <f>+N152*'Silver Conversion'!$B151</f>
        <v>1.5246000000000002</v>
      </c>
    </row>
    <row r="153" spans="1:42" ht="15">
      <c r="A153" s="5">
        <v>1510</v>
      </c>
      <c r="B153" s="38">
        <v>43.12</v>
      </c>
      <c r="C153" s="38">
        <v>18</v>
      </c>
      <c r="D153" s="38">
        <v>294</v>
      </c>
      <c r="E153" s="38">
        <v>37.5</v>
      </c>
      <c r="F153" s="38">
        <v>450</v>
      </c>
      <c r="G153" s="38">
        <v>25.75</v>
      </c>
      <c r="H153" s="38">
        <v>28.5</v>
      </c>
      <c r="I153" s="38">
        <v>45</v>
      </c>
      <c r="J153" s="26">
        <v>6</v>
      </c>
      <c r="K153" s="5">
        <v>39</v>
      </c>
      <c r="M153" s="38">
        <v>22.12</v>
      </c>
      <c r="N153" s="38">
        <v>4.75</v>
      </c>
      <c r="P153" s="26">
        <f t="shared" si="26"/>
        <v>0.14739461558445108</v>
      </c>
      <c r="Q153" s="26">
        <f t="shared" si="27"/>
        <v>6.38086082066378</v>
      </c>
      <c r="R153" s="26">
        <f t="shared" si="28"/>
        <v>294</v>
      </c>
      <c r="S153" s="26">
        <f t="shared" si="29"/>
        <v>3.323365010762385</v>
      </c>
      <c r="T153" s="26">
        <f t="shared" si="30"/>
        <v>6.602112676056338</v>
      </c>
      <c r="U153" s="26">
        <f t="shared" si="31"/>
        <v>6.862651557995136</v>
      </c>
      <c r="V153" s="26">
        <f t="shared" si="32"/>
        <v>0.07158357948037856</v>
      </c>
      <c r="W153" s="26">
        <f t="shared" si="33"/>
        <v>0.045</v>
      </c>
      <c r="X153" s="26">
        <f t="shared" si="34"/>
        <v>0.0595214475616047</v>
      </c>
      <c r="Y153" s="26">
        <f t="shared" si="35"/>
        <v>0.06014879887475477</v>
      </c>
      <c r="Z153" s="26">
        <f t="shared" si="36"/>
        <v>0</v>
      </c>
      <c r="AA153" s="26">
        <f t="shared" si="37"/>
        <v>31.827338129496408</v>
      </c>
      <c r="AB153" s="26">
        <f t="shared" si="38"/>
        <v>6.8940493468795365</v>
      </c>
      <c r="AD153" s="28">
        <f>+B153*'Silver Conversion'!$B152</f>
        <v>14.2296</v>
      </c>
      <c r="AE153" s="28">
        <f>+C153*'Silver Conversion'!$B152</f>
        <v>5.94</v>
      </c>
      <c r="AF153" s="28">
        <f>+D153*'Silver Conversion'!$B152</f>
        <v>97.02000000000001</v>
      </c>
      <c r="AG153" s="28">
        <f>+E153*'Silver Conversion'!$B152</f>
        <v>12.375</v>
      </c>
      <c r="AH153" s="28">
        <f>+F153*'Silver Conversion'!$B152</f>
        <v>148.5</v>
      </c>
      <c r="AI153" s="28">
        <f>+G153*'Silver Conversion'!$B152</f>
        <v>8.4975</v>
      </c>
      <c r="AJ153" s="28">
        <f>+H153*'Silver Conversion'!$B152</f>
        <v>9.405000000000001</v>
      </c>
      <c r="AK153" s="28">
        <f>+I153*'Silver Conversion'!$B152</f>
        <v>14.850000000000001</v>
      </c>
      <c r="AL153" s="28">
        <f>+J153*'Silver Conversion'!$B152</f>
        <v>1.98</v>
      </c>
      <c r="AM153" s="28">
        <f>+K153*'Silver Conversion'!$B152</f>
        <v>12.870000000000001</v>
      </c>
      <c r="AN153" s="25"/>
      <c r="AO153" s="28">
        <f>+M153*'Silver Conversion'!$B152</f>
        <v>7.299600000000001</v>
      </c>
      <c r="AP153" s="28">
        <f>+N153*'Silver Conversion'!$B152</f>
        <v>1.5675000000000001</v>
      </c>
    </row>
    <row r="154" spans="1:42" ht="15">
      <c r="A154" s="5">
        <v>1511</v>
      </c>
      <c r="B154" s="38">
        <v>60.87</v>
      </c>
      <c r="C154" s="38">
        <v>18.37</v>
      </c>
      <c r="D154" s="38">
        <v>300</v>
      </c>
      <c r="E154" s="38">
        <v>28.5</v>
      </c>
      <c r="F154" s="38">
        <v>405</v>
      </c>
      <c r="G154" s="38">
        <v>25.33</v>
      </c>
      <c r="H154" s="38">
        <v>33</v>
      </c>
      <c r="I154" s="38">
        <v>42</v>
      </c>
      <c r="J154" s="26">
        <v>7.12</v>
      </c>
      <c r="K154" s="5">
        <v>36</v>
      </c>
      <c r="M154" s="38">
        <v>22.5</v>
      </c>
      <c r="N154" s="38">
        <v>4.62</v>
      </c>
      <c r="P154" s="26">
        <f t="shared" si="26"/>
        <v>0.2080684195414086</v>
      </c>
      <c r="Q154" s="26">
        <f t="shared" si="27"/>
        <v>6.5120229597552015</v>
      </c>
      <c r="R154" s="26">
        <f t="shared" si="28"/>
        <v>300</v>
      </c>
      <c r="S154" s="26">
        <f t="shared" si="29"/>
        <v>2.5257574081794125</v>
      </c>
      <c r="T154" s="26">
        <f t="shared" si="30"/>
        <v>5.941901408450705</v>
      </c>
      <c r="U154" s="26">
        <f t="shared" si="31"/>
        <v>6.750717047146283</v>
      </c>
      <c r="V154" s="26">
        <f t="shared" si="32"/>
        <v>0.08288624992464885</v>
      </c>
      <c r="W154" s="26">
        <f t="shared" si="33"/>
        <v>0.042</v>
      </c>
      <c r="X154" s="26">
        <f t="shared" si="34"/>
        <v>0.07063211777310424</v>
      </c>
      <c r="Y154" s="26">
        <f t="shared" si="35"/>
        <v>0.05552196819208133</v>
      </c>
      <c r="Z154" s="26">
        <f t="shared" si="36"/>
        <v>0</v>
      </c>
      <c r="AA154" s="26">
        <f t="shared" si="37"/>
        <v>32.37410071942446</v>
      </c>
      <c r="AB154" s="26">
        <f t="shared" si="38"/>
        <v>6.705370101596517</v>
      </c>
      <c r="AD154" s="28">
        <f>+B154*'Silver Conversion'!$B153</f>
        <v>20.0871</v>
      </c>
      <c r="AE154" s="28">
        <f>+C154*'Silver Conversion'!$B153</f>
        <v>6.062100000000001</v>
      </c>
      <c r="AF154" s="28">
        <f>+D154*'Silver Conversion'!$B153</f>
        <v>99</v>
      </c>
      <c r="AG154" s="28">
        <f>+E154*'Silver Conversion'!$B153</f>
        <v>9.405000000000001</v>
      </c>
      <c r="AH154" s="28">
        <f>+F154*'Silver Conversion'!$B153</f>
        <v>133.65</v>
      </c>
      <c r="AI154" s="28">
        <f>+G154*'Silver Conversion'!$B153</f>
        <v>8.3589</v>
      </c>
      <c r="AJ154" s="28">
        <f>+H154*'Silver Conversion'!$B153</f>
        <v>10.89</v>
      </c>
      <c r="AK154" s="28">
        <f>+I154*'Silver Conversion'!$B153</f>
        <v>13.860000000000001</v>
      </c>
      <c r="AL154" s="28">
        <f>+J154*'Silver Conversion'!$B153</f>
        <v>2.3496</v>
      </c>
      <c r="AM154" s="28">
        <f>+K154*'Silver Conversion'!$B153</f>
        <v>11.88</v>
      </c>
      <c r="AN154" s="25"/>
      <c r="AO154" s="28">
        <f>+M154*'Silver Conversion'!$B153</f>
        <v>7.425000000000001</v>
      </c>
      <c r="AP154" s="28">
        <f>+N154*'Silver Conversion'!$B153</f>
        <v>1.5246000000000002</v>
      </c>
    </row>
    <row r="155" spans="1:42" ht="15">
      <c r="A155" s="5">
        <v>1512</v>
      </c>
      <c r="B155" s="38">
        <v>34.25</v>
      </c>
      <c r="C155" s="38">
        <v>21</v>
      </c>
      <c r="D155" s="38">
        <v>300</v>
      </c>
      <c r="E155" s="38">
        <v>24.75</v>
      </c>
      <c r="F155" s="38">
        <v>432</v>
      </c>
      <c r="G155" s="38">
        <v>24</v>
      </c>
      <c r="H155" s="38">
        <v>32</v>
      </c>
      <c r="I155" s="38">
        <v>42</v>
      </c>
      <c r="J155" s="26">
        <v>7.5</v>
      </c>
      <c r="K155" s="5">
        <v>42</v>
      </c>
      <c r="M155" s="38">
        <v>24.75</v>
      </c>
      <c r="N155" s="38">
        <v>4.54</v>
      </c>
      <c r="P155" s="26">
        <f t="shared" si="26"/>
        <v>0.1170748048183546</v>
      </c>
      <c r="Q155" s="26">
        <f t="shared" si="27"/>
        <v>7.444337624107742</v>
      </c>
      <c r="R155" s="26">
        <f t="shared" si="28"/>
        <v>300</v>
      </c>
      <c r="S155" s="26">
        <f t="shared" si="29"/>
        <v>2.193420907103174</v>
      </c>
      <c r="T155" s="26">
        <f t="shared" si="30"/>
        <v>6.338028169014085</v>
      </c>
      <c r="U155" s="26">
        <f t="shared" si="31"/>
        <v>6.396257762791583</v>
      </c>
      <c r="V155" s="26">
        <f t="shared" si="32"/>
        <v>0.08037454538147767</v>
      </c>
      <c r="W155" s="26">
        <f t="shared" si="33"/>
        <v>0.042</v>
      </c>
      <c r="X155" s="26">
        <f t="shared" si="34"/>
        <v>0.07440180945200588</v>
      </c>
      <c r="Y155" s="26">
        <f t="shared" si="35"/>
        <v>0.06477562955742822</v>
      </c>
      <c r="Z155" s="26">
        <f t="shared" si="36"/>
        <v>0</v>
      </c>
      <c r="AA155" s="26">
        <f t="shared" si="37"/>
        <v>35.61151079136691</v>
      </c>
      <c r="AB155" s="26">
        <f t="shared" si="38"/>
        <v>6.589259796806967</v>
      </c>
      <c r="AD155" s="28">
        <f>+B155*'Silver Conversion'!$B154</f>
        <v>11.3025</v>
      </c>
      <c r="AE155" s="28">
        <f>+C155*'Silver Conversion'!$B154</f>
        <v>6.930000000000001</v>
      </c>
      <c r="AF155" s="28">
        <f>+D155*'Silver Conversion'!$B154</f>
        <v>99</v>
      </c>
      <c r="AG155" s="28">
        <f>+E155*'Silver Conversion'!$B154</f>
        <v>8.1675</v>
      </c>
      <c r="AH155" s="28">
        <f>+F155*'Silver Conversion'!$B154</f>
        <v>142.56</v>
      </c>
      <c r="AI155" s="28">
        <f>+G155*'Silver Conversion'!$B154</f>
        <v>7.92</v>
      </c>
      <c r="AJ155" s="28">
        <f>+H155*'Silver Conversion'!$B154</f>
        <v>10.56</v>
      </c>
      <c r="AK155" s="28">
        <f>+I155*'Silver Conversion'!$B154</f>
        <v>13.860000000000001</v>
      </c>
      <c r="AL155" s="28">
        <f>+J155*'Silver Conversion'!$B154</f>
        <v>2.475</v>
      </c>
      <c r="AM155" s="28">
        <f>+K155*'Silver Conversion'!$B154</f>
        <v>13.860000000000001</v>
      </c>
      <c r="AN155" s="25"/>
      <c r="AO155" s="28">
        <f>+M155*'Silver Conversion'!$B154</f>
        <v>8.1675</v>
      </c>
      <c r="AP155" s="28">
        <f>+N155*'Silver Conversion'!$B154</f>
        <v>1.4982</v>
      </c>
    </row>
    <row r="156" spans="1:42" ht="15">
      <c r="A156" s="5">
        <v>1513</v>
      </c>
      <c r="B156" s="38">
        <v>25.37</v>
      </c>
      <c r="C156" s="38">
        <v>24</v>
      </c>
      <c r="D156" s="38">
        <v>315</v>
      </c>
      <c r="E156" s="38">
        <v>24</v>
      </c>
      <c r="F156" s="38">
        <v>594</v>
      </c>
      <c r="G156" s="38">
        <v>25.5</v>
      </c>
      <c r="H156" s="38">
        <v>28.5</v>
      </c>
      <c r="I156" s="38">
        <v>40.5</v>
      </c>
      <c r="J156" s="26">
        <v>8.25</v>
      </c>
      <c r="K156" s="5">
        <v>45</v>
      </c>
      <c r="M156" s="38">
        <v>25.5</v>
      </c>
      <c r="N156" s="38">
        <v>4.54</v>
      </c>
      <c r="P156" s="26">
        <f t="shared" si="26"/>
        <v>0.08672081162749361</v>
      </c>
      <c r="Q156" s="26">
        <f t="shared" si="27"/>
        <v>8.507814427551706</v>
      </c>
      <c r="R156" s="26">
        <f t="shared" si="28"/>
        <v>315</v>
      </c>
      <c r="S156" s="26">
        <f t="shared" si="29"/>
        <v>2.1269536068879265</v>
      </c>
      <c r="T156" s="26">
        <f t="shared" si="30"/>
        <v>8.714788732394366</v>
      </c>
      <c r="U156" s="26">
        <f t="shared" si="31"/>
        <v>6.796023872966057</v>
      </c>
      <c r="V156" s="26">
        <f t="shared" si="32"/>
        <v>0.07158357948037856</v>
      </c>
      <c r="W156" s="26">
        <f t="shared" si="33"/>
        <v>0.0405</v>
      </c>
      <c r="X156" s="26">
        <f t="shared" si="34"/>
        <v>0.08184199039720645</v>
      </c>
      <c r="Y156" s="26">
        <f t="shared" si="35"/>
        <v>0.06940246024010166</v>
      </c>
      <c r="Z156" s="26">
        <f t="shared" si="36"/>
        <v>0</v>
      </c>
      <c r="AA156" s="26">
        <f t="shared" si="37"/>
        <v>36.69064748201439</v>
      </c>
      <c r="AB156" s="26">
        <f t="shared" si="38"/>
        <v>6.589259796806967</v>
      </c>
      <c r="AD156" s="28">
        <f>+B156*'Silver Conversion'!$B155</f>
        <v>8.372100000000001</v>
      </c>
      <c r="AE156" s="28">
        <f>+C156*'Silver Conversion'!$B155</f>
        <v>7.92</v>
      </c>
      <c r="AF156" s="28">
        <f>+D156*'Silver Conversion'!$B155</f>
        <v>103.95</v>
      </c>
      <c r="AG156" s="28">
        <f>+E156*'Silver Conversion'!$B155</f>
        <v>7.92</v>
      </c>
      <c r="AH156" s="28">
        <f>+F156*'Silver Conversion'!$B155</f>
        <v>196.02</v>
      </c>
      <c r="AI156" s="28">
        <f>+G156*'Silver Conversion'!$B155</f>
        <v>8.415000000000001</v>
      </c>
      <c r="AJ156" s="28">
        <f>+H156*'Silver Conversion'!$B155</f>
        <v>9.405000000000001</v>
      </c>
      <c r="AK156" s="28">
        <f>+I156*'Silver Conversion'!$B155</f>
        <v>13.365</v>
      </c>
      <c r="AL156" s="28">
        <f>+J156*'Silver Conversion'!$B155</f>
        <v>2.7225</v>
      </c>
      <c r="AM156" s="28">
        <f>+K156*'Silver Conversion'!$B155</f>
        <v>14.850000000000001</v>
      </c>
      <c r="AN156" s="25"/>
      <c r="AO156" s="28">
        <f>+M156*'Silver Conversion'!$B155</f>
        <v>8.415000000000001</v>
      </c>
      <c r="AP156" s="28">
        <f>+N156*'Silver Conversion'!$B155</f>
        <v>1.4982</v>
      </c>
    </row>
    <row r="157" spans="1:42" ht="15">
      <c r="A157" s="5">
        <v>1514</v>
      </c>
      <c r="B157" s="38">
        <v>21.5</v>
      </c>
      <c r="C157" s="38">
        <v>23.25</v>
      </c>
      <c r="D157" s="38">
        <v>306</v>
      </c>
      <c r="E157" s="38">
        <v>29.62</v>
      </c>
      <c r="F157" s="38">
        <v>720</v>
      </c>
      <c r="G157" s="38">
        <v>27</v>
      </c>
      <c r="H157" s="38">
        <v>30</v>
      </c>
      <c r="I157" s="38">
        <v>39</v>
      </c>
      <c r="J157" s="26">
        <v>6</v>
      </c>
      <c r="K157" s="5">
        <v>36</v>
      </c>
      <c r="M157" s="38">
        <v>25.5</v>
      </c>
      <c r="N157" s="38">
        <v>4.67</v>
      </c>
      <c r="P157" s="26">
        <f t="shared" si="26"/>
        <v>0.07349221324363865</v>
      </c>
      <c r="Q157" s="26">
        <f t="shared" si="27"/>
        <v>8.241945226690715</v>
      </c>
      <c r="R157" s="26">
        <f t="shared" si="28"/>
        <v>306</v>
      </c>
      <c r="S157" s="26">
        <f t="shared" si="29"/>
        <v>2.625015243167516</v>
      </c>
      <c r="T157" s="26">
        <f t="shared" si="30"/>
        <v>10.563380281690142</v>
      </c>
      <c r="U157" s="26">
        <f t="shared" si="31"/>
        <v>7.195789983140531</v>
      </c>
      <c r="V157" s="26">
        <f t="shared" si="32"/>
        <v>0.07535113629513533</v>
      </c>
      <c r="W157" s="26">
        <f t="shared" si="33"/>
        <v>0.039</v>
      </c>
      <c r="X157" s="26">
        <f t="shared" si="34"/>
        <v>0.0595214475616047</v>
      </c>
      <c r="Y157" s="26">
        <f t="shared" si="35"/>
        <v>0.05552196819208133</v>
      </c>
      <c r="Z157" s="26">
        <f t="shared" si="36"/>
        <v>0</v>
      </c>
      <c r="AA157" s="26">
        <f t="shared" si="37"/>
        <v>36.69064748201439</v>
      </c>
      <c r="AB157" s="26">
        <f t="shared" si="38"/>
        <v>6.777939042089986</v>
      </c>
      <c r="AD157" s="28">
        <f>+B157*'Silver Conversion'!$B156</f>
        <v>7.095000000000001</v>
      </c>
      <c r="AE157" s="28">
        <f>+C157*'Silver Conversion'!$B156</f>
        <v>7.6725</v>
      </c>
      <c r="AF157" s="28">
        <f>+D157*'Silver Conversion'!$B156</f>
        <v>100.98</v>
      </c>
      <c r="AG157" s="28">
        <f>+E157*'Silver Conversion'!$B156</f>
        <v>9.774600000000001</v>
      </c>
      <c r="AH157" s="28">
        <f>+F157*'Silver Conversion'!$B156</f>
        <v>237.60000000000002</v>
      </c>
      <c r="AI157" s="28">
        <f>+G157*'Silver Conversion'!$B156</f>
        <v>8.91</v>
      </c>
      <c r="AJ157" s="28">
        <f>+H157*'Silver Conversion'!$B156</f>
        <v>9.9</v>
      </c>
      <c r="AK157" s="28">
        <f>+I157*'Silver Conversion'!$B156</f>
        <v>12.870000000000001</v>
      </c>
      <c r="AL157" s="28">
        <f>+J157*'Silver Conversion'!$B156</f>
        <v>1.98</v>
      </c>
      <c r="AM157" s="28">
        <f>+K157*'Silver Conversion'!$B156</f>
        <v>11.88</v>
      </c>
      <c r="AN157" s="25"/>
      <c r="AO157" s="28">
        <f>+M157*'Silver Conversion'!$B156</f>
        <v>8.415000000000001</v>
      </c>
      <c r="AP157" s="28">
        <f>+N157*'Silver Conversion'!$B156</f>
        <v>1.5411000000000001</v>
      </c>
    </row>
    <row r="158" spans="1:42" ht="15">
      <c r="A158" s="5">
        <v>1515</v>
      </c>
      <c r="B158" s="38">
        <v>40.5</v>
      </c>
      <c r="C158" s="38">
        <v>21</v>
      </c>
      <c r="D158" s="38">
        <v>300</v>
      </c>
      <c r="E158" s="38">
        <v>28.5</v>
      </c>
      <c r="F158" s="38">
        <v>828</v>
      </c>
      <c r="G158" s="38">
        <v>30</v>
      </c>
      <c r="H158" s="38">
        <v>30</v>
      </c>
      <c r="I158" s="38">
        <v>40.5</v>
      </c>
      <c r="J158" s="26">
        <v>6</v>
      </c>
      <c r="K158" s="5">
        <v>36</v>
      </c>
      <c r="M158" s="38">
        <v>24</v>
      </c>
      <c r="N158" s="38">
        <v>4.75</v>
      </c>
      <c r="P158" s="26">
        <f t="shared" si="26"/>
        <v>0.13843882029615653</v>
      </c>
      <c r="Q158" s="26">
        <f t="shared" si="27"/>
        <v>7.444337624107742</v>
      </c>
      <c r="R158" s="26">
        <f t="shared" si="28"/>
        <v>300</v>
      </c>
      <c r="S158" s="26">
        <f t="shared" si="29"/>
        <v>2.5257574081794125</v>
      </c>
      <c r="T158" s="26">
        <f t="shared" si="30"/>
        <v>12.147887323943662</v>
      </c>
      <c r="U158" s="26">
        <f t="shared" si="31"/>
        <v>7.995322203489478</v>
      </c>
      <c r="V158" s="26">
        <f t="shared" si="32"/>
        <v>0.07535113629513533</v>
      </c>
      <c r="W158" s="26">
        <f t="shared" si="33"/>
        <v>0.0405</v>
      </c>
      <c r="X158" s="26">
        <f t="shared" si="34"/>
        <v>0.0595214475616047</v>
      </c>
      <c r="Y158" s="26">
        <f t="shared" si="35"/>
        <v>0.05552196819208133</v>
      </c>
      <c r="Z158" s="26">
        <f t="shared" si="36"/>
        <v>0</v>
      </c>
      <c r="AA158" s="26">
        <f t="shared" si="37"/>
        <v>34.53237410071943</v>
      </c>
      <c r="AB158" s="26">
        <f t="shared" si="38"/>
        <v>6.8940493468795365</v>
      </c>
      <c r="AD158" s="28">
        <f>+B158*'Silver Conversion'!$B157</f>
        <v>13.365</v>
      </c>
      <c r="AE158" s="28">
        <f>+C158*'Silver Conversion'!$B157</f>
        <v>6.930000000000001</v>
      </c>
      <c r="AF158" s="28">
        <f>+D158*'Silver Conversion'!$B157</f>
        <v>99</v>
      </c>
      <c r="AG158" s="28">
        <f>+E158*'Silver Conversion'!$B157</f>
        <v>9.405000000000001</v>
      </c>
      <c r="AH158" s="28">
        <f>+F158*'Silver Conversion'!$B157</f>
        <v>273.24</v>
      </c>
      <c r="AI158" s="28">
        <f>+G158*'Silver Conversion'!$B157</f>
        <v>9.9</v>
      </c>
      <c r="AJ158" s="28">
        <f>+H158*'Silver Conversion'!$B157</f>
        <v>9.9</v>
      </c>
      <c r="AK158" s="28">
        <f>+I158*'Silver Conversion'!$B157</f>
        <v>13.365</v>
      </c>
      <c r="AL158" s="28">
        <f>+J158*'Silver Conversion'!$B157</f>
        <v>1.98</v>
      </c>
      <c r="AM158" s="28">
        <f>+K158*'Silver Conversion'!$B157</f>
        <v>11.88</v>
      </c>
      <c r="AN158" s="25"/>
      <c r="AO158" s="28">
        <f>+M158*'Silver Conversion'!$B157</f>
        <v>7.92</v>
      </c>
      <c r="AP158" s="28">
        <f>+N158*'Silver Conversion'!$B157</f>
        <v>1.5675000000000001</v>
      </c>
    </row>
    <row r="159" spans="1:42" ht="15">
      <c r="A159" s="5">
        <v>1516</v>
      </c>
      <c r="B159" s="38">
        <v>27</v>
      </c>
      <c r="C159" s="38">
        <v>23</v>
      </c>
      <c r="D159" s="38">
        <v>318</v>
      </c>
      <c r="E159" s="38">
        <v>30.75</v>
      </c>
      <c r="F159" s="38">
        <v>792</v>
      </c>
      <c r="G159" s="38">
        <v>27.33</v>
      </c>
      <c r="H159" s="38">
        <v>29.25</v>
      </c>
      <c r="I159" s="38">
        <v>36</v>
      </c>
      <c r="J159" s="26">
        <v>6</v>
      </c>
      <c r="K159" s="5">
        <v>44</v>
      </c>
      <c r="M159" s="38">
        <v>24</v>
      </c>
      <c r="N159" s="38">
        <v>4.79</v>
      </c>
      <c r="P159" s="26">
        <f t="shared" si="26"/>
        <v>0.09229254686410435</v>
      </c>
      <c r="Q159" s="26">
        <f t="shared" si="27"/>
        <v>8.153322159737051</v>
      </c>
      <c r="R159" s="26">
        <f t="shared" si="28"/>
        <v>318</v>
      </c>
      <c r="S159" s="26">
        <f t="shared" si="29"/>
        <v>2.725159308825156</v>
      </c>
      <c r="T159" s="26">
        <f t="shared" si="30"/>
        <v>11.619718309859156</v>
      </c>
      <c r="U159" s="26">
        <f t="shared" si="31"/>
        <v>7.283738527378914</v>
      </c>
      <c r="V159" s="26">
        <f t="shared" si="32"/>
        <v>0.07346735788775695</v>
      </c>
      <c r="W159" s="26">
        <f t="shared" si="33"/>
        <v>0.036</v>
      </c>
      <c r="X159" s="26">
        <f t="shared" si="34"/>
        <v>0.0595214475616047</v>
      </c>
      <c r="Y159" s="26">
        <f t="shared" si="35"/>
        <v>0.06786018334587718</v>
      </c>
      <c r="Z159" s="26">
        <f t="shared" si="36"/>
        <v>0</v>
      </c>
      <c r="AA159" s="26">
        <f t="shared" si="37"/>
        <v>34.53237410071943</v>
      </c>
      <c r="AB159" s="26">
        <f t="shared" si="38"/>
        <v>6.952104499274311</v>
      </c>
      <c r="AD159" s="28">
        <f>+B159*'Silver Conversion'!$B158</f>
        <v>8.91</v>
      </c>
      <c r="AE159" s="28">
        <f>+C159*'Silver Conversion'!$B158</f>
        <v>7.590000000000001</v>
      </c>
      <c r="AF159" s="28">
        <f>+D159*'Silver Conversion'!$B158</f>
        <v>104.94000000000001</v>
      </c>
      <c r="AG159" s="28">
        <f>+E159*'Silver Conversion'!$B158</f>
        <v>10.1475</v>
      </c>
      <c r="AH159" s="28">
        <f>+F159*'Silver Conversion'!$B158</f>
        <v>261.36</v>
      </c>
      <c r="AI159" s="28">
        <f>+G159*'Silver Conversion'!$B158</f>
        <v>9.0189</v>
      </c>
      <c r="AJ159" s="28">
        <f>+H159*'Silver Conversion'!$B158</f>
        <v>9.6525</v>
      </c>
      <c r="AK159" s="28">
        <f>+I159*'Silver Conversion'!$B158</f>
        <v>11.88</v>
      </c>
      <c r="AL159" s="28">
        <f>+J159*'Silver Conversion'!$B158</f>
        <v>1.98</v>
      </c>
      <c r="AM159" s="28">
        <f>+K159*'Silver Conversion'!$B158</f>
        <v>14.520000000000001</v>
      </c>
      <c r="AN159" s="25"/>
      <c r="AO159" s="28">
        <f>+M159*'Silver Conversion'!$B158</f>
        <v>7.92</v>
      </c>
      <c r="AP159" s="28">
        <f>+N159*'Silver Conversion'!$B158</f>
        <v>1.5807</v>
      </c>
    </row>
    <row r="160" spans="1:42" ht="15">
      <c r="A160" s="5">
        <v>1517</v>
      </c>
      <c r="B160" s="38">
        <v>53.25</v>
      </c>
      <c r="C160" s="38">
        <v>24.75</v>
      </c>
      <c r="D160" s="38">
        <v>312</v>
      </c>
      <c r="E160" s="38">
        <v>28.5</v>
      </c>
      <c r="F160" s="38">
        <v>513</v>
      </c>
      <c r="G160" s="38">
        <v>28.5</v>
      </c>
      <c r="H160" s="38">
        <v>28.75</v>
      </c>
      <c r="I160" s="38">
        <v>36</v>
      </c>
      <c r="J160" s="26">
        <v>6</v>
      </c>
      <c r="K160" s="5">
        <v>37.5</v>
      </c>
      <c r="M160" s="38">
        <v>23.25</v>
      </c>
      <c r="N160" s="38">
        <v>4.5</v>
      </c>
      <c r="P160" s="26">
        <f t="shared" si="26"/>
        <v>0.18202141187087248</v>
      </c>
      <c r="Q160" s="26">
        <f t="shared" si="27"/>
        <v>8.773683628412696</v>
      </c>
      <c r="R160" s="26">
        <f t="shared" si="28"/>
        <v>312</v>
      </c>
      <c r="S160" s="26">
        <f t="shared" si="29"/>
        <v>2.5257574081794125</v>
      </c>
      <c r="T160" s="26">
        <f t="shared" si="30"/>
        <v>7.526408450704226</v>
      </c>
      <c r="U160" s="26">
        <f t="shared" si="31"/>
        <v>7.595556093315005</v>
      </c>
      <c r="V160" s="26">
        <f t="shared" si="32"/>
        <v>0.07221150561617136</v>
      </c>
      <c r="W160" s="26">
        <f t="shared" si="33"/>
        <v>0.036</v>
      </c>
      <c r="X160" s="26">
        <f t="shared" si="34"/>
        <v>0.0595214475616047</v>
      </c>
      <c r="Y160" s="26">
        <f t="shared" si="35"/>
        <v>0.05783538353341805</v>
      </c>
      <c r="Z160" s="26">
        <f t="shared" si="36"/>
        <v>0</v>
      </c>
      <c r="AA160" s="26">
        <f t="shared" si="37"/>
        <v>33.45323741007194</v>
      </c>
      <c r="AB160" s="26">
        <f t="shared" si="38"/>
        <v>6.531204644412192</v>
      </c>
      <c r="AD160" s="28">
        <f>+B160*'Silver Conversion'!$B159</f>
        <v>17.5725</v>
      </c>
      <c r="AE160" s="28">
        <f>+C160*'Silver Conversion'!$B159</f>
        <v>8.1675</v>
      </c>
      <c r="AF160" s="28">
        <f>+D160*'Silver Conversion'!$B159</f>
        <v>102.96000000000001</v>
      </c>
      <c r="AG160" s="28">
        <f>+E160*'Silver Conversion'!$B159</f>
        <v>9.405000000000001</v>
      </c>
      <c r="AH160" s="28">
        <f>+F160*'Silver Conversion'!$B159</f>
        <v>169.29000000000002</v>
      </c>
      <c r="AI160" s="28">
        <f>+G160*'Silver Conversion'!$B159</f>
        <v>9.405000000000001</v>
      </c>
      <c r="AJ160" s="28">
        <f>+H160*'Silver Conversion'!$B159</f>
        <v>9.4875</v>
      </c>
      <c r="AK160" s="28">
        <f>+I160*'Silver Conversion'!$B159</f>
        <v>11.88</v>
      </c>
      <c r="AL160" s="28">
        <f>+J160*'Silver Conversion'!$B159</f>
        <v>1.98</v>
      </c>
      <c r="AM160" s="28">
        <f>+K160*'Silver Conversion'!$B159</f>
        <v>12.375</v>
      </c>
      <c r="AN160" s="25"/>
      <c r="AO160" s="28">
        <f>+M160*'Silver Conversion'!$B159</f>
        <v>7.6725</v>
      </c>
      <c r="AP160" s="28">
        <f>+N160*'Silver Conversion'!$B159</f>
        <v>1.485</v>
      </c>
    </row>
    <row r="161" spans="1:42" ht="15">
      <c r="A161" s="5">
        <v>1518</v>
      </c>
      <c r="B161" s="38">
        <v>43.12</v>
      </c>
      <c r="C161" s="38">
        <v>25.5</v>
      </c>
      <c r="D161" s="38">
        <v>312</v>
      </c>
      <c r="E161" s="38">
        <v>26</v>
      </c>
      <c r="F161" s="38">
        <v>729</v>
      </c>
      <c r="G161" s="38">
        <v>29.25</v>
      </c>
      <c r="H161" s="38">
        <v>30</v>
      </c>
      <c r="I161" s="38">
        <v>39</v>
      </c>
      <c r="J161" s="26">
        <v>6</v>
      </c>
      <c r="K161" s="5">
        <v>30</v>
      </c>
      <c r="M161" s="38">
        <v>24</v>
      </c>
      <c r="N161" s="38">
        <v>4.5</v>
      </c>
      <c r="P161" s="26">
        <f t="shared" si="26"/>
        <v>0.14739461558445108</v>
      </c>
      <c r="Q161" s="26">
        <f t="shared" si="27"/>
        <v>9.039552829273688</v>
      </c>
      <c r="R161" s="26">
        <f t="shared" si="28"/>
        <v>312</v>
      </c>
      <c r="S161" s="26">
        <f t="shared" si="29"/>
        <v>2.3041997407952537</v>
      </c>
      <c r="T161" s="26">
        <f t="shared" si="30"/>
        <v>10.695422535211268</v>
      </c>
      <c r="U161" s="26">
        <f t="shared" si="31"/>
        <v>7.795439148402242</v>
      </c>
      <c r="V161" s="26">
        <f t="shared" si="32"/>
        <v>0.07535113629513533</v>
      </c>
      <c r="W161" s="26">
        <f t="shared" si="33"/>
        <v>0.039</v>
      </c>
      <c r="X161" s="26">
        <f t="shared" si="34"/>
        <v>0.0595214475616047</v>
      </c>
      <c r="Y161" s="26">
        <f t="shared" si="35"/>
        <v>0.04626830682673444</v>
      </c>
      <c r="Z161" s="26">
        <f t="shared" si="36"/>
        <v>0</v>
      </c>
      <c r="AA161" s="26">
        <f t="shared" si="37"/>
        <v>34.53237410071943</v>
      </c>
      <c r="AB161" s="26">
        <f t="shared" si="38"/>
        <v>6.531204644412192</v>
      </c>
      <c r="AD161" s="28">
        <f>+B161*'Silver Conversion'!$B160</f>
        <v>14.2296</v>
      </c>
      <c r="AE161" s="28">
        <f>+C161*'Silver Conversion'!$B160</f>
        <v>8.415000000000001</v>
      </c>
      <c r="AF161" s="28">
        <f>+D161*'Silver Conversion'!$B160</f>
        <v>102.96000000000001</v>
      </c>
      <c r="AG161" s="28">
        <f>+E161*'Silver Conversion'!$B160</f>
        <v>8.58</v>
      </c>
      <c r="AH161" s="28">
        <f>+F161*'Silver Conversion'!$B160</f>
        <v>240.57000000000002</v>
      </c>
      <c r="AI161" s="28">
        <f>+G161*'Silver Conversion'!$B160</f>
        <v>9.6525</v>
      </c>
      <c r="AJ161" s="28">
        <f>+H161*'Silver Conversion'!$B160</f>
        <v>9.9</v>
      </c>
      <c r="AK161" s="28">
        <f>+I161*'Silver Conversion'!$B160</f>
        <v>12.870000000000001</v>
      </c>
      <c r="AL161" s="28">
        <f>+J161*'Silver Conversion'!$B160</f>
        <v>1.98</v>
      </c>
      <c r="AM161" s="28">
        <f>+K161*'Silver Conversion'!$B160</f>
        <v>9.9</v>
      </c>
      <c r="AN161" s="25"/>
      <c r="AO161" s="28">
        <f>+M161*'Silver Conversion'!$B160</f>
        <v>7.92</v>
      </c>
      <c r="AP161" s="28">
        <f>+N161*'Silver Conversion'!$B160</f>
        <v>1.485</v>
      </c>
    </row>
    <row r="162" spans="1:42" ht="15">
      <c r="A162" s="5">
        <v>1519</v>
      </c>
      <c r="B162" s="38">
        <v>40.5</v>
      </c>
      <c r="C162" s="38">
        <v>20.25</v>
      </c>
      <c r="D162" s="38">
        <v>318</v>
      </c>
      <c r="E162" s="38">
        <v>27</v>
      </c>
      <c r="F162" s="38">
        <v>702</v>
      </c>
      <c r="G162" s="38">
        <v>28.5</v>
      </c>
      <c r="H162" s="38">
        <v>31.5</v>
      </c>
      <c r="I162" s="38">
        <v>45</v>
      </c>
      <c r="J162" s="26">
        <v>6</v>
      </c>
      <c r="K162" s="5">
        <v>30</v>
      </c>
      <c r="M162" s="38">
        <v>24</v>
      </c>
      <c r="N162" s="38">
        <v>4.5</v>
      </c>
      <c r="P162" s="26">
        <f t="shared" si="26"/>
        <v>0.13843882029615653</v>
      </c>
      <c r="Q162" s="26">
        <f t="shared" si="27"/>
        <v>7.178468423246752</v>
      </c>
      <c r="R162" s="26">
        <f t="shared" si="28"/>
        <v>318</v>
      </c>
      <c r="S162" s="26">
        <f t="shared" si="29"/>
        <v>2.3928228077489173</v>
      </c>
      <c r="T162" s="26">
        <f t="shared" si="30"/>
        <v>10.299295774647888</v>
      </c>
      <c r="U162" s="26">
        <f t="shared" si="31"/>
        <v>7.595556093315005</v>
      </c>
      <c r="V162" s="26">
        <f t="shared" si="32"/>
        <v>0.0791186931098921</v>
      </c>
      <c r="W162" s="26">
        <f t="shared" si="33"/>
        <v>0.045</v>
      </c>
      <c r="X162" s="26">
        <f t="shared" si="34"/>
        <v>0.0595214475616047</v>
      </c>
      <c r="Y162" s="26">
        <f t="shared" si="35"/>
        <v>0.04626830682673444</v>
      </c>
      <c r="Z162" s="26">
        <f t="shared" si="36"/>
        <v>0</v>
      </c>
      <c r="AA162" s="26">
        <f t="shared" si="37"/>
        <v>34.53237410071943</v>
      </c>
      <c r="AB162" s="26">
        <f t="shared" si="38"/>
        <v>6.531204644412192</v>
      </c>
      <c r="AD162" s="28">
        <f>+B162*'Silver Conversion'!$B161</f>
        <v>13.365</v>
      </c>
      <c r="AE162" s="28">
        <f>+C162*'Silver Conversion'!$B161</f>
        <v>6.6825</v>
      </c>
      <c r="AF162" s="28">
        <f>+D162*'Silver Conversion'!$B161</f>
        <v>104.94000000000001</v>
      </c>
      <c r="AG162" s="28">
        <f>+E162*'Silver Conversion'!$B161</f>
        <v>8.91</v>
      </c>
      <c r="AH162" s="28">
        <f>+F162*'Silver Conversion'!$B161</f>
        <v>231.66000000000003</v>
      </c>
      <c r="AI162" s="28">
        <f>+G162*'Silver Conversion'!$B161</f>
        <v>9.405000000000001</v>
      </c>
      <c r="AJ162" s="28">
        <f>+H162*'Silver Conversion'!$B161</f>
        <v>10.395000000000001</v>
      </c>
      <c r="AK162" s="28">
        <f>+I162*'Silver Conversion'!$B161</f>
        <v>14.850000000000001</v>
      </c>
      <c r="AL162" s="28">
        <f>+J162*'Silver Conversion'!$B161</f>
        <v>1.98</v>
      </c>
      <c r="AM162" s="28">
        <f>+K162*'Silver Conversion'!$B161</f>
        <v>9.9</v>
      </c>
      <c r="AN162" s="25"/>
      <c r="AO162" s="28">
        <f>+M162*'Silver Conversion'!$B161</f>
        <v>7.92</v>
      </c>
      <c r="AP162" s="28">
        <f>+N162*'Silver Conversion'!$B161</f>
        <v>1.485</v>
      </c>
    </row>
    <row r="163" spans="1:42" ht="15">
      <c r="A163" s="5">
        <v>1520</v>
      </c>
      <c r="B163" s="38">
        <v>108</v>
      </c>
      <c r="C163" s="38">
        <v>25.5</v>
      </c>
      <c r="D163" s="38">
        <v>360</v>
      </c>
      <c r="E163" s="38">
        <v>31.25</v>
      </c>
      <c r="F163" s="38">
        <v>630</v>
      </c>
      <c r="G163" s="38">
        <v>28</v>
      </c>
      <c r="H163" s="38">
        <v>33</v>
      </c>
      <c r="I163" s="38">
        <v>48</v>
      </c>
      <c r="J163" s="26">
        <v>6</v>
      </c>
      <c r="K163" s="5">
        <v>33</v>
      </c>
      <c r="M163" s="38">
        <v>24</v>
      </c>
      <c r="N163" s="38">
        <v>4.5</v>
      </c>
      <c r="P163" s="26">
        <f t="shared" si="26"/>
        <v>0.3691701874564174</v>
      </c>
      <c r="Q163" s="26">
        <f t="shared" si="27"/>
        <v>9.039552829273688</v>
      </c>
      <c r="R163" s="26">
        <f t="shared" si="28"/>
        <v>360</v>
      </c>
      <c r="S163" s="26">
        <f t="shared" si="29"/>
        <v>2.769470842301988</v>
      </c>
      <c r="T163" s="26">
        <f t="shared" si="30"/>
        <v>9.242957746478874</v>
      </c>
      <c r="U163" s="26">
        <f t="shared" si="31"/>
        <v>7.462300723256847</v>
      </c>
      <c r="V163" s="26">
        <f t="shared" si="32"/>
        <v>0.08288624992464885</v>
      </c>
      <c r="W163" s="26">
        <f t="shared" si="33"/>
        <v>0.048</v>
      </c>
      <c r="X163" s="26">
        <f t="shared" si="34"/>
        <v>0.0595214475616047</v>
      </c>
      <c r="Y163" s="26">
        <f t="shared" si="35"/>
        <v>0.050895137509407884</v>
      </c>
      <c r="Z163" s="26">
        <f t="shared" si="36"/>
        <v>0</v>
      </c>
      <c r="AA163" s="26">
        <f t="shared" si="37"/>
        <v>34.53237410071943</v>
      </c>
      <c r="AB163" s="26">
        <f t="shared" si="38"/>
        <v>6.531204644412192</v>
      </c>
      <c r="AD163" s="28">
        <f>+B163*'Silver Conversion'!$B162</f>
        <v>35.64</v>
      </c>
      <c r="AE163" s="28">
        <f>+C163*'Silver Conversion'!$B162</f>
        <v>8.415000000000001</v>
      </c>
      <c r="AF163" s="28">
        <f>+D163*'Silver Conversion'!$B162</f>
        <v>118.80000000000001</v>
      </c>
      <c r="AG163" s="28">
        <f>+E163*'Silver Conversion'!$B162</f>
        <v>10.3125</v>
      </c>
      <c r="AH163" s="28">
        <f>+F163*'Silver Conversion'!$B162</f>
        <v>207.9</v>
      </c>
      <c r="AI163" s="28">
        <f>+G163*'Silver Conversion'!$B162</f>
        <v>9.24</v>
      </c>
      <c r="AJ163" s="28">
        <f>+H163*'Silver Conversion'!$B162</f>
        <v>10.89</v>
      </c>
      <c r="AK163" s="28">
        <f>+I163*'Silver Conversion'!$B162</f>
        <v>15.84</v>
      </c>
      <c r="AL163" s="28">
        <f>+J163*'Silver Conversion'!$B162</f>
        <v>1.98</v>
      </c>
      <c r="AM163" s="28">
        <f>+K163*'Silver Conversion'!$B162</f>
        <v>10.89</v>
      </c>
      <c r="AN163" s="25"/>
      <c r="AO163" s="28">
        <f>+M163*'Silver Conversion'!$B162</f>
        <v>7.92</v>
      </c>
      <c r="AP163" s="28">
        <f>+N163*'Silver Conversion'!$B162</f>
        <v>1.485</v>
      </c>
    </row>
    <row r="164" spans="1:42" ht="15">
      <c r="A164" s="5">
        <v>1521</v>
      </c>
      <c r="B164" s="38">
        <v>101.5</v>
      </c>
      <c r="C164" s="38">
        <v>21</v>
      </c>
      <c r="D164" s="38">
        <v>378</v>
      </c>
      <c r="E164" s="38">
        <v>36</v>
      </c>
      <c r="F164" s="38">
        <v>684</v>
      </c>
      <c r="G164" s="38">
        <v>28</v>
      </c>
      <c r="H164" s="38">
        <v>33</v>
      </c>
      <c r="I164" s="38">
        <v>44.25</v>
      </c>
      <c r="J164" s="26">
        <v>6</v>
      </c>
      <c r="K164" s="5">
        <v>42</v>
      </c>
      <c r="M164" s="38">
        <v>24</v>
      </c>
      <c r="N164" s="38">
        <v>4.5</v>
      </c>
      <c r="P164" s="26">
        <f t="shared" si="26"/>
        <v>0.3469516113595034</v>
      </c>
      <c r="Q164" s="26">
        <f t="shared" si="27"/>
        <v>7.444337624107742</v>
      </c>
      <c r="R164" s="26">
        <f t="shared" si="28"/>
        <v>378</v>
      </c>
      <c r="S164" s="26">
        <f t="shared" si="29"/>
        <v>3.19043041033189</v>
      </c>
      <c r="T164" s="26">
        <f t="shared" si="30"/>
        <v>10.035211267605634</v>
      </c>
      <c r="U164" s="26">
        <f t="shared" si="31"/>
        <v>7.462300723256847</v>
      </c>
      <c r="V164" s="26">
        <f t="shared" si="32"/>
        <v>0.08288624992464885</v>
      </c>
      <c r="W164" s="26">
        <f t="shared" si="33"/>
        <v>0.04425</v>
      </c>
      <c r="X164" s="26">
        <f t="shared" si="34"/>
        <v>0.0595214475616047</v>
      </c>
      <c r="Y164" s="26">
        <f t="shared" si="35"/>
        <v>0.06477562955742822</v>
      </c>
      <c r="Z164" s="26">
        <f t="shared" si="36"/>
        <v>0</v>
      </c>
      <c r="AA164" s="26">
        <f t="shared" si="37"/>
        <v>34.53237410071943</v>
      </c>
      <c r="AB164" s="26">
        <f t="shared" si="38"/>
        <v>6.531204644412192</v>
      </c>
      <c r="AD164" s="28">
        <f>+B164*'Silver Conversion'!$B163</f>
        <v>32.480000000000004</v>
      </c>
      <c r="AE164" s="28">
        <f>+C164*'Silver Conversion'!$B163</f>
        <v>6.72</v>
      </c>
      <c r="AF164" s="28">
        <f>+D164*'Silver Conversion'!$B163</f>
        <v>120.96000000000001</v>
      </c>
      <c r="AG164" s="28">
        <f>+E164*'Silver Conversion'!$B163</f>
        <v>11.52</v>
      </c>
      <c r="AH164" s="28">
        <f>+F164*'Silver Conversion'!$B163</f>
        <v>218.88</v>
      </c>
      <c r="AI164" s="28">
        <f>+G164*'Silver Conversion'!$B163</f>
        <v>8.96</v>
      </c>
      <c r="AJ164" s="28">
        <f>+H164*'Silver Conversion'!$B163</f>
        <v>10.56</v>
      </c>
      <c r="AK164" s="28">
        <f>+I164*'Silver Conversion'!$B163</f>
        <v>14.16</v>
      </c>
      <c r="AL164" s="28">
        <f>+J164*'Silver Conversion'!$B163</f>
        <v>1.92</v>
      </c>
      <c r="AM164" s="28">
        <f>+K164*'Silver Conversion'!$B163</f>
        <v>13.44</v>
      </c>
      <c r="AN164" s="25"/>
      <c r="AO164" s="28">
        <f>+M164*'Silver Conversion'!$B163</f>
        <v>7.68</v>
      </c>
      <c r="AP164" s="28">
        <f>+N164*'Silver Conversion'!$B163</f>
        <v>1.44</v>
      </c>
    </row>
    <row r="165" spans="1:42" ht="15">
      <c r="A165" s="5">
        <v>1522</v>
      </c>
      <c r="B165" s="38">
        <v>55.87</v>
      </c>
      <c r="C165" s="38">
        <v>19.12</v>
      </c>
      <c r="D165" s="38">
        <v>346.5</v>
      </c>
      <c r="E165" s="38">
        <v>30</v>
      </c>
      <c r="F165" s="38">
        <v>648</v>
      </c>
      <c r="G165" s="38">
        <v>29</v>
      </c>
      <c r="H165" s="38">
        <v>34.5</v>
      </c>
      <c r="I165" s="38">
        <v>45</v>
      </c>
      <c r="J165" s="26">
        <v>6</v>
      </c>
      <c r="K165" s="5">
        <v>42</v>
      </c>
      <c r="M165" s="38">
        <v>25.5</v>
      </c>
      <c r="N165" s="38">
        <v>5.04</v>
      </c>
      <c r="P165" s="26">
        <f t="shared" si="26"/>
        <v>0.19097720715916702</v>
      </c>
      <c r="Q165" s="26">
        <f t="shared" si="27"/>
        <v>6.777892160616193</v>
      </c>
      <c r="R165" s="26">
        <f t="shared" si="28"/>
        <v>346.5</v>
      </c>
      <c r="S165" s="26">
        <f t="shared" si="29"/>
        <v>2.658692008609908</v>
      </c>
      <c r="T165" s="26">
        <f t="shared" si="30"/>
        <v>9.507042253521128</v>
      </c>
      <c r="U165" s="26">
        <f t="shared" si="31"/>
        <v>7.728811463373163</v>
      </c>
      <c r="V165" s="26">
        <f t="shared" si="32"/>
        <v>0.08665380673940562</v>
      </c>
      <c r="W165" s="26">
        <f t="shared" si="33"/>
        <v>0.045</v>
      </c>
      <c r="X165" s="26">
        <f t="shared" si="34"/>
        <v>0.0595214475616047</v>
      </c>
      <c r="Y165" s="26">
        <f t="shared" si="35"/>
        <v>0.06477562955742822</v>
      </c>
      <c r="Z165" s="26">
        <f t="shared" si="36"/>
        <v>0</v>
      </c>
      <c r="AA165" s="26">
        <f t="shared" si="37"/>
        <v>36.69064748201439</v>
      </c>
      <c r="AB165" s="26">
        <f t="shared" si="38"/>
        <v>7.314949201741655</v>
      </c>
      <c r="AD165" s="28">
        <f>+B165*'Silver Conversion'!$B164</f>
        <v>17.8784</v>
      </c>
      <c r="AE165" s="28">
        <f>+C165*'Silver Conversion'!$B164</f>
        <v>6.1184</v>
      </c>
      <c r="AF165" s="28">
        <f>+D165*'Silver Conversion'!$B164</f>
        <v>110.88</v>
      </c>
      <c r="AG165" s="28">
        <f>+E165*'Silver Conversion'!$B164</f>
        <v>9.6</v>
      </c>
      <c r="AH165" s="28">
        <f>+F165*'Silver Conversion'!$B164</f>
        <v>207.36</v>
      </c>
      <c r="AI165" s="28">
        <f>+G165*'Silver Conversion'!$B164</f>
        <v>9.28</v>
      </c>
      <c r="AJ165" s="28">
        <f>+H165*'Silver Conversion'!$B164</f>
        <v>11.040000000000001</v>
      </c>
      <c r="AK165" s="28">
        <f>+I165*'Silver Conversion'!$B164</f>
        <v>14.4</v>
      </c>
      <c r="AL165" s="28">
        <f>+J165*'Silver Conversion'!$B164</f>
        <v>1.92</v>
      </c>
      <c r="AM165" s="28">
        <f>+K165*'Silver Conversion'!$B164</f>
        <v>13.44</v>
      </c>
      <c r="AN165" s="25"/>
      <c r="AO165" s="28">
        <f>+M165*'Silver Conversion'!$B164</f>
        <v>8.16</v>
      </c>
      <c r="AP165" s="28">
        <f>+N165*'Silver Conversion'!$B164</f>
        <v>1.6128</v>
      </c>
    </row>
    <row r="166" spans="1:42" ht="15">
      <c r="A166" s="5">
        <v>1523</v>
      </c>
      <c r="B166" s="38">
        <v>25.5</v>
      </c>
      <c r="C166" s="38">
        <v>22.5</v>
      </c>
      <c r="D166" s="38">
        <v>360</v>
      </c>
      <c r="E166" s="38">
        <v>33.37</v>
      </c>
      <c r="F166" s="38">
        <v>522</v>
      </c>
      <c r="G166" s="38">
        <v>33</v>
      </c>
      <c r="H166" s="38">
        <v>33</v>
      </c>
      <c r="I166" s="38">
        <v>48</v>
      </c>
      <c r="J166" s="26">
        <v>7.5</v>
      </c>
      <c r="K166" s="5">
        <v>35</v>
      </c>
      <c r="M166" s="38">
        <v>25.5</v>
      </c>
      <c r="N166" s="38">
        <v>4.67</v>
      </c>
      <c r="P166" s="26">
        <f t="shared" si="26"/>
        <v>0.08716518314943189</v>
      </c>
      <c r="Q166" s="26">
        <f t="shared" si="27"/>
        <v>7.976076025829724</v>
      </c>
      <c r="R166" s="26">
        <f t="shared" si="28"/>
        <v>360</v>
      </c>
      <c r="S166" s="26">
        <f t="shared" si="29"/>
        <v>2.9573517442437542</v>
      </c>
      <c r="T166" s="26">
        <f t="shared" si="30"/>
        <v>7.658450704225353</v>
      </c>
      <c r="U166" s="26">
        <f t="shared" si="31"/>
        <v>8.794854423838427</v>
      </c>
      <c r="V166" s="26">
        <f t="shared" si="32"/>
        <v>0.08288624992464885</v>
      </c>
      <c r="W166" s="26">
        <f t="shared" si="33"/>
        <v>0.048</v>
      </c>
      <c r="X166" s="26">
        <f t="shared" si="34"/>
        <v>0.07440180945200588</v>
      </c>
      <c r="Y166" s="26">
        <f t="shared" si="35"/>
        <v>0.05397969129785685</v>
      </c>
      <c r="Z166" s="26">
        <f t="shared" si="36"/>
        <v>0</v>
      </c>
      <c r="AA166" s="26">
        <f t="shared" si="37"/>
        <v>36.69064748201439</v>
      </c>
      <c r="AB166" s="26">
        <f t="shared" si="38"/>
        <v>6.777939042089986</v>
      </c>
      <c r="AD166" s="28">
        <f>+B166*'Silver Conversion'!$B165</f>
        <v>8.16</v>
      </c>
      <c r="AE166" s="28">
        <f>+C166*'Silver Conversion'!$B165</f>
        <v>7.2</v>
      </c>
      <c r="AF166" s="28">
        <f>+D166*'Silver Conversion'!$B165</f>
        <v>115.2</v>
      </c>
      <c r="AG166" s="28">
        <f>+E166*'Silver Conversion'!$B165</f>
        <v>10.6784</v>
      </c>
      <c r="AH166" s="28">
        <f>+F166*'Silver Conversion'!$B165</f>
        <v>167.04</v>
      </c>
      <c r="AI166" s="28">
        <f>+G166*'Silver Conversion'!$B165</f>
        <v>10.56</v>
      </c>
      <c r="AJ166" s="28">
        <f>+H166*'Silver Conversion'!$B165</f>
        <v>10.56</v>
      </c>
      <c r="AK166" s="28">
        <f>+I166*'Silver Conversion'!$B165</f>
        <v>15.36</v>
      </c>
      <c r="AL166" s="28">
        <f>+J166*'Silver Conversion'!$B165</f>
        <v>2.4</v>
      </c>
      <c r="AM166" s="28">
        <f>+K166*'Silver Conversion'!$B165</f>
        <v>11.200000000000001</v>
      </c>
      <c r="AN166" s="25"/>
      <c r="AO166" s="28">
        <f>+M166*'Silver Conversion'!$B165</f>
        <v>8.16</v>
      </c>
      <c r="AP166" s="28">
        <f>+N166*'Silver Conversion'!$B165</f>
        <v>1.4944</v>
      </c>
    </row>
    <row r="167" spans="1:42" ht="15">
      <c r="A167" s="5">
        <v>1524</v>
      </c>
      <c r="B167" s="38">
        <v>76.12</v>
      </c>
      <c r="C167" s="38">
        <v>26.25</v>
      </c>
      <c r="D167" s="38">
        <v>420</v>
      </c>
      <c r="E167" s="38">
        <v>36</v>
      </c>
      <c r="F167" s="38">
        <v>720</v>
      </c>
      <c r="G167" s="38">
        <v>36</v>
      </c>
      <c r="H167" s="38">
        <v>36</v>
      </c>
      <c r="I167" s="38">
        <v>51</v>
      </c>
      <c r="J167" s="26">
        <v>7.5</v>
      </c>
      <c r="K167" s="5">
        <v>42</v>
      </c>
      <c r="M167" s="38">
        <v>26.25</v>
      </c>
      <c r="N167" s="38">
        <v>4.79</v>
      </c>
      <c r="P167" s="26">
        <f t="shared" si="26"/>
        <v>0.2601966173072453</v>
      </c>
      <c r="Q167" s="26">
        <f t="shared" si="27"/>
        <v>9.305422030134679</v>
      </c>
      <c r="R167" s="26">
        <f t="shared" si="28"/>
        <v>420</v>
      </c>
      <c r="S167" s="26">
        <f t="shared" si="29"/>
        <v>3.19043041033189</v>
      </c>
      <c r="T167" s="26">
        <f t="shared" si="30"/>
        <v>10.563380281690142</v>
      </c>
      <c r="U167" s="26">
        <f t="shared" si="31"/>
        <v>9.594386644187374</v>
      </c>
      <c r="V167" s="26">
        <f t="shared" si="32"/>
        <v>0.09042136355416239</v>
      </c>
      <c r="W167" s="26">
        <f t="shared" si="33"/>
        <v>0.051</v>
      </c>
      <c r="X167" s="26">
        <f t="shared" si="34"/>
        <v>0.07440180945200588</v>
      </c>
      <c r="Y167" s="26">
        <f t="shared" si="35"/>
        <v>0.06477562955742822</v>
      </c>
      <c r="Z167" s="26">
        <f t="shared" si="36"/>
        <v>0</v>
      </c>
      <c r="AA167" s="26">
        <f t="shared" si="37"/>
        <v>37.76978417266187</v>
      </c>
      <c r="AB167" s="26">
        <f t="shared" si="38"/>
        <v>6.952104499274311</v>
      </c>
      <c r="AD167" s="28">
        <f>+B167*'Silver Conversion'!$B166</f>
        <v>24.358400000000003</v>
      </c>
      <c r="AE167" s="28">
        <f>+C167*'Silver Conversion'!$B166</f>
        <v>8.4</v>
      </c>
      <c r="AF167" s="28">
        <f>+D167*'Silver Conversion'!$B166</f>
        <v>134.4</v>
      </c>
      <c r="AG167" s="28">
        <f>+E167*'Silver Conversion'!$B166</f>
        <v>11.52</v>
      </c>
      <c r="AH167" s="28">
        <f>+F167*'Silver Conversion'!$B166</f>
        <v>230.4</v>
      </c>
      <c r="AI167" s="28">
        <f>+G167*'Silver Conversion'!$B166</f>
        <v>11.52</v>
      </c>
      <c r="AJ167" s="28">
        <f>+H167*'Silver Conversion'!$B166</f>
        <v>11.52</v>
      </c>
      <c r="AK167" s="28">
        <f>+I167*'Silver Conversion'!$B166</f>
        <v>16.32</v>
      </c>
      <c r="AL167" s="28">
        <f>+J167*'Silver Conversion'!$B166</f>
        <v>2.4</v>
      </c>
      <c r="AM167" s="28">
        <f>+K167*'Silver Conversion'!$B166</f>
        <v>13.44</v>
      </c>
      <c r="AN167" s="25"/>
      <c r="AO167" s="28">
        <f>+M167*'Silver Conversion'!$B166</f>
        <v>8.4</v>
      </c>
      <c r="AP167" s="28">
        <f>+N167*'Silver Conversion'!$B166</f>
        <v>1.5328</v>
      </c>
    </row>
    <row r="168" spans="1:42" ht="15">
      <c r="A168" s="5">
        <v>1525</v>
      </c>
      <c r="B168" s="38">
        <v>30</v>
      </c>
      <c r="C168" s="38">
        <v>25.5</v>
      </c>
      <c r="D168" s="38">
        <v>387</v>
      </c>
      <c r="E168" s="38">
        <v>39</v>
      </c>
      <c r="F168" s="38">
        <v>846</v>
      </c>
      <c r="G168" s="38">
        <v>33.75</v>
      </c>
      <c r="H168" s="38">
        <v>36</v>
      </c>
      <c r="I168" s="38">
        <v>54</v>
      </c>
      <c r="J168" s="26">
        <v>9</v>
      </c>
      <c r="K168" s="5">
        <v>42</v>
      </c>
      <c r="M168" s="38">
        <v>30</v>
      </c>
      <c r="N168" s="38">
        <v>5.5</v>
      </c>
      <c r="P168" s="26">
        <f t="shared" si="26"/>
        <v>0.10254727429344927</v>
      </c>
      <c r="Q168" s="26">
        <f t="shared" si="27"/>
        <v>9.039552829273688</v>
      </c>
      <c r="R168" s="26">
        <f t="shared" si="28"/>
        <v>387</v>
      </c>
      <c r="S168" s="26">
        <f t="shared" si="29"/>
        <v>3.4562996111928803</v>
      </c>
      <c r="T168" s="26">
        <f t="shared" si="30"/>
        <v>12.411971830985916</v>
      </c>
      <c r="U168" s="26">
        <f t="shared" si="31"/>
        <v>8.994737478925664</v>
      </c>
      <c r="V168" s="26">
        <f t="shared" si="32"/>
        <v>0.09042136355416239</v>
      </c>
      <c r="W168" s="26">
        <f t="shared" si="33"/>
        <v>0.054</v>
      </c>
      <c r="X168" s="26">
        <f t="shared" si="34"/>
        <v>0.08928217134240704</v>
      </c>
      <c r="Y168" s="26">
        <f t="shared" si="35"/>
        <v>0.06477562955742822</v>
      </c>
      <c r="Z168" s="26">
        <f t="shared" si="36"/>
        <v>0</v>
      </c>
      <c r="AA168" s="26">
        <f t="shared" si="37"/>
        <v>43.16546762589928</v>
      </c>
      <c r="AB168" s="26">
        <f t="shared" si="38"/>
        <v>7.982583454281568</v>
      </c>
      <c r="AD168" s="28">
        <f>+B168*'Silver Conversion'!$B167</f>
        <v>8.7</v>
      </c>
      <c r="AE168" s="28">
        <f>+C168*'Silver Conversion'!$B167</f>
        <v>7.395</v>
      </c>
      <c r="AF168" s="28">
        <f>+D168*'Silver Conversion'!$B167</f>
        <v>112.22999999999999</v>
      </c>
      <c r="AG168" s="28">
        <f>+E168*'Silver Conversion'!$B167</f>
        <v>11.309999999999999</v>
      </c>
      <c r="AH168" s="28">
        <f>+F168*'Silver Conversion'!$B167</f>
        <v>245.33999999999997</v>
      </c>
      <c r="AI168" s="28">
        <f>+G168*'Silver Conversion'!$B167</f>
        <v>9.7875</v>
      </c>
      <c r="AJ168" s="28">
        <f>+H168*'Silver Conversion'!$B167</f>
        <v>10.44</v>
      </c>
      <c r="AK168" s="28">
        <f>+I168*'Silver Conversion'!$B167</f>
        <v>15.659999999999998</v>
      </c>
      <c r="AL168" s="28">
        <f>+J168*'Silver Conversion'!$B167</f>
        <v>2.61</v>
      </c>
      <c r="AM168" s="28">
        <f>+K168*'Silver Conversion'!$B167</f>
        <v>12.18</v>
      </c>
      <c r="AN168" s="25"/>
      <c r="AO168" s="28">
        <f>+M168*'Silver Conversion'!$B167</f>
        <v>8.7</v>
      </c>
      <c r="AP168" s="28">
        <f>+N168*'Silver Conversion'!$B167</f>
        <v>1.595</v>
      </c>
    </row>
    <row r="169" spans="1:42" ht="15">
      <c r="A169" s="5">
        <v>1526</v>
      </c>
      <c r="B169" s="38">
        <v>39</v>
      </c>
      <c r="C169" s="38">
        <v>28.5</v>
      </c>
      <c r="D169" s="38">
        <v>360</v>
      </c>
      <c r="E169" s="38">
        <v>41</v>
      </c>
      <c r="F169" s="38">
        <v>513</v>
      </c>
      <c r="G169" s="38">
        <v>32.62</v>
      </c>
      <c r="H169" s="38">
        <v>39</v>
      </c>
      <c r="I169" s="38">
        <v>65.25</v>
      </c>
      <c r="J169" s="26">
        <v>10.5</v>
      </c>
      <c r="K169" s="5">
        <v>54</v>
      </c>
      <c r="M169" s="38">
        <v>27</v>
      </c>
      <c r="N169" s="38">
        <v>5.29</v>
      </c>
      <c r="P169" s="26">
        <f t="shared" si="26"/>
        <v>0.13331145658148405</v>
      </c>
      <c r="Q169" s="26">
        <f t="shared" si="27"/>
        <v>10.10302963271765</v>
      </c>
      <c r="R169" s="26">
        <f t="shared" si="28"/>
        <v>360</v>
      </c>
      <c r="S169" s="26">
        <f t="shared" si="29"/>
        <v>3.6335457451002076</v>
      </c>
      <c r="T169" s="26">
        <f t="shared" si="30"/>
        <v>7.526408450704226</v>
      </c>
      <c r="U169" s="26">
        <f t="shared" si="31"/>
        <v>8.693580342594226</v>
      </c>
      <c r="V169" s="26">
        <f t="shared" si="32"/>
        <v>0.09795647718367592</v>
      </c>
      <c r="W169" s="26">
        <f t="shared" si="33"/>
        <v>0.06525</v>
      </c>
      <c r="X169" s="26">
        <f t="shared" si="34"/>
        <v>0.10416253323280822</v>
      </c>
      <c r="Y169" s="26">
        <f t="shared" si="35"/>
        <v>0.08328295228812199</v>
      </c>
      <c r="Z169" s="26">
        <f t="shared" si="36"/>
        <v>0</v>
      </c>
      <c r="AA169" s="26">
        <f t="shared" si="37"/>
        <v>38.84892086330935</v>
      </c>
      <c r="AB169" s="26">
        <f t="shared" si="38"/>
        <v>7.6777939042089995</v>
      </c>
      <c r="AD169" s="28">
        <f>+B169*'Silver Conversion'!$B168</f>
        <v>10.920000000000002</v>
      </c>
      <c r="AE169" s="28">
        <f>+C169*'Silver Conversion'!$B168</f>
        <v>7.98</v>
      </c>
      <c r="AF169" s="28">
        <f>+D169*'Silver Conversion'!$B168</f>
        <v>100.80000000000001</v>
      </c>
      <c r="AG169" s="28">
        <f>+E169*'Silver Conversion'!$B168</f>
        <v>11.48</v>
      </c>
      <c r="AH169" s="28">
        <f>+F169*'Silver Conversion'!$B168</f>
        <v>143.64000000000001</v>
      </c>
      <c r="AI169" s="28">
        <f>+G169*'Silver Conversion'!$B168</f>
        <v>9.1336</v>
      </c>
      <c r="AJ169" s="28">
        <f>+H169*'Silver Conversion'!$B168</f>
        <v>10.920000000000002</v>
      </c>
      <c r="AK169" s="28">
        <f>+I169*'Silver Conversion'!$B168</f>
        <v>18.270000000000003</v>
      </c>
      <c r="AL169" s="28">
        <f>+J169*'Silver Conversion'!$B168</f>
        <v>2.9400000000000004</v>
      </c>
      <c r="AM169" s="28">
        <f>+K169*'Silver Conversion'!$B168</f>
        <v>15.120000000000001</v>
      </c>
      <c r="AN169" s="25"/>
      <c r="AO169" s="28">
        <f>+M169*'Silver Conversion'!$B168</f>
        <v>7.5600000000000005</v>
      </c>
      <c r="AP169" s="28">
        <f>+N169*'Silver Conversion'!$B168</f>
        <v>1.4812</v>
      </c>
    </row>
    <row r="170" spans="1:42" ht="15">
      <c r="A170" s="5">
        <v>1527</v>
      </c>
      <c r="B170" s="38">
        <v>40.5</v>
      </c>
      <c r="C170" s="38">
        <v>21.37</v>
      </c>
      <c r="D170" s="38">
        <v>396</v>
      </c>
      <c r="E170" s="38">
        <v>48</v>
      </c>
      <c r="F170" s="38">
        <v>480</v>
      </c>
      <c r="G170" s="38">
        <v>33</v>
      </c>
      <c r="H170" s="38">
        <v>45</v>
      </c>
      <c r="I170" s="38">
        <v>60</v>
      </c>
      <c r="J170" s="26">
        <v>9.75</v>
      </c>
      <c r="K170" s="5">
        <v>60</v>
      </c>
      <c r="M170" s="38">
        <v>25.5</v>
      </c>
      <c r="N170" s="38">
        <v>5.29</v>
      </c>
      <c r="P170" s="26">
        <f t="shared" si="26"/>
        <v>0.13843882029615653</v>
      </c>
      <c r="Q170" s="26">
        <f t="shared" si="27"/>
        <v>7.575499763199165</v>
      </c>
      <c r="R170" s="26">
        <f t="shared" si="28"/>
        <v>396</v>
      </c>
      <c r="S170" s="26">
        <f t="shared" si="29"/>
        <v>4.253907213775853</v>
      </c>
      <c r="T170" s="26">
        <f t="shared" si="30"/>
        <v>7.042253521126761</v>
      </c>
      <c r="U170" s="26">
        <f t="shared" si="31"/>
        <v>8.794854423838427</v>
      </c>
      <c r="V170" s="26">
        <f t="shared" si="32"/>
        <v>0.11302670444270299</v>
      </c>
      <c r="W170" s="26">
        <f t="shared" si="33"/>
        <v>0.06</v>
      </c>
      <c r="X170" s="26">
        <f t="shared" si="34"/>
        <v>0.09672235228760763</v>
      </c>
      <c r="Y170" s="26">
        <f t="shared" si="35"/>
        <v>0.09253661365346888</v>
      </c>
      <c r="Z170" s="26">
        <f t="shared" si="36"/>
        <v>0</v>
      </c>
      <c r="AA170" s="26">
        <f t="shared" si="37"/>
        <v>36.69064748201439</v>
      </c>
      <c r="AB170" s="26">
        <f t="shared" si="38"/>
        <v>7.6777939042089995</v>
      </c>
      <c r="AD170" s="28">
        <f>+B170*'Silver Conversion'!$B169</f>
        <v>12.96</v>
      </c>
      <c r="AE170" s="28">
        <f>+C170*'Silver Conversion'!$B169</f>
        <v>6.8384</v>
      </c>
      <c r="AF170" s="28">
        <f>+D170*'Silver Conversion'!$B169</f>
        <v>126.72</v>
      </c>
      <c r="AG170" s="28">
        <f>+E170*'Silver Conversion'!$B169</f>
        <v>15.36</v>
      </c>
      <c r="AH170" s="28">
        <f>+F170*'Silver Conversion'!$B169</f>
        <v>153.6</v>
      </c>
      <c r="AI170" s="28">
        <f>+G170*'Silver Conversion'!$B169</f>
        <v>10.56</v>
      </c>
      <c r="AJ170" s="28">
        <f>+H170*'Silver Conversion'!$B169</f>
        <v>14.4</v>
      </c>
      <c r="AK170" s="28">
        <f>+I170*'Silver Conversion'!$B169</f>
        <v>19.2</v>
      </c>
      <c r="AL170" s="28">
        <f>+J170*'Silver Conversion'!$B169</f>
        <v>3.12</v>
      </c>
      <c r="AM170" s="28">
        <f>+K170*'Silver Conversion'!$B169</f>
        <v>19.2</v>
      </c>
      <c r="AN170" s="25"/>
      <c r="AO170" s="28">
        <f>+M170*'Silver Conversion'!$B169</f>
        <v>8.16</v>
      </c>
      <c r="AP170" s="28">
        <f>+N170*'Silver Conversion'!$B169</f>
        <v>1.6928</v>
      </c>
    </row>
    <row r="171" spans="1:42" ht="15">
      <c r="A171" s="5">
        <v>1528</v>
      </c>
      <c r="B171" s="38">
        <v>45</v>
      </c>
      <c r="C171" s="38">
        <v>21</v>
      </c>
      <c r="D171" s="38">
        <v>432</v>
      </c>
      <c r="E171" s="38">
        <v>30</v>
      </c>
      <c r="F171" s="38">
        <v>441</v>
      </c>
      <c r="G171" s="38">
        <v>33</v>
      </c>
      <c r="H171" s="38">
        <v>39</v>
      </c>
      <c r="I171" s="38">
        <v>54</v>
      </c>
      <c r="J171" s="26">
        <v>9.75</v>
      </c>
      <c r="K171" s="5">
        <v>55.5</v>
      </c>
      <c r="M171" s="38">
        <v>25.5</v>
      </c>
      <c r="N171" s="38">
        <v>4.5</v>
      </c>
      <c r="P171" s="26">
        <f t="shared" si="26"/>
        <v>0.15382091144017393</v>
      </c>
      <c r="Q171" s="26">
        <f t="shared" si="27"/>
        <v>7.444337624107742</v>
      </c>
      <c r="R171" s="26">
        <f t="shared" si="28"/>
        <v>432</v>
      </c>
      <c r="S171" s="26">
        <f t="shared" si="29"/>
        <v>2.658692008609908</v>
      </c>
      <c r="T171" s="26">
        <f t="shared" si="30"/>
        <v>6.470070422535212</v>
      </c>
      <c r="U171" s="26">
        <f t="shared" si="31"/>
        <v>8.794854423838427</v>
      </c>
      <c r="V171" s="26">
        <f t="shared" si="32"/>
        <v>0.09795647718367592</v>
      </c>
      <c r="W171" s="26">
        <f t="shared" si="33"/>
        <v>0.054</v>
      </c>
      <c r="X171" s="26">
        <f t="shared" si="34"/>
        <v>0.09672235228760763</v>
      </c>
      <c r="Y171" s="26">
        <f t="shared" si="35"/>
        <v>0.08559636762945871</v>
      </c>
      <c r="Z171" s="26">
        <f t="shared" si="36"/>
        <v>0</v>
      </c>
      <c r="AA171" s="26">
        <f t="shared" si="37"/>
        <v>36.69064748201439</v>
      </c>
      <c r="AB171" s="26">
        <f t="shared" si="38"/>
        <v>6.531204644412192</v>
      </c>
      <c r="AD171" s="28">
        <f>+B171*'Silver Conversion'!$B170</f>
        <v>14.4</v>
      </c>
      <c r="AE171" s="28">
        <f>+C171*'Silver Conversion'!$B170</f>
        <v>6.72</v>
      </c>
      <c r="AF171" s="28">
        <f>+D171*'Silver Conversion'!$B170</f>
        <v>138.24</v>
      </c>
      <c r="AG171" s="28">
        <f>+E171*'Silver Conversion'!$B170</f>
        <v>9.6</v>
      </c>
      <c r="AH171" s="28">
        <f>+F171*'Silver Conversion'!$B170</f>
        <v>141.12</v>
      </c>
      <c r="AI171" s="28">
        <f>+G171*'Silver Conversion'!$B170</f>
        <v>10.56</v>
      </c>
      <c r="AJ171" s="28">
        <f>+H171*'Silver Conversion'!$B170</f>
        <v>12.48</v>
      </c>
      <c r="AK171" s="28">
        <f>+I171*'Silver Conversion'!$B170</f>
        <v>17.28</v>
      </c>
      <c r="AL171" s="28">
        <f>+J171*'Silver Conversion'!$B170</f>
        <v>3.12</v>
      </c>
      <c r="AM171" s="28">
        <f>+K171*'Silver Conversion'!$B170</f>
        <v>17.76</v>
      </c>
      <c r="AN171" s="25"/>
      <c r="AO171" s="28">
        <f>+M171*'Silver Conversion'!$B170</f>
        <v>8.16</v>
      </c>
      <c r="AP171" s="28">
        <f>+N171*'Silver Conversion'!$B170</f>
        <v>1.44</v>
      </c>
    </row>
    <row r="172" spans="1:42" ht="15">
      <c r="A172" s="5">
        <v>1529</v>
      </c>
      <c r="B172" s="38">
        <v>45</v>
      </c>
      <c r="C172" s="38">
        <v>24</v>
      </c>
      <c r="D172" s="38">
        <v>390</v>
      </c>
      <c r="E172" s="38">
        <v>36.5</v>
      </c>
      <c r="F172" s="38">
        <v>531</v>
      </c>
      <c r="G172" s="38">
        <v>30</v>
      </c>
      <c r="H172" s="38">
        <v>39</v>
      </c>
      <c r="I172" s="38">
        <v>52.5</v>
      </c>
      <c r="J172" s="26">
        <v>9</v>
      </c>
      <c r="K172" s="5">
        <v>55.5</v>
      </c>
      <c r="M172" s="38">
        <v>24.75</v>
      </c>
      <c r="N172" s="38">
        <v>4.5</v>
      </c>
      <c r="P172" s="26">
        <f t="shared" si="26"/>
        <v>0.15382091144017393</v>
      </c>
      <c r="Q172" s="26">
        <f t="shared" si="27"/>
        <v>8.507814427551706</v>
      </c>
      <c r="R172" s="26">
        <f t="shared" si="28"/>
        <v>390</v>
      </c>
      <c r="S172" s="26">
        <f t="shared" si="29"/>
        <v>3.2347419438087215</v>
      </c>
      <c r="T172" s="26">
        <f t="shared" si="30"/>
        <v>7.790492957746479</v>
      </c>
      <c r="U172" s="26">
        <f t="shared" si="31"/>
        <v>7.995322203489478</v>
      </c>
      <c r="V172" s="26">
        <f t="shared" si="32"/>
        <v>0.09795647718367592</v>
      </c>
      <c r="W172" s="26">
        <f t="shared" si="33"/>
        <v>0.0525</v>
      </c>
      <c r="X172" s="26">
        <f t="shared" si="34"/>
        <v>0.08928217134240704</v>
      </c>
      <c r="Y172" s="26">
        <f t="shared" si="35"/>
        <v>0.08559636762945871</v>
      </c>
      <c r="Z172" s="26">
        <f t="shared" si="36"/>
        <v>0</v>
      </c>
      <c r="AA172" s="26">
        <f t="shared" si="37"/>
        <v>35.61151079136691</v>
      </c>
      <c r="AB172" s="26">
        <f t="shared" si="38"/>
        <v>6.531204644412192</v>
      </c>
      <c r="AD172" s="28">
        <f>+B172*'Silver Conversion'!$B171</f>
        <v>14.4</v>
      </c>
      <c r="AE172" s="28">
        <f>+C172*'Silver Conversion'!$B171</f>
        <v>7.68</v>
      </c>
      <c r="AF172" s="28">
        <f>+D172*'Silver Conversion'!$B171</f>
        <v>124.8</v>
      </c>
      <c r="AG172" s="28">
        <f>+E172*'Silver Conversion'!$B171</f>
        <v>11.68</v>
      </c>
      <c r="AH172" s="28">
        <f>+F172*'Silver Conversion'!$B171</f>
        <v>169.92000000000002</v>
      </c>
      <c r="AI172" s="28">
        <f>+G172*'Silver Conversion'!$B171</f>
        <v>9.6</v>
      </c>
      <c r="AJ172" s="28">
        <f>+H172*'Silver Conversion'!$B171</f>
        <v>12.48</v>
      </c>
      <c r="AK172" s="28">
        <f>+I172*'Silver Conversion'!$B171</f>
        <v>16.8</v>
      </c>
      <c r="AL172" s="28">
        <f>+J172*'Silver Conversion'!$B171</f>
        <v>2.88</v>
      </c>
      <c r="AM172" s="28">
        <f>+K172*'Silver Conversion'!$B171</f>
        <v>17.76</v>
      </c>
      <c r="AN172" s="25"/>
      <c r="AO172" s="28">
        <f>+M172*'Silver Conversion'!$B171</f>
        <v>7.92</v>
      </c>
      <c r="AP172" s="28">
        <f>+N172*'Silver Conversion'!$B171</f>
        <v>1.44</v>
      </c>
    </row>
    <row r="173" spans="1:42" ht="15">
      <c r="A173" s="5">
        <v>1530</v>
      </c>
      <c r="B173" s="38">
        <v>30</v>
      </c>
      <c r="C173" s="38">
        <v>25.5</v>
      </c>
      <c r="D173" s="38">
        <v>360</v>
      </c>
      <c r="E173" s="38">
        <v>40.5</v>
      </c>
      <c r="F173" s="38">
        <v>720</v>
      </c>
      <c r="G173" s="38">
        <v>30</v>
      </c>
      <c r="H173" s="38">
        <v>39</v>
      </c>
      <c r="I173" s="38">
        <v>51</v>
      </c>
      <c r="J173" s="26">
        <v>8</v>
      </c>
      <c r="K173" s="5">
        <v>51</v>
      </c>
      <c r="M173" s="38">
        <v>23.25</v>
      </c>
      <c r="N173" s="38">
        <v>4.62</v>
      </c>
      <c r="P173" s="26">
        <f t="shared" si="26"/>
        <v>0.10254727429344927</v>
      </c>
      <c r="Q173" s="26">
        <f t="shared" si="27"/>
        <v>9.039552829273688</v>
      </c>
      <c r="R173" s="26">
        <f t="shared" si="28"/>
        <v>360</v>
      </c>
      <c r="S173" s="26">
        <f t="shared" si="29"/>
        <v>3.589234211623376</v>
      </c>
      <c r="T173" s="26">
        <f t="shared" si="30"/>
        <v>10.563380281690142</v>
      </c>
      <c r="U173" s="26">
        <f t="shared" si="31"/>
        <v>7.995322203489478</v>
      </c>
      <c r="V173" s="26">
        <f t="shared" si="32"/>
        <v>0.09795647718367592</v>
      </c>
      <c r="W173" s="26">
        <f t="shared" si="33"/>
        <v>0.051</v>
      </c>
      <c r="X173" s="26">
        <f t="shared" si="34"/>
        <v>0.0793619300821396</v>
      </c>
      <c r="Y173" s="26">
        <f t="shared" si="35"/>
        <v>0.07865612160544855</v>
      </c>
      <c r="Z173" s="26">
        <f t="shared" si="36"/>
        <v>0</v>
      </c>
      <c r="AA173" s="26">
        <f t="shared" si="37"/>
        <v>33.45323741007194</v>
      </c>
      <c r="AB173" s="26">
        <f t="shared" si="38"/>
        <v>6.705370101596517</v>
      </c>
      <c r="AD173" s="28">
        <f>+B173*'Silver Conversion'!$B172</f>
        <v>9.6</v>
      </c>
      <c r="AE173" s="28">
        <f>+C173*'Silver Conversion'!$B172</f>
        <v>8.16</v>
      </c>
      <c r="AF173" s="28">
        <f>+D173*'Silver Conversion'!$B172</f>
        <v>115.2</v>
      </c>
      <c r="AG173" s="28">
        <f>+E173*'Silver Conversion'!$B172</f>
        <v>12.96</v>
      </c>
      <c r="AH173" s="28">
        <f>+F173*'Silver Conversion'!$B172</f>
        <v>230.4</v>
      </c>
      <c r="AI173" s="28">
        <f>+G173*'Silver Conversion'!$B172</f>
        <v>9.6</v>
      </c>
      <c r="AJ173" s="28">
        <f>+H173*'Silver Conversion'!$B172</f>
        <v>12.48</v>
      </c>
      <c r="AK173" s="28">
        <f>+I173*'Silver Conversion'!$B172</f>
        <v>16.32</v>
      </c>
      <c r="AL173" s="28">
        <f>+J173*'Silver Conversion'!$B172</f>
        <v>2.56</v>
      </c>
      <c r="AM173" s="28">
        <f>+K173*'Silver Conversion'!$B172</f>
        <v>16.32</v>
      </c>
      <c r="AN173" s="25"/>
      <c r="AO173" s="28">
        <f>+M173*'Silver Conversion'!$B172</f>
        <v>7.44</v>
      </c>
      <c r="AP173" s="28">
        <f>+N173*'Silver Conversion'!$B172</f>
        <v>1.4784000000000002</v>
      </c>
    </row>
    <row r="174" spans="1:42" ht="15">
      <c r="A174" s="5">
        <v>1531</v>
      </c>
      <c r="B174" s="38">
        <v>31.5</v>
      </c>
      <c r="C174" s="38">
        <v>27</v>
      </c>
      <c r="D174" s="38">
        <v>354</v>
      </c>
      <c r="E174" s="38">
        <v>38.25</v>
      </c>
      <c r="F174" s="38">
        <v>828</v>
      </c>
      <c r="G174" s="38">
        <v>30</v>
      </c>
      <c r="H174" s="38">
        <v>30.37</v>
      </c>
      <c r="I174" s="38">
        <v>48</v>
      </c>
      <c r="J174" s="26">
        <v>7.5</v>
      </c>
      <c r="K174" s="5">
        <v>48</v>
      </c>
      <c r="M174" s="38">
        <v>21.75</v>
      </c>
      <c r="N174" s="38">
        <v>4.87</v>
      </c>
      <c r="P174" s="26">
        <f t="shared" si="26"/>
        <v>0.10767463800812174</v>
      </c>
      <c r="Q174" s="26">
        <f t="shared" si="27"/>
        <v>9.57129123099567</v>
      </c>
      <c r="R174" s="26">
        <f t="shared" si="28"/>
        <v>354</v>
      </c>
      <c r="S174" s="26">
        <f t="shared" si="29"/>
        <v>3.3898323109776327</v>
      </c>
      <c r="T174" s="26">
        <f t="shared" si="30"/>
        <v>12.147887323943662</v>
      </c>
      <c r="U174" s="26">
        <f t="shared" si="31"/>
        <v>7.995322203489478</v>
      </c>
      <c r="V174" s="26">
        <f t="shared" si="32"/>
        <v>0.07628046697610866</v>
      </c>
      <c r="W174" s="26">
        <f t="shared" si="33"/>
        <v>0.048</v>
      </c>
      <c r="X174" s="26">
        <f t="shared" si="34"/>
        <v>0.07440180945200588</v>
      </c>
      <c r="Y174" s="26">
        <f t="shared" si="35"/>
        <v>0.0740292909227751</v>
      </c>
      <c r="Z174" s="26">
        <f t="shared" si="36"/>
        <v>0</v>
      </c>
      <c r="AA174" s="26">
        <f t="shared" si="37"/>
        <v>31.29496402877698</v>
      </c>
      <c r="AB174" s="26">
        <f t="shared" si="38"/>
        <v>7.068214804063861</v>
      </c>
      <c r="AD174" s="28">
        <f>+B174*'Silver Conversion'!$B173</f>
        <v>10.08</v>
      </c>
      <c r="AE174" s="28">
        <f>+C174*'Silver Conversion'!$B173</f>
        <v>8.64</v>
      </c>
      <c r="AF174" s="28">
        <f>+D174*'Silver Conversion'!$B173</f>
        <v>113.28</v>
      </c>
      <c r="AG174" s="28">
        <f>+E174*'Silver Conversion'!$B173</f>
        <v>12.24</v>
      </c>
      <c r="AH174" s="28">
        <f>+F174*'Silver Conversion'!$B173</f>
        <v>264.96</v>
      </c>
      <c r="AI174" s="28">
        <f>+G174*'Silver Conversion'!$B173</f>
        <v>9.6</v>
      </c>
      <c r="AJ174" s="28">
        <f>+H174*'Silver Conversion'!$B173</f>
        <v>9.7184</v>
      </c>
      <c r="AK174" s="28">
        <f>+I174*'Silver Conversion'!$B173</f>
        <v>15.36</v>
      </c>
      <c r="AL174" s="28">
        <f>+J174*'Silver Conversion'!$B173</f>
        <v>2.4</v>
      </c>
      <c r="AM174" s="28">
        <f>+K174*'Silver Conversion'!$B173</f>
        <v>15.36</v>
      </c>
      <c r="AN174" s="25"/>
      <c r="AO174" s="28">
        <f>+M174*'Silver Conversion'!$B173</f>
        <v>6.96</v>
      </c>
      <c r="AP174" s="28">
        <f>+N174*'Silver Conversion'!$B173</f>
        <v>1.5584</v>
      </c>
    </row>
    <row r="175" spans="1:42" ht="15">
      <c r="A175" s="5">
        <v>1532</v>
      </c>
      <c r="B175" s="38">
        <v>34.5</v>
      </c>
      <c r="C175" s="38">
        <v>27</v>
      </c>
      <c r="D175" s="38">
        <v>354</v>
      </c>
      <c r="E175" s="38">
        <v>32.25</v>
      </c>
      <c r="F175" s="38">
        <v>900</v>
      </c>
      <c r="G175" s="38">
        <v>30</v>
      </c>
      <c r="H175" s="38">
        <v>33</v>
      </c>
      <c r="I175" s="38">
        <v>48</v>
      </c>
      <c r="J175" s="26">
        <v>8</v>
      </c>
      <c r="K175" s="5">
        <v>48</v>
      </c>
      <c r="M175" s="38">
        <v>23.25</v>
      </c>
      <c r="N175" s="38">
        <v>3.92</v>
      </c>
      <c r="P175" s="26">
        <f t="shared" si="26"/>
        <v>0.11792936543746667</v>
      </c>
      <c r="Q175" s="26">
        <f t="shared" si="27"/>
        <v>9.57129123099567</v>
      </c>
      <c r="R175" s="26">
        <f t="shared" si="28"/>
        <v>354</v>
      </c>
      <c r="S175" s="26">
        <f t="shared" si="29"/>
        <v>2.858093909255651</v>
      </c>
      <c r="T175" s="26">
        <f t="shared" si="30"/>
        <v>13.204225352112676</v>
      </c>
      <c r="U175" s="26">
        <f t="shared" si="31"/>
        <v>7.995322203489478</v>
      </c>
      <c r="V175" s="26">
        <f t="shared" si="32"/>
        <v>0.08288624992464885</v>
      </c>
      <c r="W175" s="26">
        <f t="shared" si="33"/>
        <v>0.048</v>
      </c>
      <c r="X175" s="26">
        <f t="shared" si="34"/>
        <v>0.0793619300821396</v>
      </c>
      <c r="Y175" s="26">
        <f t="shared" si="35"/>
        <v>0.0740292909227751</v>
      </c>
      <c r="Z175" s="26">
        <f t="shared" si="36"/>
        <v>0</v>
      </c>
      <c r="AA175" s="26">
        <f t="shared" si="37"/>
        <v>33.45323741007194</v>
      </c>
      <c r="AB175" s="26">
        <f t="shared" si="38"/>
        <v>5.689404934687954</v>
      </c>
      <c r="AD175" s="28">
        <f>+B175*'Silver Conversion'!$B174</f>
        <v>11.040000000000001</v>
      </c>
      <c r="AE175" s="28">
        <f>+C175*'Silver Conversion'!$B174</f>
        <v>8.64</v>
      </c>
      <c r="AF175" s="28">
        <f>+D175*'Silver Conversion'!$B174</f>
        <v>113.28</v>
      </c>
      <c r="AG175" s="28">
        <f>+E175*'Silver Conversion'!$B174</f>
        <v>10.32</v>
      </c>
      <c r="AH175" s="28">
        <f>+F175*'Silver Conversion'!$B174</f>
        <v>288</v>
      </c>
      <c r="AI175" s="28">
        <f>+G175*'Silver Conversion'!$B174</f>
        <v>9.6</v>
      </c>
      <c r="AJ175" s="28">
        <f>+H175*'Silver Conversion'!$B174</f>
        <v>10.56</v>
      </c>
      <c r="AK175" s="28">
        <f>+I175*'Silver Conversion'!$B174</f>
        <v>15.36</v>
      </c>
      <c r="AL175" s="28">
        <f>+J175*'Silver Conversion'!$B174</f>
        <v>2.56</v>
      </c>
      <c r="AM175" s="28">
        <f>+K175*'Silver Conversion'!$B174</f>
        <v>15.36</v>
      </c>
      <c r="AN175" s="25"/>
      <c r="AO175" s="28">
        <f>+M175*'Silver Conversion'!$B174</f>
        <v>7.44</v>
      </c>
      <c r="AP175" s="28">
        <f>+N175*'Silver Conversion'!$B174</f>
        <v>1.2544</v>
      </c>
    </row>
    <row r="176" spans="1:42" ht="15">
      <c r="A176" s="5">
        <v>1533</v>
      </c>
      <c r="B176" s="38">
        <v>30</v>
      </c>
      <c r="C176" s="38">
        <v>27</v>
      </c>
      <c r="D176" s="38">
        <v>354</v>
      </c>
      <c r="E176" s="38">
        <v>26.25</v>
      </c>
      <c r="F176" s="38">
        <v>720</v>
      </c>
      <c r="G176" s="38">
        <v>30.37</v>
      </c>
      <c r="H176" s="38">
        <v>23.5</v>
      </c>
      <c r="I176" s="38">
        <v>48</v>
      </c>
      <c r="J176" s="26">
        <v>8</v>
      </c>
      <c r="K176" s="5">
        <v>48</v>
      </c>
      <c r="M176" s="38">
        <v>15</v>
      </c>
      <c r="N176" s="38">
        <v>3.12</v>
      </c>
      <c r="P176" s="26">
        <f t="shared" si="26"/>
        <v>0.10254727429344927</v>
      </c>
      <c r="Q176" s="26">
        <f t="shared" si="27"/>
        <v>9.57129123099567</v>
      </c>
      <c r="R176" s="26">
        <f t="shared" si="28"/>
        <v>354</v>
      </c>
      <c r="S176" s="26">
        <f t="shared" si="29"/>
        <v>2.3263555075336697</v>
      </c>
      <c r="T176" s="26">
        <f t="shared" si="30"/>
        <v>10.563380281690142</v>
      </c>
      <c r="U176" s="26">
        <f t="shared" si="31"/>
        <v>8.093931177332516</v>
      </c>
      <c r="V176" s="26">
        <f t="shared" si="32"/>
        <v>0.059025056764522674</v>
      </c>
      <c r="W176" s="26">
        <f t="shared" si="33"/>
        <v>0.048</v>
      </c>
      <c r="X176" s="26">
        <f t="shared" si="34"/>
        <v>0.0793619300821396</v>
      </c>
      <c r="Y176" s="26">
        <f t="shared" si="35"/>
        <v>0.0740292909227751</v>
      </c>
      <c r="Z176" s="26">
        <f t="shared" si="36"/>
        <v>0</v>
      </c>
      <c r="AA176" s="26">
        <f t="shared" si="37"/>
        <v>21.58273381294964</v>
      </c>
      <c r="AB176" s="26">
        <f t="shared" si="38"/>
        <v>4.528301886792454</v>
      </c>
      <c r="AD176" s="28">
        <f>+B176*'Silver Conversion'!$B175</f>
        <v>9.6</v>
      </c>
      <c r="AE176" s="28">
        <f>+C176*'Silver Conversion'!$B175</f>
        <v>8.64</v>
      </c>
      <c r="AF176" s="28">
        <f>+D176*'Silver Conversion'!$B175</f>
        <v>113.28</v>
      </c>
      <c r="AG176" s="28">
        <f>+E176*'Silver Conversion'!$B175</f>
        <v>8.4</v>
      </c>
      <c r="AH176" s="28">
        <f>+F176*'Silver Conversion'!$B175</f>
        <v>230.4</v>
      </c>
      <c r="AI176" s="28">
        <f>+G176*'Silver Conversion'!$B175</f>
        <v>9.7184</v>
      </c>
      <c r="AJ176" s="28">
        <f>+H176*'Silver Conversion'!$B175</f>
        <v>7.5200000000000005</v>
      </c>
      <c r="AK176" s="28">
        <f>+I176*'Silver Conversion'!$B175</f>
        <v>15.36</v>
      </c>
      <c r="AL176" s="28">
        <f>+J176*'Silver Conversion'!$B175</f>
        <v>2.56</v>
      </c>
      <c r="AM176" s="28">
        <f>+K176*'Silver Conversion'!$B175</f>
        <v>15.36</v>
      </c>
      <c r="AN176" s="25"/>
      <c r="AO176" s="28">
        <f>+M176*'Silver Conversion'!$B175</f>
        <v>4.8</v>
      </c>
      <c r="AP176" s="28">
        <f>+N176*'Silver Conversion'!$B175</f>
        <v>0.9984000000000001</v>
      </c>
    </row>
    <row r="177" spans="1:42" ht="15">
      <c r="A177" s="5">
        <v>1534</v>
      </c>
      <c r="B177" s="38">
        <v>27.87</v>
      </c>
      <c r="C177" s="38">
        <v>24</v>
      </c>
      <c r="D177" s="38">
        <v>349.5</v>
      </c>
      <c r="E177" s="38">
        <v>29.62</v>
      </c>
      <c r="F177" s="38">
        <v>486</v>
      </c>
      <c r="G177" s="38">
        <v>31</v>
      </c>
      <c r="H177" s="38">
        <v>34.5</v>
      </c>
      <c r="I177" s="38">
        <v>48</v>
      </c>
      <c r="J177" s="26">
        <v>8</v>
      </c>
      <c r="K177" s="5">
        <v>48</v>
      </c>
      <c r="M177" s="38">
        <v>15</v>
      </c>
      <c r="N177" s="38">
        <v>3.12</v>
      </c>
      <c r="P177" s="26">
        <f t="shared" si="26"/>
        <v>0.09526641781861439</v>
      </c>
      <c r="Q177" s="26">
        <f t="shared" si="27"/>
        <v>8.507814427551706</v>
      </c>
      <c r="R177" s="26">
        <f t="shared" si="28"/>
        <v>349.5</v>
      </c>
      <c r="S177" s="26">
        <f t="shared" si="29"/>
        <v>2.625015243167516</v>
      </c>
      <c r="T177" s="26">
        <f t="shared" si="30"/>
        <v>7.130281690140845</v>
      </c>
      <c r="U177" s="26">
        <f t="shared" si="31"/>
        <v>8.261832943605794</v>
      </c>
      <c r="V177" s="26">
        <f t="shared" si="32"/>
        <v>0.08665380673940562</v>
      </c>
      <c r="W177" s="26">
        <f t="shared" si="33"/>
        <v>0.048</v>
      </c>
      <c r="X177" s="26">
        <f t="shared" si="34"/>
        <v>0.0793619300821396</v>
      </c>
      <c r="Y177" s="26">
        <f t="shared" si="35"/>
        <v>0.0740292909227751</v>
      </c>
      <c r="Z177" s="26">
        <f t="shared" si="36"/>
        <v>0</v>
      </c>
      <c r="AA177" s="26">
        <f t="shared" si="37"/>
        <v>21.58273381294964</v>
      </c>
      <c r="AB177" s="26">
        <f t="shared" si="38"/>
        <v>4.528301886792454</v>
      </c>
      <c r="AD177" s="28">
        <f>+B177*'Silver Conversion'!$B176</f>
        <v>8.9184</v>
      </c>
      <c r="AE177" s="28">
        <f>+C177*'Silver Conversion'!$B176</f>
        <v>7.68</v>
      </c>
      <c r="AF177" s="28">
        <f>+D177*'Silver Conversion'!$B176</f>
        <v>111.84</v>
      </c>
      <c r="AG177" s="28">
        <f>+E177*'Silver Conversion'!$B176</f>
        <v>9.4784</v>
      </c>
      <c r="AH177" s="28">
        <f>+F177*'Silver Conversion'!$B176</f>
        <v>155.52</v>
      </c>
      <c r="AI177" s="28">
        <f>+G177*'Silver Conversion'!$B176</f>
        <v>9.92</v>
      </c>
      <c r="AJ177" s="28">
        <f>+H177*'Silver Conversion'!$B176</f>
        <v>11.040000000000001</v>
      </c>
      <c r="AK177" s="28">
        <f>+I177*'Silver Conversion'!$B176</f>
        <v>15.36</v>
      </c>
      <c r="AL177" s="28">
        <f>+J177*'Silver Conversion'!$B176</f>
        <v>2.56</v>
      </c>
      <c r="AM177" s="28">
        <f>+K177*'Silver Conversion'!$B176</f>
        <v>15.36</v>
      </c>
      <c r="AN177" s="25"/>
      <c r="AO177" s="28">
        <f>+M177*'Silver Conversion'!$B176</f>
        <v>4.8</v>
      </c>
      <c r="AP177" s="28">
        <f>+N177*'Silver Conversion'!$B176</f>
        <v>0.9984000000000001</v>
      </c>
    </row>
    <row r="178" spans="1:42" ht="15">
      <c r="A178" s="5">
        <v>1535</v>
      </c>
      <c r="B178" s="38">
        <v>45.75</v>
      </c>
      <c r="C178" s="38">
        <v>24</v>
      </c>
      <c r="D178" s="38">
        <v>342</v>
      </c>
      <c r="E178" s="38">
        <v>29.25</v>
      </c>
      <c r="F178" s="38">
        <v>522</v>
      </c>
      <c r="G178" s="38">
        <v>32</v>
      </c>
      <c r="H178" s="38">
        <v>33</v>
      </c>
      <c r="I178" s="38">
        <v>48</v>
      </c>
      <c r="J178" s="26">
        <v>8.5</v>
      </c>
      <c r="K178" s="5">
        <v>48</v>
      </c>
      <c r="M178" s="38">
        <v>15</v>
      </c>
      <c r="N178" s="38">
        <v>3.12</v>
      </c>
      <c r="P178" s="26">
        <f t="shared" si="26"/>
        <v>0.15638459329751014</v>
      </c>
      <c r="Q178" s="26">
        <f t="shared" si="27"/>
        <v>8.507814427551706</v>
      </c>
      <c r="R178" s="26">
        <f t="shared" si="28"/>
        <v>342</v>
      </c>
      <c r="S178" s="26">
        <f t="shared" si="29"/>
        <v>2.5922247083946606</v>
      </c>
      <c r="T178" s="26">
        <f t="shared" si="30"/>
        <v>7.658450704225353</v>
      </c>
      <c r="U178" s="26">
        <f t="shared" si="31"/>
        <v>8.528343683722111</v>
      </c>
      <c r="V178" s="26">
        <f t="shared" si="32"/>
        <v>0.08288624992464885</v>
      </c>
      <c r="W178" s="26">
        <f t="shared" si="33"/>
        <v>0.048</v>
      </c>
      <c r="X178" s="26">
        <f t="shared" si="34"/>
        <v>0.08432205071227332</v>
      </c>
      <c r="Y178" s="26">
        <f t="shared" si="35"/>
        <v>0.0740292909227751</v>
      </c>
      <c r="Z178" s="26">
        <f t="shared" si="36"/>
        <v>0</v>
      </c>
      <c r="AA178" s="26">
        <f t="shared" si="37"/>
        <v>21.58273381294964</v>
      </c>
      <c r="AB178" s="26">
        <f t="shared" si="38"/>
        <v>4.528301886792454</v>
      </c>
      <c r="AD178" s="28">
        <f>+B178*'Silver Conversion'!$B177</f>
        <v>14.64</v>
      </c>
      <c r="AE178" s="28">
        <f>+C178*'Silver Conversion'!$B177</f>
        <v>7.68</v>
      </c>
      <c r="AF178" s="28">
        <f>+D178*'Silver Conversion'!$B177</f>
        <v>109.44</v>
      </c>
      <c r="AG178" s="28">
        <f>+E178*'Silver Conversion'!$B177</f>
        <v>9.36</v>
      </c>
      <c r="AH178" s="28">
        <f>+F178*'Silver Conversion'!$B177</f>
        <v>167.04</v>
      </c>
      <c r="AI178" s="28">
        <f>+G178*'Silver Conversion'!$B177</f>
        <v>10.24</v>
      </c>
      <c r="AJ178" s="28">
        <f>+H178*'Silver Conversion'!$B177</f>
        <v>10.56</v>
      </c>
      <c r="AK178" s="28">
        <f>+I178*'Silver Conversion'!$B177</f>
        <v>15.36</v>
      </c>
      <c r="AL178" s="28">
        <f>+J178*'Silver Conversion'!$B177</f>
        <v>2.72</v>
      </c>
      <c r="AM178" s="28">
        <f>+K178*'Silver Conversion'!$B177</f>
        <v>15.36</v>
      </c>
      <c r="AN178" s="25"/>
      <c r="AO178" s="28">
        <f>+M178*'Silver Conversion'!$B177</f>
        <v>4.8</v>
      </c>
      <c r="AP178" s="28">
        <f>+N178*'Silver Conversion'!$B177</f>
        <v>0.9984000000000001</v>
      </c>
    </row>
    <row r="179" spans="1:42" ht="15">
      <c r="A179" s="5">
        <v>1536</v>
      </c>
      <c r="B179" s="38">
        <v>40.5</v>
      </c>
      <c r="C179" s="38">
        <v>24</v>
      </c>
      <c r="D179" s="38">
        <v>354</v>
      </c>
      <c r="E179" s="38">
        <v>29.62</v>
      </c>
      <c r="F179" s="38">
        <v>630</v>
      </c>
      <c r="G179" s="38">
        <v>32.5</v>
      </c>
      <c r="H179" s="38">
        <v>34.5</v>
      </c>
      <c r="I179" s="38">
        <v>48.75</v>
      </c>
      <c r="J179" s="26">
        <v>8</v>
      </c>
      <c r="K179" s="5">
        <v>48</v>
      </c>
      <c r="M179" s="38">
        <v>16.5</v>
      </c>
      <c r="N179" s="38">
        <v>3.25</v>
      </c>
      <c r="P179" s="26">
        <f t="shared" si="26"/>
        <v>0.13843882029615653</v>
      </c>
      <c r="Q179" s="26">
        <f t="shared" si="27"/>
        <v>8.507814427551706</v>
      </c>
      <c r="R179" s="26">
        <f t="shared" si="28"/>
        <v>354</v>
      </c>
      <c r="S179" s="26">
        <f t="shared" si="29"/>
        <v>2.625015243167516</v>
      </c>
      <c r="T179" s="26">
        <f t="shared" si="30"/>
        <v>9.242957746478874</v>
      </c>
      <c r="U179" s="26">
        <f t="shared" si="31"/>
        <v>8.661599053780268</v>
      </c>
      <c r="V179" s="26">
        <f t="shared" si="32"/>
        <v>0.08665380673940562</v>
      </c>
      <c r="W179" s="26">
        <f t="shared" si="33"/>
        <v>0.04875</v>
      </c>
      <c r="X179" s="26">
        <f t="shared" si="34"/>
        <v>0.0793619300821396</v>
      </c>
      <c r="Y179" s="26">
        <f t="shared" si="35"/>
        <v>0.0740292909227751</v>
      </c>
      <c r="Z179" s="26">
        <f t="shared" si="36"/>
        <v>0</v>
      </c>
      <c r="AA179" s="26">
        <f t="shared" si="37"/>
        <v>23.741007194244606</v>
      </c>
      <c r="AB179" s="26">
        <f t="shared" si="38"/>
        <v>4.716981132075472</v>
      </c>
      <c r="AD179" s="28">
        <f>+B179*'Silver Conversion'!$B178</f>
        <v>12.96</v>
      </c>
      <c r="AE179" s="28">
        <f>+C179*'Silver Conversion'!$B178</f>
        <v>7.68</v>
      </c>
      <c r="AF179" s="28">
        <f>+D179*'Silver Conversion'!$B178</f>
        <v>113.28</v>
      </c>
      <c r="AG179" s="28">
        <f>+E179*'Silver Conversion'!$B178</f>
        <v>9.4784</v>
      </c>
      <c r="AH179" s="28">
        <f>+F179*'Silver Conversion'!$B178</f>
        <v>201.6</v>
      </c>
      <c r="AI179" s="28">
        <f>+G179*'Silver Conversion'!$B178</f>
        <v>10.4</v>
      </c>
      <c r="AJ179" s="28">
        <f>+H179*'Silver Conversion'!$B178</f>
        <v>11.040000000000001</v>
      </c>
      <c r="AK179" s="28">
        <f>+I179*'Silver Conversion'!$B178</f>
        <v>15.6</v>
      </c>
      <c r="AL179" s="28">
        <f>+J179*'Silver Conversion'!$B178</f>
        <v>2.56</v>
      </c>
      <c r="AM179" s="28">
        <f>+K179*'Silver Conversion'!$B178</f>
        <v>15.36</v>
      </c>
      <c r="AN179" s="25"/>
      <c r="AO179" s="28">
        <f>+M179*'Silver Conversion'!$B178</f>
        <v>5.28</v>
      </c>
      <c r="AP179" s="28">
        <f>+N179*'Silver Conversion'!$B178</f>
        <v>1.04</v>
      </c>
    </row>
    <row r="180" spans="1:42" ht="15">
      <c r="A180" s="5">
        <v>1537</v>
      </c>
      <c r="B180" s="38">
        <v>40.5</v>
      </c>
      <c r="C180" s="38">
        <v>24</v>
      </c>
      <c r="D180" s="38">
        <v>360</v>
      </c>
      <c r="E180" s="38">
        <v>31.5</v>
      </c>
      <c r="F180" s="38">
        <v>594</v>
      </c>
      <c r="G180" s="38">
        <v>31.12</v>
      </c>
      <c r="H180" s="38">
        <v>34.5</v>
      </c>
      <c r="I180" s="38">
        <v>48</v>
      </c>
      <c r="J180" s="26">
        <v>7.5</v>
      </c>
      <c r="K180" s="5">
        <v>49.5</v>
      </c>
      <c r="M180" s="38">
        <v>16.5</v>
      </c>
      <c r="N180" s="38">
        <v>3</v>
      </c>
      <c r="P180" s="26">
        <f t="shared" si="26"/>
        <v>0.13843882029615653</v>
      </c>
      <c r="Q180" s="26">
        <f t="shared" si="27"/>
        <v>8.507814427551706</v>
      </c>
      <c r="R180" s="26">
        <f t="shared" si="28"/>
        <v>360</v>
      </c>
      <c r="S180" s="26">
        <f t="shared" si="29"/>
        <v>2.7916266090404034</v>
      </c>
      <c r="T180" s="26">
        <f t="shared" si="30"/>
        <v>8.714788732394366</v>
      </c>
      <c r="U180" s="26">
        <f t="shared" si="31"/>
        <v>8.293814232419752</v>
      </c>
      <c r="V180" s="26">
        <f t="shared" si="32"/>
        <v>0.08665380673940562</v>
      </c>
      <c r="W180" s="26">
        <f t="shared" si="33"/>
        <v>0.048</v>
      </c>
      <c r="X180" s="26">
        <f t="shared" si="34"/>
        <v>0.07440180945200588</v>
      </c>
      <c r="Y180" s="26">
        <f t="shared" si="35"/>
        <v>0.07634270626411183</v>
      </c>
      <c r="Z180" s="26">
        <f t="shared" si="36"/>
        <v>0</v>
      </c>
      <c r="AA180" s="26">
        <f t="shared" si="37"/>
        <v>23.741007194244606</v>
      </c>
      <c r="AB180" s="26">
        <f t="shared" si="38"/>
        <v>4.354136429608128</v>
      </c>
      <c r="AD180" s="28">
        <f>+B180*'Silver Conversion'!$B179</f>
        <v>12.96</v>
      </c>
      <c r="AE180" s="28">
        <f>+C180*'Silver Conversion'!$B179</f>
        <v>7.68</v>
      </c>
      <c r="AF180" s="28">
        <f>+D180*'Silver Conversion'!$B179</f>
        <v>115.2</v>
      </c>
      <c r="AG180" s="28">
        <f>+E180*'Silver Conversion'!$B179</f>
        <v>10.08</v>
      </c>
      <c r="AH180" s="28">
        <f>+F180*'Silver Conversion'!$B179</f>
        <v>190.08</v>
      </c>
      <c r="AI180" s="28">
        <f>+G180*'Silver Conversion'!$B179</f>
        <v>9.958400000000001</v>
      </c>
      <c r="AJ180" s="28">
        <f>+H180*'Silver Conversion'!$B179</f>
        <v>11.040000000000001</v>
      </c>
      <c r="AK180" s="28">
        <f>+I180*'Silver Conversion'!$B179</f>
        <v>15.36</v>
      </c>
      <c r="AL180" s="28">
        <f>+J180*'Silver Conversion'!$B179</f>
        <v>2.4</v>
      </c>
      <c r="AM180" s="28">
        <f>+K180*'Silver Conversion'!$B179</f>
        <v>15.84</v>
      </c>
      <c r="AN180" s="25"/>
      <c r="AO180" s="28">
        <f>+M180*'Silver Conversion'!$B179</f>
        <v>5.28</v>
      </c>
      <c r="AP180" s="28">
        <f>+N180*'Silver Conversion'!$B179</f>
        <v>0.96</v>
      </c>
    </row>
    <row r="181" spans="1:42" ht="15">
      <c r="A181" s="5">
        <v>1538</v>
      </c>
      <c r="B181" s="38">
        <v>38</v>
      </c>
      <c r="C181" s="38">
        <v>27</v>
      </c>
      <c r="D181" s="38">
        <v>360</v>
      </c>
      <c r="E181" s="38">
        <v>40.5</v>
      </c>
      <c r="F181" s="38">
        <v>612</v>
      </c>
      <c r="G181" s="38">
        <v>31.33</v>
      </c>
      <c r="H181" s="38">
        <v>35</v>
      </c>
      <c r="I181" s="38">
        <v>48</v>
      </c>
      <c r="J181" s="26">
        <v>7.75</v>
      </c>
      <c r="K181" s="5">
        <v>49.5</v>
      </c>
      <c r="M181" s="38">
        <v>15.75</v>
      </c>
      <c r="N181" s="38">
        <v>3.42</v>
      </c>
      <c r="P181" s="26">
        <f t="shared" si="26"/>
        <v>0.12989321410503576</v>
      </c>
      <c r="Q181" s="26">
        <f t="shared" si="27"/>
        <v>9.57129123099567</v>
      </c>
      <c r="R181" s="26">
        <f t="shared" si="28"/>
        <v>360</v>
      </c>
      <c r="S181" s="26">
        <f t="shared" si="29"/>
        <v>3.589234211623376</v>
      </c>
      <c r="T181" s="26">
        <f t="shared" si="30"/>
        <v>8.97887323943662</v>
      </c>
      <c r="U181" s="26">
        <f t="shared" si="31"/>
        <v>8.34978148784418</v>
      </c>
      <c r="V181" s="26">
        <f t="shared" si="32"/>
        <v>0.08790965901099121</v>
      </c>
      <c r="W181" s="26">
        <f t="shared" si="33"/>
        <v>0.048</v>
      </c>
      <c r="X181" s="26">
        <f t="shared" si="34"/>
        <v>0.07688186976707273</v>
      </c>
      <c r="Y181" s="26">
        <f t="shared" si="35"/>
        <v>0.07634270626411183</v>
      </c>
      <c r="Z181" s="26">
        <f t="shared" si="36"/>
        <v>0</v>
      </c>
      <c r="AA181" s="26">
        <f t="shared" si="37"/>
        <v>22.661870503597125</v>
      </c>
      <c r="AB181" s="26">
        <f t="shared" si="38"/>
        <v>4.963715529753266</v>
      </c>
      <c r="AD181" s="28">
        <f>+B181*'Silver Conversion'!$B180</f>
        <v>12.16</v>
      </c>
      <c r="AE181" s="28">
        <f>+C181*'Silver Conversion'!$B180</f>
        <v>8.64</v>
      </c>
      <c r="AF181" s="28">
        <f>+D181*'Silver Conversion'!$B180</f>
        <v>115.2</v>
      </c>
      <c r="AG181" s="28">
        <f>+E181*'Silver Conversion'!$B180</f>
        <v>12.96</v>
      </c>
      <c r="AH181" s="28">
        <f>+F181*'Silver Conversion'!$B180</f>
        <v>195.84</v>
      </c>
      <c r="AI181" s="28">
        <f>+G181*'Silver Conversion'!$B180</f>
        <v>10.025599999999999</v>
      </c>
      <c r="AJ181" s="28">
        <f>+H181*'Silver Conversion'!$B180</f>
        <v>11.200000000000001</v>
      </c>
      <c r="AK181" s="28">
        <f>+I181*'Silver Conversion'!$B180</f>
        <v>15.36</v>
      </c>
      <c r="AL181" s="28">
        <f>+J181*'Silver Conversion'!$B180</f>
        <v>2.48</v>
      </c>
      <c r="AM181" s="28">
        <f>+K181*'Silver Conversion'!$B180</f>
        <v>15.84</v>
      </c>
      <c r="AN181" s="25"/>
      <c r="AO181" s="28">
        <f>+M181*'Silver Conversion'!$B180</f>
        <v>5.04</v>
      </c>
      <c r="AP181" s="28">
        <f>+N181*'Silver Conversion'!$B180</f>
        <v>1.0944</v>
      </c>
    </row>
    <row r="182" spans="1:42" ht="15">
      <c r="A182" s="5">
        <v>1539</v>
      </c>
      <c r="B182" s="38">
        <v>30.5</v>
      </c>
      <c r="C182" s="38">
        <v>28.5</v>
      </c>
      <c r="D182" s="38">
        <v>360</v>
      </c>
      <c r="E182" s="38">
        <v>46.5</v>
      </c>
      <c r="F182" s="38">
        <v>702</v>
      </c>
      <c r="G182" s="38">
        <v>31.5</v>
      </c>
      <c r="H182" s="38">
        <v>40.5</v>
      </c>
      <c r="I182" s="38">
        <v>51</v>
      </c>
      <c r="J182" s="26">
        <v>7.75</v>
      </c>
      <c r="K182" s="5">
        <v>51</v>
      </c>
      <c r="M182" s="38">
        <v>24</v>
      </c>
      <c r="N182" s="38">
        <v>3.29</v>
      </c>
      <c r="P182" s="26">
        <f t="shared" si="26"/>
        <v>0.10425639553167343</v>
      </c>
      <c r="Q182" s="26">
        <f t="shared" si="27"/>
        <v>10.10302963271765</v>
      </c>
      <c r="R182" s="26">
        <f t="shared" si="28"/>
        <v>360</v>
      </c>
      <c r="S182" s="26">
        <f t="shared" si="29"/>
        <v>4.120972613345358</v>
      </c>
      <c r="T182" s="26">
        <f t="shared" si="30"/>
        <v>10.299295774647888</v>
      </c>
      <c r="U182" s="26">
        <f t="shared" si="31"/>
        <v>8.395088313663953</v>
      </c>
      <c r="V182" s="26">
        <f t="shared" si="32"/>
        <v>0.10172403399843269</v>
      </c>
      <c r="W182" s="26">
        <f t="shared" si="33"/>
        <v>0.051</v>
      </c>
      <c r="X182" s="26">
        <f t="shared" si="34"/>
        <v>0.07688186976707273</v>
      </c>
      <c r="Y182" s="26">
        <f t="shared" si="35"/>
        <v>0.07865612160544855</v>
      </c>
      <c r="Z182" s="26">
        <f t="shared" si="36"/>
        <v>0</v>
      </c>
      <c r="AA182" s="26">
        <f t="shared" si="37"/>
        <v>34.53237410071943</v>
      </c>
      <c r="AB182" s="26">
        <f t="shared" si="38"/>
        <v>4.775036284470247</v>
      </c>
      <c r="AD182" s="28">
        <f>+B182*'Silver Conversion'!$B181</f>
        <v>9.76</v>
      </c>
      <c r="AE182" s="28">
        <f>+C182*'Silver Conversion'!$B181</f>
        <v>9.120000000000001</v>
      </c>
      <c r="AF182" s="28">
        <f>+D182*'Silver Conversion'!$B181</f>
        <v>115.2</v>
      </c>
      <c r="AG182" s="28">
        <f>+E182*'Silver Conversion'!$B181</f>
        <v>14.88</v>
      </c>
      <c r="AH182" s="28">
        <f>+F182*'Silver Conversion'!$B181</f>
        <v>224.64000000000001</v>
      </c>
      <c r="AI182" s="28">
        <f>+G182*'Silver Conversion'!$B181</f>
        <v>10.08</v>
      </c>
      <c r="AJ182" s="28">
        <f>+H182*'Silver Conversion'!$B181</f>
        <v>12.96</v>
      </c>
      <c r="AK182" s="28">
        <f>+I182*'Silver Conversion'!$B181</f>
        <v>16.32</v>
      </c>
      <c r="AL182" s="28">
        <f>+J182*'Silver Conversion'!$B181</f>
        <v>2.48</v>
      </c>
      <c r="AM182" s="28">
        <f>+K182*'Silver Conversion'!$B181</f>
        <v>16.32</v>
      </c>
      <c r="AN182" s="25"/>
      <c r="AO182" s="28">
        <f>+M182*'Silver Conversion'!$B181</f>
        <v>7.68</v>
      </c>
      <c r="AP182" s="28">
        <f>+N182*'Silver Conversion'!$B181</f>
        <v>1.0528</v>
      </c>
    </row>
    <row r="183" spans="1:42" ht="15">
      <c r="A183" s="5">
        <v>1540</v>
      </c>
      <c r="B183" s="38">
        <v>27.87</v>
      </c>
      <c r="C183" s="38">
        <v>24</v>
      </c>
      <c r="D183" s="38">
        <v>360</v>
      </c>
      <c r="E183" s="38">
        <v>30</v>
      </c>
      <c r="F183" s="38">
        <v>639</v>
      </c>
      <c r="G183" s="38">
        <v>33.75</v>
      </c>
      <c r="H183" s="38">
        <v>39</v>
      </c>
      <c r="I183" s="38">
        <v>48</v>
      </c>
      <c r="J183" s="26">
        <v>8</v>
      </c>
      <c r="K183" s="5">
        <v>51</v>
      </c>
      <c r="M183" s="38">
        <v>24</v>
      </c>
      <c r="N183" s="38">
        <v>3</v>
      </c>
      <c r="P183" s="26">
        <f t="shared" si="26"/>
        <v>0.09526641781861439</v>
      </c>
      <c r="Q183" s="26">
        <f t="shared" si="27"/>
        <v>8.507814427551706</v>
      </c>
      <c r="R183" s="26">
        <f t="shared" si="28"/>
        <v>360</v>
      </c>
      <c r="S183" s="26">
        <f t="shared" si="29"/>
        <v>2.658692008609908</v>
      </c>
      <c r="T183" s="26">
        <f t="shared" si="30"/>
        <v>9.375</v>
      </c>
      <c r="U183" s="26">
        <f t="shared" si="31"/>
        <v>8.994737478925664</v>
      </c>
      <c r="V183" s="26">
        <f t="shared" si="32"/>
        <v>0.09795647718367592</v>
      </c>
      <c r="W183" s="26">
        <f t="shared" si="33"/>
        <v>0.048</v>
      </c>
      <c r="X183" s="26">
        <f t="shared" si="34"/>
        <v>0.0793619300821396</v>
      </c>
      <c r="Y183" s="26">
        <f t="shared" si="35"/>
        <v>0.07865612160544855</v>
      </c>
      <c r="Z183" s="26">
        <f t="shared" si="36"/>
        <v>0</v>
      </c>
      <c r="AA183" s="26">
        <f t="shared" si="37"/>
        <v>34.53237410071943</v>
      </c>
      <c r="AB183" s="26">
        <f t="shared" si="38"/>
        <v>4.354136429608128</v>
      </c>
      <c r="AD183" s="28">
        <f>+B183*'Silver Conversion'!$B182</f>
        <v>8.9184</v>
      </c>
      <c r="AE183" s="28">
        <f>+C183*'Silver Conversion'!$B182</f>
        <v>7.68</v>
      </c>
      <c r="AF183" s="28">
        <f>+D183*'Silver Conversion'!$B182</f>
        <v>115.2</v>
      </c>
      <c r="AG183" s="28">
        <f>+E183*'Silver Conversion'!$B182</f>
        <v>9.6</v>
      </c>
      <c r="AH183" s="28">
        <f>+F183*'Silver Conversion'!$B182</f>
        <v>204.48000000000002</v>
      </c>
      <c r="AI183" s="28">
        <f>+G183*'Silver Conversion'!$B182</f>
        <v>10.8</v>
      </c>
      <c r="AJ183" s="28">
        <f>+H183*'Silver Conversion'!$B182</f>
        <v>12.48</v>
      </c>
      <c r="AK183" s="28">
        <f>+I183*'Silver Conversion'!$B182</f>
        <v>15.36</v>
      </c>
      <c r="AL183" s="28">
        <f>+J183*'Silver Conversion'!$B182</f>
        <v>2.56</v>
      </c>
      <c r="AM183" s="28">
        <f>+K183*'Silver Conversion'!$B182</f>
        <v>16.32</v>
      </c>
      <c r="AN183" s="25"/>
      <c r="AO183" s="28">
        <f>+M183*'Silver Conversion'!$B182</f>
        <v>7.68</v>
      </c>
      <c r="AP183" s="28">
        <f>+N183*'Silver Conversion'!$B182</f>
        <v>0.96</v>
      </c>
    </row>
    <row r="184" spans="1:42" ht="15">
      <c r="A184" s="5">
        <v>1541</v>
      </c>
      <c r="B184" s="38">
        <v>46.5</v>
      </c>
      <c r="C184" s="38">
        <v>27</v>
      </c>
      <c r="D184" s="38">
        <v>378</v>
      </c>
      <c r="E184" s="38">
        <v>34.5</v>
      </c>
      <c r="F184" s="38">
        <v>810</v>
      </c>
      <c r="G184" s="38">
        <v>34.75</v>
      </c>
      <c r="H184" s="38">
        <v>38.25</v>
      </c>
      <c r="I184" s="38">
        <v>52.5</v>
      </c>
      <c r="J184" s="26">
        <v>8.5</v>
      </c>
      <c r="K184" s="5">
        <v>48</v>
      </c>
      <c r="M184" s="38">
        <v>24</v>
      </c>
      <c r="N184" s="38">
        <v>3.42</v>
      </c>
      <c r="P184" s="26">
        <f t="shared" si="26"/>
        <v>0.15894827515484639</v>
      </c>
      <c r="Q184" s="26">
        <f t="shared" si="27"/>
        <v>9.57129123099567</v>
      </c>
      <c r="R184" s="26">
        <f t="shared" si="28"/>
        <v>378</v>
      </c>
      <c r="S184" s="26">
        <f t="shared" si="29"/>
        <v>3.0574958099013942</v>
      </c>
      <c r="T184" s="26">
        <f t="shared" si="30"/>
        <v>11.88380281690141</v>
      </c>
      <c r="U184" s="26">
        <f t="shared" si="31"/>
        <v>9.26124821904198</v>
      </c>
      <c r="V184" s="26">
        <f t="shared" si="32"/>
        <v>0.09607269877629754</v>
      </c>
      <c r="W184" s="26">
        <f t="shared" si="33"/>
        <v>0.0525</v>
      </c>
      <c r="X184" s="26">
        <f t="shared" si="34"/>
        <v>0.08432205071227332</v>
      </c>
      <c r="Y184" s="26">
        <f t="shared" si="35"/>
        <v>0.0740292909227751</v>
      </c>
      <c r="Z184" s="26">
        <f t="shared" si="36"/>
        <v>0</v>
      </c>
      <c r="AA184" s="26">
        <f t="shared" si="37"/>
        <v>34.53237410071943</v>
      </c>
      <c r="AB184" s="26">
        <f t="shared" si="38"/>
        <v>4.963715529753266</v>
      </c>
      <c r="AD184" s="28">
        <f>+B184*'Silver Conversion'!$B183</f>
        <v>14.88</v>
      </c>
      <c r="AE184" s="28">
        <f>+C184*'Silver Conversion'!$B183</f>
        <v>8.64</v>
      </c>
      <c r="AF184" s="28">
        <f>+D184*'Silver Conversion'!$B183</f>
        <v>120.96000000000001</v>
      </c>
      <c r="AG184" s="28">
        <f>+E184*'Silver Conversion'!$B183</f>
        <v>11.040000000000001</v>
      </c>
      <c r="AH184" s="28">
        <f>+F184*'Silver Conversion'!$B183</f>
        <v>259.2</v>
      </c>
      <c r="AI184" s="28">
        <f>+G184*'Silver Conversion'!$B183</f>
        <v>11.120000000000001</v>
      </c>
      <c r="AJ184" s="28">
        <f>+H184*'Silver Conversion'!$B183</f>
        <v>12.24</v>
      </c>
      <c r="AK184" s="28">
        <f>+I184*'Silver Conversion'!$B183</f>
        <v>16.8</v>
      </c>
      <c r="AL184" s="28">
        <f>+J184*'Silver Conversion'!$B183</f>
        <v>2.72</v>
      </c>
      <c r="AM184" s="28">
        <f>+K184*'Silver Conversion'!$B183</f>
        <v>15.36</v>
      </c>
      <c r="AN184" s="25"/>
      <c r="AO184" s="28">
        <f>+M184*'Silver Conversion'!$B183</f>
        <v>7.68</v>
      </c>
      <c r="AP184" s="28">
        <f>+N184*'Silver Conversion'!$B183</f>
        <v>1.0944</v>
      </c>
    </row>
    <row r="185" spans="1:42" ht="15">
      <c r="A185" s="5">
        <v>1542</v>
      </c>
      <c r="B185" s="38">
        <v>38.62</v>
      </c>
      <c r="C185" s="38">
        <v>24</v>
      </c>
      <c r="D185" s="38">
        <v>390</v>
      </c>
      <c r="E185" s="38">
        <v>42.75</v>
      </c>
      <c r="F185" s="38">
        <v>771</v>
      </c>
      <c r="G185" s="38">
        <v>33</v>
      </c>
      <c r="H185" s="38">
        <v>42.5</v>
      </c>
      <c r="I185" s="38">
        <v>51</v>
      </c>
      <c r="J185" s="26">
        <v>8.5</v>
      </c>
      <c r="K185" s="5">
        <v>61.5</v>
      </c>
      <c r="M185" s="38">
        <v>24</v>
      </c>
      <c r="N185" s="38">
        <v>3.5</v>
      </c>
      <c r="P185" s="26">
        <f t="shared" si="26"/>
        <v>0.1320125244404337</v>
      </c>
      <c r="Q185" s="26">
        <f t="shared" si="27"/>
        <v>8.507814427551706</v>
      </c>
      <c r="R185" s="26">
        <f t="shared" si="28"/>
        <v>390</v>
      </c>
      <c r="S185" s="26">
        <f t="shared" si="29"/>
        <v>3.7886361122691192</v>
      </c>
      <c r="T185" s="26">
        <f t="shared" si="30"/>
        <v>11.31161971830986</v>
      </c>
      <c r="U185" s="26">
        <f t="shared" si="31"/>
        <v>8.794854423838427</v>
      </c>
      <c r="V185" s="26">
        <f t="shared" si="32"/>
        <v>0.10674744308477505</v>
      </c>
      <c r="W185" s="26">
        <f t="shared" si="33"/>
        <v>0.051</v>
      </c>
      <c r="X185" s="26">
        <f t="shared" si="34"/>
        <v>0.08432205071227332</v>
      </c>
      <c r="Y185" s="26">
        <f t="shared" si="35"/>
        <v>0.0948500289948056</v>
      </c>
      <c r="Z185" s="26">
        <f t="shared" si="36"/>
        <v>0</v>
      </c>
      <c r="AA185" s="26">
        <f t="shared" si="37"/>
        <v>34.53237410071943</v>
      </c>
      <c r="AB185" s="26">
        <f t="shared" si="38"/>
        <v>5.079825834542816</v>
      </c>
      <c r="AD185" s="28">
        <f>+B185*'Silver Conversion'!$B184</f>
        <v>12.3584</v>
      </c>
      <c r="AE185" s="28">
        <f>+C185*'Silver Conversion'!$B184</f>
        <v>7.68</v>
      </c>
      <c r="AF185" s="28">
        <f>+D185*'Silver Conversion'!$B184</f>
        <v>124.8</v>
      </c>
      <c r="AG185" s="28">
        <f>+E185*'Silver Conversion'!$B184</f>
        <v>13.68</v>
      </c>
      <c r="AH185" s="28">
        <f>+F185*'Silver Conversion'!$B184</f>
        <v>246.72</v>
      </c>
      <c r="AI185" s="28">
        <f>+G185*'Silver Conversion'!$B184</f>
        <v>10.56</v>
      </c>
      <c r="AJ185" s="28">
        <f>+H185*'Silver Conversion'!$B184</f>
        <v>13.6</v>
      </c>
      <c r="AK185" s="28">
        <f>+I185*'Silver Conversion'!$B184</f>
        <v>16.32</v>
      </c>
      <c r="AL185" s="28">
        <f>+J185*'Silver Conversion'!$B184</f>
        <v>2.72</v>
      </c>
      <c r="AM185" s="28">
        <f>+K185*'Silver Conversion'!$B184</f>
        <v>19.68</v>
      </c>
      <c r="AN185" s="25"/>
      <c r="AO185" s="28">
        <f>+M185*'Silver Conversion'!$B184</f>
        <v>7.68</v>
      </c>
      <c r="AP185" s="28">
        <f>+N185*'Silver Conversion'!$B184</f>
        <v>1.12</v>
      </c>
    </row>
    <row r="186" spans="1:42" ht="15">
      <c r="A186" s="5">
        <v>1543</v>
      </c>
      <c r="B186" s="38">
        <v>59.62</v>
      </c>
      <c r="C186" s="38">
        <v>24</v>
      </c>
      <c r="D186" s="38">
        <v>390</v>
      </c>
      <c r="E186" s="38">
        <v>45.5</v>
      </c>
      <c r="F186" s="38">
        <v>594</v>
      </c>
      <c r="G186" s="38">
        <v>34.5</v>
      </c>
      <c r="H186" s="38">
        <v>48.5</v>
      </c>
      <c r="I186" s="38">
        <v>63</v>
      </c>
      <c r="J186" s="26">
        <v>10.12</v>
      </c>
      <c r="K186" s="5">
        <v>67.5</v>
      </c>
      <c r="M186" s="38">
        <v>25.5</v>
      </c>
      <c r="N186" s="38">
        <v>3.54</v>
      </c>
      <c r="P186" s="26">
        <f t="shared" si="26"/>
        <v>0.2037956164458482</v>
      </c>
      <c r="Q186" s="26">
        <f t="shared" si="27"/>
        <v>8.507814427551706</v>
      </c>
      <c r="R186" s="26">
        <f t="shared" si="28"/>
        <v>390</v>
      </c>
      <c r="S186" s="26">
        <f t="shared" si="29"/>
        <v>4.032349546391694</v>
      </c>
      <c r="T186" s="26">
        <f t="shared" si="30"/>
        <v>8.714788732394366</v>
      </c>
      <c r="U186" s="26">
        <f t="shared" si="31"/>
        <v>9.1946205340129</v>
      </c>
      <c r="V186" s="26">
        <f t="shared" si="32"/>
        <v>0.12181767034380211</v>
      </c>
      <c r="W186" s="26">
        <f t="shared" si="33"/>
        <v>0.063</v>
      </c>
      <c r="X186" s="26">
        <f t="shared" si="34"/>
        <v>0.10039284155390658</v>
      </c>
      <c r="Y186" s="26">
        <f t="shared" si="35"/>
        <v>0.10410369036015249</v>
      </c>
      <c r="Z186" s="26">
        <f t="shared" si="36"/>
        <v>0</v>
      </c>
      <c r="AA186" s="26">
        <f t="shared" si="37"/>
        <v>36.69064748201439</v>
      </c>
      <c r="AB186" s="26">
        <f t="shared" si="38"/>
        <v>5.137880986937591</v>
      </c>
      <c r="AD186" s="28">
        <f>+B186*'Silver Conversion'!$B185</f>
        <v>19.0784</v>
      </c>
      <c r="AE186" s="28">
        <f>+C186*'Silver Conversion'!$B185</f>
        <v>7.68</v>
      </c>
      <c r="AF186" s="28">
        <f>+D186*'Silver Conversion'!$B185</f>
        <v>124.8</v>
      </c>
      <c r="AG186" s="28">
        <f>+E186*'Silver Conversion'!$B185</f>
        <v>14.56</v>
      </c>
      <c r="AH186" s="28">
        <f>+F186*'Silver Conversion'!$B185</f>
        <v>190.08</v>
      </c>
      <c r="AI186" s="28">
        <f>+G186*'Silver Conversion'!$B185</f>
        <v>11.040000000000001</v>
      </c>
      <c r="AJ186" s="28">
        <f>+H186*'Silver Conversion'!$B185</f>
        <v>15.52</v>
      </c>
      <c r="AK186" s="28">
        <f>+I186*'Silver Conversion'!$B185</f>
        <v>20.16</v>
      </c>
      <c r="AL186" s="28">
        <f>+J186*'Silver Conversion'!$B185</f>
        <v>3.2384</v>
      </c>
      <c r="AM186" s="28">
        <f>+K186*'Silver Conversion'!$B185</f>
        <v>21.6</v>
      </c>
      <c r="AN186" s="25"/>
      <c r="AO186" s="28">
        <f>+M186*'Silver Conversion'!$B185</f>
        <v>8.16</v>
      </c>
      <c r="AP186" s="28">
        <f>+N186*'Silver Conversion'!$B185</f>
        <v>1.1328</v>
      </c>
    </row>
    <row r="187" spans="1:42" ht="15">
      <c r="A187" s="5">
        <v>1544</v>
      </c>
      <c r="B187" s="38">
        <v>60.87</v>
      </c>
      <c r="C187" s="38">
        <v>24</v>
      </c>
      <c r="D187" s="38">
        <v>390</v>
      </c>
      <c r="E187" s="38">
        <v>52.5</v>
      </c>
      <c r="F187" s="38">
        <v>657</v>
      </c>
      <c r="G187" s="38">
        <v>41.12</v>
      </c>
      <c r="H187" s="38">
        <v>51</v>
      </c>
      <c r="I187" s="38">
        <v>60</v>
      </c>
      <c r="J187" s="26">
        <v>9.37</v>
      </c>
      <c r="K187" s="5">
        <v>51</v>
      </c>
      <c r="M187" s="38">
        <v>24.75</v>
      </c>
      <c r="N187" s="38">
        <v>3.54</v>
      </c>
      <c r="P187" s="26">
        <f t="shared" si="26"/>
        <v>0.2080684195414086</v>
      </c>
      <c r="Q187" s="26">
        <f t="shared" si="27"/>
        <v>8.507814427551706</v>
      </c>
      <c r="R187" s="26">
        <f t="shared" si="28"/>
        <v>390</v>
      </c>
      <c r="S187" s="26">
        <f t="shared" si="29"/>
        <v>4.652711015067339</v>
      </c>
      <c r="T187" s="26">
        <f t="shared" si="30"/>
        <v>9.639084507042254</v>
      </c>
      <c r="U187" s="26">
        <f t="shared" si="31"/>
        <v>10.958921633582912</v>
      </c>
      <c r="V187" s="26">
        <f t="shared" si="32"/>
        <v>0.12809693170173006</v>
      </c>
      <c r="W187" s="26">
        <f t="shared" si="33"/>
        <v>0.06</v>
      </c>
      <c r="X187" s="26">
        <f t="shared" si="34"/>
        <v>0.092952660608706</v>
      </c>
      <c r="Y187" s="26">
        <f t="shared" si="35"/>
        <v>0.07865612160544855</v>
      </c>
      <c r="Z187" s="26">
        <f t="shared" si="36"/>
        <v>0</v>
      </c>
      <c r="AA187" s="26">
        <f t="shared" si="37"/>
        <v>35.61151079136691</v>
      </c>
      <c r="AB187" s="26">
        <f t="shared" si="38"/>
        <v>5.137880986937591</v>
      </c>
      <c r="AD187" s="28">
        <f>+B187*'Silver Conversion'!$B186</f>
        <v>19.4784</v>
      </c>
      <c r="AE187" s="28">
        <f>+C187*'Silver Conversion'!$B186</f>
        <v>7.68</v>
      </c>
      <c r="AF187" s="28">
        <f>+D187*'Silver Conversion'!$B186</f>
        <v>124.8</v>
      </c>
      <c r="AG187" s="28">
        <f>+E187*'Silver Conversion'!$B186</f>
        <v>16.8</v>
      </c>
      <c r="AH187" s="28">
        <f>+F187*'Silver Conversion'!$B186</f>
        <v>210.24</v>
      </c>
      <c r="AI187" s="28">
        <f>+G187*'Silver Conversion'!$B186</f>
        <v>13.1584</v>
      </c>
      <c r="AJ187" s="28">
        <f>+H187*'Silver Conversion'!$B186</f>
        <v>16.32</v>
      </c>
      <c r="AK187" s="28">
        <f>+I187*'Silver Conversion'!$B186</f>
        <v>19.2</v>
      </c>
      <c r="AL187" s="28">
        <f>+J187*'Silver Conversion'!$B186</f>
        <v>2.9983999999999997</v>
      </c>
      <c r="AM187" s="28">
        <f>+K187*'Silver Conversion'!$B186</f>
        <v>16.32</v>
      </c>
      <c r="AN187" s="25"/>
      <c r="AO187" s="28">
        <f>+M187*'Silver Conversion'!$B186</f>
        <v>7.92</v>
      </c>
      <c r="AP187" s="28">
        <f>+N187*'Silver Conversion'!$B186</f>
        <v>1.1328</v>
      </c>
    </row>
    <row r="188" spans="1:42" ht="15">
      <c r="A188" s="5">
        <v>1545</v>
      </c>
      <c r="B188" s="38">
        <v>72</v>
      </c>
      <c r="C188" s="38">
        <v>33</v>
      </c>
      <c r="D188" s="38">
        <v>390</v>
      </c>
      <c r="E188" s="38">
        <v>54</v>
      </c>
      <c r="F188" s="38">
        <v>927</v>
      </c>
      <c r="G188" s="38">
        <v>42.75</v>
      </c>
      <c r="H188" s="38">
        <v>48</v>
      </c>
      <c r="I188" s="38">
        <v>68.25</v>
      </c>
      <c r="J188" s="26">
        <v>9</v>
      </c>
      <c r="K188" s="5">
        <v>51</v>
      </c>
      <c r="L188" s="5">
        <v>33.75</v>
      </c>
      <c r="M188" s="38">
        <v>25.5</v>
      </c>
      <c r="N188" s="38">
        <v>3.5</v>
      </c>
      <c r="P188" s="26">
        <f t="shared" si="26"/>
        <v>0.24611345830427828</v>
      </c>
      <c r="Q188" s="26">
        <f t="shared" si="27"/>
        <v>11.698244837883596</v>
      </c>
      <c r="R188" s="26">
        <f t="shared" si="28"/>
        <v>390</v>
      </c>
      <c r="S188" s="26">
        <f t="shared" si="29"/>
        <v>4.785645615497835</v>
      </c>
      <c r="T188" s="26">
        <f t="shared" si="30"/>
        <v>13.600352112676058</v>
      </c>
      <c r="U188" s="26">
        <f t="shared" si="31"/>
        <v>11.393334139972508</v>
      </c>
      <c r="V188" s="26">
        <f t="shared" si="32"/>
        <v>0.12056181807221653</v>
      </c>
      <c r="W188" s="26">
        <f t="shared" si="33"/>
        <v>0.06825</v>
      </c>
      <c r="X188" s="26">
        <f t="shared" si="34"/>
        <v>0.08928217134240704</v>
      </c>
      <c r="Y188" s="26">
        <f t="shared" si="35"/>
        <v>0.07865612160544855</v>
      </c>
      <c r="Z188" s="26">
        <f t="shared" si="36"/>
        <v>0.3348081425340264</v>
      </c>
      <c r="AA188" s="26">
        <f t="shared" si="37"/>
        <v>36.69064748201439</v>
      </c>
      <c r="AB188" s="26">
        <f t="shared" si="38"/>
        <v>5.079825834542816</v>
      </c>
      <c r="AD188" s="28">
        <f>+B188*'Silver Conversion'!$B187</f>
        <v>23.04</v>
      </c>
      <c r="AE188" s="28">
        <f>+C188*'Silver Conversion'!$B187</f>
        <v>10.56</v>
      </c>
      <c r="AF188" s="28">
        <f>+D188*'Silver Conversion'!$B187</f>
        <v>124.8</v>
      </c>
      <c r="AG188" s="28">
        <f>+E188*'Silver Conversion'!$B187</f>
        <v>17.28</v>
      </c>
      <c r="AH188" s="28">
        <f>+F188*'Silver Conversion'!$B187</f>
        <v>296.64</v>
      </c>
      <c r="AI188" s="28">
        <f>+G188*'Silver Conversion'!$B187</f>
        <v>13.68</v>
      </c>
      <c r="AJ188" s="28">
        <f>+H188*'Silver Conversion'!$B187</f>
        <v>15.36</v>
      </c>
      <c r="AK188" s="28">
        <f>+I188*'Silver Conversion'!$B187</f>
        <v>21.84</v>
      </c>
      <c r="AL188" s="28">
        <f>+J188*'Silver Conversion'!$B187</f>
        <v>2.88</v>
      </c>
      <c r="AM188" s="28">
        <f>+K188*'Silver Conversion'!$B187</f>
        <v>16.32</v>
      </c>
      <c r="AN188" s="28">
        <f>+L188*'Silver Conversion'!$B187</f>
        <v>10.8</v>
      </c>
      <c r="AO188" s="28">
        <f>+M188*'Silver Conversion'!$B187</f>
        <v>8.16</v>
      </c>
      <c r="AP188" s="28">
        <f>+N188*'Silver Conversion'!$B187</f>
        <v>1.12</v>
      </c>
    </row>
    <row r="189" spans="1:42" ht="15">
      <c r="A189" s="5">
        <v>1546</v>
      </c>
      <c r="B189" s="38">
        <v>30.5</v>
      </c>
      <c r="C189" s="38">
        <v>30</v>
      </c>
      <c r="D189" s="38">
        <v>390</v>
      </c>
      <c r="E189" s="38">
        <v>45.37</v>
      </c>
      <c r="F189" s="38">
        <v>723</v>
      </c>
      <c r="G189" s="38">
        <v>40.33</v>
      </c>
      <c r="H189" s="38">
        <v>42</v>
      </c>
      <c r="I189" s="38">
        <v>66</v>
      </c>
      <c r="J189" s="26">
        <v>9</v>
      </c>
      <c r="K189" s="5">
        <v>51</v>
      </c>
      <c r="L189" s="5">
        <v>37.5</v>
      </c>
      <c r="M189" s="38">
        <v>27</v>
      </c>
      <c r="N189" s="38">
        <v>3.5</v>
      </c>
      <c r="P189" s="26">
        <f t="shared" si="26"/>
        <v>0.10425639553167343</v>
      </c>
      <c r="Q189" s="26">
        <f t="shared" si="27"/>
        <v>10.634768034439633</v>
      </c>
      <c r="R189" s="26">
        <f t="shared" si="28"/>
        <v>390</v>
      </c>
      <c r="S189" s="26">
        <f t="shared" si="29"/>
        <v>4.020828547687717</v>
      </c>
      <c r="T189" s="26">
        <f t="shared" si="30"/>
        <v>10.607394366197184</v>
      </c>
      <c r="U189" s="26">
        <f t="shared" si="31"/>
        <v>10.748378148891023</v>
      </c>
      <c r="V189" s="26">
        <f t="shared" si="32"/>
        <v>0.10549159081318946</v>
      </c>
      <c r="W189" s="26">
        <f t="shared" si="33"/>
        <v>0.066</v>
      </c>
      <c r="X189" s="26">
        <f t="shared" si="34"/>
        <v>0.08928217134240704</v>
      </c>
      <c r="Y189" s="26">
        <f t="shared" si="35"/>
        <v>0.07865612160544855</v>
      </c>
      <c r="Z189" s="26">
        <f t="shared" si="36"/>
        <v>0.37200904726002937</v>
      </c>
      <c r="AA189" s="26">
        <f t="shared" si="37"/>
        <v>38.84892086330935</v>
      </c>
      <c r="AB189" s="26">
        <f t="shared" si="38"/>
        <v>5.079825834542816</v>
      </c>
      <c r="AD189" s="28">
        <f>+B189*'Silver Conversion'!$B188</f>
        <v>9.76</v>
      </c>
      <c r="AE189" s="28">
        <f>+C189*'Silver Conversion'!$B188</f>
        <v>9.6</v>
      </c>
      <c r="AF189" s="28">
        <f>+D189*'Silver Conversion'!$B188</f>
        <v>124.8</v>
      </c>
      <c r="AG189" s="28">
        <f>+E189*'Silver Conversion'!$B188</f>
        <v>14.5184</v>
      </c>
      <c r="AH189" s="28">
        <f>+F189*'Silver Conversion'!$B188</f>
        <v>231.36</v>
      </c>
      <c r="AI189" s="28">
        <f>+G189*'Silver Conversion'!$B188</f>
        <v>12.9056</v>
      </c>
      <c r="AJ189" s="28">
        <f>+H189*'Silver Conversion'!$B188</f>
        <v>13.44</v>
      </c>
      <c r="AK189" s="28">
        <f>+I189*'Silver Conversion'!$B188</f>
        <v>21.12</v>
      </c>
      <c r="AL189" s="28">
        <f>+J189*'Silver Conversion'!$B188</f>
        <v>2.88</v>
      </c>
      <c r="AM189" s="28">
        <f>+K189*'Silver Conversion'!$B188</f>
        <v>16.32</v>
      </c>
      <c r="AN189" s="28">
        <f>+L189*'Silver Conversion'!$B188</f>
        <v>12</v>
      </c>
      <c r="AO189" s="28">
        <f>+M189*'Silver Conversion'!$B188</f>
        <v>8.64</v>
      </c>
      <c r="AP189" s="28">
        <f>+N189*'Silver Conversion'!$B188</f>
        <v>1.12</v>
      </c>
    </row>
    <row r="190" spans="1:42" ht="15">
      <c r="A190" s="5">
        <v>1547</v>
      </c>
      <c r="B190" s="38">
        <v>39</v>
      </c>
      <c r="C190" s="38">
        <v>30</v>
      </c>
      <c r="D190" s="38">
        <v>390</v>
      </c>
      <c r="E190" s="38">
        <v>39.75</v>
      </c>
      <c r="F190" s="38">
        <v>630</v>
      </c>
      <c r="G190" s="38">
        <v>40.87</v>
      </c>
      <c r="H190" s="38">
        <v>44.87</v>
      </c>
      <c r="I190" s="38">
        <v>60</v>
      </c>
      <c r="J190" s="26">
        <v>9</v>
      </c>
      <c r="K190" s="5">
        <v>49.5</v>
      </c>
      <c r="L190" s="5">
        <v>31.5</v>
      </c>
      <c r="M190" s="38">
        <v>25.87</v>
      </c>
      <c r="N190" s="38">
        <v>3.67</v>
      </c>
      <c r="P190" s="26">
        <f t="shared" si="26"/>
        <v>0.13331145658148405</v>
      </c>
      <c r="Q190" s="26">
        <f t="shared" si="27"/>
        <v>10.634768034439633</v>
      </c>
      <c r="R190" s="26">
        <f t="shared" si="28"/>
        <v>390</v>
      </c>
      <c r="S190" s="26">
        <f t="shared" si="29"/>
        <v>3.5227669114081284</v>
      </c>
      <c r="T190" s="26">
        <f t="shared" si="30"/>
        <v>9.242957746478874</v>
      </c>
      <c r="U190" s="26">
        <f t="shared" si="31"/>
        <v>10.892293948553833</v>
      </c>
      <c r="V190" s="26">
        <f t="shared" si="32"/>
        <v>0.11270018285209073</v>
      </c>
      <c r="W190" s="26">
        <f t="shared" si="33"/>
        <v>0.06</v>
      </c>
      <c r="X190" s="26">
        <f t="shared" si="34"/>
        <v>0.08928217134240704</v>
      </c>
      <c r="Y190" s="26">
        <f t="shared" si="35"/>
        <v>0.07634270626411183</v>
      </c>
      <c r="Z190" s="26">
        <f t="shared" si="36"/>
        <v>0.31248759969842466</v>
      </c>
      <c r="AA190" s="26">
        <f t="shared" si="37"/>
        <v>37.223021582733814</v>
      </c>
      <c r="AB190" s="26">
        <f t="shared" si="38"/>
        <v>5.32656023222061</v>
      </c>
      <c r="AD190" s="28">
        <f>+B190*'Silver Conversion'!$B189</f>
        <v>12.48</v>
      </c>
      <c r="AE190" s="28">
        <f>+C190*'Silver Conversion'!$B189</f>
        <v>9.6</v>
      </c>
      <c r="AF190" s="28">
        <f>+D190*'Silver Conversion'!$B189</f>
        <v>124.8</v>
      </c>
      <c r="AG190" s="28">
        <f>+E190*'Silver Conversion'!$B189</f>
        <v>12.72</v>
      </c>
      <c r="AH190" s="28">
        <f>+F190*'Silver Conversion'!$B189</f>
        <v>201.6</v>
      </c>
      <c r="AI190" s="28">
        <f>+G190*'Silver Conversion'!$B189</f>
        <v>13.0784</v>
      </c>
      <c r="AJ190" s="28">
        <f>+H190*'Silver Conversion'!$B189</f>
        <v>14.3584</v>
      </c>
      <c r="AK190" s="28">
        <f>+I190*'Silver Conversion'!$B189</f>
        <v>19.2</v>
      </c>
      <c r="AL190" s="28">
        <f>+J190*'Silver Conversion'!$B189</f>
        <v>2.88</v>
      </c>
      <c r="AM190" s="28">
        <f>+K190*'Silver Conversion'!$B189</f>
        <v>15.84</v>
      </c>
      <c r="AN190" s="28">
        <f>+L190*'Silver Conversion'!$B189</f>
        <v>10.08</v>
      </c>
      <c r="AO190" s="28">
        <f>+M190*'Silver Conversion'!$B189</f>
        <v>8.278400000000001</v>
      </c>
      <c r="AP190" s="28">
        <f>+N190*'Silver Conversion'!$B189</f>
        <v>1.1744</v>
      </c>
    </row>
    <row r="191" spans="1:42" ht="15">
      <c r="A191" s="5">
        <v>1548</v>
      </c>
      <c r="B191" s="38">
        <v>45.62</v>
      </c>
      <c r="C191" s="38">
        <v>30</v>
      </c>
      <c r="D191" s="38">
        <v>420</v>
      </c>
      <c r="E191" s="38">
        <v>45</v>
      </c>
      <c r="F191" s="38">
        <v>558</v>
      </c>
      <c r="G191" s="38">
        <v>39.87</v>
      </c>
      <c r="H191" s="38">
        <v>59.5</v>
      </c>
      <c r="I191" s="38">
        <v>61.5</v>
      </c>
      <c r="J191" s="26">
        <v>9</v>
      </c>
      <c r="K191" s="5">
        <v>49.5</v>
      </c>
      <c r="L191" s="5">
        <v>29.25</v>
      </c>
      <c r="M191" s="38">
        <v>27.92</v>
      </c>
      <c r="N191" s="38">
        <v>4.25</v>
      </c>
      <c r="P191" s="26">
        <f t="shared" si="26"/>
        <v>0.15594022177557187</v>
      </c>
      <c r="Q191" s="26">
        <f t="shared" si="27"/>
        <v>10.634768034439633</v>
      </c>
      <c r="R191" s="26">
        <f t="shared" si="28"/>
        <v>420</v>
      </c>
      <c r="S191" s="26">
        <f t="shared" si="29"/>
        <v>3.988038012914862</v>
      </c>
      <c r="T191" s="26">
        <f t="shared" si="30"/>
        <v>8.18661971830986</v>
      </c>
      <c r="U191" s="26">
        <f t="shared" si="31"/>
        <v>10.625783208437516</v>
      </c>
      <c r="V191" s="26">
        <f t="shared" si="32"/>
        <v>0.14944642031868507</v>
      </c>
      <c r="W191" s="26">
        <f t="shared" si="33"/>
        <v>0.0615</v>
      </c>
      <c r="X191" s="26">
        <f t="shared" si="34"/>
        <v>0.08928217134240704</v>
      </c>
      <c r="Y191" s="26">
        <f t="shared" si="35"/>
        <v>0.07634270626411183</v>
      </c>
      <c r="Z191" s="26">
        <f t="shared" si="36"/>
        <v>0.2901670568628229</v>
      </c>
      <c r="AA191" s="26">
        <f t="shared" si="37"/>
        <v>40.1726618705036</v>
      </c>
      <c r="AB191" s="26">
        <f t="shared" si="38"/>
        <v>6.168359941944848</v>
      </c>
      <c r="AD191" s="28">
        <f>+B191*'Silver Conversion'!$B190</f>
        <v>14.5984</v>
      </c>
      <c r="AE191" s="28">
        <f>+C191*'Silver Conversion'!$B190</f>
        <v>9.6</v>
      </c>
      <c r="AF191" s="28">
        <f>+D191*'Silver Conversion'!$B190</f>
        <v>134.4</v>
      </c>
      <c r="AG191" s="28">
        <f>+E191*'Silver Conversion'!$B190</f>
        <v>14.4</v>
      </c>
      <c r="AH191" s="28">
        <f>+F191*'Silver Conversion'!$B190</f>
        <v>178.56</v>
      </c>
      <c r="AI191" s="28">
        <f>+G191*'Silver Conversion'!$B190</f>
        <v>12.7584</v>
      </c>
      <c r="AJ191" s="28">
        <f>+H191*'Silver Conversion'!$B190</f>
        <v>19.04</v>
      </c>
      <c r="AK191" s="28">
        <f>+I191*'Silver Conversion'!$B190</f>
        <v>19.68</v>
      </c>
      <c r="AL191" s="28">
        <f>+J191*'Silver Conversion'!$B190</f>
        <v>2.88</v>
      </c>
      <c r="AM191" s="28">
        <f>+K191*'Silver Conversion'!$B190</f>
        <v>15.84</v>
      </c>
      <c r="AN191" s="28">
        <f>+L191*'Silver Conversion'!$B190</f>
        <v>9.36</v>
      </c>
      <c r="AO191" s="28">
        <f>+M191*'Silver Conversion'!$B190</f>
        <v>8.9344</v>
      </c>
      <c r="AP191" s="28">
        <f>+N191*'Silver Conversion'!$B190</f>
        <v>1.36</v>
      </c>
    </row>
    <row r="192" spans="1:42" ht="15">
      <c r="A192" s="5">
        <v>1549</v>
      </c>
      <c r="B192" s="38">
        <v>50.75</v>
      </c>
      <c r="C192" s="38">
        <v>30</v>
      </c>
      <c r="D192" s="38">
        <v>450</v>
      </c>
      <c r="E192" s="38">
        <v>55.5</v>
      </c>
      <c r="F192" s="38">
        <v>633</v>
      </c>
      <c r="G192" s="38">
        <v>36.75</v>
      </c>
      <c r="H192" s="38">
        <v>60</v>
      </c>
      <c r="I192" s="38">
        <v>61.5</v>
      </c>
      <c r="J192" s="26">
        <v>9</v>
      </c>
      <c r="K192" s="5">
        <v>48</v>
      </c>
      <c r="L192" s="5">
        <v>26.25</v>
      </c>
      <c r="M192" s="38">
        <v>29.25</v>
      </c>
      <c r="N192" s="38">
        <v>4.29</v>
      </c>
      <c r="P192" s="26">
        <f t="shared" si="26"/>
        <v>0.1734758056797517</v>
      </c>
      <c r="Q192" s="26">
        <f t="shared" si="27"/>
        <v>10.634768034439633</v>
      </c>
      <c r="R192" s="26">
        <f t="shared" si="28"/>
        <v>450</v>
      </c>
      <c r="S192" s="26">
        <f t="shared" si="29"/>
        <v>4.91858021592833</v>
      </c>
      <c r="T192" s="26">
        <f t="shared" si="30"/>
        <v>9.286971830985916</v>
      </c>
      <c r="U192" s="26">
        <f t="shared" si="31"/>
        <v>9.794269699274611</v>
      </c>
      <c r="V192" s="26">
        <f t="shared" si="32"/>
        <v>0.15070227259027066</v>
      </c>
      <c r="W192" s="26">
        <f t="shared" si="33"/>
        <v>0.0615</v>
      </c>
      <c r="X192" s="26">
        <f t="shared" si="34"/>
        <v>0.08928217134240704</v>
      </c>
      <c r="Y192" s="26">
        <f t="shared" si="35"/>
        <v>0.0740292909227751</v>
      </c>
      <c r="Z192" s="26">
        <f t="shared" si="36"/>
        <v>0.26040633308202055</v>
      </c>
      <c r="AA192" s="26">
        <f t="shared" si="37"/>
        <v>42.0863309352518</v>
      </c>
      <c r="AB192" s="26">
        <f t="shared" si="38"/>
        <v>6.2264150943396235</v>
      </c>
      <c r="AD192" s="28">
        <f>+B192*'Silver Conversion'!$B191</f>
        <v>16.240000000000002</v>
      </c>
      <c r="AE192" s="28">
        <f>+C192*'Silver Conversion'!$B191</f>
        <v>9.6</v>
      </c>
      <c r="AF192" s="28">
        <f>+D192*'Silver Conversion'!$B191</f>
        <v>144</v>
      </c>
      <c r="AG192" s="28">
        <f>+E192*'Silver Conversion'!$B191</f>
        <v>17.76</v>
      </c>
      <c r="AH192" s="28">
        <f>+F192*'Silver Conversion'!$B191</f>
        <v>202.56</v>
      </c>
      <c r="AI192" s="28">
        <f>+G192*'Silver Conversion'!$B191</f>
        <v>11.76</v>
      </c>
      <c r="AJ192" s="28">
        <f>+H192*'Silver Conversion'!$B191</f>
        <v>19.2</v>
      </c>
      <c r="AK192" s="28">
        <f>+I192*'Silver Conversion'!$B191</f>
        <v>19.68</v>
      </c>
      <c r="AL192" s="28">
        <f>+J192*'Silver Conversion'!$B191</f>
        <v>2.88</v>
      </c>
      <c r="AM192" s="28">
        <f>+K192*'Silver Conversion'!$B191</f>
        <v>15.36</v>
      </c>
      <c r="AN192" s="28">
        <f>+L192*'Silver Conversion'!$B191</f>
        <v>8.4</v>
      </c>
      <c r="AO192" s="28">
        <f>+M192*'Silver Conversion'!$B191</f>
        <v>9.36</v>
      </c>
      <c r="AP192" s="28">
        <f>+N192*'Silver Conversion'!$B191</f>
        <v>1.3728</v>
      </c>
    </row>
    <row r="193" spans="1:42" ht="15">
      <c r="A193" s="5">
        <v>1550</v>
      </c>
      <c r="B193" s="38">
        <v>43.5</v>
      </c>
      <c r="C193" s="38">
        <v>33</v>
      </c>
      <c r="D193" s="38">
        <v>432</v>
      </c>
      <c r="E193" s="38">
        <v>57</v>
      </c>
      <c r="F193" s="38">
        <v>774</v>
      </c>
      <c r="G193" s="38">
        <v>36</v>
      </c>
      <c r="H193" s="38">
        <v>60</v>
      </c>
      <c r="I193" s="38">
        <v>60</v>
      </c>
      <c r="J193" s="26">
        <v>9</v>
      </c>
      <c r="L193" s="5">
        <v>22.5</v>
      </c>
      <c r="M193" s="38">
        <v>25.5</v>
      </c>
      <c r="N193" s="38">
        <v>4.37</v>
      </c>
      <c r="P193" s="26">
        <f t="shared" si="26"/>
        <v>0.14869354772550145</v>
      </c>
      <c r="Q193" s="26">
        <f t="shared" si="27"/>
        <v>11.698244837883596</v>
      </c>
      <c r="R193" s="26">
        <f t="shared" si="28"/>
        <v>432</v>
      </c>
      <c r="S193" s="26">
        <f t="shared" si="29"/>
        <v>5.051514816358825</v>
      </c>
      <c r="T193" s="26">
        <f t="shared" si="30"/>
        <v>11.355633802816902</v>
      </c>
      <c r="U193" s="26">
        <f t="shared" si="31"/>
        <v>9.594386644187374</v>
      </c>
      <c r="V193" s="26">
        <f t="shared" si="32"/>
        <v>0.15070227259027066</v>
      </c>
      <c r="W193" s="26">
        <f t="shared" si="33"/>
        <v>0.06</v>
      </c>
      <c r="X193" s="26">
        <f t="shared" si="34"/>
        <v>0.08928217134240704</v>
      </c>
      <c r="Y193" s="26">
        <f t="shared" si="35"/>
        <v>0</v>
      </c>
      <c r="Z193" s="26">
        <f t="shared" si="36"/>
        <v>0.22320542835601762</v>
      </c>
      <c r="AA193" s="26">
        <f t="shared" si="37"/>
        <v>36.69064748201439</v>
      </c>
      <c r="AB193" s="26">
        <f t="shared" si="38"/>
        <v>6.3425253991291735</v>
      </c>
      <c r="AD193" s="28">
        <f>+B193*'Silver Conversion'!$B192</f>
        <v>13.92</v>
      </c>
      <c r="AE193" s="28">
        <f>+C193*'Silver Conversion'!$B192</f>
        <v>10.56</v>
      </c>
      <c r="AF193" s="28">
        <f>+D193*'Silver Conversion'!$B192</f>
        <v>138.24</v>
      </c>
      <c r="AG193" s="28">
        <f>+E193*'Silver Conversion'!$B192</f>
        <v>18.240000000000002</v>
      </c>
      <c r="AH193" s="28">
        <f>+F193*'Silver Conversion'!$B192</f>
        <v>247.68</v>
      </c>
      <c r="AI193" s="28">
        <f>+G193*'Silver Conversion'!$B192</f>
        <v>11.52</v>
      </c>
      <c r="AJ193" s="28">
        <f>+H193*'Silver Conversion'!$B192</f>
        <v>19.2</v>
      </c>
      <c r="AK193" s="28">
        <f>+I193*'Silver Conversion'!$B192</f>
        <v>19.2</v>
      </c>
      <c r="AL193" s="28">
        <f>+J193*'Silver Conversion'!$B192</f>
        <v>2.88</v>
      </c>
      <c r="AM193" s="28">
        <f>+K193*'Silver Conversion'!$B192</f>
        <v>0</v>
      </c>
      <c r="AN193" s="28">
        <f>+L193*'Silver Conversion'!$B192</f>
        <v>7.2</v>
      </c>
      <c r="AO193" s="28">
        <f>+M193*'Silver Conversion'!$B192</f>
        <v>8.16</v>
      </c>
      <c r="AP193" s="28">
        <f>+N193*'Silver Conversion'!$B192</f>
        <v>1.3984</v>
      </c>
    </row>
    <row r="194" spans="1:42" ht="15">
      <c r="A194" s="5">
        <v>1551</v>
      </c>
      <c r="B194" s="38">
        <v>27</v>
      </c>
      <c r="C194" s="38">
        <v>31.87</v>
      </c>
      <c r="D194" s="38">
        <v>480</v>
      </c>
      <c r="E194" s="38">
        <v>55.87</v>
      </c>
      <c r="F194" s="38">
        <v>684</v>
      </c>
      <c r="G194" s="38">
        <v>36</v>
      </c>
      <c r="H194" s="38">
        <v>60</v>
      </c>
      <c r="I194" s="38">
        <v>60</v>
      </c>
      <c r="J194" s="26">
        <v>9</v>
      </c>
      <c r="K194" s="5">
        <v>51</v>
      </c>
      <c r="L194" s="5">
        <v>33.75</v>
      </c>
      <c r="M194" s="38">
        <v>26.62</v>
      </c>
      <c r="N194" s="38">
        <v>4.37</v>
      </c>
      <c r="P194" s="26">
        <f t="shared" si="26"/>
        <v>0.09229254686410435</v>
      </c>
      <c r="Q194" s="26">
        <f t="shared" si="27"/>
        <v>11.297668575253036</v>
      </c>
      <c r="R194" s="26">
        <f t="shared" si="28"/>
        <v>480</v>
      </c>
      <c r="S194" s="26">
        <f t="shared" si="29"/>
        <v>4.9513707507011855</v>
      </c>
      <c r="T194" s="26">
        <f t="shared" si="30"/>
        <v>10.035211267605634</v>
      </c>
      <c r="U194" s="26">
        <f t="shared" si="31"/>
        <v>9.594386644187374</v>
      </c>
      <c r="V194" s="26">
        <f t="shared" si="32"/>
        <v>0.15070227259027066</v>
      </c>
      <c r="W194" s="26">
        <f t="shared" si="33"/>
        <v>0.06</v>
      </c>
      <c r="X194" s="26">
        <f t="shared" si="34"/>
        <v>0.08928217134240704</v>
      </c>
      <c r="Y194" s="26">
        <f t="shared" si="35"/>
        <v>0.07865612160544855</v>
      </c>
      <c r="Z194" s="26">
        <f t="shared" si="36"/>
        <v>0.3348081425340264</v>
      </c>
      <c r="AA194" s="26">
        <f t="shared" si="37"/>
        <v>38.3021582733813</v>
      </c>
      <c r="AB194" s="26">
        <f t="shared" si="38"/>
        <v>6.3425253991291735</v>
      </c>
      <c r="AD194" s="28">
        <f>+B194*'Silver Conversion'!$B193</f>
        <v>8.64</v>
      </c>
      <c r="AE194" s="28">
        <f>+C194*'Silver Conversion'!$B193</f>
        <v>10.198400000000001</v>
      </c>
      <c r="AF194" s="28">
        <f>+D194*'Silver Conversion'!$B193</f>
        <v>153.6</v>
      </c>
      <c r="AG194" s="28">
        <f>+E194*'Silver Conversion'!$B193</f>
        <v>17.8784</v>
      </c>
      <c r="AH194" s="28">
        <f>+F194*'Silver Conversion'!$B193</f>
        <v>218.88</v>
      </c>
      <c r="AI194" s="28">
        <f>+G194*'Silver Conversion'!$B193</f>
        <v>11.52</v>
      </c>
      <c r="AJ194" s="28">
        <f>+H194*'Silver Conversion'!$B193</f>
        <v>19.2</v>
      </c>
      <c r="AK194" s="28">
        <f>+I194*'Silver Conversion'!$B193</f>
        <v>19.2</v>
      </c>
      <c r="AL194" s="28">
        <f>+J194*'Silver Conversion'!$B193</f>
        <v>2.88</v>
      </c>
      <c r="AM194" s="28">
        <f>+K194*'Silver Conversion'!$B193</f>
        <v>16.32</v>
      </c>
      <c r="AN194" s="28">
        <f>+L194*'Silver Conversion'!$B193</f>
        <v>10.8</v>
      </c>
      <c r="AO194" s="28">
        <f>+M194*'Silver Conversion'!$B193</f>
        <v>8.5184</v>
      </c>
      <c r="AP194" s="28">
        <f>+N194*'Silver Conversion'!$B193</f>
        <v>1.3984</v>
      </c>
    </row>
    <row r="195" spans="1:42" ht="15">
      <c r="A195" s="5">
        <v>1552</v>
      </c>
      <c r="B195" s="38">
        <v>35.5</v>
      </c>
      <c r="C195" s="38">
        <v>33.75</v>
      </c>
      <c r="D195" s="38">
        <v>510</v>
      </c>
      <c r="E195" s="38">
        <v>53.87</v>
      </c>
      <c r="F195" s="38">
        <v>748.5</v>
      </c>
      <c r="G195" s="38">
        <v>35.87</v>
      </c>
      <c r="H195" s="38">
        <v>59</v>
      </c>
      <c r="I195" s="38">
        <v>58.5</v>
      </c>
      <c r="J195" s="26">
        <v>8.5</v>
      </c>
      <c r="K195" s="5">
        <v>51</v>
      </c>
      <c r="L195" s="5">
        <v>25.5</v>
      </c>
      <c r="M195" s="38">
        <v>28.12</v>
      </c>
      <c r="N195" s="38">
        <v>4.37</v>
      </c>
      <c r="P195" s="26">
        <f t="shared" si="26"/>
        <v>0.12134760791391498</v>
      </c>
      <c r="Q195" s="26">
        <f t="shared" si="27"/>
        <v>11.964114038744587</v>
      </c>
      <c r="R195" s="26">
        <f t="shared" si="28"/>
        <v>510</v>
      </c>
      <c r="S195" s="26">
        <f t="shared" si="29"/>
        <v>4.774124616793858</v>
      </c>
      <c r="T195" s="26">
        <f t="shared" si="30"/>
        <v>10.981514084507042</v>
      </c>
      <c r="U195" s="26">
        <f t="shared" si="31"/>
        <v>9.559740247972252</v>
      </c>
      <c r="V195" s="26">
        <f t="shared" si="32"/>
        <v>0.14819056804709949</v>
      </c>
      <c r="W195" s="26">
        <f t="shared" si="33"/>
        <v>0.0585</v>
      </c>
      <c r="X195" s="26">
        <f t="shared" si="34"/>
        <v>0.08432205071227332</v>
      </c>
      <c r="Y195" s="26">
        <f t="shared" si="35"/>
        <v>0.07865612160544855</v>
      </c>
      <c r="Z195" s="26">
        <f t="shared" si="36"/>
        <v>0.25296615213681994</v>
      </c>
      <c r="AA195" s="26">
        <f t="shared" si="37"/>
        <v>40.46043165467626</v>
      </c>
      <c r="AB195" s="26">
        <f t="shared" si="38"/>
        <v>6.3425253991291735</v>
      </c>
      <c r="AD195" s="28">
        <f>+B195*'Silver Conversion'!$B194</f>
        <v>11.36</v>
      </c>
      <c r="AE195" s="28">
        <f>+C195*'Silver Conversion'!$B194</f>
        <v>10.8</v>
      </c>
      <c r="AF195" s="28">
        <f>+D195*'Silver Conversion'!$B194</f>
        <v>163.20000000000002</v>
      </c>
      <c r="AG195" s="28">
        <f>+E195*'Silver Conversion'!$B194</f>
        <v>17.2384</v>
      </c>
      <c r="AH195" s="28">
        <f>+F195*'Silver Conversion'!$B194</f>
        <v>239.52</v>
      </c>
      <c r="AI195" s="28">
        <f>+G195*'Silver Conversion'!$B194</f>
        <v>11.478399999999999</v>
      </c>
      <c r="AJ195" s="28">
        <f>+H195*'Silver Conversion'!$B194</f>
        <v>18.88</v>
      </c>
      <c r="AK195" s="28">
        <f>+I195*'Silver Conversion'!$B194</f>
        <v>18.72</v>
      </c>
      <c r="AL195" s="28">
        <f>+J195*'Silver Conversion'!$B194</f>
        <v>2.72</v>
      </c>
      <c r="AM195" s="28">
        <f>+K195*'Silver Conversion'!$B194</f>
        <v>16.32</v>
      </c>
      <c r="AN195" s="28">
        <f>+L195*'Silver Conversion'!$B194</f>
        <v>8.16</v>
      </c>
      <c r="AO195" s="28">
        <f>+M195*'Silver Conversion'!$B194</f>
        <v>8.9984</v>
      </c>
      <c r="AP195" s="28">
        <f>+N195*'Silver Conversion'!$B194</f>
        <v>1.3984</v>
      </c>
    </row>
    <row r="196" spans="1:42" ht="15">
      <c r="A196" s="5">
        <v>1553</v>
      </c>
      <c r="B196" s="38">
        <v>40.5</v>
      </c>
      <c r="C196" s="38">
        <v>44.25</v>
      </c>
      <c r="D196" s="38">
        <v>528</v>
      </c>
      <c r="E196" s="38">
        <v>54.75</v>
      </c>
      <c r="F196" s="38">
        <v>748.5</v>
      </c>
      <c r="G196" s="38">
        <v>40.25</v>
      </c>
      <c r="H196" s="38">
        <v>61</v>
      </c>
      <c r="I196" s="38">
        <v>57</v>
      </c>
      <c r="J196" s="26">
        <v>8.25</v>
      </c>
      <c r="K196" s="5">
        <v>52.5</v>
      </c>
      <c r="L196" s="5">
        <v>28.5</v>
      </c>
      <c r="M196" s="38">
        <v>25.5</v>
      </c>
      <c r="N196" s="38">
        <v>5.25</v>
      </c>
      <c r="P196" s="26">
        <f t="shared" si="26"/>
        <v>0.13843882029615653</v>
      </c>
      <c r="Q196" s="26">
        <f t="shared" si="27"/>
        <v>15.686282850798458</v>
      </c>
      <c r="R196" s="26">
        <f t="shared" si="28"/>
        <v>528</v>
      </c>
      <c r="S196" s="26">
        <f t="shared" si="29"/>
        <v>4.852112915713082</v>
      </c>
      <c r="T196" s="26">
        <f t="shared" si="30"/>
        <v>10.981514084507042</v>
      </c>
      <c r="U196" s="26">
        <f t="shared" si="31"/>
        <v>10.727057289681717</v>
      </c>
      <c r="V196" s="26">
        <f t="shared" si="32"/>
        <v>0.15321397713344184</v>
      </c>
      <c r="W196" s="26">
        <f t="shared" si="33"/>
        <v>0.057</v>
      </c>
      <c r="X196" s="26">
        <f t="shared" si="34"/>
        <v>0.08184199039720645</v>
      </c>
      <c r="Y196" s="26">
        <f t="shared" si="35"/>
        <v>0.08096953694678527</v>
      </c>
      <c r="Z196" s="26">
        <f t="shared" si="36"/>
        <v>0.2827268759176223</v>
      </c>
      <c r="AA196" s="26">
        <f t="shared" si="37"/>
        <v>36.69064748201439</v>
      </c>
      <c r="AB196" s="26">
        <f t="shared" si="38"/>
        <v>7.619738751814224</v>
      </c>
      <c r="AD196" s="28">
        <f>+B196*'Silver Conversion'!$B195</f>
        <v>12.15</v>
      </c>
      <c r="AE196" s="28">
        <f>+C196*'Silver Conversion'!$B195</f>
        <v>13.275</v>
      </c>
      <c r="AF196" s="28">
        <f>+D196*'Silver Conversion'!$B195</f>
        <v>158.4</v>
      </c>
      <c r="AG196" s="28">
        <f>+E196*'Silver Conversion'!$B195</f>
        <v>16.425</v>
      </c>
      <c r="AH196" s="28">
        <f>+F196*'Silver Conversion'!$B195</f>
        <v>224.54999999999998</v>
      </c>
      <c r="AI196" s="28">
        <f>+G196*'Silver Conversion'!$B195</f>
        <v>12.075</v>
      </c>
      <c r="AJ196" s="28">
        <f>+H196*'Silver Conversion'!$B195</f>
        <v>18.3</v>
      </c>
      <c r="AK196" s="28">
        <f>+I196*'Silver Conversion'!$B195</f>
        <v>17.099999999999998</v>
      </c>
      <c r="AL196" s="28">
        <f>+J196*'Silver Conversion'!$B195</f>
        <v>2.475</v>
      </c>
      <c r="AM196" s="28">
        <f>+K196*'Silver Conversion'!$B195</f>
        <v>15.75</v>
      </c>
      <c r="AN196" s="28">
        <f>+L196*'Silver Conversion'!$B195</f>
        <v>8.549999999999999</v>
      </c>
      <c r="AO196" s="28">
        <f>+M196*'Silver Conversion'!$B195</f>
        <v>7.6499999999999995</v>
      </c>
      <c r="AP196" s="28">
        <f>+N196*'Silver Conversion'!$B195</f>
        <v>1.575</v>
      </c>
    </row>
    <row r="197" spans="1:42" ht="15">
      <c r="A197" s="5">
        <v>1554</v>
      </c>
      <c r="B197" s="38">
        <v>45.62</v>
      </c>
      <c r="C197" s="38">
        <v>58</v>
      </c>
      <c r="D197" s="38">
        <v>513</v>
      </c>
      <c r="E197" s="38">
        <v>55.12</v>
      </c>
      <c r="F197" s="38">
        <v>1080</v>
      </c>
      <c r="G197" s="38">
        <v>50.5</v>
      </c>
      <c r="H197" s="38">
        <v>52.25</v>
      </c>
      <c r="I197" s="38">
        <v>55.5</v>
      </c>
      <c r="J197" s="26">
        <v>8.5</v>
      </c>
      <c r="K197" s="5">
        <v>53.25</v>
      </c>
      <c r="L197" s="5">
        <v>36</v>
      </c>
      <c r="M197" s="38">
        <v>26.25</v>
      </c>
      <c r="P197" s="26">
        <f t="shared" si="26"/>
        <v>0.15594022177557187</v>
      </c>
      <c r="Q197" s="26">
        <f t="shared" si="27"/>
        <v>20.560551533249956</v>
      </c>
      <c r="R197" s="26">
        <f t="shared" si="28"/>
        <v>513</v>
      </c>
      <c r="S197" s="26">
        <f t="shared" si="29"/>
        <v>4.884903450485938</v>
      </c>
      <c r="T197" s="26">
        <f t="shared" si="30"/>
        <v>15.845070422535212</v>
      </c>
      <c r="U197" s="26">
        <f t="shared" si="31"/>
        <v>13.458792375873957</v>
      </c>
      <c r="V197" s="26">
        <f t="shared" si="32"/>
        <v>0.13123656238069403</v>
      </c>
      <c r="W197" s="26">
        <f t="shared" si="33"/>
        <v>0.0555</v>
      </c>
      <c r="X197" s="26">
        <f t="shared" si="34"/>
        <v>0.08432205071227332</v>
      </c>
      <c r="Y197" s="26">
        <f t="shared" si="35"/>
        <v>0.08212624461745363</v>
      </c>
      <c r="Z197" s="26">
        <f t="shared" si="36"/>
        <v>0.35712868536962816</v>
      </c>
      <c r="AA197" s="26">
        <f t="shared" si="37"/>
        <v>37.76978417266187</v>
      </c>
      <c r="AB197" s="26">
        <f t="shared" si="38"/>
        <v>0</v>
      </c>
      <c r="AD197" s="28">
        <f>+B197*'Silver Conversion'!$B196</f>
        <v>13.685999999999998</v>
      </c>
      <c r="AE197" s="28">
        <f>+C197*'Silver Conversion'!$B196</f>
        <v>17.4</v>
      </c>
      <c r="AF197" s="28">
        <f>+D197*'Silver Conversion'!$B196</f>
        <v>153.9</v>
      </c>
      <c r="AG197" s="28">
        <f>+E197*'Silver Conversion'!$B196</f>
        <v>16.535999999999998</v>
      </c>
      <c r="AH197" s="28">
        <f>+F197*'Silver Conversion'!$B196</f>
        <v>324</v>
      </c>
      <c r="AI197" s="28">
        <f>+G197*'Silver Conversion'!$B196</f>
        <v>15.149999999999999</v>
      </c>
      <c r="AJ197" s="28">
        <f>+H197*'Silver Conversion'!$B196</f>
        <v>15.674999999999999</v>
      </c>
      <c r="AK197" s="28">
        <f>+I197*'Silver Conversion'!$B196</f>
        <v>16.65</v>
      </c>
      <c r="AL197" s="28">
        <f>+J197*'Silver Conversion'!$B196</f>
        <v>2.55</v>
      </c>
      <c r="AM197" s="28">
        <f>+K197*'Silver Conversion'!$B196</f>
        <v>15.975</v>
      </c>
      <c r="AN197" s="28">
        <f>+L197*'Silver Conversion'!$B196</f>
        <v>10.799999999999999</v>
      </c>
      <c r="AO197" s="28">
        <f>+M197*'Silver Conversion'!$B196</f>
        <v>7.875</v>
      </c>
      <c r="AP197" s="28">
        <f>+N197*'Silver Conversion'!$B196</f>
        <v>0</v>
      </c>
    </row>
    <row r="198" spans="1:42" ht="15">
      <c r="A198" s="5">
        <v>1555</v>
      </c>
      <c r="C198" s="38">
        <v>43.5</v>
      </c>
      <c r="D198" s="38">
        <v>540</v>
      </c>
      <c r="E198" s="38">
        <v>65.62</v>
      </c>
      <c r="F198" s="38">
        <v>1260</v>
      </c>
      <c r="G198" s="38">
        <v>52.5</v>
      </c>
      <c r="H198" s="38">
        <v>77</v>
      </c>
      <c r="I198" s="38">
        <v>58.5</v>
      </c>
      <c r="J198" s="26">
        <v>8.83</v>
      </c>
      <c r="K198" s="5">
        <v>54</v>
      </c>
      <c r="L198" s="5">
        <v>34.5</v>
      </c>
      <c r="M198" s="38">
        <v>30.75</v>
      </c>
      <c r="P198" s="26">
        <f t="shared" si="26"/>
        <v>0</v>
      </c>
      <c r="Q198" s="26">
        <f t="shared" si="27"/>
        <v>15.420413649937467</v>
      </c>
      <c r="R198" s="26">
        <f t="shared" si="28"/>
        <v>540</v>
      </c>
      <c r="S198" s="26">
        <f t="shared" si="29"/>
        <v>5.815445653499406</v>
      </c>
      <c r="T198" s="26">
        <f t="shared" si="30"/>
        <v>18.485915492957748</v>
      </c>
      <c r="U198" s="26">
        <f t="shared" si="31"/>
        <v>13.991813856106589</v>
      </c>
      <c r="V198" s="26">
        <f t="shared" si="32"/>
        <v>0.19340124982418067</v>
      </c>
      <c r="W198" s="26">
        <f t="shared" si="33"/>
        <v>0.0585</v>
      </c>
      <c r="X198" s="26">
        <f t="shared" si="34"/>
        <v>0.08759573032816158</v>
      </c>
      <c r="Y198" s="26">
        <f t="shared" si="35"/>
        <v>0.08328295228812199</v>
      </c>
      <c r="Z198" s="26">
        <f t="shared" si="36"/>
        <v>0.342248323479227</v>
      </c>
      <c r="AA198" s="26">
        <f t="shared" si="37"/>
        <v>44.24460431654676</v>
      </c>
      <c r="AB198" s="26">
        <f t="shared" si="38"/>
        <v>0</v>
      </c>
      <c r="AD198" s="28">
        <f>+B198*'Silver Conversion'!$B197</f>
        <v>0</v>
      </c>
      <c r="AE198" s="28">
        <f>+C198*'Silver Conversion'!$B197</f>
        <v>13.049999999999999</v>
      </c>
      <c r="AF198" s="28">
        <f>+D198*'Silver Conversion'!$B197</f>
        <v>162</v>
      </c>
      <c r="AG198" s="28">
        <f>+E198*'Silver Conversion'!$B197</f>
        <v>19.686</v>
      </c>
      <c r="AH198" s="28">
        <f>+F198*'Silver Conversion'!$B197</f>
        <v>378</v>
      </c>
      <c r="AI198" s="28">
        <f>+G198*'Silver Conversion'!$B197</f>
        <v>15.75</v>
      </c>
      <c r="AJ198" s="28">
        <f>+H198*'Silver Conversion'!$B197</f>
        <v>23.099999999999998</v>
      </c>
      <c r="AK198" s="28">
        <f>+I198*'Silver Conversion'!$B197</f>
        <v>17.55</v>
      </c>
      <c r="AL198" s="28">
        <f>+J198*'Silver Conversion'!$B197</f>
        <v>2.649</v>
      </c>
      <c r="AM198" s="28">
        <f>+K198*'Silver Conversion'!$B197</f>
        <v>16.2</v>
      </c>
      <c r="AN198" s="28">
        <f>+L198*'Silver Conversion'!$B197</f>
        <v>10.35</v>
      </c>
      <c r="AO198" s="28">
        <f>+M198*'Silver Conversion'!$B197</f>
        <v>9.225</v>
      </c>
      <c r="AP198" s="28">
        <f>+N198*'Silver Conversion'!$B197</f>
        <v>0</v>
      </c>
    </row>
    <row r="199" spans="1:42" ht="15">
      <c r="A199" s="5">
        <v>1556</v>
      </c>
      <c r="B199" s="38">
        <v>40.5</v>
      </c>
      <c r="C199" s="38">
        <v>41.25</v>
      </c>
      <c r="D199" s="38">
        <v>540</v>
      </c>
      <c r="E199" s="38">
        <v>70.5</v>
      </c>
      <c r="F199" s="38">
        <v>907.5</v>
      </c>
      <c r="G199" s="38">
        <v>55.33</v>
      </c>
      <c r="H199" s="38">
        <v>67.75</v>
      </c>
      <c r="I199" s="38">
        <v>60</v>
      </c>
      <c r="J199" s="26">
        <v>9</v>
      </c>
      <c r="K199" s="5">
        <v>57</v>
      </c>
      <c r="L199" s="5">
        <v>48</v>
      </c>
      <c r="M199" s="38">
        <v>29.25</v>
      </c>
      <c r="N199" s="38">
        <v>3.62</v>
      </c>
      <c r="P199" s="26">
        <f t="shared" si="26"/>
        <v>0.13843882029615653</v>
      </c>
      <c r="Q199" s="26">
        <f t="shared" si="27"/>
        <v>14.622806047354494</v>
      </c>
      <c r="R199" s="26">
        <f t="shared" si="28"/>
        <v>540</v>
      </c>
      <c r="S199" s="26">
        <f t="shared" si="29"/>
        <v>6.247926220233284</v>
      </c>
      <c r="T199" s="26">
        <f t="shared" si="30"/>
        <v>13.314260563380282</v>
      </c>
      <c r="U199" s="26">
        <f t="shared" si="31"/>
        <v>14.746039250635762</v>
      </c>
      <c r="V199" s="26">
        <f t="shared" si="32"/>
        <v>0.17016798279984727</v>
      </c>
      <c r="W199" s="26">
        <f t="shared" si="33"/>
        <v>0.06</v>
      </c>
      <c r="X199" s="26">
        <f t="shared" si="34"/>
        <v>0.08928217134240704</v>
      </c>
      <c r="Y199" s="26">
        <f t="shared" si="35"/>
        <v>0.08790978297079544</v>
      </c>
      <c r="Z199" s="26">
        <f t="shared" si="36"/>
        <v>0.4761715804928376</v>
      </c>
      <c r="AA199" s="26">
        <f t="shared" si="37"/>
        <v>42.0863309352518</v>
      </c>
      <c r="AB199" s="26">
        <f t="shared" si="38"/>
        <v>5.253991291727141</v>
      </c>
      <c r="AD199" s="28">
        <f>+B199*'Silver Conversion'!$B198</f>
        <v>12.15</v>
      </c>
      <c r="AE199" s="28">
        <f>+C199*'Silver Conversion'!$B198</f>
        <v>12.375</v>
      </c>
      <c r="AF199" s="28">
        <f>+D199*'Silver Conversion'!$B198</f>
        <v>162</v>
      </c>
      <c r="AG199" s="28">
        <f>+E199*'Silver Conversion'!$B198</f>
        <v>21.15</v>
      </c>
      <c r="AH199" s="28">
        <f>+F199*'Silver Conversion'!$B198</f>
        <v>272.25</v>
      </c>
      <c r="AI199" s="28">
        <f>+G199*'Silver Conversion'!$B198</f>
        <v>16.599</v>
      </c>
      <c r="AJ199" s="28">
        <f>+H199*'Silver Conversion'!$B198</f>
        <v>20.325</v>
      </c>
      <c r="AK199" s="28">
        <f>+I199*'Silver Conversion'!$B198</f>
        <v>18</v>
      </c>
      <c r="AL199" s="28">
        <f>+J199*'Silver Conversion'!$B198</f>
        <v>2.6999999999999997</v>
      </c>
      <c r="AM199" s="28">
        <f>+K199*'Silver Conversion'!$B198</f>
        <v>17.099999999999998</v>
      </c>
      <c r="AN199" s="28">
        <f>+L199*'Silver Conversion'!$B198</f>
        <v>14.399999999999999</v>
      </c>
      <c r="AO199" s="28">
        <f>+M199*'Silver Conversion'!$B198</f>
        <v>8.775</v>
      </c>
      <c r="AP199" s="28">
        <f>+N199*'Silver Conversion'!$B198</f>
        <v>1.086</v>
      </c>
    </row>
    <row r="200" spans="1:42" ht="15">
      <c r="A200" s="5">
        <v>1557</v>
      </c>
      <c r="B200" s="38">
        <v>30.37</v>
      </c>
      <c r="C200" s="38">
        <v>34.87</v>
      </c>
      <c r="D200" s="38">
        <v>540</v>
      </c>
      <c r="E200" s="38">
        <v>61.12</v>
      </c>
      <c r="F200" s="38">
        <v>1005</v>
      </c>
      <c r="G200" s="38">
        <v>51</v>
      </c>
      <c r="H200" s="38">
        <v>40.5</v>
      </c>
      <c r="I200" s="38">
        <v>60</v>
      </c>
      <c r="J200" s="26">
        <v>9</v>
      </c>
      <c r="K200" s="5">
        <v>54</v>
      </c>
      <c r="M200" s="38">
        <v>30</v>
      </c>
      <c r="N200" s="38">
        <v>4.29</v>
      </c>
      <c r="P200" s="26">
        <f t="shared" si="26"/>
        <v>0.10381202400973516</v>
      </c>
      <c r="Q200" s="26">
        <f t="shared" si="27"/>
        <v>12.361145378696998</v>
      </c>
      <c r="R200" s="26">
        <f t="shared" si="28"/>
        <v>540</v>
      </c>
      <c r="S200" s="26">
        <f t="shared" si="29"/>
        <v>5.41664185220792</v>
      </c>
      <c r="T200" s="26">
        <f t="shared" si="30"/>
        <v>14.744718309859156</v>
      </c>
      <c r="U200" s="26">
        <f t="shared" si="31"/>
        <v>13.592047745932113</v>
      </c>
      <c r="V200" s="26">
        <f t="shared" si="32"/>
        <v>0.10172403399843269</v>
      </c>
      <c r="W200" s="26">
        <f t="shared" si="33"/>
        <v>0.06</v>
      </c>
      <c r="X200" s="26">
        <f t="shared" si="34"/>
        <v>0.08928217134240704</v>
      </c>
      <c r="Y200" s="26">
        <f t="shared" si="35"/>
        <v>0.08328295228812199</v>
      </c>
      <c r="Z200" s="26">
        <f t="shared" si="36"/>
        <v>0</v>
      </c>
      <c r="AA200" s="26">
        <f t="shared" si="37"/>
        <v>43.16546762589928</v>
      </c>
      <c r="AB200" s="26">
        <f t="shared" si="38"/>
        <v>6.2264150943396235</v>
      </c>
      <c r="AD200" s="28">
        <f>+B200*'Silver Conversion'!$B199</f>
        <v>9.111</v>
      </c>
      <c r="AE200" s="28">
        <f>+C200*'Silver Conversion'!$B199</f>
        <v>10.460999999999999</v>
      </c>
      <c r="AF200" s="28">
        <f>+D200*'Silver Conversion'!$B199</f>
        <v>162</v>
      </c>
      <c r="AG200" s="28">
        <f>+E200*'Silver Conversion'!$B199</f>
        <v>18.336</v>
      </c>
      <c r="AH200" s="28">
        <f>+F200*'Silver Conversion'!$B199</f>
        <v>301.5</v>
      </c>
      <c r="AI200" s="28">
        <f>+G200*'Silver Conversion'!$B199</f>
        <v>15.299999999999999</v>
      </c>
      <c r="AJ200" s="28">
        <f>+H200*'Silver Conversion'!$B199</f>
        <v>12.15</v>
      </c>
      <c r="AK200" s="28">
        <f>+I200*'Silver Conversion'!$B199</f>
        <v>18</v>
      </c>
      <c r="AL200" s="28">
        <f>+J200*'Silver Conversion'!$B199</f>
        <v>2.6999999999999997</v>
      </c>
      <c r="AM200" s="28">
        <f>+K200*'Silver Conversion'!$B199</f>
        <v>16.2</v>
      </c>
      <c r="AN200" s="28">
        <f>+L200*'Silver Conversion'!$B199</f>
        <v>0</v>
      </c>
      <c r="AO200" s="28">
        <f>+M200*'Silver Conversion'!$B199</f>
        <v>9</v>
      </c>
      <c r="AP200" s="28">
        <f>+N200*'Silver Conversion'!$B199</f>
        <v>1.287</v>
      </c>
    </row>
    <row r="201" spans="1:42" ht="15">
      <c r="A201" s="5">
        <v>1558</v>
      </c>
      <c r="B201" s="38">
        <v>40.5</v>
      </c>
      <c r="C201" s="38">
        <v>36</v>
      </c>
      <c r="D201" s="38">
        <v>540</v>
      </c>
      <c r="E201" s="38">
        <v>60</v>
      </c>
      <c r="F201" s="38">
        <v>1209</v>
      </c>
      <c r="G201" s="38">
        <v>51.75</v>
      </c>
      <c r="H201" s="38">
        <v>79.5</v>
      </c>
      <c r="I201" s="38">
        <v>60</v>
      </c>
      <c r="J201" s="26">
        <v>9</v>
      </c>
      <c r="K201" s="5">
        <v>57</v>
      </c>
      <c r="L201" s="5">
        <v>33</v>
      </c>
      <c r="M201" s="38">
        <v>35.62</v>
      </c>
      <c r="P201" s="26">
        <f t="shared" si="26"/>
        <v>0.13843882029615653</v>
      </c>
      <c r="Q201" s="26">
        <f t="shared" si="27"/>
        <v>12.76172164132756</v>
      </c>
      <c r="R201" s="26">
        <f t="shared" si="28"/>
        <v>540</v>
      </c>
      <c r="S201" s="26">
        <f t="shared" si="29"/>
        <v>5.317384017219816</v>
      </c>
      <c r="T201" s="26">
        <f t="shared" si="30"/>
        <v>17.737676056338028</v>
      </c>
      <c r="U201" s="26">
        <f t="shared" si="31"/>
        <v>13.791930801019351</v>
      </c>
      <c r="V201" s="26">
        <f t="shared" si="32"/>
        <v>0.1996805111821086</v>
      </c>
      <c r="W201" s="26">
        <f t="shared" si="33"/>
        <v>0.06</v>
      </c>
      <c r="X201" s="26">
        <f t="shared" si="34"/>
        <v>0.08928217134240704</v>
      </c>
      <c r="Y201" s="26">
        <f t="shared" si="35"/>
        <v>0.08790978297079544</v>
      </c>
      <c r="Z201" s="26">
        <f t="shared" si="36"/>
        <v>0.3273679615888258</v>
      </c>
      <c r="AA201" s="26">
        <f t="shared" si="37"/>
        <v>51.25179856115108</v>
      </c>
      <c r="AB201" s="26">
        <f t="shared" si="38"/>
        <v>0</v>
      </c>
      <c r="AD201" s="28">
        <f>+B201*'Silver Conversion'!$B200</f>
        <v>12.15</v>
      </c>
      <c r="AE201" s="28">
        <f>+C201*'Silver Conversion'!$B200</f>
        <v>10.799999999999999</v>
      </c>
      <c r="AF201" s="28">
        <f>+D201*'Silver Conversion'!$B200</f>
        <v>162</v>
      </c>
      <c r="AG201" s="28">
        <f>+E201*'Silver Conversion'!$B200</f>
        <v>18</v>
      </c>
      <c r="AH201" s="28">
        <f>+F201*'Silver Conversion'!$B200</f>
        <v>362.7</v>
      </c>
      <c r="AI201" s="28">
        <f>+G201*'Silver Conversion'!$B200</f>
        <v>15.524999999999999</v>
      </c>
      <c r="AJ201" s="28">
        <f>+H201*'Silver Conversion'!$B200</f>
        <v>23.849999999999998</v>
      </c>
      <c r="AK201" s="28">
        <f>+I201*'Silver Conversion'!$B200</f>
        <v>18</v>
      </c>
      <c r="AL201" s="28">
        <f>+J201*'Silver Conversion'!$B200</f>
        <v>2.6999999999999997</v>
      </c>
      <c r="AM201" s="28">
        <f>+K201*'Silver Conversion'!$B200</f>
        <v>17.099999999999998</v>
      </c>
      <c r="AN201" s="28">
        <f>+L201*'Silver Conversion'!$B200</f>
        <v>9.9</v>
      </c>
      <c r="AO201" s="28">
        <f>+M201*'Silver Conversion'!$B200</f>
        <v>10.685999999999998</v>
      </c>
      <c r="AP201" s="28">
        <f>+N201*'Silver Conversion'!$B200</f>
        <v>0</v>
      </c>
    </row>
    <row r="202" spans="1:42" ht="15">
      <c r="A202" s="5">
        <v>1559</v>
      </c>
      <c r="B202" s="38">
        <v>67.5</v>
      </c>
      <c r="C202" s="38">
        <v>40.5</v>
      </c>
      <c r="D202" s="38">
        <v>600</v>
      </c>
      <c r="E202" s="38">
        <v>75.37</v>
      </c>
      <c r="F202" s="38">
        <v>817.5</v>
      </c>
      <c r="G202" s="38">
        <v>60.75</v>
      </c>
      <c r="H202" s="38">
        <v>88.5</v>
      </c>
      <c r="I202" s="38">
        <v>65.25</v>
      </c>
      <c r="J202" s="26">
        <v>10.5</v>
      </c>
      <c r="K202" s="5">
        <v>76.5</v>
      </c>
      <c r="L202" s="5">
        <v>42.75</v>
      </c>
      <c r="M202" s="38">
        <v>39.75</v>
      </c>
      <c r="P202" s="26">
        <f t="shared" si="26"/>
        <v>0.23073136716026088</v>
      </c>
      <c r="Q202" s="26">
        <f t="shared" si="27"/>
        <v>14.356936846493504</v>
      </c>
      <c r="R202" s="26">
        <f t="shared" si="28"/>
        <v>600</v>
      </c>
      <c r="S202" s="26">
        <f t="shared" si="29"/>
        <v>6.679520556297626</v>
      </c>
      <c r="T202" s="26">
        <f t="shared" si="30"/>
        <v>11.993838028169014</v>
      </c>
      <c r="U202" s="26">
        <f t="shared" si="31"/>
        <v>16.190527462066196</v>
      </c>
      <c r="V202" s="26">
        <f t="shared" si="32"/>
        <v>0.22228585207064921</v>
      </c>
      <c r="W202" s="26">
        <f t="shared" si="33"/>
        <v>0.06525</v>
      </c>
      <c r="X202" s="26">
        <f t="shared" si="34"/>
        <v>0.10416253323280822</v>
      </c>
      <c r="Y202" s="26">
        <f t="shared" si="35"/>
        <v>0.11798418240817282</v>
      </c>
      <c r="Z202" s="26">
        <f t="shared" si="36"/>
        <v>0.4240903138764335</v>
      </c>
      <c r="AA202" s="26">
        <f t="shared" si="37"/>
        <v>57.19424460431655</v>
      </c>
      <c r="AB202" s="26">
        <f t="shared" si="38"/>
        <v>0</v>
      </c>
      <c r="AD202" s="28">
        <f>+B202*'Silver Conversion'!$B201</f>
        <v>18.225</v>
      </c>
      <c r="AE202" s="28">
        <f>+C202*'Silver Conversion'!$B201</f>
        <v>10.935</v>
      </c>
      <c r="AF202" s="28">
        <f>+D202*'Silver Conversion'!$B201</f>
        <v>162</v>
      </c>
      <c r="AG202" s="28">
        <f>+E202*'Silver Conversion'!$B201</f>
        <v>20.3499</v>
      </c>
      <c r="AH202" s="28">
        <f>+F202*'Silver Conversion'!$B201</f>
        <v>220.72500000000002</v>
      </c>
      <c r="AI202" s="28">
        <f>+G202*'Silver Conversion'!$B201</f>
        <v>16.4025</v>
      </c>
      <c r="AJ202" s="28">
        <f>+H202*'Silver Conversion'!$B201</f>
        <v>23.895000000000003</v>
      </c>
      <c r="AK202" s="28">
        <f>+I202*'Silver Conversion'!$B201</f>
        <v>17.6175</v>
      </c>
      <c r="AL202" s="28">
        <f>+J202*'Silver Conversion'!$B201</f>
        <v>2.835</v>
      </c>
      <c r="AM202" s="28">
        <f>+K202*'Silver Conversion'!$B201</f>
        <v>20.655</v>
      </c>
      <c r="AN202" s="28">
        <f>+L202*'Silver Conversion'!$B201</f>
        <v>11.5425</v>
      </c>
      <c r="AO202" s="28">
        <f>+M202*'Silver Conversion'!$B201</f>
        <v>10.7325</v>
      </c>
      <c r="AP202" s="28">
        <f>+N202*'Silver Conversion'!$B201</f>
        <v>0</v>
      </c>
    </row>
    <row r="203" spans="1:42" ht="15">
      <c r="A203" s="5">
        <v>1560</v>
      </c>
      <c r="B203" s="38">
        <v>120</v>
      </c>
      <c r="C203" s="38">
        <v>43.5</v>
      </c>
      <c r="D203" s="38">
        <v>600</v>
      </c>
      <c r="E203" s="38">
        <v>93.37</v>
      </c>
      <c r="F203" s="38">
        <v>714</v>
      </c>
      <c r="G203" s="38">
        <v>49.5</v>
      </c>
      <c r="H203" s="38">
        <v>87</v>
      </c>
      <c r="I203" s="38">
        <v>87</v>
      </c>
      <c r="J203" s="26">
        <v>12.5</v>
      </c>
      <c r="K203" s="5">
        <v>66</v>
      </c>
      <c r="L203" s="5">
        <v>42.75</v>
      </c>
      <c r="M203" s="38">
        <v>39.75</v>
      </c>
      <c r="N203" s="38">
        <v>5.5</v>
      </c>
      <c r="P203" s="26">
        <f t="shared" si="26"/>
        <v>0.4101890971737971</v>
      </c>
      <c r="Q203" s="26">
        <f t="shared" si="27"/>
        <v>15.420413649937467</v>
      </c>
      <c r="R203" s="26">
        <f t="shared" si="28"/>
        <v>600</v>
      </c>
      <c r="S203" s="26">
        <f t="shared" si="29"/>
        <v>8.274735761463571</v>
      </c>
      <c r="T203" s="26">
        <f t="shared" si="30"/>
        <v>10.475352112676056</v>
      </c>
      <c r="U203" s="26">
        <f t="shared" si="31"/>
        <v>13.19228163575764</v>
      </c>
      <c r="V203" s="26">
        <f t="shared" si="32"/>
        <v>0.21851829525589245</v>
      </c>
      <c r="W203" s="26">
        <f t="shared" si="33"/>
        <v>0.087</v>
      </c>
      <c r="X203" s="26">
        <f t="shared" si="34"/>
        <v>0.12400301575334312</v>
      </c>
      <c r="Y203" s="26">
        <f t="shared" si="35"/>
        <v>0.10179027501881577</v>
      </c>
      <c r="Z203" s="26">
        <f t="shared" si="36"/>
        <v>0.4240903138764335</v>
      </c>
      <c r="AA203" s="26">
        <f t="shared" si="37"/>
        <v>57.19424460431655</v>
      </c>
      <c r="AB203" s="26">
        <f t="shared" si="38"/>
        <v>7.982583454281568</v>
      </c>
      <c r="AD203" s="28">
        <f>+B203*'Silver Conversion'!$B202</f>
        <v>32.400000000000006</v>
      </c>
      <c r="AE203" s="28">
        <f>+C203*'Silver Conversion'!$B202</f>
        <v>11.745000000000001</v>
      </c>
      <c r="AF203" s="28">
        <f>+D203*'Silver Conversion'!$B202</f>
        <v>162</v>
      </c>
      <c r="AG203" s="28">
        <f>+E203*'Silver Conversion'!$B202</f>
        <v>25.209900000000005</v>
      </c>
      <c r="AH203" s="28">
        <f>+F203*'Silver Conversion'!$B202</f>
        <v>192.78</v>
      </c>
      <c r="AI203" s="28">
        <f>+G203*'Silver Conversion'!$B202</f>
        <v>13.365</v>
      </c>
      <c r="AJ203" s="28">
        <f>+H203*'Silver Conversion'!$B202</f>
        <v>23.490000000000002</v>
      </c>
      <c r="AK203" s="28">
        <f>+I203*'Silver Conversion'!$B202</f>
        <v>23.490000000000002</v>
      </c>
      <c r="AL203" s="28">
        <f>+J203*'Silver Conversion'!$B202</f>
        <v>3.375</v>
      </c>
      <c r="AM203" s="28">
        <f>+K203*'Silver Conversion'!$B202</f>
        <v>17.82</v>
      </c>
      <c r="AN203" s="28">
        <f>+L203*'Silver Conversion'!$B202</f>
        <v>11.5425</v>
      </c>
      <c r="AO203" s="28">
        <f>+M203*'Silver Conversion'!$B202</f>
        <v>10.7325</v>
      </c>
      <c r="AP203" s="28">
        <f>+N203*'Silver Conversion'!$B202</f>
        <v>1.485</v>
      </c>
    </row>
    <row r="204" spans="1:42" ht="15">
      <c r="A204" s="5">
        <v>1561</v>
      </c>
      <c r="B204" s="38">
        <v>132</v>
      </c>
      <c r="C204" s="38">
        <v>51</v>
      </c>
      <c r="D204" s="38">
        <v>600</v>
      </c>
      <c r="E204" s="38">
        <v>92.62</v>
      </c>
      <c r="F204" s="38">
        <v>720</v>
      </c>
      <c r="G204" s="38">
        <v>49.5</v>
      </c>
      <c r="H204" s="38">
        <v>75.33</v>
      </c>
      <c r="I204" s="38">
        <v>98.25</v>
      </c>
      <c r="J204" s="26">
        <v>12</v>
      </c>
      <c r="K204" s="5">
        <v>78</v>
      </c>
      <c r="L204" s="5">
        <v>38</v>
      </c>
      <c r="M204" s="38">
        <v>34.87</v>
      </c>
      <c r="N204" s="38">
        <v>5.5</v>
      </c>
      <c r="P204" s="26">
        <f t="shared" si="26"/>
        <v>0.45120800689117685</v>
      </c>
      <c r="Q204" s="26">
        <f t="shared" si="27"/>
        <v>18.079105658547377</v>
      </c>
      <c r="R204" s="26">
        <f t="shared" si="28"/>
        <v>600</v>
      </c>
      <c r="S204" s="26">
        <f t="shared" si="29"/>
        <v>8.208268461248323</v>
      </c>
      <c r="T204" s="26">
        <f t="shared" si="30"/>
        <v>10.563380281690142</v>
      </c>
      <c r="U204" s="26">
        <f t="shared" si="31"/>
        <v>13.19228163575764</v>
      </c>
      <c r="V204" s="26">
        <f t="shared" si="32"/>
        <v>0.1892067032370848</v>
      </c>
      <c r="W204" s="26">
        <f t="shared" si="33"/>
        <v>0.09825</v>
      </c>
      <c r="X204" s="26">
        <f t="shared" si="34"/>
        <v>0.1190428951232094</v>
      </c>
      <c r="Y204" s="26">
        <f t="shared" si="35"/>
        <v>0.12029759774950954</v>
      </c>
      <c r="Z204" s="26">
        <f t="shared" si="36"/>
        <v>0.3769691678901631</v>
      </c>
      <c r="AA204" s="26">
        <f t="shared" si="37"/>
        <v>50.172661870503596</v>
      </c>
      <c r="AB204" s="26">
        <f t="shared" si="38"/>
        <v>7.982583454281568</v>
      </c>
      <c r="AD204" s="28">
        <f>+B204*'Silver Conversion'!$B203</f>
        <v>35.64</v>
      </c>
      <c r="AE204" s="28">
        <f>+C204*'Silver Conversion'!$B203</f>
        <v>13.770000000000001</v>
      </c>
      <c r="AF204" s="28">
        <f>+D204*'Silver Conversion'!$B203</f>
        <v>162</v>
      </c>
      <c r="AG204" s="28">
        <f>+E204*'Silver Conversion'!$B203</f>
        <v>25.007400000000004</v>
      </c>
      <c r="AH204" s="28">
        <f>+F204*'Silver Conversion'!$B203</f>
        <v>194.4</v>
      </c>
      <c r="AI204" s="28">
        <f>+G204*'Silver Conversion'!$B203</f>
        <v>13.365</v>
      </c>
      <c r="AJ204" s="28">
        <f>+H204*'Silver Conversion'!$B203</f>
        <v>20.339100000000002</v>
      </c>
      <c r="AK204" s="28">
        <f>+I204*'Silver Conversion'!$B203</f>
        <v>26.527500000000003</v>
      </c>
      <c r="AL204" s="28">
        <f>+J204*'Silver Conversion'!$B203</f>
        <v>3.24</v>
      </c>
      <c r="AM204" s="28">
        <f>+K204*'Silver Conversion'!$B203</f>
        <v>21.060000000000002</v>
      </c>
      <c r="AN204" s="28">
        <f>+L204*'Silver Conversion'!$B203</f>
        <v>10.260000000000002</v>
      </c>
      <c r="AO204" s="28">
        <f>+M204*'Silver Conversion'!$B203</f>
        <v>9.4149</v>
      </c>
      <c r="AP204" s="28">
        <f>+N204*'Silver Conversion'!$B203</f>
        <v>1.485</v>
      </c>
    </row>
    <row r="205" spans="1:42" ht="15">
      <c r="A205" s="5">
        <v>1562</v>
      </c>
      <c r="B205" s="38">
        <v>60</v>
      </c>
      <c r="C205" s="38">
        <v>42.75</v>
      </c>
      <c r="D205" s="38">
        <v>600</v>
      </c>
      <c r="E205" s="38">
        <v>95.25</v>
      </c>
      <c r="F205" s="38">
        <v>813</v>
      </c>
      <c r="G205" s="38">
        <v>47.62</v>
      </c>
      <c r="H205" s="38">
        <v>69.75</v>
      </c>
      <c r="I205" s="38">
        <v>101.5</v>
      </c>
      <c r="J205" s="26">
        <v>13</v>
      </c>
      <c r="K205" s="5">
        <v>78</v>
      </c>
      <c r="L205" s="5">
        <v>34.5</v>
      </c>
      <c r="M205" s="38">
        <v>36.5</v>
      </c>
      <c r="P205" s="26">
        <f t="shared" si="26"/>
        <v>0.20509454858689855</v>
      </c>
      <c r="Q205" s="26">
        <f t="shared" si="27"/>
        <v>15.154544449076477</v>
      </c>
      <c r="R205" s="26">
        <f t="shared" si="28"/>
        <v>600</v>
      </c>
      <c r="S205" s="26">
        <f t="shared" si="29"/>
        <v>8.441347127336458</v>
      </c>
      <c r="T205" s="26">
        <f t="shared" si="30"/>
        <v>11.927816901408452</v>
      </c>
      <c r="U205" s="26">
        <f t="shared" si="31"/>
        <v>12.691241444338965</v>
      </c>
      <c r="V205" s="26">
        <f t="shared" si="32"/>
        <v>0.17519139188618962</v>
      </c>
      <c r="W205" s="26">
        <f t="shared" si="33"/>
        <v>0.1015</v>
      </c>
      <c r="X205" s="26">
        <f t="shared" si="34"/>
        <v>0.12896313638347684</v>
      </c>
      <c r="Y205" s="26">
        <f t="shared" si="35"/>
        <v>0.12029759774950954</v>
      </c>
      <c r="Z205" s="26">
        <f t="shared" si="36"/>
        <v>0.342248323479227</v>
      </c>
      <c r="AA205" s="26">
        <f t="shared" si="37"/>
        <v>52.517985611510795</v>
      </c>
      <c r="AB205" s="26">
        <f t="shared" si="38"/>
        <v>0</v>
      </c>
      <c r="AD205" s="28">
        <f>+B205*'Silver Conversion'!$B204</f>
        <v>16.200000000000003</v>
      </c>
      <c r="AE205" s="28">
        <f>+C205*'Silver Conversion'!$B204</f>
        <v>11.5425</v>
      </c>
      <c r="AF205" s="28">
        <f>+D205*'Silver Conversion'!$B204</f>
        <v>162</v>
      </c>
      <c r="AG205" s="28">
        <f>+E205*'Silver Conversion'!$B204</f>
        <v>25.7175</v>
      </c>
      <c r="AH205" s="28">
        <f>+F205*'Silver Conversion'!$B204</f>
        <v>219.51000000000002</v>
      </c>
      <c r="AI205" s="28">
        <f>+G205*'Silver Conversion'!$B204</f>
        <v>12.8574</v>
      </c>
      <c r="AJ205" s="28">
        <f>+H205*'Silver Conversion'!$B204</f>
        <v>18.8325</v>
      </c>
      <c r="AK205" s="28">
        <f>+I205*'Silver Conversion'!$B204</f>
        <v>27.405</v>
      </c>
      <c r="AL205" s="28">
        <f>+J205*'Silver Conversion'!$B204</f>
        <v>3.5100000000000002</v>
      </c>
      <c r="AM205" s="28">
        <f>+K205*'Silver Conversion'!$B204</f>
        <v>21.060000000000002</v>
      </c>
      <c r="AN205" s="28">
        <f>+L205*'Silver Conversion'!$B204</f>
        <v>9.315000000000001</v>
      </c>
      <c r="AO205" s="28">
        <f>+M205*'Silver Conversion'!$B204</f>
        <v>9.855</v>
      </c>
      <c r="AP205" s="28">
        <f>+N205*'Silver Conversion'!$B204</f>
        <v>0</v>
      </c>
    </row>
    <row r="206" spans="1:42" ht="15">
      <c r="A206" s="5">
        <v>1563</v>
      </c>
      <c r="B206" s="38">
        <v>48</v>
      </c>
      <c r="C206" s="38">
        <v>40.5</v>
      </c>
      <c r="D206" s="38">
        <v>600</v>
      </c>
      <c r="E206" s="38">
        <v>96.75</v>
      </c>
      <c r="F206" s="38">
        <v>792</v>
      </c>
      <c r="G206" s="38">
        <v>51.37</v>
      </c>
      <c r="H206" s="38">
        <v>56.25</v>
      </c>
      <c r="I206" s="38">
        <v>96</v>
      </c>
      <c r="J206" s="26">
        <v>12</v>
      </c>
      <c r="L206" s="5">
        <v>36.75</v>
      </c>
      <c r="M206" s="38">
        <v>39.75</v>
      </c>
      <c r="N206" s="38">
        <v>5.5</v>
      </c>
      <c r="P206" s="26">
        <f t="shared" si="26"/>
        <v>0.16407563886951884</v>
      </c>
      <c r="Q206" s="26">
        <f t="shared" si="27"/>
        <v>14.356936846493504</v>
      </c>
      <c r="R206" s="26">
        <f t="shared" si="28"/>
        <v>600</v>
      </c>
      <c r="S206" s="26">
        <f t="shared" si="29"/>
        <v>8.574281727766953</v>
      </c>
      <c r="T206" s="26">
        <f t="shared" si="30"/>
        <v>11.619718309859156</v>
      </c>
      <c r="U206" s="26">
        <f t="shared" si="31"/>
        <v>13.69065671977515</v>
      </c>
      <c r="V206" s="26">
        <f t="shared" si="32"/>
        <v>0.14128338055337875</v>
      </c>
      <c r="W206" s="26">
        <f t="shared" si="33"/>
        <v>0.096</v>
      </c>
      <c r="X206" s="26">
        <f t="shared" si="34"/>
        <v>0.1190428951232094</v>
      </c>
      <c r="Y206" s="26">
        <f t="shared" si="35"/>
        <v>0</v>
      </c>
      <c r="Z206" s="26">
        <f t="shared" si="36"/>
        <v>0.36456886631482877</v>
      </c>
      <c r="AA206" s="26">
        <f t="shared" si="37"/>
        <v>57.19424460431655</v>
      </c>
      <c r="AB206" s="26">
        <f t="shared" si="38"/>
        <v>7.982583454281568</v>
      </c>
      <c r="AD206" s="28">
        <f>+B206*'Silver Conversion'!$B205</f>
        <v>12.96</v>
      </c>
      <c r="AE206" s="28">
        <f>+C206*'Silver Conversion'!$B205</f>
        <v>10.935</v>
      </c>
      <c r="AF206" s="28">
        <f>+D206*'Silver Conversion'!$B205</f>
        <v>162</v>
      </c>
      <c r="AG206" s="28">
        <f>+E206*'Silver Conversion'!$B205</f>
        <v>26.122500000000002</v>
      </c>
      <c r="AH206" s="28">
        <f>+F206*'Silver Conversion'!$B205</f>
        <v>213.84</v>
      </c>
      <c r="AI206" s="28">
        <f>+G206*'Silver Conversion'!$B205</f>
        <v>13.8699</v>
      </c>
      <c r="AJ206" s="28">
        <f>+H206*'Silver Conversion'!$B205</f>
        <v>15.187500000000002</v>
      </c>
      <c r="AK206" s="28">
        <f>+I206*'Silver Conversion'!$B205</f>
        <v>25.92</v>
      </c>
      <c r="AL206" s="28">
        <f>+J206*'Silver Conversion'!$B205</f>
        <v>3.24</v>
      </c>
      <c r="AM206" s="28">
        <f>+K206*'Silver Conversion'!$B205</f>
        <v>0</v>
      </c>
      <c r="AN206" s="28">
        <f>+L206*'Silver Conversion'!$B205</f>
        <v>9.922500000000001</v>
      </c>
      <c r="AO206" s="28">
        <f>+M206*'Silver Conversion'!$B205</f>
        <v>10.7325</v>
      </c>
      <c r="AP206" s="28">
        <f>+N206*'Silver Conversion'!$B205</f>
        <v>1.485</v>
      </c>
    </row>
    <row r="207" spans="1:42" ht="15">
      <c r="A207" s="5">
        <v>1564</v>
      </c>
      <c r="B207" s="38">
        <v>63.75</v>
      </c>
      <c r="C207" s="38">
        <v>42.75</v>
      </c>
      <c r="D207" s="38">
        <v>600</v>
      </c>
      <c r="E207" s="38">
        <v>96.62</v>
      </c>
      <c r="F207" s="38">
        <v>936</v>
      </c>
      <c r="G207" s="38">
        <v>56.25</v>
      </c>
      <c r="H207" s="38">
        <v>60.25</v>
      </c>
      <c r="I207" s="38">
        <v>99.75</v>
      </c>
      <c r="J207" s="26">
        <v>10.5</v>
      </c>
      <c r="L207" s="5">
        <v>33</v>
      </c>
      <c r="M207" s="38">
        <v>42.75</v>
      </c>
      <c r="P207" s="26">
        <f t="shared" si="26"/>
        <v>0.21791295787357973</v>
      </c>
      <c r="Q207" s="26">
        <f t="shared" si="27"/>
        <v>15.154544449076477</v>
      </c>
      <c r="R207" s="26">
        <f t="shared" si="28"/>
        <v>600</v>
      </c>
      <c r="S207" s="26">
        <f t="shared" si="29"/>
        <v>8.562760729062978</v>
      </c>
      <c r="T207" s="26">
        <f t="shared" si="30"/>
        <v>13.732394366197184</v>
      </c>
      <c r="U207" s="26">
        <f t="shared" si="31"/>
        <v>14.991229131542774</v>
      </c>
      <c r="V207" s="26">
        <f t="shared" si="32"/>
        <v>0.15133019872606346</v>
      </c>
      <c r="W207" s="26">
        <f t="shared" si="33"/>
        <v>0.09975</v>
      </c>
      <c r="X207" s="26">
        <f t="shared" si="34"/>
        <v>0.10416253323280822</v>
      </c>
      <c r="Y207" s="26">
        <f t="shared" si="35"/>
        <v>0</v>
      </c>
      <c r="Z207" s="26">
        <f t="shared" si="36"/>
        <v>0.3273679615888258</v>
      </c>
      <c r="AA207" s="26">
        <f t="shared" si="37"/>
        <v>61.51079136690648</v>
      </c>
      <c r="AB207" s="26">
        <f t="shared" si="38"/>
        <v>0</v>
      </c>
      <c r="AD207" s="28">
        <f>+B207*'Silver Conversion'!$B206</f>
        <v>17.212500000000002</v>
      </c>
      <c r="AE207" s="28">
        <f>+C207*'Silver Conversion'!$B206</f>
        <v>11.5425</v>
      </c>
      <c r="AF207" s="28">
        <f>+D207*'Silver Conversion'!$B206</f>
        <v>162</v>
      </c>
      <c r="AG207" s="28">
        <f>+E207*'Silver Conversion'!$B206</f>
        <v>26.087400000000002</v>
      </c>
      <c r="AH207" s="28">
        <f>+F207*'Silver Conversion'!$B206</f>
        <v>252.72000000000003</v>
      </c>
      <c r="AI207" s="28">
        <f>+G207*'Silver Conversion'!$B206</f>
        <v>15.187500000000002</v>
      </c>
      <c r="AJ207" s="28">
        <f>+H207*'Silver Conversion'!$B206</f>
        <v>16.267500000000002</v>
      </c>
      <c r="AK207" s="28">
        <f>+I207*'Silver Conversion'!$B206</f>
        <v>26.9325</v>
      </c>
      <c r="AL207" s="28">
        <f>+J207*'Silver Conversion'!$B206</f>
        <v>2.835</v>
      </c>
      <c r="AM207" s="28">
        <f>+K207*'Silver Conversion'!$B206</f>
        <v>0</v>
      </c>
      <c r="AN207" s="28">
        <f>+L207*'Silver Conversion'!$B206</f>
        <v>8.91</v>
      </c>
      <c r="AO207" s="28">
        <f>+M207*'Silver Conversion'!$B206</f>
        <v>11.5425</v>
      </c>
      <c r="AP207" s="28">
        <f>+N207*'Silver Conversion'!$B206</f>
        <v>0</v>
      </c>
    </row>
    <row r="208" spans="1:42" ht="15">
      <c r="A208" s="5">
        <v>1565</v>
      </c>
      <c r="B208" s="38">
        <v>45</v>
      </c>
      <c r="C208" s="38">
        <v>48</v>
      </c>
      <c r="D208" s="38">
        <v>660</v>
      </c>
      <c r="E208" s="38">
        <v>67.5</v>
      </c>
      <c r="F208" s="38">
        <v>1146</v>
      </c>
      <c r="G208" s="38">
        <v>60.5</v>
      </c>
      <c r="H208" s="38">
        <v>89.62</v>
      </c>
      <c r="I208" s="38">
        <v>93</v>
      </c>
      <c r="J208" s="26">
        <v>11.5</v>
      </c>
      <c r="K208" s="5">
        <v>60</v>
      </c>
      <c r="L208" s="5">
        <v>34.5</v>
      </c>
      <c r="M208" s="38">
        <v>39.62</v>
      </c>
      <c r="N208" s="38">
        <v>5.87</v>
      </c>
      <c r="P208" s="26">
        <f t="shared" si="26"/>
        <v>0.15382091144017393</v>
      </c>
      <c r="Q208" s="26">
        <f t="shared" si="27"/>
        <v>17.01562885510341</v>
      </c>
      <c r="R208" s="26">
        <f t="shared" si="28"/>
        <v>660</v>
      </c>
      <c r="S208" s="26">
        <f t="shared" si="29"/>
        <v>5.982057019372293</v>
      </c>
      <c r="T208" s="26">
        <f t="shared" si="30"/>
        <v>16.81338028169014</v>
      </c>
      <c r="U208" s="26">
        <f t="shared" si="31"/>
        <v>16.123899777037117</v>
      </c>
      <c r="V208" s="26">
        <f t="shared" si="32"/>
        <v>0.22509896115900094</v>
      </c>
      <c r="W208" s="26">
        <f t="shared" si="33"/>
        <v>0.093</v>
      </c>
      <c r="X208" s="26">
        <f t="shared" si="34"/>
        <v>0.11408277449307568</v>
      </c>
      <c r="Y208" s="26">
        <f t="shared" si="35"/>
        <v>0.09253661365346888</v>
      </c>
      <c r="Z208" s="26">
        <f t="shared" si="36"/>
        <v>0.342248323479227</v>
      </c>
      <c r="AA208" s="26">
        <f t="shared" si="37"/>
        <v>57.007194244604314</v>
      </c>
      <c r="AB208" s="26">
        <f t="shared" si="38"/>
        <v>8.519593613933237</v>
      </c>
      <c r="AD208" s="28">
        <f>+B208*'Silver Conversion'!$B207</f>
        <v>12.15</v>
      </c>
      <c r="AE208" s="28">
        <f>+C208*'Silver Conversion'!$B207</f>
        <v>12.96</v>
      </c>
      <c r="AF208" s="28">
        <f>+D208*'Silver Conversion'!$B207</f>
        <v>178.20000000000002</v>
      </c>
      <c r="AG208" s="28">
        <f>+E208*'Silver Conversion'!$B207</f>
        <v>18.225</v>
      </c>
      <c r="AH208" s="28">
        <f>+F208*'Silver Conversion'!$B207</f>
        <v>309.42</v>
      </c>
      <c r="AI208" s="28">
        <f>+G208*'Silver Conversion'!$B207</f>
        <v>16.335</v>
      </c>
      <c r="AJ208" s="28">
        <f>+H208*'Silver Conversion'!$B207</f>
        <v>24.197400000000002</v>
      </c>
      <c r="AK208" s="28">
        <f>+I208*'Silver Conversion'!$B207</f>
        <v>25.110000000000003</v>
      </c>
      <c r="AL208" s="28">
        <f>+J208*'Silver Conversion'!$B207</f>
        <v>3.1050000000000004</v>
      </c>
      <c r="AM208" s="28">
        <f>+K208*'Silver Conversion'!$B207</f>
        <v>16.200000000000003</v>
      </c>
      <c r="AN208" s="28">
        <f>+L208*'Silver Conversion'!$B207</f>
        <v>9.315000000000001</v>
      </c>
      <c r="AO208" s="28">
        <f>+M208*'Silver Conversion'!$B207</f>
        <v>10.6974</v>
      </c>
      <c r="AP208" s="28">
        <f>+N208*'Silver Conversion'!$B207</f>
        <v>1.5849000000000002</v>
      </c>
    </row>
    <row r="209" spans="1:42" ht="15">
      <c r="A209" s="5">
        <v>1566</v>
      </c>
      <c r="B209" s="38">
        <v>42</v>
      </c>
      <c r="C209" s="38">
        <v>51</v>
      </c>
      <c r="D209" s="38">
        <v>660</v>
      </c>
      <c r="E209" s="38">
        <v>73.5</v>
      </c>
      <c r="F209" s="38">
        <v>1656</v>
      </c>
      <c r="G209" s="38">
        <v>58.5</v>
      </c>
      <c r="H209" s="38">
        <v>75</v>
      </c>
      <c r="I209" s="38">
        <v>81</v>
      </c>
      <c r="J209" s="26">
        <v>11</v>
      </c>
      <c r="K209" s="5">
        <v>60.75</v>
      </c>
      <c r="M209" s="38">
        <v>39</v>
      </c>
      <c r="P209" s="26">
        <f t="shared" si="26"/>
        <v>0.143566184010829</v>
      </c>
      <c r="Q209" s="26">
        <f t="shared" si="27"/>
        <v>18.079105658547377</v>
      </c>
      <c r="R209" s="26">
        <f t="shared" si="28"/>
        <v>660</v>
      </c>
      <c r="S209" s="26">
        <f t="shared" si="29"/>
        <v>6.513795421094275</v>
      </c>
      <c r="T209" s="26">
        <f t="shared" si="30"/>
        <v>24.295774647887324</v>
      </c>
      <c r="U209" s="26">
        <f t="shared" si="31"/>
        <v>15.590878296804483</v>
      </c>
      <c r="V209" s="26">
        <f t="shared" si="32"/>
        <v>0.1883778407378383</v>
      </c>
      <c r="W209" s="26">
        <f t="shared" si="33"/>
        <v>0.081</v>
      </c>
      <c r="X209" s="26">
        <f t="shared" si="34"/>
        <v>0.10912265386294194</v>
      </c>
      <c r="Y209" s="26">
        <f t="shared" si="35"/>
        <v>0.09369332132413724</v>
      </c>
      <c r="Z209" s="26">
        <f t="shared" si="36"/>
        <v>0</v>
      </c>
      <c r="AA209" s="26">
        <f t="shared" si="37"/>
        <v>56.11510791366907</v>
      </c>
      <c r="AB209" s="26">
        <f t="shared" si="38"/>
        <v>0</v>
      </c>
      <c r="AD209" s="28">
        <f>+B209*'Silver Conversion'!$B208</f>
        <v>11.34</v>
      </c>
      <c r="AE209" s="28">
        <f>+C209*'Silver Conversion'!$B208</f>
        <v>13.770000000000001</v>
      </c>
      <c r="AF209" s="28">
        <f>+D209*'Silver Conversion'!$B208</f>
        <v>178.20000000000002</v>
      </c>
      <c r="AG209" s="28">
        <f>+E209*'Silver Conversion'!$B208</f>
        <v>19.845000000000002</v>
      </c>
      <c r="AH209" s="28">
        <f>+F209*'Silver Conversion'!$B208</f>
        <v>447.12</v>
      </c>
      <c r="AI209" s="28">
        <f>+G209*'Silver Conversion'!$B208</f>
        <v>15.795000000000002</v>
      </c>
      <c r="AJ209" s="28">
        <f>+H209*'Silver Conversion'!$B208</f>
        <v>20.25</v>
      </c>
      <c r="AK209" s="28">
        <f>+I209*'Silver Conversion'!$B208</f>
        <v>21.87</v>
      </c>
      <c r="AL209" s="28">
        <f>+J209*'Silver Conversion'!$B208</f>
        <v>2.97</v>
      </c>
      <c r="AM209" s="28">
        <f>+K209*'Silver Conversion'!$B208</f>
        <v>16.4025</v>
      </c>
      <c r="AN209" s="28">
        <f>+L209*'Silver Conversion'!$B208</f>
        <v>0</v>
      </c>
      <c r="AO209" s="28">
        <f>+M209*'Silver Conversion'!$B208</f>
        <v>10.530000000000001</v>
      </c>
      <c r="AP209" s="28">
        <f>+N209*'Silver Conversion'!$B208</f>
        <v>0</v>
      </c>
    </row>
    <row r="210" spans="1:42" ht="15">
      <c r="A210" s="5">
        <v>1567</v>
      </c>
      <c r="B210" s="38">
        <v>117.75</v>
      </c>
      <c r="C210" s="38">
        <v>51</v>
      </c>
      <c r="D210" s="38">
        <v>660</v>
      </c>
      <c r="E210" s="38">
        <v>73.12</v>
      </c>
      <c r="F210" s="38">
        <v>949.5</v>
      </c>
      <c r="G210" s="38">
        <v>50.87</v>
      </c>
      <c r="H210" s="38">
        <v>75.5</v>
      </c>
      <c r="I210" s="38">
        <v>78</v>
      </c>
      <c r="J210" s="26">
        <v>10.5</v>
      </c>
      <c r="M210" s="38">
        <v>36.5</v>
      </c>
      <c r="P210" s="26">
        <f t="shared" si="26"/>
        <v>0.4024980516017884</v>
      </c>
      <c r="Q210" s="26">
        <f t="shared" si="27"/>
        <v>18.079105658547377</v>
      </c>
      <c r="R210" s="26">
        <f t="shared" si="28"/>
        <v>660</v>
      </c>
      <c r="S210" s="26">
        <f t="shared" si="29"/>
        <v>6.480118655651883</v>
      </c>
      <c r="T210" s="26">
        <f t="shared" si="30"/>
        <v>13.930457746478874</v>
      </c>
      <c r="U210" s="26">
        <f t="shared" si="31"/>
        <v>13.557401349716992</v>
      </c>
      <c r="V210" s="26">
        <f t="shared" si="32"/>
        <v>0.1896336930094239</v>
      </c>
      <c r="W210" s="26">
        <f t="shared" si="33"/>
        <v>0.078</v>
      </c>
      <c r="X210" s="26">
        <f t="shared" si="34"/>
        <v>0.10416253323280822</v>
      </c>
      <c r="Y210" s="26">
        <f t="shared" si="35"/>
        <v>0</v>
      </c>
      <c r="Z210" s="26">
        <f t="shared" si="36"/>
        <v>0</v>
      </c>
      <c r="AA210" s="26">
        <f t="shared" si="37"/>
        <v>52.517985611510795</v>
      </c>
      <c r="AB210" s="26">
        <f t="shared" si="38"/>
        <v>0</v>
      </c>
      <c r="AD210" s="28">
        <f>+B210*'Silver Conversion'!$B209</f>
        <v>31.7925</v>
      </c>
      <c r="AE210" s="28">
        <f>+C210*'Silver Conversion'!$B209</f>
        <v>13.770000000000001</v>
      </c>
      <c r="AF210" s="28">
        <f>+D210*'Silver Conversion'!$B209</f>
        <v>178.20000000000002</v>
      </c>
      <c r="AG210" s="28">
        <f>+E210*'Silver Conversion'!$B209</f>
        <v>19.742400000000004</v>
      </c>
      <c r="AH210" s="28">
        <f>+F210*'Silver Conversion'!$B209</f>
        <v>256.365</v>
      </c>
      <c r="AI210" s="28">
        <f>+G210*'Silver Conversion'!$B209</f>
        <v>13.7349</v>
      </c>
      <c r="AJ210" s="28">
        <f>+H210*'Silver Conversion'!$B209</f>
        <v>20.385</v>
      </c>
      <c r="AK210" s="28">
        <f>+I210*'Silver Conversion'!$B209</f>
        <v>21.060000000000002</v>
      </c>
      <c r="AL210" s="28">
        <f>+J210*'Silver Conversion'!$B209</f>
        <v>2.835</v>
      </c>
      <c r="AM210" s="28">
        <f>+K210*'Silver Conversion'!$B209</f>
        <v>0</v>
      </c>
      <c r="AN210" s="28">
        <f>+L210*'Silver Conversion'!$B209</f>
        <v>0</v>
      </c>
      <c r="AO210" s="28">
        <f>+M210*'Silver Conversion'!$B209</f>
        <v>9.855</v>
      </c>
      <c r="AP210" s="28">
        <f>+N210*'Silver Conversion'!$B209</f>
        <v>0</v>
      </c>
    </row>
    <row r="211" spans="1:42" ht="15">
      <c r="A211" s="5">
        <v>1568</v>
      </c>
      <c r="B211" s="38">
        <v>48</v>
      </c>
      <c r="C211" s="38">
        <v>43.5</v>
      </c>
      <c r="D211" s="38">
        <v>636</v>
      </c>
      <c r="E211" s="38">
        <v>87</v>
      </c>
      <c r="F211" s="38">
        <v>750</v>
      </c>
      <c r="G211" s="38">
        <v>55</v>
      </c>
      <c r="H211" s="38">
        <v>59</v>
      </c>
      <c r="I211" s="38">
        <v>72</v>
      </c>
      <c r="J211" s="26">
        <v>10</v>
      </c>
      <c r="K211" s="5">
        <v>51</v>
      </c>
      <c r="M211" s="38">
        <v>38.75</v>
      </c>
      <c r="N211" s="38">
        <v>5.79</v>
      </c>
      <c r="P211" s="26">
        <f t="shared" si="26"/>
        <v>0.16407563886951884</v>
      </c>
      <c r="Q211" s="26">
        <f t="shared" si="27"/>
        <v>15.420413649937467</v>
      </c>
      <c r="R211" s="26">
        <f t="shared" si="28"/>
        <v>636</v>
      </c>
      <c r="S211" s="26">
        <f t="shared" si="29"/>
        <v>7.710206824968734</v>
      </c>
      <c r="T211" s="26">
        <f t="shared" si="30"/>
        <v>11.003521126760564</v>
      </c>
      <c r="U211" s="26">
        <f t="shared" si="31"/>
        <v>14.658090706397378</v>
      </c>
      <c r="V211" s="26">
        <f t="shared" si="32"/>
        <v>0.14819056804709949</v>
      </c>
      <c r="W211" s="26">
        <f t="shared" si="33"/>
        <v>0.072</v>
      </c>
      <c r="X211" s="26">
        <f t="shared" si="34"/>
        <v>0.0992024126026745</v>
      </c>
      <c r="Y211" s="26">
        <f t="shared" si="35"/>
        <v>0.07865612160544855</v>
      </c>
      <c r="Z211" s="26">
        <f t="shared" si="36"/>
        <v>0</v>
      </c>
      <c r="AA211" s="26">
        <f t="shared" si="37"/>
        <v>55.755395683453244</v>
      </c>
      <c r="AB211" s="26">
        <f t="shared" si="38"/>
        <v>8.403483309143688</v>
      </c>
      <c r="AD211" s="28">
        <f>+B211*'Silver Conversion'!$B210</f>
        <v>12.96</v>
      </c>
      <c r="AE211" s="28">
        <f>+C211*'Silver Conversion'!$B210</f>
        <v>11.745000000000001</v>
      </c>
      <c r="AF211" s="28">
        <f>+D211*'Silver Conversion'!$B210</f>
        <v>171.72</v>
      </c>
      <c r="AG211" s="28">
        <f>+E211*'Silver Conversion'!$B210</f>
        <v>23.490000000000002</v>
      </c>
      <c r="AH211" s="28">
        <f>+F211*'Silver Conversion'!$B210</f>
        <v>202.5</v>
      </c>
      <c r="AI211" s="28">
        <f>+G211*'Silver Conversion'!$B210</f>
        <v>14.850000000000001</v>
      </c>
      <c r="AJ211" s="28">
        <f>+H211*'Silver Conversion'!$B210</f>
        <v>15.930000000000001</v>
      </c>
      <c r="AK211" s="28">
        <f>+I211*'Silver Conversion'!$B210</f>
        <v>19.44</v>
      </c>
      <c r="AL211" s="28">
        <f>+J211*'Silver Conversion'!$B210</f>
        <v>2.7</v>
      </c>
      <c r="AM211" s="28">
        <f>+K211*'Silver Conversion'!$B210</f>
        <v>13.770000000000001</v>
      </c>
      <c r="AN211" s="28">
        <f>+L211*'Silver Conversion'!$B210</f>
        <v>0</v>
      </c>
      <c r="AO211" s="28">
        <f>+M211*'Silver Conversion'!$B210</f>
        <v>10.4625</v>
      </c>
      <c r="AP211" s="28">
        <f>+N211*'Silver Conversion'!$B210</f>
        <v>1.5633000000000001</v>
      </c>
    </row>
    <row r="212" spans="1:42" ht="15">
      <c r="A212" s="5">
        <v>1569</v>
      </c>
      <c r="B212" s="38">
        <v>150</v>
      </c>
      <c r="C212" s="38">
        <v>42</v>
      </c>
      <c r="D212" s="38">
        <v>660</v>
      </c>
      <c r="E212" s="38">
        <v>94.87</v>
      </c>
      <c r="F212" s="38">
        <v>1215</v>
      </c>
      <c r="G212" s="38">
        <v>55.87</v>
      </c>
      <c r="H212" s="38">
        <v>72</v>
      </c>
      <c r="I212" s="38">
        <v>68.25</v>
      </c>
      <c r="J212" s="26">
        <v>11.5</v>
      </c>
      <c r="K212" s="5">
        <v>63</v>
      </c>
      <c r="M212" s="38">
        <v>39.75</v>
      </c>
      <c r="N212" s="38">
        <v>6.12</v>
      </c>
      <c r="P212" s="26">
        <f t="shared" si="26"/>
        <v>0.5127363714672464</v>
      </c>
      <c r="Q212" s="26">
        <f t="shared" si="27"/>
        <v>14.888675248215485</v>
      </c>
      <c r="R212" s="26">
        <f t="shared" si="28"/>
        <v>660</v>
      </c>
      <c r="S212" s="26">
        <f t="shared" si="29"/>
        <v>8.407670361894066</v>
      </c>
      <c r="T212" s="26">
        <f t="shared" si="30"/>
        <v>17.825704225352112</v>
      </c>
      <c r="U212" s="26">
        <f t="shared" si="31"/>
        <v>14.889955050298573</v>
      </c>
      <c r="V212" s="26">
        <f t="shared" si="32"/>
        <v>0.18084272710832477</v>
      </c>
      <c r="W212" s="26">
        <f t="shared" si="33"/>
        <v>0.06825</v>
      </c>
      <c r="X212" s="26">
        <f t="shared" si="34"/>
        <v>0.11408277449307568</v>
      </c>
      <c r="Y212" s="26">
        <f t="shared" si="35"/>
        <v>0.09716344433614232</v>
      </c>
      <c r="Z212" s="26">
        <f t="shared" si="36"/>
        <v>0</v>
      </c>
      <c r="AA212" s="26">
        <f t="shared" si="37"/>
        <v>57.19424460431655</v>
      </c>
      <c r="AB212" s="26">
        <f t="shared" si="38"/>
        <v>8.882438316400581</v>
      </c>
      <c r="AD212" s="28">
        <f>+B212*'Silver Conversion'!$B211</f>
        <v>40.5</v>
      </c>
      <c r="AE212" s="28">
        <f>+C212*'Silver Conversion'!$B211</f>
        <v>11.34</v>
      </c>
      <c r="AF212" s="28">
        <f>+D212*'Silver Conversion'!$B211</f>
        <v>178.20000000000002</v>
      </c>
      <c r="AG212" s="28">
        <f>+E212*'Silver Conversion'!$B211</f>
        <v>25.614900000000002</v>
      </c>
      <c r="AH212" s="28">
        <f>+F212*'Silver Conversion'!$B211</f>
        <v>328.05</v>
      </c>
      <c r="AI212" s="28">
        <f>+G212*'Silver Conversion'!$B211</f>
        <v>15.084900000000001</v>
      </c>
      <c r="AJ212" s="28">
        <f>+H212*'Silver Conversion'!$B211</f>
        <v>19.44</v>
      </c>
      <c r="AK212" s="28">
        <f>+I212*'Silver Conversion'!$B211</f>
        <v>18.427500000000002</v>
      </c>
      <c r="AL212" s="28">
        <f>+J212*'Silver Conversion'!$B211</f>
        <v>3.1050000000000004</v>
      </c>
      <c r="AM212" s="28">
        <f>+K212*'Silver Conversion'!$B211</f>
        <v>17.01</v>
      </c>
      <c r="AN212" s="28">
        <f>+L212*'Silver Conversion'!$B211</f>
        <v>0</v>
      </c>
      <c r="AO212" s="28">
        <f>+M212*'Silver Conversion'!$B211</f>
        <v>10.7325</v>
      </c>
      <c r="AP212" s="28">
        <f>+N212*'Silver Conversion'!$B211</f>
        <v>1.6524</v>
      </c>
    </row>
    <row r="213" spans="1:42" ht="15">
      <c r="A213" s="5">
        <v>1570</v>
      </c>
      <c r="B213" s="38">
        <v>104.25</v>
      </c>
      <c r="C213" s="38">
        <v>44.25</v>
      </c>
      <c r="D213" s="38">
        <v>675</v>
      </c>
      <c r="E213" s="38">
        <v>99.75</v>
      </c>
      <c r="F213" s="38">
        <v>1277</v>
      </c>
      <c r="G213" s="38">
        <v>67.5</v>
      </c>
      <c r="H213" s="38">
        <v>87</v>
      </c>
      <c r="I213" s="38">
        <v>73.5</v>
      </c>
      <c r="J213" s="26">
        <v>10.5</v>
      </c>
      <c r="K213" s="5">
        <v>72</v>
      </c>
      <c r="M213" s="38">
        <v>42</v>
      </c>
      <c r="N213" s="38">
        <v>6</v>
      </c>
      <c r="P213" s="26">
        <f t="shared" si="26"/>
        <v>0.35635177816973623</v>
      </c>
      <c r="Q213" s="26">
        <f t="shared" si="27"/>
        <v>15.686282850798458</v>
      </c>
      <c r="R213" s="26">
        <f t="shared" si="28"/>
        <v>675</v>
      </c>
      <c r="S213" s="26">
        <f t="shared" si="29"/>
        <v>8.840150928627944</v>
      </c>
      <c r="T213" s="26">
        <f t="shared" si="30"/>
        <v>18.735328638497652</v>
      </c>
      <c r="U213" s="26">
        <f t="shared" si="31"/>
        <v>17.98947495785133</v>
      </c>
      <c r="V213" s="26">
        <f t="shared" si="32"/>
        <v>0.21851829525589245</v>
      </c>
      <c r="W213" s="26">
        <f t="shared" si="33"/>
        <v>0.0735</v>
      </c>
      <c r="X213" s="26">
        <f t="shared" si="34"/>
        <v>0.10416253323280822</v>
      </c>
      <c r="Y213" s="26">
        <f t="shared" si="35"/>
        <v>0.11104393638416266</v>
      </c>
      <c r="Z213" s="26">
        <f t="shared" si="36"/>
        <v>0</v>
      </c>
      <c r="AA213" s="26">
        <f t="shared" si="37"/>
        <v>60.431654676258994</v>
      </c>
      <c r="AB213" s="26">
        <f t="shared" si="38"/>
        <v>8.708272859216256</v>
      </c>
      <c r="AD213" s="28">
        <f>+B213*'Silver Conversion'!$B212</f>
        <v>28.1475</v>
      </c>
      <c r="AE213" s="28">
        <f>+C213*'Silver Conversion'!$B212</f>
        <v>11.947500000000002</v>
      </c>
      <c r="AF213" s="28">
        <f>+D213*'Silver Conversion'!$B212</f>
        <v>182.25</v>
      </c>
      <c r="AG213" s="28">
        <f>+E213*'Silver Conversion'!$B212</f>
        <v>26.9325</v>
      </c>
      <c r="AH213" s="28">
        <f>+F213*'Silver Conversion'!$B212</f>
        <v>344.79</v>
      </c>
      <c r="AI213" s="28">
        <f>+G213*'Silver Conversion'!$B212</f>
        <v>18.225</v>
      </c>
      <c r="AJ213" s="28">
        <f>+H213*'Silver Conversion'!$B212</f>
        <v>23.490000000000002</v>
      </c>
      <c r="AK213" s="28">
        <f>+I213*'Silver Conversion'!$B212</f>
        <v>19.845000000000002</v>
      </c>
      <c r="AL213" s="28">
        <f>+J213*'Silver Conversion'!$B212</f>
        <v>2.835</v>
      </c>
      <c r="AM213" s="28">
        <f>+K213*'Silver Conversion'!$B212</f>
        <v>19.44</v>
      </c>
      <c r="AN213" s="28">
        <f>+L213*'Silver Conversion'!$B212</f>
        <v>0</v>
      </c>
      <c r="AO213" s="28">
        <f>+M213*'Silver Conversion'!$B212</f>
        <v>11.34</v>
      </c>
      <c r="AP213" s="28">
        <f>+N213*'Silver Conversion'!$B212</f>
        <v>1.62</v>
      </c>
    </row>
    <row r="214" spans="1:42" ht="15">
      <c r="A214" s="5">
        <v>1571</v>
      </c>
      <c r="B214" s="38">
        <v>99</v>
      </c>
      <c r="C214" s="38">
        <v>49.5</v>
      </c>
      <c r="D214" s="38">
        <v>720</v>
      </c>
      <c r="E214" s="38">
        <v>97.5</v>
      </c>
      <c r="F214" s="38">
        <v>1152</v>
      </c>
      <c r="G214" s="38">
        <v>60</v>
      </c>
      <c r="H214" s="38">
        <v>89.25</v>
      </c>
      <c r="I214" s="38">
        <v>81</v>
      </c>
      <c r="J214" s="26">
        <v>15</v>
      </c>
      <c r="K214" s="5">
        <v>90</v>
      </c>
      <c r="M214" s="38">
        <v>43.12</v>
      </c>
      <c r="N214" s="38">
        <v>6</v>
      </c>
      <c r="P214" s="26">
        <f aca="true" t="shared" si="39" ref="P214:P244">+B214/292.548</f>
        <v>0.3384060051683826</v>
      </c>
      <c r="Q214" s="26">
        <f aca="true" t="shared" si="40" ref="Q214:Q244">+C214/2.820936</f>
        <v>17.547367256825392</v>
      </c>
      <c r="R214" s="26">
        <f aca="true" t="shared" si="41" ref="R214:R244">+D214</f>
        <v>720</v>
      </c>
      <c r="S214" s="26">
        <f aca="true" t="shared" si="42" ref="S214:S244">+E214/11.283744</f>
        <v>8.640749027982201</v>
      </c>
      <c r="T214" s="26">
        <f aca="true" t="shared" si="43" ref="T214:T244">+F214/68.16</f>
        <v>16.901408450704228</v>
      </c>
      <c r="U214" s="26">
        <f aca="true" t="shared" si="44" ref="U214:U244">+G214/3.752194</f>
        <v>15.990644406978957</v>
      </c>
      <c r="V214" s="26">
        <f aca="true" t="shared" si="45" ref="V214:V244">+H214/398.136</f>
        <v>0.2241696304780276</v>
      </c>
      <c r="W214" s="26">
        <f aca="true" t="shared" si="46" ref="W214:W244">+I214/1000</f>
        <v>0.081</v>
      </c>
      <c r="X214" s="26">
        <f aca="true" t="shared" si="47" ref="X214:X244">+J214/100.804</f>
        <v>0.14880361890401175</v>
      </c>
      <c r="Y214" s="26">
        <f aca="true" t="shared" si="48" ref="Y214:Y244">+K214/648.392</f>
        <v>0.13880492048020332</v>
      </c>
      <c r="Z214" s="26">
        <f aca="true" t="shared" si="49" ref="Z214:Z244">+L214/100.804</f>
        <v>0</v>
      </c>
      <c r="AA214" s="26">
        <f aca="true" t="shared" si="50" ref="AA214:AA244">+M214/0.695</f>
        <v>62.0431654676259</v>
      </c>
      <c r="AB214" s="26">
        <f aca="true" t="shared" si="51" ref="AB214:AB244">+N214/0.689</f>
        <v>8.708272859216256</v>
      </c>
      <c r="AD214" s="28">
        <f>+B214*'Silver Conversion'!$B213</f>
        <v>26.73</v>
      </c>
      <c r="AE214" s="28">
        <f>+C214*'Silver Conversion'!$B213</f>
        <v>13.365</v>
      </c>
      <c r="AF214" s="28">
        <f>+D214*'Silver Conversion'!$B213</f>
        <v>194.4</v>
      </c>
      <c r="AG214" s="28">
        <f>+E214*'Silver Conversion'!$B213</f>
        <v>26.325000000000003</v>
      </c>
      <c r="AH214" s="28">
        <f>+F214*'Silver Conversion'!$B213</f>
        <v>311.04</v>
      </c>
      <c r="AI214" s="28">
        <f>+G214*'Silver Conversion'!$B213</f>
        <v>16.200000000000003</v>
      </c>
      <c r="AJ214" s="28">
        <f>+H214*'Silver Conversion'!$B213</f>
        <v>24.0975</v>
      </c>
      <c r="AK214" s="28">
        <f>+I214*'Silver Conversion'!$B213</f>
        <v>21.87</v>
      </c>
      <c r="AL214" s="28">
        <f>+J214*'Silver Conversion'!$B213</f>
        <v>4.050000000000001</v>
      </c>
      <c r="AM214" s="28">
        <f>+K214*'Silver Conversion'!$B213</f>
        <v>24.3</v>
      </c>
      <c r="AN214" s="28">
        <f>+L214*'Silver Conversion'!$B213</f>
        <v>0</v>
      </c>
      <c r="AO214" s="28">
        <f>+M214*'Silver Conversion'!$B213</f>
        <v>11.6424</v>
      </c>
      <c r="AP214" s="28">
        <f>+N214*'Silver Conversion'!$B213</f>
        <v>1.62</v>
      </c>
    </row>
    <row r="215" spans="1:42" ht="15">
      <c r="A215" s="5">
        <v>1572</v>
      </c>
      <c r="B215" s="38">
        <v>63</v>
      </c>
      <c r="C215" s="38">
        <v>45</v>
      </c>
      <c r="D215" s="38">
        <v>780</v>
      </c>
      <c r="E215" s="38">
        <v>91.87</v>
      </c>
      <c r="F215" s="38">
        <v>1525.5</v>
      </c>
      <c r="G215" s="38">
        <v>61.5</v>
      </c>
      <c r="H215" s="38">
        <v>105</v>
      </c>
      <c r="I215" s="38">
        <v>90</v>
      </c>
      <c r="J215" s="26">
        <v>16.5</v>
      </c>
      <c r="K215" s="5">
        <v>82.5</v>
      </c>
      <c r="M215" s="38">
        <v>44.25</v>
      </c>
      <c r="N215" s="38">
        <v>6</v>
      </c>
      <c r="P215" s="26">
        <f t="shared" si="39"/>
        <v>0.21534927601624348</v>
      </c>
      <c r="Q215" s="26">
        <f t="shared" si="40"/>
        <v>15.952152051659448</v>
      </c>
      <c r="R215" s="26">
        <f t="shared" si="41"/>
        <v>780</v>
      </c>
      <c r="S215" s="26">
        <f t="shared" si="42"/>
        <v>8.141801161033076</v>
      </c>
      <c r="T215" s="26">
        <f t="shared" si="43"/>
        <v>22.381161971830988</v>
      </c>
      <c r="U215" s="26">
        <f t="shared" si="44"/>
        <v>16.39041051715343</v>
      </c>
      <c r="V215" s="26">
        <f t="shared" si="45"/>
        <v>0.26372897703297365</v>
      </c>
      <c r="W215" s="26">
        <f t="shared" si="46"/>
        <v>0.09</v>
      </c>
      <c r="X215" s="26">
        <f t="shared" si="47"/>
        <v>0.1636839807944129</v>
      </c>
      <c r="Y215" s="26">
        <f t="shared" si="48"/>
        <v>0.1272378437735197</v>
      </c>
      <c r="Z215" s="26">
        <f t="shared" si="49"/>
        <v>0</v>
      </c>
      <c r="AA215" s="26">
        <f t="shared" si="50"/>
        <v>63.66906474820144</v>
      </c>
      <c r="AB215" s="26">
        <f t="shared" si="51"/>
        <v>8.708272859216256</v>
      </c>
      <c r="AD215" s="28">
        <f>+B215*'Silver Conversion'!$B214</f>
        <v>17.01</v>
      </c>
      <c r="AE215" s="28">
        <f>+C215*'Silver Conversion'!$B214</f>
        <v>12.15</v>
      </c>
      <c r="AF215" s="28">
        <f>+D215*'Silver Conversion'!$B214</f>
        <v>210.60000000000002</v>
      </c>
      <c r="AG215" s="28">
        <f>+E215*'Silver Conversion'!$B214</f>
        <v>24.804900000000004</v>
      </c>
      <c r="AH215" s="28">
        <f>+F215*'Silver Conversion'!$B214</f>
        <v>411.88500000000005</v>
      </c>
      <c r="AI215" s="28">
        <f>+G215*'Silver Conversion'!$B214</f>
        <v>16.605</v>
      </c>
      <c r="AJ215" s="28">
        <f>+H215*'Silver Conversion'!$B214</f>
        <v>28.35</v>
      </c>
      <c r="AK215" s="28">
        <f>+I215*'Silver Conversion'!$B214</f>
        <v>24.3</v>
      </c>
      <c r="AL215" s="28">
        <f>+J215*'Silver Conversion'!$B214</f>
        <v>4.455</v>
      </c>
      <c r="AM215" s="28">
        <f>+K215*'Silver Conversion'!$B214</f>
        <v>22.275000000000002</v>
      </c>
      <c r="AN215" s="28">
        <f>+L215*'Silver Conversion'!$B214</f>
        <v>0</v>
      </c>
      <c r="AO215" s="28">
        <f>+M215*'Silver Conversion'!$B214</f>
        <v>11.947500000000002</v>
      </c>
      <c r="AP215" s="28">
        <f>+N215*'Silver Conversion'!$B214</f>
        <v>1.62</v>
      </c>
    </row>
    <row r="216" spans="1:42" ht="15">
      <c r="A216" s="5">
        <v>1573</v>
      </c>
      <c r="B216" s="38">
        <v>108</v>
      </c>
      <c r="C216" s="38">
        <v>49.87</v>
      </c>
      <c r="D216" s="38">
        <v>840</v>
      </c>
      <c r="E216" s="38">
        <v>69.5</v>
      </c>
      <c r="F216" s="38">
        <v>1296</v>
      </c>
      <c r="G216" s="38">
        <v>87.62</v>
      </c>
      <c r="H216" s="38">
        <v>120</v>
      </c>
      <c r="I216" s="38">
        <v>93</v>
      </c>
      <c r="J216" s="26">
        <v>18</v>
      </c>
      <c r="M216" s="38">
        <v>46.12</v>
      </c>
      <c r="P216" s="26">
        <f t="shared" si="39"/>
        <v>0.3691701874564174</v>
      </c>
      <c r="Q216" s="26">
        <f t="shared" si="40"/>
        <v>17.678529395916815</v>
      </c>
      <c r="R216" s="26">
        <f t="shared" si="41"/>
        <v>840</v>
      </c>
      <c r="S216" s="26">
        <f t="shared" si="42"/>
        <v>6.1593031532796205</v>
      </c>
      <c r="T216" s="26">
        <f t="shared" si="43"/>
        <v>19.014084507042256</v>
      </c>
      <c r="U216" s="26">
        <f t="shared" si="44"/>
        <v>23.351671048991605</v>
      </c>
      <c r="V216" s="26">
        <f t="shared" si="45"/>
        <v>0.30140454518054133</v>
      </c>
      <c r="W216" s="26">
        <f t="shared" si="46"/>
        <v>0.093</v>
      </c>
      <c r="X216" s="26">
        <f t="shared" si="47"/>
        <v>0.17856434268481408</v>
      </c>
      <c r="Y216" s="26">
        <f t="shared" si="48"/>
        <v>0</v>
      </c>
      <c r="Z216" s="26">
        <f t="shared" si="49"/>
        <v>0</v>
      </c>
      <c r="AA216" s="26">
        <f t="shared" si="50"/>
        <v>66.35971223021583</v>
      </c>
      <c r="AB216" s="26">
        <f t="shared" si="51"/>
        <v>0</v>
      </c>
      <c r="AD216" s="28">
        <f>+B216*'Silver Conversion'!$B215</f>
        <v>29.160000000000004</v>
      </c>
      <c r="AE216" s="28">
        <f>+C216*'Silver Conversion'!$B215</f>
        <v>13.4649</v>
      </c>
      <c r="AF216" s="28">
        <f>+D216*'Silver Conversion'!$B215</f>
        <v>226.8</v>
      </c>
      <c r="AG216" s="28">
        <f>+E216*'Silver Conversion'!$B215</f>
        <v>18.765</v>
      </c>
      <c r="AH216" s="28">
        <f>+F216*'Silver Conversion'!$B215</f>
        <v>349.92</v>
      </c>
      <c r="AI216" s="28">
        <f>+G216*'Silver Conversion'!$B215</f>
        <v>23.657400000000003</v>
      </c>
      <c r="AJ216" s="28">
        <f>+H216*'Silver Conversion'!$B215</f>
        <v>32.400000000000006</v>
      </c>
      <c r="AK216" s="28">
        <f>+I216*'Silver Conversion'!$B215</f>
        <v>25.110000000000003</v>
      </c>
      <c r="AL216" s="28">
        <f>+J216*'Silver Conversion'!$B215</f>
        <v>4.86</v>
      </c>
      <c r="AM216" s="28">
        <f>+K216*'Silver Conversion'!$B215</f>
        <v>0</v>
      </c>
      <c r="AN216" s="28">
        <f>+L216*'Silver Conversion'!$B215</f>
        <v>0</v>
      </c>
      <c r="AO216" s="28">
        <f>+M216*'Silver Conversion'!$B215</f>
        <v>12.4524</v>
      </c>
      <c r="AP216" s="28">
        <f>+N216*'Silver Conversion'!$B215</f>
        <v>0</v>
      </c>
    </row>
    <row r="217" spans="1:42" ht="15">
      <c r="A217" s="5">
        <v>1574</v>
      </c>
      <c r="B217" s="38">
        <v>61.5</v>
      </c>
      <c r="C217" s="38">
        <v>60</v>
      </c>
      <c r="D217" s="38">
        <v>840</v>
      </c>
      <c r="E217" s="38">
        <v>85.5</v>
      </c>
      <c r="F217" s="38">
        <v>1698</v>
      </c>
      <c r="G217" s="38">
        <v>105</v>
      </c>
      <c r="H217" s="38">
        <v>123</v>
      </c>
      <c r="I217" s="38">
        <v>99</v>
      </c>
      <c r="J217" s="26">
        <v>15.5</v>
      </c>
      <c r="M217" s="38">
        <v>48.5</v>
      </c>
      <c r="P217" s="26">
        <f t="shared" si="39"/>
        <v>0.21022191230157103</v>
      </c>
      <c r="Q217" s="26">
        <f t="shared" si="40"/>
        <v>21.269536068879265</v>
      </c>
      <c r="R217" s="26">
        <f t="shared" si="41"/>
        <v>840</v>
      </c>
      <c r="S217" s="26">
        <f t="shared" si="42"/>
        <v>7.5772722245382385</v>
      </c>
      <c r="T217" s="26">
        <f t="shared" si="43"/>
        <v>24.911971830985916</v>
      </c>
      <c r="U217" s="26">
        <f t="shared" si="44"/>
        <v>27.983627712213178</v>
      </c>
      <c r="V217" s="26">
        <f t="shared" si="45"/>
        <v>0.30893965881005486</v>
      </c>
      <c r="W217" s="26">
        <f t="shared" si="46"/>
        <v>0.099</v>
      </c>
      <c r="X217" s="26">
        <f t="shared" si="47"/>
        <v>0.15376373953414546</v>
      </c>
      <c r="Y217" s="26">
        <f t="shared" si="48"/>
        <v>0</v>
      </c>
      <c r="Z217" s="26">
        <f t="shared" si="49"/>
        <v>0</v>
      </c>
      <c r="AA217" s="26">
        <f t="shared" si="50"/>
        <v>69.78417266187051</v>
      </c>
      <c r="AB217" s="26">
        <f t="shared" si="51"/>
        <v>0</v>
      </c>
      <c r="AD217" s="28">
        <f>+B217*'Silver Conversion'!$B216</f>
        <v>15.99</v>
      </c>
      <c r="AE217" s="28">
        <f>+C217*'Silver Conversion'!$B216</f>
        <v>15.600000000000001</v>
      </c>
      <c r="AF217" s="28">
        <f>+D217*'Silver Conversion'!$B216</f>
        <v>218.4</v>
      </c>
      <c r="AG217" s="28">
        <f>+E217*'Silver Conversion'!$B216</f>
        <v>22.23</v>
      </c>
      <c r="AH217" s="28">
        <f>+F217*'Silver Conversion'!$B216</f>
        <v>441.48</v>
      </c>
      <c r="AI217" s="28">
        <f>+G217*'Silver Conversion'!$B216</f>
        <v>27.3</v>
      </c>
      <c r="AJ217" s="28">
        <f>+H217*'Silver Conversion'!$B216</f>
        <v>31.98</v>
      </c>
      <c r="AK217" s="28">
        <f>+I217*'Silver Conversion'!$B216</f>
        <v>25.740000000000002</v>
      </c>
      <c r="AL217" s="28">
        <f>+J217*'Silver Conversion'!$B216</f>
        <v>4.03</v>
      </c>
      <c r="AM217" s="28">
        <f>+K217*'Silver Conversion'!$B216</f>
        <v>0</v>
      </c>
      <c r="AN217" s="28">
        <f>+L217*'Silver Conversion'!$B216</f>
        <v>0</v>
      </c>
      <c r="AO217" s="28">
        <f>+M217*'Silver Conversion'!$B216</f>
        <v>12.610000000000001</v>
      </c>
      <c r="AP217" s="28">
        <f>+N217*'Silver Conversion'!$B216</f>
        <v>0</v>
      </c>
    </row>
    <row r="218" spans="1:42" ht="15">
      <c r="A218" s="5">
        <v>1575</v>
      </c>
      <c r="B218" s="38">
        <v>63</v>
      </c>
      <c r="C218" s="38">
        <v>57.75</v>
      </c>
      <c r="D218" s="38">
        <v>960</v>
      </c>
      <c r="E218" s="38">
        <v>108</v>
      </c>
      <c r="F218" s="38">
        <v>2002.5</v>
      </c>
      <c r="G218" s="38">
        <v>90</v>
      </c>
      <c r="H218" s="38">
        <v>117</v>
      </c>
      <c r="I218" s="38">
        <v>120</v>
      </c>
      <c r="J218" s="26">
        <v>15</v>
      </c>
      <c r="M218" s="38">
        <v>48</v>
      </c>
      <c r="P218" s="26">
        <f t="shared" si="39"/>
        <v>0.21534927601624348</v>
      </c>
      <c r="Q218" s="26">
        <f t="shared" si="40"/>
        <v>20.47192846629629</v>
      </c>
      <c r="R218" s="26">
        <f t="shared" si="41"/>
        <v>960</v>
      </c>
      <c r="S218" s="26">
        <f t="shared" si="42"/>
        <v>9.57129123099567</v>
      </c>
      <c r="T218" s="26">
        <f t="shared" si="43"/>
        <v>29.379401408450704</v>
      </c>
      <c r="U218" s="26">
        <f t="shared" si="44"/>
        <v>23.985966610468438</v>
      </c>
      <c r="V218" s="26">
        <f t="shared" si="45"/>
        <v>0.2938694315510278</v>
      </c>
      <c r="W218" s="26">
        <f t="shared" si="46"/>
        <v>0.12</v>
      </c>
      <c r="X218" s="26">
        <f t="shared" si="47"/>
        <v>0.14880361890401175</v>
      </c>
      <c r="Y218" s="26">
        <f t="shared" si="48"/>
        <v>0</v>
      </c>
      <c r="Z218" s="26">
        <f t="shared" si="49"/>
        <v>0</v>
      </c>
      <c r="AA218" s="26">
        <f t="shared" si="50"/>
        <v>69.06474820143886</v>
      </c>
      <c r="AB218" s="26">
        <f t="shared" si="51"/>
        <v>0</v>
      </c>
      <c r="AD218" s="28">
        <f>+B218*'Silver Conversion'!$B217</f>
        <v>16.38</v>
      </c>
      <c r="AE218" s="28">
        <f>+C218*'Silver Conversion'!$B217</f>
        <v>15.015</v>
      </c>
      <c r="AF218" s="28">
        <f>+D218*'Silver Conversion'!$B217</f>
        <v>249.60000000000002</v>
      </c>
      <c r="AG218" s="28">
        <f>+E218*'Silver Conversion'!$B217</f>
        <v>28.080000000000002</v>
      </c>
      <c r="AH218" s="28">
        <f>+F218*'Silver Conversion'!$B217</f>
        <v>520.65</v>
      </c>
      <c r="AI218" s="28">
        <f>+G218*'Silver Conversion'!$B217</f>
        <v>23.400000000000002</v>
      </c>
      <c r="AJ218" s="28">
        <f>+H218*'Silver Conversion'!$B217</f>
        <v>30.42</v>
      </c>
      <c r="AK218" s="28">
        <f>+I218*'Silver Conversion'!$B217</f>
        <v>31.200000000000003</v>
      </c>
      <c r="AL218" s="28">
        <f>+J218*'Silver Conversion'!$B217</f>
        <v>3.9000000000000004</v>
      </c>
      <c r="AM218" s="28">
        <f>+K218*'Silver Conversion'!$B217</f>
        <v>0</v>
      </c>
      <c r="AN218" s="28">
        <f>+L218*'Silver Conversion'!$B217</f>
        <v>0</v>
      </c>
      <c r="AO218" s="28">
        <f>+M218*'Silver Conversion'!$B217</f>
        <v>12.48</v>
      </c>
      <c r="AP218" s="28">
        <f>+N218*'Silver Conversion'!$B217</f>
        <v>0</v>
      </c>
    </row>
    <row r="219" spans="1:42" ht="15">
      <c r="A219" s="5">
        <v>1576</v>
      </c>
      <c r="B219" s="38">
        <v>66</v>
      </c>
      <c r="C219" s="38">
        <v>54</v>
      </c>
      <c r="D219" s="38">
        <v>960</v>
      </c>
      <c r="E219" s="38">
        <v>105.75</v>
      </c>
      <c r="F219" s="38">
        <v>1944</v>
      </c>
      <c r="G219" s="38">
        <v>81</v>
      </c>
      <c r="H219" s="38">
        <v>126</v>
      </c>
      <c r="J219" s="26">
        <v>18</v>
      </c>
      <c r="M219" s="38">
        <v>43.5</v>
      </c>
      <c r="P219" s="26">
        <f t="shared" si="39"/>
        <v>0.22560400344558842</v>
      </c>
      <c r="Q219" s="26">
        <f t="shared" si="40"/>
        <v>19.14258246199134</v>
      </c>
      <c r="R219" s="26">
        <f t="shared" si="41"/>
        <v>960</v>
      </c>
      <c r="S219" s="26">
        <f t="shared" si="42"/>
        <v>9.371889330349926</v>
      </c>
      <c r="T219" s="26">
        <f t="shared" si="43"/>
        <v>28.52112676056338</v>
      </c>
      <c r="U219" s="26">
        <f t="shared" si="44"/>
        <v>21.587369949421593</v>
      </c>
      <c r="V219" s="26">
        <f t="shared" si="45"/>
        <v>0.3164747724395684</v>
      </c>
      <c r="W219" s="26">
        <f t="shared" si="46"/>
        <v>0</v>
      </c>
      <c r="X219" s="26">
        <f t="shared" si="47"/>
        <v>0.17856434268481408</v>
      </c>
      <c r="Y219" s="26">
        <f t="shared" si="48"/>
        <v>0</v>
      </c>
      <c r="Z219" s="26">
        <f t="shared" si="49"/>
        <v>0</v>
      </c>
      <c r="AA219" s="26">
        <f t="shared" si="50"/>
        <v>62.58992805755396</v>
      </c>
      <c r="AB219" s="26">
        <f t="shared" si="51"/>
        <v>0</v>
      </c>
      <c r="AD219" s="28">
        <f>+B219*'Silver Conversion'!$B218</f>
        <v>16.5</v>
      </c>
      <c r="AE219" s="28">
        <f>+C219*'Silver Conversion'!$B218</f>
        <v>13.5</v>
      </c>
      <c r="AF219" s="28">
        <f>+D219*'Silver Conversion'!$B218</f>
        <v>240</v>
      </c>
      <c r="AG219" s="28">
        <f>+E219*'Silver Conversion'!$B218</f>
        <v>26.4375</v>
      </c>
      <c r="AH219" s="28">
        <f>+F219*'Silver Conversion'!$B218</f>
        <v>486</v>
      </c>
      <c r="AI219" s="28">
        <f>+G219*'Silver Conversion'!$B218</f>
        <v>20.25</v>
      </c>
      <c r="AJ219" s="28">
        <f>+H219*'Silver Conversion'!$B218</f>
        <v>31.5</v>
      </c>
      <c r="AK219" s="28">
        <f>+I219*'Silver Conversion'!$B218</f>
        <v>0</v>
      </c>
      <c r="AL219" s="28">
        <f>+J219*'Silver Conversion'!$B218</f>
        <v>4.5</v>
      </c>
      <c r="AM219" s="28">
        <f>+K219*'Silver Conversion'!$B218</f>
        <v>0</v>
      </c>
      <c r="AN219" s="28">
        <f>+L219*'Silver Conversion'!$B218</f>
        <v>0</v>
      </c>
      <c r="AO219" s="28">
        <f>+M219*'Silver Conversion'!$B218</f>
        <v>10.875</v>
      </c>
      <c r="AP219" s="28">
        <f>+N219*'Silver Conversion'!$B218</f>
        <v>0</v>
      </c>
    </row>
    <row r="220" spans="1:42" ht="15">
      <c r="A220" s="5">
        <v>1577</v>
      </c>
      <c r="B220" s="38">
        <v>72</v>
      </c>
      <c r="C220" s="38">
        <v>57</v>
      </c>
      <c r="D220" s="38">
        <v>1020</v>
      </c>
      <c r="E220" s="38">
        <v>127.5</v>
      </c>
      <c r="F220" s="38">
        <v>1701</v>
      </c>
      <c r="G220" s="38">
        <v>85.5</v>
      </c>
      <c r="H220" s="38">
        <v>111</v>
      </c>
      <c r="I220" s="38">
        <v>114</v>
      </c>
      <c r="J220" s="26">
        <v>19.5</v>
      </c>
      <c r="M220" s="38">
        <v>52.5</v>
      </c>
      <c r="P220" s="26">
        <f t="shared" si="39"/>
        <v>0.24611345830427828</v>
      </c>
      <c r="Q220" s="26">
        <f t="shared" si="40"/>
        <v>20.2060592654353</v>
      </c>
      <c r="R220" s="26">
        <f t="shared" si="41"/>
        <v>1020</v>
      </c>
      <c r="S220" s="26">
        <f t="shared" si="42"/>
        <v>11.299441036592109</v>
      </c>
      <c r="T220" s="26">
        <f t="shared" si="43"/>
        <v>24.95598591549296</v>
      </c>
      <c r="U220" s="26">
        <f t="shared" si="44"/>
        <v>22.786668279945015</v>
      </c>
      <c r="V220" s="26">
        <f t="shared" si="45"/>
        <v>0.2787992042920007</v>
      </c>
      <c r="W220" s="26">
        <f t="shared" si="46"/>
        <v>0.114</v>
      </c>
      <c r="X220" s="26">
        <f t="shared" si="47"/>
        <v>0.19344470457521526</v>
      </c>
      <c r="Y220" s="26">
        <f t="shared" si="48"/>
        <v>0</v>
      </c>
      <c r="Z220" s="26">
        <f t="shared" si="49"/>
        <v>0</v>
      </c>
      <c r="AA220" s="26">
        <f t="shared" si="50"/>
        <v>75.53956834532374</v>
      </c>
      <c r="AB220" s="26">
        <f t="shared" si="51"/>
        <v>0</v>
      </c>
      <c r="AD220" s="28">
        <f>+B220*'Silver Conversion'!$B219</f>
        <v>15.84</v>
      </c>
      <c r="AE220" s="28">
        <f>+C220*'Silver Conversion'!$B219</f>
        <v>12.540000000000001</v>
      </c>
      <c r="AF220" s="28">
        <f>+D220*'Silver Conversion'!$B219</f>
        <v>224.4</v>
      </c>
      <c r="AG220" s="28">
        <f>+E220*'Silver Conversion'!$B219</f>
        <v>28.05</v>
      </c>
      <c r="AH220" s="28">
        <f>+F220*'Silver Conversion'!$B219</f>
        <v>374.22</v>
      </c>
      <c r="AI220" s="28">
        <f>+G220*'Silver Conversion'!$B219</f>
        <v>18.81</v>
      </c>
      <c r="AJ220" s="28">
        <f>+H220*'Silver Conversion'!$B219</f>
        <v>24.42</v>
      </c>
      <c r="AK220" s="28">
        <f>+I220*'Silver Conversion'!$B219</f>
        <v>25.080000000000002</v>
      </c>
      <c r="AL220" s="28">
        <f>+J220*'Silver Conversion'!$B219</f>
        <v>4.29</v>
      </c>
      <c r="AM220" s="28">
        <f>+K220*'Silver Conversion'!$B219</f>
        <v>0</v>
      </c>
      <c r="AN220" s="28">
        <f>+L220*'Silver Conversion'!$B219</f>
        <v>0</v>
      </c>
      <c r="AO220" s="28">
        <f>+M220*'Silver Conversion'!$B219</f>
        <v>11.55</v>
      </c>
      <c r="AP220" s="28">
        <f>+N220*'Silver Conversion'!$B219</f>
        <v>0</v>
      </c>
    </row>
    <row r="221" spans="1:42" ht="15">
      <c r="A221" s="5">
        <v>1578</v>
      </c>
      <c r="B221" s="38">
        <v>93</v>
      </c>
      <c r="C221" s="38">
        <v>73.5</v>
      </c>
      <c r="D221" s="38">
        <v>1020</v>
      </c>
      <c r="E221" s="38">
        <v>115.5</v>
      </c>
      <c r="F221" s="38">
        <v>1152</v>
      </c>
      <c r="G221" s="38">
        <v>82</v>
      </c>
      <c r="H221" s="38">
        <v>120</v>
      </c>
      <c r="I221" s="38">
        <v>114.5</v>
      </c>
      <c r="J221" s="26">
        <v>27</v>
      </c>
      <c r="M221" s="38">
        <v>54.75</v>
      </c>
      <c r="P221" s="26">
        <f t="shared" si="39"/>
        <v>0.31789655030969277</v>
      </c>
      <c r="Q221" s="26">
        <f t="shared" si="40"/>
        <v>26.0551816843771</v>
      </c>
      <c r="R221" s="26">
        <f t="shared" si="41"/>
        <v>1020</v>
      </c>
      <c r="S221" s="26">
        <f t="shared" si="42"/>
        <v>10.235964233148145</v>
      </c>
      <c r="T221" s="26">
        <f t="shared" si="43"/>
        <v>16.901408450704228</v>
      </c>
      <c r="U221" s="26">
        <f t="shared" si="44"/>
        <v>21.85388068953791</v>
      </c>
      <c r="V221" s="26">
        <f t="shared" si="45"/>
        <v>0.30140454518054133</v>
      </c>
      <c r="W221" s="26">
        <f t="shared" si="46"/>
        <v>0.1145</v>
      </c>
      <c r="X221" s="26">
        <f t="shared" si="47"/>
        <v>0.26784651402722115</v>
      </c>
      <c r="Y221" s="26">
        <f t="shared" si="48"/>
        <v>0</v>
      </c>
      <c r="Z221" s="26">
        <f t="shared" si="49"/>
        <v>0</v>
      </c>
      <c r="AA221" s="26">
        <f t="shared" si="50"/>
        <v>78.77697841726619</v>
      </c>
      <c r="AB221" s="26">
        <f t="shared" si="51"/>
        <v>0</v>
      </c>
      <c r="AD221" s="28">
        <f>+B221*'Silver Conversion'!$B220</f>
        <v>20.46</v>
      </c>
      <c r="AE221" s="28">
        <f>+C221*'Silver Conversion'!$B220</f>
        <v>16.17</v>
      </c>
      <c r="AF221" s="28">
        <f>+D221*'Silver Conversion'!$B220</f>
        <v>224.4</v>
      </c>
      <c r="AG221" s="28">
        <f>+E221*'Silver Conversion'!$B220</f>
        <v>25.41</v>
      </c>
      <c r="AH221" s="28">
        <f>+F221*'Silver Conversion'!$B220</f>
        <v>253.44</v>
      </c>
      <c r="AI221" s="28">
        <f>+G221*'Silver Conversion'!$B220</f>
        <v>18.04</v>
      </c>
      <c r="AJ221" s="28">
        <f>+H221*'Silver Conversion'!$B220</f>
        <v>26.4</v>
      </c>
      <c r="AK221" s="28">
        <f>+I221*'Silver Conversion'!$B220</f>
        <v>25.19</v>
      </c>
      <c r="AL221" s="28">
        <f>+J221*'Silver Conversion'!$B220</f>
        <v>5.94</v>
      </c>
      <c r="AM221" s="28">
        <f>+K221*'Silver Conversion'!$B220</f>
        <v>0</v>
      </c>
      <c r="AN221" s="28">
        <f>+L221*'Silver Conversion'!$B220</f>
        <v>0</v>
      </c>
      <c r="AO221" s="28">
        <f>+M221*'Silver Conversion'!$B220</f>
        <v>12.045</v>
      </c>
      <c r="AP221" s="28">
        <f>+N221*'Silver Conversion'!$B220</f>
        <v>0</v>
      </c>
    </row>
    <row r="222" spans="1:42" ht="15">
      <c r="A222" s="5">
        <v>1579</v>
      </c>
      <c r="B222" s="38">
        <v>238.5</v>
      </c>
      <c r="C222" s="38">
        <v>75</v>
      </c>
      <c r="D222" s="38">
        <v>1080</v>
      </c>
      <c r="E222" s="38">
        <v>135</v>
      </c>
      <c r="F222" s="38">
        <v>1152</v>
      </c>
      <c r="G222" s="38">
        <v>87</v>
      </c>
      <c r="H222" s="38">
        <v>159.5</v>
      </c>
      <c r="I222" s="38">
        <v>114.5</v>
      </c>
      <c r="J222" s="26">
        <v>28</v>
      </c>
      <c r="M222" s="38">
        <v>51</v>
      </c>
      <c r="P222" s="26">
        <f t="shared" si="39"/>
        <v>0.8152508306329218</v>
      </c>
      <c r="Q222" s="26">
        <f t="shared" si="40"/>
        <v>26.58692008609908</v>
      </c>
      <c r="R222" s="26">
        <f t="shared" si="41"/>
        <v>1080</v>
      </c>
      <c r="S222" s="26">
        <f t="shared" si="42"/>
        <v>11.964114038744587</v>
      </c>
      <c r="T222" s="26">
        <f t="shared" si="43"/>
        <v>16.901408450704228</v>
      </c>
      <c r="U222" s="26">
        <f t="shared" si="44"/>
        <v>23.186434390119487</v>
      </c>
      <c r="V222" s="26">
        <f t="shared" si="45"/>
        <v>0.4006168746358028</v>
      </c>
      <c r="W222" s="26">
        <f t="shared" si="46"/>
        <v>0.1145</v>
      </c>
      <c r="X222" s="26">
        <f t="shared" si="47"/>
        <v>0.27776675528748856</v>
      </c>
      <c r="Y222" s="26">
        <f t="shared" si="48"/>
        <v>0</v>
      </c>
      <c r="Z222" s="26">
        <f t="shared" si="49"/>
        <v>0</v>
      </c>
      <c r="AA222" s="26">
        <f t="shared" si="50"/>
        <v>73.38129496402878</v>
      </c>
      <c r="AB222" s="26">
        <f t="shared" si="51"/>
        <v>0</v>
      </c>
      <c r="AD222" s="28">
        <f>+B222*'Silver Conversion'!$B221</f>
        <v>47.7</v>
      </c>
      <c r="AE222" s="28">
        <f>+C222*'Silver Conversion'!$B221</f>
        <v>15</v>
      </c>
      <c r="AF222" s="28">
        <f>+D222*'Silver Conversion'!$B221</f>
        <v>216</v>
      </c>
      <c r="AG222" s="28">
        <f>+E222*'Silver Conversion'!$B221</f>
        <v>27</v>
      </c>
      <c r="AH222" s="28">
        <f>+F222*'Silver Conversion'!$B221</f>
        <v>230.4</v>
      </c>
      <c r="AI222" s="28">
        <f>+G222*'Silver Conversion'!$B221</f>
        <v>17.400000000000002</v>
      </c>
      <c r="AJ222" s="28">
        <f>+H222*'Silver Conversion'!$B221</f>
        <v>31.900000000000002</v>
      </c>
      <c r="AK222" s="28">
        <f>+I222*'Silver Conversion'!$B221</f>
        <v>22.900000000000002</v>
      </c>
      <c r="AL222" s="28">
        <f>+J222*'Silver Conversion'!$B221</f>
        <v>5.6000000000000005</v>
      </c>
      <c r="AM222" s="28">
        <f>+K222*'Silver Conversion'!$B221</f>
        <v>0</v>
      </c>
      <c r="AN222" s="28">
        <f>+L222*'Silver Conversion'!$B221</f>
        <v>0</v>
      </c>
      <c r="AO222" s="28">
        <f>+M222*'Silver Conversion'!$B221</f>
        <v>10.200000000000001</v>
      </c>
      <c r="AP222" s="28">
        <f>+N222*'Silver Conversion'!$B221</f>
        <v>0</v>
      </c>
    </row>
    <row r="223" spans="1:42" ht="15">
      <c r="A223" s="5">
        <v>1580</v>
      </c>
      <c r="B223" s="38">
        <v>165</v>
      </c>
      <c r="C223" s="38">
        <v>69.75</v>
      </c>
      <c r="D223" s="38">
        <v>1080</v>
      </c>
      <c r="E223" s="38">
        <v>141</v>
      </c>
      <c r="F223" s="38">
        <v>1140</v>
      </c>
      <c r="G223" s="38">
        <v>88.5</v>
      </c>
      <c r="H223" s="38">
        <v>127.5</v>
      </c>
      <c r="J223" s="26">
        <v>30</v>
      </c>
      <c r="M223" s="38">
        <v>56.25</v>
      </c>
      <c r="P223" s="26">
        <f t="shared" si="39"/>
        <v>0.564010008613971</v>
      </c>
      <c r="Q223" s="26">
        <f t="shared" si="40"/>
        <v>24.725835680072144</v>
      </c>
      <c r="R223" s="26">
        <f t="shared" si="41"/>
        <v>1080</v>
      </c>
      <c r="S223" s="26">
        <f t="shared" si="42"/>
        <v>12.495852440466567</v>
      </c>
      <c r="T223" s="26">
        <f t="shared" si="43"/>
        <v>16.725352112676056</v>
      </c>
      <c r="U223" s="26">
        <f t="shared" si="44"/>
        <v>23.586200500293963</v>
      </c>
      <c r="V223" s="26">
        <f t="shared" si="45"/>
        <v>0.3202423292543251</v>
      </c>
      <c r="W223" s="26">
        <f t="shared" si="46"/>
        <v>0</v>
      </c>
      <c r="X223" s="26">
        <f t="shared" si="47"/>
        <v>0.2976072378080235</v>
      </c>
      <c r="Y223" s="26">
        <f t="shared" si="48"/>
        <v>0</v>
      </c>
      <c r="Z223" s="26">
        <f t="shared" si="49"/>
        <v>0</v>
      </c>
      <c r="AA223" s="26">
        <f t="shared" si="50"/>
        <v>80.93525179856115</v>
      </c>
      <c r="AB223" s="26">
        <f t="shared" si="51"/>
        <v>0</v>
      </c>
      <c r="AD223" s="28">
        <f>+B223*'Silver Conversion'!$B222</f>
        <v>33</v>
      </c>
      <c r="AE223" s="28">
        <f>+C223*'Silver Conversion'!$B222</f>
        <v>13.950000000000001</v>
      </c>
      <c r="AF223" s="28">
        <f>+D223*'Silver Conversion'!$B222</f>
        <v>216</v>
      </c>
      <c r="AG223" s="28">
        <f>+E223*'Silver Conversion'!$B222</f>
        <v>28.200000000000003</v>
      </c>
      <c r="AH223" s="28">
        <f>+F223*'Silver Conversion'!$B222</f>
        <v>228</v>
      </c>
      <c r="AI223" s="28">
        <f>+G223*'Silver Conversion'!$B222</f>
        <v>17.7</v>
      </c>
      <c r="AJ223" s="28">
        <f>+H223*'Silver Conversion'!$B222</f>
        <v>25.5</v>
      </c>
      <c r="AK223" s="28">
        <f>+I223*'Silver Conversion'!$B222</f>
        <v>0</v>
      </c>
      <c r="AL223" s="28">
        <f>+J223*'Silver Conversion'!$B222</f>
        <v>6</v>
      </c>
      <c r="AM223" s="28">
        <f>+K223*'Silver Conversion'!$B222</f>
        <v>0</v>
      </c>
      <c r="AN223" s="28">
        <f>+L223*'Silver Conversion'!$B222</f>
        <v>0</v>
      </c>
      <c r="AO223" s="28">
        <f>+M223*'Silver Conversion'!$B222</f>
        <v>11.25</v>
      </c>
      <c r="AP223" s="28">
        <f>+N223*'Silver Conversion'!$B222</f>
        <v>0</v>
      </c>
    </row>
    <row r="224" spans="1:42" ht="15">
      <c r="A224" s="5">
        <v>1581</v>
      </c>
      <c r="B224" s="38">
        <v>162</v>
      </c>
      <c r="C224" s="38">
        <v>76.5</v>
      </c>
      <c r="D224" s="38">
        <v>1020</v>
      </c>
      <c r="E224" s="38">
        <v>118.5</v>
      </c>
      <c r="F224" s="38">
        <v>1866</v>
      </c>
      <c r="G224" s="38">
        <v>88.5</v>
      </c>
      <c r="H224" s="38">
        <v>114</v>
      </c>
      <c r="I224" s="38">
        <v>114.5</v>
      </c>
      <c r="J224" s="26">
        <v>28.5</v>
      </c>
      <c r="M224" s="38">
        <v>66</v>
      </c>
      <c r="P224" s="26">
        <f t="shared" si="39"/>
        <v>0.5537552811846261</v>
      </c>
      <c r="Q224" s="26">
        <f t="shared" si="40"/>
        <v>27.11865848782106</v>
      </c>
      <c r="R224" s="26">
        <f t="shared" si="41"/>
        <v>1020</v>
      </c>
      <c r="S224" s="26">
        <f t="shared" si="42"/>
        <v>10.501833434009137</v>
      </c>
      <c r="T224" s="26">
        <f t="shared" si="43"/>
        <v>27.376760563380284</v>
      </c>
      <c r="U224" s="26">
        <f t="shared" si="44"/>
        <v>23.586200500293963</v>
      </c>
      <c r="V224" s="26">
        <f t="shared" si="45"/>
        <v>0.28633431792151426</v>
      </c>
      <c r="W224" s="26">
        <f t="shared" si="46"/>
        <v>0.1145</v>
      </c>
      <c r="X224" s="26">
        <f t="shared" si="47"/>
        <v>0.2827268759176223</v>
      </c>
      <c r="Y224" s="26">
        <f t="shared" si="48"/>
        <v>0</v>
      </c>
      <c r="Z224" s="26">
        <f t="shared" si="49"/>
        <v>0</v>
      </c>
      <c r="AA224" s="26">
        <f t="shared" si="50"/>
        <v>94.96402877697842</v>
      </c>
      <c r="AB224" s="26">
        <f t="shared" si="51"/>
        <v>0</v>
      </c>
      <c r="AD224" s="28">
        <f>+B224*'Silver Conversion'!$B223</f>
        <v>29.16</v>
      </c>
      <c r="AE224" s="28">
        <f>+C224*'Silver Conversion'!$B223</f>
        <v>13.77</v>
      </c>
      <c r="AF224" s="28">
        <f>+D224*'Silver Conversion'!$B223</f>
        <v>183.6</v>
      </c>
      <c r="AG224" s="28">
        <f>+E224*'Silver Conversion'!$B223</f>
        <v>21.33</v>
      </c>
      <c r="AH224" s="28">
        <f>+F224*'Silver Conversion'!$B223</f>
        <v>335.88</v>
      </c>
      <c r="AI224" s="28">
        <f>+G224*'Silver Conversion'!$B223</f>
        <v>15.93</v>
      </c>
      <c r="AJ224" s="28">
        <f>+H224*'Silver Conversion'!$B223</f>
        <v>20.52</v>
      </c>
      <c r="AK224" s="28">
        <f>+I224*'Silver Conversion'!$B223</f>
        <v>20.61</v>
      </c>
      <c r="AL224" s="28">
        <f>+J224*'Silver Conversion'!$B223</f>
        <v>5.13</v>
      </c>
      <c r="AM224" s="28">
        <f>+K224*'Silver Conversion'!$B223</f>
        <v>0</v>
      </c>
      <c r="AN224" s="28">
        <f>+L224*'Silver Conversion'!$B223</f>
        <v>0</v>
      </c>
      <c r="AO224" s="28">
        <f>+M224*'Silver Conversion'!$B223</f>
        <v>11.879999999999999</v>
      </c>
      <c r="AP224" s="28">
        <f>+N224*'Silver Conversion'!$B223</f>
        <v>0</v>
      </c>
    </row>
    <row r="225" spans="1:42" ht="15">
      <c r="A225" s="5">
        <v>1582</v>
      </c>
      <c r="B225" s="38">
        <v>73.5</v>
      </c>
      <c r="C225" s="38">
        <v>69</v>
      </c>
      <c r="D225" s="38">
        <v>1140</v>
      </c>
      <c r="E225" s="38">
        <v>114</v>
      </c>
      <c r="F225" s="38">
        <v>2628</v>
      </c>
      <c r="G225" s="38">
        <v>84</v>
      </c>
      <c r="H225" s="38">
        <v>111</v>
      </c>
      <c r="I225" s="38">
        <v>120</v>
      </c>
      <c r="J225" s="26">
        <v>25</v>
      </c>
      <c r="M225" s="38">
        <v>67.5</v>
      </c>
      <c r="P225" s="26">
        <f t="shared" si="39"/>
        <v>0.25124082201895076</v>
      </c>
      <c r="Q225" s="26">
        <f t="shared" si="40"/>
        <v>24.459966479211154</v>
      </c>
      <c r="R225" s="26">
        <f t="shared" si="41"/>
        <v>1140</v>
      </c>
      <c r="S225" s="26">
        <f t="shared" si="42"/>
        <v>10.10302963271765</v>
      </c>
      <c r="T225" s="26">
        <f t="shared" si="43"/>
        <v>38.556338028169016</v>
      </c>
      <c r="U225" s="26">
        <f t="shared" si="44"/>
        <v>22.38690216977054</v>
      </c>
      <c r="V225" s="26">
        <f t="shared" si="45"/>
        <v>0.2787992042920007</v>
      </c>
      <c r="W225" s="26">
        <f t="shared" si="46"/>
        <v>0.12</v>
      </c>
      <c r="X225" s="26">
        <f t="shared" si="47"/>
        <v>0.24800603150668624</v>
      </c>
      <c r="Y225" s="26">
        <f t="shared" si="48"/>
        <v>0</v>
      </c>
      <c r="Z225" s="26">
        <f t="shared" si="49"/>
        <v>0</v>
      </c>
      <c r="AA225" s="26">
        <f t="shared" si="50"/>
        <v>97.12230215827338</v>
      </c>
      <c r="AB225" s="26">
        <f t="shared" si="51"/>
        <v>0</v>
      </c>
      <c r="AD225" s="28">
        <f>+B225*'Silver Conversion'!$B224</f>
        <v>13.229999999999999</v>
      </c>
      <c r="AE225" s="28">
        <f>+C225*'Silver Conversion'!$B224</f>
        <v>12.42</v>
      </c>
      <c r="AF225" s="28">
        <f>+D225*'Silver Conversion'!$B224</f>
        <v>205.2</v>
      </c>
      <c r="AG225" s="28">
        <f>+E225*'Silver Conversion'!$B224</f>
        <v>20.52</v>
      </c>
      <c r="AH225" s="28">
        <f>+F225*'Silver Conversion'!$B224</f>
        <v>473.03999999999996</v>
      </c>
      <c r="AI225" s="28">
        <f>+G225*'Silver Conversion'!$B224</f>
        <v>15.12</v>
      </c>
      <c r="AJ225" s="28">
        <f>+H225*'Silver Conversion'!$B224</f>
        <v>19.98</v>
      </c>
      <c r="AK225" s="28">
        <f>+I225*'Silver Conversion'!$B224</f>
        <v>21.599999999999998</v>
      </c>
      <c r="AL225" s="28">
        <f>+J225*'Silver Conversion'!$B224</f>
        <v>4.5</v>
      </c>
      <c r="AM225" s="28">
        <f>+K225*'Silver Conversion'!$B224</f>
        <v>0</v>
      </c>
      <c r="AN225" s="28">
        <f>+L225*'Silver Conversion'!$B224</f>
        <v>0</v>
      </c>
      <c r="AO225" s="28">
        <f>+M225*'Silver Conversion'!$B224</f>
        <v>12.15</v>
      </c>
      <c r="AP225" s="28">
        <f>+N225*'Silver Conversion'!$B224</f>
        <v>0</v>
      </c>
    </row>
    <row r="226" spans="1:42" ht="15">
      <c r="A226" s="5">
        <v>1583</v>
      </c>
      <c r="B226" s="38">
        <v>135</v>
      </c>
      <c r="C226" s="38">
        <v>74.25</v>
      </c>
      <c r="D226" s="38">
        <v>1500</v>
      </c>
      <c r="E226" s="38">
        <v>126</v>
      </c>
      <c r="F226" s="38">
        <v>2511</v>
      </c>
      <c r="G226" s="38">
        <v>84</v>
      </c>
      <c r="H226" s="38">
        <v>123</v>
      </c>
      <c r="I226" s="38">
        <v>162</v>
      </c>
      <c r="J226" s="26">
        <v>49</v>
      </c>
      <c r="M226" s="38">
        <v>70.5</v>
      </c>
      <c r="P226" s="26">
        <f t="shared" si="39"/>
        <v>0.46146273432052176</v>
      </c>
      <c r="Q226" s="26">
        <f t="shared" si="40"/>
        <v>26.32105088523809</v>
      </c>
      <c r="R226" s="26">
        <f t="shared" si="41"/>
        <v>1500</v>
      </c>
      <c r="S226" s="26">
        <f t="shared" si="42"/>
        <v>11.166506436161614</v>
      </c>
      <c r="T226" s="26">
        <f t="shared" si="43"/>
        <v>36.83978873239437</v>
      </c>
      <c r="U226" s="26">
        <f t="shared" si="44"/>
        <v>22.38690216977054</v>
      </c>
      <c r="V226" s="26">
        <f t="shared" si="45"/>
        <v>0.30893965881005486</v>
      </c>
      <c r="W226" s="26">
        <f t="shared" si="46"/>
        <v>0.162</v>
      </c>
      <c r="X226" s="26">
        <f t="shared" si="47"/>
        <v>0.486091821753105</v>
      </c>
      <c r="Y226" s="26">
        <f t="shared" si="48"/>
        <v>0</v>
      </c>
      <c r="Z226" s="26">
        <f t="shared" si="49"/>
        <v>0</v>
      </c>
      <c r="AA226" s="26">
        <f t="shared" si="50"/>
        <v>101.43884892086332</v>
      </c>
      <c r="AB226" s="26">
        <f t="shared" si="51"/>
        <v>0</v>
      </c>
      <c r="AD226" s="28">
        <f>+B226*'Silver Conversion'!$B225</f>
        <v>24.3</v>
      </c>
      <c r="AE226" s="28">
        <f>+C226*'Silver Conversion'!$B225</f>
        <v>13.365</v>
      </c>
      <c r="AF226" s="28">
        <f>+D226*'Silver Conversion'!$B225</f>
        <v>270</v>
      </c>
      <c r="AG226" s="28">
        <f>+E226*'Silver Conversion'!$B225</f>
        <v>22.68</v>
      </c>
      <c r="AH226" s="28">
        <f>+F226*'Silver Conversion'!$B225</f>
        <v>451.97999999999996</v>
      </c>
      <c r="AI226" s="28">
        <f>+G226*'Silver Conversion'!$B225</f>
        <v>15.12</v>
      </c>
      <c r="AJ226" s="28">
        <f>+H226*'Silver Conversion'!$B225</f>
        <v>22.14</v>
      </c>
      <c r="AK226" s="28">
        <f>+I226*'Silver Conversion'!$B225</f>
        <v>29.16</v>
      </c>
      <c r="AL226" s="28">
        <f>+J226*'Silver Conversion'!$B225</f>
        <v>8.82</v>
      </c>
      <c r="AM226" s="28">
        <f>+K226*'Silver Conversion'!$B225</f>
        <v>0</v>
      </c>
      <c r="AN226" s="28">
        <f>+L226*'Silver Conversion'!$B225</f>
        <v>0</v>
      </c>
      <c r="AO226" s="28">
        <f>+M226*'Silver Conversion'!$B225</f>
        <v>12.69</v>
      </c>
      <c r="AP226" s="28">
        <f>+N226*'Silver Conversion'!$B225</f>
        <v>0</v>
      </c>
    </row>
    <row r="227" spans="1:42" ht="15">
      <c r="A227" s="5">
        <v>1584</v>
      </c>
      <c r="B227" s="38">
        <v>114</v>
      </c>
      <c r="C227" s="38">
        <v>93</v>
      </c>
      <c r="D227" s="38">
        <v>1170</v>
      </c>
      <c r="E227" s="38">
        <v>153</v>
      </c>
      <c r="F227" s="38">
        <v>1920</v>
      </c>
      <c r="G227" s="38">
        <v>120</v>
      </c>
      <c r="H227" s="38">
        <v>135</v>
      </c>
      <c r="J227" s="26">
        <v>45</v>
      </c>
      <c r="M227" s="38">
        <v>60</v>
      </c>
      <c r="P227" s="26">
        <f t="shared" si="39"/>
        <v>0.38967964231510727</v>
      </c>
      <c r="Q227" s="26">
        <f t="shared" si="40"/>
        <v>32.96778090676286</v>
      </c>
      <c r="R227" s="26">
        <f t="shared" si="41"/>
        <v>1170</v>
      </c>
      <c r="S227" s="26">
        <f t="shared" si="42"/>
        <v>13.55932924391053</v>
      </c>
      <c r="T227" s="26">
        <f t="shared" si="43"/>
        <v>28.169014084507044</v>
      </c>
      <c r="U227" s="26">
        <f t="shared" si="44"/>
        <v>31.981288813957914</v>
      </c>
      <c r="V227" s="26">
        <f t="shared" si="45"/>
        <v>0.33908011332810895</v>
      </c>
      <c r="W227" s="26">
        <f t="shared" si="46"/>
        <v>0</v>
      </c>
      <c r="X227" s="26">
        <f t="shared" si="47"/>
        <v>0.44641085671203523</v>
      </c>
      <c r="Y227" s="26">
        <f t="shared" si="48"/>
        <v>0</v>
      </c>
      <c r="Z227" s="26">
        <f t="shared" si="49"/>
        <v>0</v>
      </c>
      <c r="AA227" s="26">
        <f t="shared" si="50"/>
        <v>86.33093525179856</v>
      </c>
      <c r="AB227" s="26">
        <f t="shared" si="51"/>
        <v>0</v>
      </c>
      <c r="AD227" s="28">
        <f>+B227*'Silver Conversion'!$B226</f>
        <v>20.52</v>
      </c>
      <c r="AE227" s="28">
        <f>+C227*'Silver Conversion'!$B226</f>
        <v>16.74</v>
      </c>
      <c r="AF227" s="28">
        <f>+D227*'Silver Conversion'!$B226</f>
        <v>210.6</v>
      </c>
      <c r="AG227" s="28">
        <f>+E227*'Silver Conversion'!$B226</f>
        <v>27.54</v>
      </c>
      <c r="AH227" s="28">
        <f>+F227*'Silver Conversion'!$B226</f>
        <v>345.59999999999997</v>
      </c>
      <c r="AI227" s="28">
        <f>+G227*'Silver Conversion'!$B226</f>
        <v>21.599999999999998</v>
      </c>
      <c r="AJ227" s="28">
        <f>+H227*'Silver Conversion'!$B226</f>
        <v>24.3</v>
      </c>
      <c r="AK227" s="28">
        <f>+I227*'Silver Conversion'!$B226</f>
        <v>0</v>
      </c>
      <c r="AL227" s="28">
        <f>+J227*'Silver Conversion'!$B226</f>
        <v>8.1</v>
      </c>
      <c r="AM227" s="28">
        <f>+K227*'Silver Conversion'!$B226</f>
        <v>0</v>
      </c>
      <c r="AN227" s="28">
        <f>+L227*'Silver Conversion'!$B226</f>
        <v>0</v>
      </c>
      <c r="AO227" s="28">
        <f>+M227*'Silver Conversion'!$B226</f>
        <v>10.799999999999999</v>
      </c>
      <c r="AP227" s="28">
        <f>+N227*'Silver Conversion'!$B226</f>
        <v>0</v>
      </c>
    </row>
    <row r="228" spans="1:42" ht="15">
      <c r="A228" s="5">
        <v>1585</v>
      </c>
      <c r="B228" s="38">
        <v>153</v>
      </c>
      <c r="C228" s="38">
        <v>99</v>
      </c>
      <c r="D228" s="38">
        <v>1080</v>
      </c>
      <c r="E228" s="38">
        <v>165</v>
      </c>
      <c r="F228" s="38">
        <v>3303</v>
      </c>
      <c r="G228" s="38">
        <v>144</v>
      </c>
      <c r="H228" s="38">
        <v>180</v>
      </c>
      <c r="J228" s="26">
        <v>42</v>
      </c>
      <c r="M228" s="38">
        <v>77.75</v>
      </c>
      <c r="P228" s="26">
        <f t="shared" si="39"/>
        <v>0.5229910988965913</v>
      </c>
      <c r="Q228" s="26">
        <f t="shared" si="40"/>
        <v>35.094734513650785</v>
      </c>
      <c r="R228" s="26">
        <f t="shared" si="41"/>
        <v>1080</v>
      </c>
      <c r="S228" s="26">
        <f t="shared" si="42"/>
        <v>14.622806047354494</v>
      </c>
      <c r="T228" s="26">
        <f t="shared" si="43"/>
        <v>48.45950704225352</v>
      </c>
      <c r="U228" s="26">
        <f t="shared" si="44"/>
        <v>38.377546576749495</v>
      </c>
      <c r="V228" s="26">
        <f t="shared" si="45"/>
        <v>0.45210681777081196</v>
      </c>
      <c r="W228" s="26">
        <f t="shared" si="46"/>
        <v>0</v>
      </c>
      <c r="X228" s="26">
        <f t="shared" si="47"/>
        <v>0.4166501329312329</v>
      </c>
      <c r="Y228" s="26">
        <f t="shared" si="48"/>
        <v>0</v>
      </c>
      <c r="Z228" s="26">
        <f t="shared" si="49"/>
        <v>0</v>
      </c>
      <c r="AA228" s="26">
        <f t="shared" si="50"/>
        <v>111.87050359712231</v>
      </c>
      <c r="AB228" s="26">
        <f t="shared" si="51"/>
        <v>0</v>
      </c>
      <c r="AD228" s="28">
        <f>+B228*'Silver Conversion'!$B227</f>
        <v>27.54</v>
      </c>
      <c r="AE228" s="28">
        <f>+C228*'Silver Conversion'!$B227</f>
        <v>17.82</v>
      </c>
      <c r="AF228" s="28">
        <f>+D228*'Silver Conversion'!$B227</f>
        <v>194.4</v>
      </c>
      <c r="AG228" s="28">
        <f>+E228*'Silver Conversion'!$B227</f>
        <v>29.7</v>
      </c>
      <c r="AH228" s="28">
        <f>+F228*'Silver Conversion'!$B227</f>
        <v>594.54</v>
      </c>
      <c r="AI228" s="28">
        <f>+G228*'Silver Conversion'!$B227</f>
        <v>25.919999999999998</v>
      </c>
      <c r="AJ228" s="28">
        <f>+H228*'Silver Conversion'!$B227</f>
        <v>32.4</v>
      </c>
      <c r="AK228" s="28">
        <f>+I228*'Silver Conversion'!$B227</f>
        <v>0</v>
      </c>
      <c r="AL228" s="28">
        <f>+J228*'Silver Conversion'!$B227</f>
        <v>7.56</v>
      </c>
      <c r="AM228" s="28">
        <f>+K228*'Silver Conversion'!$B227</f>
        <v>0</v>
      </c>
      <c r="AN228" s="28">
        <f>+L228*'Silver Conversion'!$B227</f>
        <v>0</v>
      </c>
      <c r="AO228" s="28">
        <f>+M228*'Silver Conversion'!$B227</f>
        <v>13.995</v>
      </c>
      <c r="AP228" s="28">
        <f>+N228*'Silver Conversion'!$B227</f>
        <v>0</v>
      </c>
    </row>
    <row r="229" spans="1:42" ht="15">
      <c r="A229" s="5">
        <v>1586</v>
      </c>
      <c r="B229" s="38">
        <v>56.62</v>
      </c>
      <c r="C229" s="38">
        <v>89.25</v>
      </c>
      <c r="D229" s="38">
        <v>1080</v>
      </c>
      <c r="E229" s="38">
        <v>117</v>
      </c>
      <c r="F229" s="38">
        <v>2520</v>
      </c>
      <c r="G229" s="38">
        <v>159</v>
      </c>
      <c r="H229" s="38">
        <v>138</v>
      </c>
      <c r="I229" s="38">
        <v>108</v>
      </c>
      <c r="J229" s="26">
        <v>37.5</v>
      </c>
      <c r="M229" s="38">
        <v>81.5</v>
      </c>
      <c r="N229" s="38">
        <v>6.62</v>
      </c>
      <c r="P229" s="26">
        <f t="shared" si="39"/>
        <v>0.19354088901650326</v>
      </c>
      <c r="Q229" s="26">
        <f t="shared" si="40"/>
        <v>31.638434902457906</v>
      </c>
      <c r="R229" s="26">
        <f t="shared" si="41"/>
        <v>1080</v>
      </c>
      <c r="S229" s="26">
        <f t="shared" si="42"/>
        <v>10.368898833578642</v>
      </c>
      <c r="T229" s="26">
        <f t="shared" si="43"/>
        <v>36.971830985915496</v>
      </c>
      <c r="U229" s="26">
        <f t="shared" si="44"/>
        <v>42.375207678494235</v>
      </c>
      <c r="V229" s="26">
        <f t="shared" si="45"/>
        <v>0.3466152269576225</v>
      </c>
      <c r="W229" s="26">
        <f t="shared" si="46"/>
        <v>0.108</v>
      </c>
      <c r="X229" s="26">
        <f t="shared" si="47"/>
        <v>0.37200904726002937</v>
      </c>
      <c r="Y229" s="26">
        <f t="shared" si="48"/>
        <v>0</v>
      </c>
      <c r="Z229" s="26">
        <f t="shared" si="49"/>
        <v>0</v>
      </c>
      <c r="AA229" s="26">
        <f t="shared" si="50"/>
        <v>117.26618705035972</v>
      </c>
      <c r="AB229" s="26">
        <f t="shared" si="51"/>
        <v>9.60812772133527</v>
      </c>
      <c r="AD229" s="28">
        <f>+B229*'Silver Conversion'!$B228</f>
        <v>10.1916</v>
      </c>
      <c r="AE229" s="28">
        <f>+C229*'Silver Conversion'!$B228</f>
        <v>16.064999999999998</v>
      </c>
      <c r="AF229" s="28">
        <f>+D229*'Silver Conversion'!$B228</f>
        <v>194.4</v>
      </c>
      <c r="AG229" s="28">
        <f>+E229*'Silver Conversion'!$B228</f>
        <v>21.06</v>
      </c>
      <c r="AH229" s="28">
        <f>+F229*'Silver Conversion'!$B228</f>
        <v>453.59999999999997</v>
      </c>
      <c r="AI229" s="28">
        <f>+G229*'Silver Conversion'!$B228</f>
        <v>28.619999999999997</v>
      </c>
      <c r="AJ229" s="28">
        <f>+H229*'Silver Conversion'!$B228</f>
        <v>24.84</v>
      </c>
      <c r="AK229" s="28">
        <f>+I229*'Silver Conversion'!$B228</f>
        <v>19.439999999999998</v>
      </c>
      <c r="AL229" s="28">
        <f>+J229*'Silver Conversion'!$B228</f>
        <v>6.75</v>
      </c>
      <c r="AM229" s="28">
        <f>+K229*'Silver Conversion'!$B228</f>
        <v>0</v>
      </c>
      <c r="AN229" s="28">
        <f>+L229*'Silver Conversion'!$B228</f>
        <v>0</v>
      </c>
      <c r="AO229" s="28">
        <f>+M229*'Silver Conversion'!$B228</f>
        <v>14.67</v>
      </c>
      <c r="AP229" s="28">
        <f>+N229*'Silver Conversion'!$B228</f>
        <v>1.1916</v>
      </c>
    </row>
    <row r="230" spans="1:42" ht="15">
      <c r="A230" s="5">
        <v>1587</v>
      </c>
      <c r="B230" s="38">
        <v>108</v>
      </c>
      <c r="C230" s="38">
        <v>93</v>
      </c>
      <c r="D230" s="38">
        <v>1080</v>
      </c>
      <c r="E230" s="38">
        <v>123</v>
      </c>
      <c r="F230" s="38">
        <v>2934</v>
      </c>
      <c r="G230" s="38">
        <v>168</v>
      </c>
      <c r="H230" s="38">
        <v>252</v>
      </c>
      <c r="I230" s="38">
        <v>72</v>
      </c>
      <c r="J230" s="26">
        <v>33</v>
      </c>
      <c r="P230" s="26">
        <f t="shared" si="39"/>
        <v>0.3691701874564174</v>
      </c>
      <c r="Q230" s="26">
        <f t="shared" si="40"/>
        <v>32.96778090676286</v>
      </c>
      <c r="R230" s="26">
        <f t="shared" si="41"/>
        <v>1080</v>
      </c>
      <c r="S230" s="26">
        <f t="shared" si="42"/>
        <v>10.900637235300623</v>
      </c>
      <c r="T230" s="26">
        <f t="shared" si="43"/>
        <v>43.04577464788733</v>
      </c>
      <c r="U230" s="26">
        <f t="shared" si="44"/>
        <v>44.77380433954108</v>
      </c>
      <c r="V230" s="26">
        <f t="shared" si="45"/>
        <v>0.6329495448791368</v>
      </c>
      <c r="W230" s="26">
        <f t="shared" si="46"/>
        <v>0.072</v>
      </c>
      <c r="X230" s="26">
        <f t="shared" si="47"/>
        <v>0.3273679615888258</v>
      </c>
      <c r="Y230" s="26">
        <f t="shared" si="48"/>
        <v>0</v>
      </c>
      <c r="Z230" s="26">
        <f t="shared" si="49"/>
        <v>0</v>
      </c>
      <c r="AA230" s="26">
        <f t="shared" si="50"/>
        <v>0</v>
      </c>
      <c r="AB230" s="26">
        <f t="shared" si="51"/>
        <v>0</v>
      </c>
      <c r="AD230" s="28">
        <f>+B230*'Silver Conversion'!$B229</f>
        <v>19.439999999999998</v>
      </c>
      <c r="AE230" s="28">
        <f>+C230*'Silver Conversion'!$B229</f>
        <v>16.74</v>
      </c>
      <c r="AF230" s="28">
        <f>+D230*'Silver Conversion'!$B229</f>
        <v>194.4</v>
      </c>
      <c r="AG230" s="28">
        <f>+E230*'Silver Conversion'!$B229</f>
        <v>22.14</v>
      </c>
      <c r="AH230" s="28">
        <f>+F230*'Silver Conversion'!$B229</f>
        <v>528.12</v>
      </c>
      <c r="AI230" s="28">
        <f>+G230*'Silver Conversion'!$B229</f>
        <v>30.24</v>
      </c>
      <c r="AJ230" s="28">
        <f>+H230*'Silver Conversion'!$B229</f>
        <v>45.36</v>
      </c>
      <c r="AK230" s="28">
        <f>+I230*'Silver Conversion'!$B229</f>
        <v>12.959999999999999</v>
      </c>
      <c r="AL230" s="28">
        <f>+J230*'Silver Conversion'!$B229</f>
        <v>5.9399999999999995</v>
      </c>
      <c r="AM230" s="28">
        <f>+K230*'Silver Conversion'!$B229</f>
        <v>0</v>
      </c>
      <c r="AN230" s="28">
        <f>+L230*'Silver Conversion'!$B229</f>
        <v>0</v>
      </c>
      <c r="AO230" s="28">
        <f>+M230*'Silver Conversion'!$B229</f>
        <v>0</v>
      </c>
      <c r="AP230" s="28">
        <f>+N230*'Silver Conversion'!$B229</f>
        <v>0</v>
      </c>
    </row>
    <row r="231" spans="1:42" ht="15">
      <c r="A231" s="5">
        <v>1588</v>
      </c>
      <c r="B231" s="38">
        <v>147</v>
      </c>
      <c r="C231" s="38">
        <v>102</v>
      </c>
      <c r="D231" s="38">
        <v>1080</v>
      </c>
      <c r="E231" s="38">
        <v>139.5</v>
      </c>
      <c r="F231" s="38">
        <v>3120</v>
      </c>
      <c r="G231" s="38">
        <v>154</v>
      </c>
      <c r="H231" s="38">
        <v>148.5</v>
      </c>
      <c r="I231" s="38">
        <v>78</v>
      </c>
      <c r="J231" s="26">
        <v>30</v>
      </c>
      <c r="M231" s="38">
        <v>73.5</v>
      </c>
      <c r="P231" s="26">
        <f t="shared" si="39"/>
        <v>0.5024816440379015</v>
      </c>
      <c r="Q231" s="26">
        <f t="shared" si="40"/>
        <v>36.158211317094754</v>
      </c>
      <c r="R231" s="26">
        <f t="shared" si="41"/>
        <v>1080</v>
      </c>
      <c r="S231" s="26">
        <f t="shared" si="42"/>
        <v>12.362917840036072</v>
      </c>
      <c r="T231" s="26">
        <f t="shared" si="43"/>
        <v>45.774647887323944</v>
      </c>
      <c r="U231" s="26">
        <f t="shared" si="44"/>
        <v>41.04265397791266</v>
      </c>
      <c r="V231" s="26">
        <f t="shared" si="45"/>
        <v>0.37298812466091985</v>
      </c>
      <c r="W231" s="26">
        <f t="shared" si="46"/>
        <v>0.078</v>
      </c>
      <c r="X231" s="26">
        <f t="shared" si="47"/>
        <v>0.2976072378080235</v>
      </c>
      <c r="Y231" s="26">
        <f t="shared" si="48"/>
        <v>0</v>
      </c>
      <c r="Z231" s="26">
        <f t="shared" si="49"/>
        <v>0</v>
      </c>
      <c r="AA231" s="26">
        <f t="shared" si="50"/>
        <v>105.75539568345324</v>
      </c>
      <c r="AB231" s="26">
        <f t="shared" si="51"/>
        <v>0</v>
      </c>
      <c r="AD231" s="28">
        <f>+B231*'Silver Conversion'!$B230</f>
        <v>26.459999999999997</v>
      </c>
      <c r="AE231" s="28">
        <f>+C231*'Silver Conversion'!$B230</f>
        <v>18.36</v>
      </c>
      <c r="AF231" s="28">
        <f>+D231*'Silver Conversion'!$B230</f>
        <v>194.4</v>
      </c>
      <c r="AG231" s="28">
        <f>+E231*'Silver Conversion'!$B230</f>
        <v>25.11</v>
      </c>
      <c r="AH231" s="28">
        <f>+F231*'Silver Conversion'!$B230</f>
        <v>561.6</v>
      </c>
      <c r="AI231" s="28">
        <f>+G231*'Silver Conversion'!$B230</f>
        <v>27.72</v>
      </c>
      <c r="AJ231" s="28">
        <f>+H231*'Silver Conversion'!$B230</f>
        <v>26.73</v>
      </c>
      <c r="AK231" s="28">
        <f>+I231*'Silver Conversion'!$B230</f>
        <v>14.04</v>
      </c>
      <c r="AL231" s="28">
        <f>+J231*'Silver Conversion'!$B230</f>
        <v>5.3999999999999995</v>
      </c>
      <c r="AM231" s="28">
        <f>+K231*'Silver Conversion'!$B230</f>
        <v>0</v>
      </c>
      <c r="AN231" s="28">
        <f>+L231*'Silver Conversion'!$B230</f>
        <v>0</v>
      </c>
      <c r="AO231" s="28">
        <f>+M231*'Silver Conversion'!$B230</f>
        <v>13.229999999999999</v>
      </c>
      <c r="AP231" s="28">
        <f>+N231*'Silver Conversion'!$B230</f>
        <v>0</v>
      </c>
    </row>
    <row r="232" spans="1:42" ht="15">
      <c r="A232" s="5">
        <v>1589</v>
      </c>
      <c r="B232" s="38">
        <v>218.25</v>
      </c>
      <c r="C232" s="38">
        <v>106.5</v>
      </c>
      <c r="D232" s="38">
        <v>1020</v>
      </c>
      <c r="E232" s="38">
        <v>94.5</v>
      </c>
      <c r="F232" s="38">
        <v>3181.5</v>
      </c>
      <c r="G232" s="38">
        <v>139</v>
      </c>
      <c r="H232" s="38">
        <v>130.5</v>
      </c>
      <c r="J232" s="26">
        <v>29.5</v>
      </c>
      <c r="M232" s="38">
        <v>73.5</v>
      </c>
      <c r="N232" s="38">
        <v>7.17</v>
      </c>
      <c r="P232" s="26">
        <f t="shared" si="39"/>
        <v>0.7460314204848435</v>
      </c>
      <c r="Q232" s="26">
        <f t="shared" si="40"/>
        <v>37.753426522260696</v>
      </c>
      <c r="R232" s="26">
        <f t="shared" si="41"/>
        <v>1020</v>
      </c>
      <c r="S232" s="26">
        <f t="shared" si="42"/>
        <v>8.37487982712121</v>
      </c>
      <c r="T232" s="26">
        <f t="shared" si="43"/>
        <v>46.67693661971831</v>
      </c>
      <c r="U232" s="26">
        <f t="shared" si="44"/>
        <v>37.04499287616792</v>
      </c>
      <c r="V232" s="26">
        <f t="shared" si="45"/>
        <v>0.32777744288383864</v>
      </c>
      <c r="W232" s="26">
        <f t="shared" si="46"/>
        <v>0</v>
      </c>
      <c r="X232" s="26">
        <f t="shared" si="47"/>
        <v>0.29264711717788977</v>
      </c>
      <c r="Y232" s="26">
        <f t="shared" si="48"/>
        <v>0</v>
      </c>
      <c r="Z232" s="26">
        <f t="shared" si="49"/>
        <v>0</v>
      </c>
      <c r="AA232" s="26">
        <f t="shared" si="50"/>
        <v>105.75539568345324</v>
      </c>
      <c r="AB232" s="26">
        <f t="shared" si="51"/>
        <v>10.406386066763426</v>
      </c>
      <c r="AD232" s="28">
        <f>+B232*'Silver Conversion'!$B231</f>
        <v>39.285</v>
      </c>
      <c r="AE232" s="28">
        <f>+C232*'Silver Conversion'!$B231</f>
        <v>19.169999999999998</v>
      </c>
      <c r="AF232" s="28">
        <f>+D232*'Silver Conversion'!$B231</f>
        <v>183.6</v>
      </c>
      <c r="AG232" s="28">
        <f>+E232*'Silver Conversion'!$B231</f>
        <v>17.009999999999998</v>
      </c>
      <c r="AH232" s="28">
        <f>+F232*'Silver Conversion'!$B231</f>
        <v>572.67</v>
      </c>
      <c r="AI232" s="28">
        <f>+G232*'Silver Conversion'!$B231</f>
        <v>25.02</v>
      </c>
      <c r="AJ232" s="28">
        <f>+H232*'Silver Conversion'!$B231</f>
        <v>23.49</v>
      </c>
      <c r="AK232" s="28">
        <f>+I232*'Silver Conversion'!$B231</f>
        <v>0</v>
      </c>
      <c r="AL232" s="28">
        <f>+J232*'Silver Conversion'!$B231</f>
        <v>5.31</v>
      </c>
      <c r="AM232" s="28">
        <f>+K232*'Silver Conversion'!$B231</f>
        <v>0</v>
      </c>
      <c r="AN232" s="28">
        <f>+L232*'Silver Conversion'!$B231</f>
        <v>0</v>
      </c>
      <c r="AO232" s="28">
        <f>+M232*'Silver Conversion'!$B231</f>
        <v>13.229999999999999</v>
      </c>
      <c r="AP232" s="28">
        <f>+N232*'Silver Conversion'!$B231</f>
        <v>1.2906</v>
      </c>
    </row>
    <row r="233" spans="1:42" ht="15">
      <c r="A233" s="5">
        <v>1590</v>
      </c>
      <c r="B233" s="38">
        <v>195.75</v>
      </c>
      <c r="C233" s="38">
        <v>123</v>
      </c>
      <c r="D233" s="38">
        <v>960</v>
      </c>
      <c r="E233" s="38">
        <v>92.5</v>
      </c>
      <c r="F233" s="38">
        <v>2692.5</v>
      </c>
      <c r="G233" s="38">
        <v>126.5</v>
      </c>
      <c r="H233" s="38">
        <v>108</v>
      </c>
      <c r="I233" s="38">
        <v>72</v>
      </c>
      <c r="J233" s="26">
        <v>29.5</v>
      </c>
      <c r="M233" s="38">
        <v>66</v>
      </c>
      <c r="N233" s="38">
        <v>7.5</v>
      </c>
      <c r="P233" s="26">
        <f t="shared" si="39"/>
        <v>0.6691209647647566</v>
      </c>
      <c r="Q233" s="26">
        <f t="shared" si="40"/>
        <v>43.60254894120249</v>
      </c>
      <c r="R233" s="26">
        <f t="shared" si="41"/>
        <v>960</v>
      </c>
      <c r="S233" s="26">
        <f t="shared" si="42"/>
        <v>8.197633693213882</v>
      </c>
      <c r="T233" s="26">
        <f t="shared" si="43"/>
        <v>39.502640845070424</v>
      </c>
      <c r="U233" s="26">
        <f t="shared" si="44"/>
        <v>33.71360862471397</v>
      </c>
      <c r="V233" s="26">
        <f t="shared" si="45"/>
        <v>0.2712640906624872</v>
      </c>
      <c r="W233" s="26">
        <f t="shared" si="46"/>
        <v>0.072</v>
      </c>
      <c r="X233" s="26">
        <f t="shared" si="47"/>
        <v>0.29264711717788977</v>
      </c>
      <c r="Y233" s="26">
        <f t="shared" si="48"/>
        <v>0</v>
      </c>
      <c r="Z233" s="26">
        <f t="shared" si="49"/>
        <v>0</v>
      </c>
      <c r="AA233" s="26">
        <f t="shared" si="50"/>
        <v>94.96402877697842</v>
      </c>
      <c r="AB233" s="26">
        <f t="shared" si="51"/>
        <v>10.885341074020321</v>
      </c>
      <c r="AD233" s="28">
        <f>+B233*'Silver Conversion'!$B232</f>
        <v>35.235</v>
      </c>
      <c r="AE233" s="28">
        <f>+C233*'Silver Conversion'!$B232</f>
        <v>22.14</v>
      </c>
      <c r="AF233" s="28">
        <f>+D233*'Silver Conversion'!$B232</f>
        <v>172.79999999999998</v>
      </c>
      <c r="AG233" s="28">
        <f>+E233*'Silver Conversion'!$B232</f>
        <v>16.65</v>
      </c>
      <c r="AH233" s="28">
        <f>+F233*'Silver Conversion'!$B232</f>
        <v>484.65</v>
      </c>
      <c r="AI233" s="28">
        <f>+G233*'Silver Conversion'!$B232</f>
        <v>22.77</v>
      </c>
      <c r="AJ233" s="28">
        <f>+H233*'Silver Conversion'!$B232</f>
        <v>19.439999999999998</v>
      </c>
      <c r="AK233" s="28">
        <f>+I233*'Silver Conversion'!$B232</f>
        <v>12.959999999999999</v>
      </c>
      <c r="AL233" s="28">
        <f>+J233*'Silver Conversion'!$B232</f>
        <v>5.31</v>
      </c>
      <c r="AM233" s="28">
        <f>+K233*'Silver Conversion'!$B232</f>
        <v>0</v>
      </c>
      <c r="AN233" s="28">
        <f>+L233*'Silver Conversion'!$B232</f>
        <v>0</v>
      </c>
      <c r="AO233" s="28">
        <f>+M233*'Silver Conversion'!$B232</f>
        <v>11.879999999999999</v>
      </c>
      <c r="AP233" s="28">
        <f>+N233*'Silver Conversion'!$B232</f>
        <v>1.3499999999999999</v>
      </c>
    </row>
    <row r="234" spans="1:42" ht="15">
      <c r="A234" s="5">
        <v>1591</v>
      </c>
      <c r="B234" s="38">
        <v>103.5</v>
      </c>
      <c r="C234" s="38">
        <v>79.5</v>
      </c>
      <c r="D234" s="38">
        <v>960</v>
      </c>
      <c r="E234" s="38">
        <v>90</v>
      </c>
      <c r="F234" s="38">
        <v>1590</v>
      </c>
      <c r="G234" s="38">
        <v>118.5</v>
      </c>
      <c r="H234" s="38">
        <v>103.5</v>
      </c>
      <c r="I234" s="38">
        <v>84</v>
      </c>
      <c r="J234" s="26">
        <v>28.12</v>
      </c>
      <c r="M234" s="38">
        <v>69</v>
      </c>
      <c r="N234" s="38">
        <v>7.5</v>
      </c>
      <c r="P234" s="26">
        <f t="shared" si="39"/>
        <v>0.3537880963124</v>
      </c>
      <c r="Q234" s="26">
        <f t="shared" si="40"/>
        <v>28.182135291265027</v>
      </c>
      <c r="R234" s="26">
        <f t="shared" si="41"/>
        <v>960</v>
      </c>
      <c r="S234" s="26">
        <f t="shared" si="42"/>
        <v>7.976076025829724</v>
      </c>
      <c r="T234" s="26">
        <f t="shared" si="43"/>
        <v>23.327464788732396</v>
      </c>
      <c r="U234" s="26">
        <f t="shared" si="44"/>
        <v>31.581522703783442</v>
      </c>
      <c r="V234" s="26">
        <f t="shared" si="45"/>
        <v>0.2599614202182169</v>
      </c>
      <c r="W234" s="26">
        <f t="shared" si="46"/>
        <v>0.084</v>
      </c>
      <c r="X234" s="26">
        <f t="shared" si="47"/>
        <v>0.2789571842387207</v>
      </c>
      <c r="Y234" s="26">
        <f t="shared" si="48"/>
        <v>0</v>
      </c>
      <c r="Z234" s="26">
        <f t="shared" si="49"/>
        <v>0</v>
      </c>
      <c r="AA234" s="26">
        <f t="shared" si="50"/>
        <v>99.28057553956835</v>
      </c>
      <c r="AB234" s="26">
        <f t="shared" si="51"/>
        <v>10.885341074020321</v>
      </c>
      <c r="AD234" s="28">
        <f>+B234*'Silver Conversion'!$B233</f>
        <v>18.63</v>
      </c>
      <c r="AE234" s="28">
        <f>+C234*'Silver Conversion'!$B233</f>
        <v>14.309999999999999</v>
      </c>
      <c r="AF234" s="28">
        <f>+D234*'Silver Conversion'!$B233</f>
        <v>172.79999999999998</v>
      </c>
      <c r="AG234" s="28">
        <f>+E234*'Silver Conversion'!$B233</f>
        <v>16.2</v>
      </c>
      <c r="AH234" s="28">
        <f>+F234*'Silver Conversion'!$B233</f>
        <v>286.2</v>
      </c>
      <c r="AI234" s="28">
        <f>+G234*'Silver Conversion'!$B233</f>
        <v>21.33</v>
      </c>
      <c r="AJ234" s="28">
        <f>+H234*'Silver Conversion'!$B233</f>
        <v>18.63</v>
      </c>
      <c r="AK234" s="28">
        <f>+I234*'Silver Conversion'!$B233</f>
        <v>15.12</v>
      </c>
      <c r="AL234" s="28">
        <f>+J234*'Silver Conversion'!$B233</f>
        <v>5.0616</v>
      </c>
      <c r="AM234" s="28">
        <f>+K234*'Silver Conversion'!$B233</f>
        <v>0</v>
      </c>
      <c r="AN234" s="28">
        <f>+L234*'Silver Conversion'!$B233</f>
        <v>0</v>
      </c>
      <c r="AO234" s="28">
        <f>+M234*'Silver Conversion'!$B233</f>
        <v>12.42</v>
      </c>
      <c r="AP234" s="28">
        <f>+N234*'Silver Conversion'!$B233</f>
        <v>1.3499999999999999</v>
      </c>
    </row>
    <row r="235" spans="1:42" ht="15">
      <c r="A235" s="5">
        <v>1592</v>
      </c>
      <c r="B235" s="38">
        <v>171</v>
      </c>
      <c r="C235" s="38">
        <v>66</v>
      </c>
      <c r="D235" s="38">
        <v>960</v>
      </c>
      <c r="E235" s="38">
        <v>78</v>
      </c>
      <c r="F235" s="38">
        <v>1530</v>
      </c>
      <c r="G235" s="38">
        <v>114</v>
      </c>
      <c r="H235" s="38">
        <v>100.5</v>
      </c>
      <c r="I235" s="38">
        <v>84</v>
      </c>
      <c r="J235" s="26">
        <v>28</v>
      </c>
      <c r="M235" s="38">
        <v>79.58</v>
      </c>
      <c r="N235" s="38">
        <v>8.42</v>
      </c>
      <c r="P235" s="26">
        <f t="shared" si="39"/>
        <v>0.5845194634726609</v>
      </c>
      <c r="Q235" s="26">
        <f t="shared" si="40"/>
        <v>23.396489675767192</v>
      </c>
      <c r="R235" s="26">
        <f t="shared" si="41"/>
        <v>960</v>
      </c>
      <c r="S235" s="26">
        <f t="shared" si="42"/>
        <v>6.912599222385761</v>
      </c>
      <c r="T235" s="26">
        <f t="shared" si="43"/>
        <v>22.44718309859155</v>
      </c>
      <c r="U235" s="26">
        <f t="shared" si="44"/>
        <v>30.38222437326002</v>
      </c>
      <c r="V235" s="26">
        <f t="shared" si="45"/>
        <v>0.25242630658870335</v>
      </c>
      <c r="W235" s="26">
        <f t="shared" si="46"/>
        <v>0.084</v>
      </c>
      <c r="X235" s="26">
        <f t="shared" si="47"/>
        <v>0.27776675528748856</v>
      </c>
      <c r="Y235" s="26">
        <f t="shared" si="48"/>
        <v>0</v>
      </c>
      <c r="Z235" s="26">
        <f t="shared" si="49"/>
        <v>0</v>
      </c>
      <c r="AA235" s="26">
        <f t="shared" si="50"/>
        <v>114.50359712230217</v>
      </c>
      <c r="AB235" s="26">
        <f t="shared" si="51"/>
        <v>12.220609579100145</v>
      </c>
      <c r="AD235" s="28">
        <f>+B235*'Silver Conversion'!$B234</f>
        <v>30.779999999999998</v>
      </c>
      <c r="AE235" s="28">
        <f>+C235*'Silver Conversion'!$B234</f>
        <v>11.879999999999999</v>
      </c>
      <c r="AF235" s="28">
        <f>+D235*'Silver Conversion'!$B234</f>
        <v>172.79999999999998</v>
      </c>
      <c r="AG235" s="28">
        <f>+E235*'Silver Conversion'!$B234</f>
        <v>14.04</v>
      </c>
      <c r="AH235" s="28">
        <f>+F235*'Silver Conversion'!$B234</f>
        <v>275.4</v>
      </c>
      <c r="AI235" s="28">
        <f>+G235*'Silver Conversion'!$B234</f>
        <v>20.52</v>
      </c>
      <c r="AJ235" s="28">
        <f>+H235*'Silver Conversion'!$B234</f>
        <v>18.09</v>
      </c>
      <c r="AK235" s="28">
        <f>+I235*'Silver Conversion'!$B234</f>
        <v>15.12</v>
      </c>
      <c r="AL235" s="28">
        <f>+J235*'Silver Conversion'!$B234</f>
        <v>5.04</v>
      </c>
      <c r="AM235" s="28">
        <f>+K235*'Silver Conversion'!$B234</f>
        <v>0</v>
      </c>
      <c r="AN235" s="28">
        <f>+L235*'Silver Conversion'!$B234</f>
        <v>0</v>
      </c>
      <c r="AO235" s="28">
        <f>+M235*'Silver Conversion'!$B234</f>
        <v>14.324399999999999</v>
      </c>
      <c r="AP235" s="28">
        <f>+N235*'Silver Conversion'!$B234</f>
        <v>1.5155999999999998</v>
      </c>
    </row>
    <row r="236" spans="1:42" ht="15">
      <c r="A236" s="5">
        <v>1593</v>
      </c>
      <c r="B236" s="38">
        <v>132</v>
      </c>
      <c r="C236" s="38">
        <v>67.5</v>
      </c>
      <c r="D236" s="38">
        <v>1080</v>
      </c>
      <c r="E236" s="38">
        <v>88.12</v>
      </c>
      <c r="F236" s="38">
        <v>1836</v>
      </c>
      <c r="G236" s="38">
        <v>117</v>
      </c>
      <c r="H236" s="38">
        <v>105</v>
      </c>
      <c r="I236" s="38">
        <v>78</v>
      </c>
      <c r="J236" s="26">
        <v>28.5</v>
      </c>
      <c r="M236" s="38">
        <v>87.85</v>
      </c>
      <c r="P236" s="26">
        <f t="shared" si="39"/>
        <v>0.45120800689117685</v>
      </c>
      <c r="Q236" s="26">
        <f t="shared" si="40"/>
        <v>23.928228077489173</v>
      </c>
      <c r="R236" s="26">
        <f t="shared" si="41"/>
        <v>1080</v>
      </c>
      <c r="S236" s="26">
        <f t="shared" si="42"/>
        <v>7.809464659956837</v>
      </c>
      <c r="T236" s="26">
        <f t="shared" si="43"/>
        <v>26.93661971830986</v>
      </c>
      <c r="U236" s="26">
        <f t="shared" si="44"/>
        <v>31.181756593608966</v>
      </c>
      <c r="V236" s="26">
        <f t="shared" si="45"/>
        <v>0.26372897703297365</v>
      </c>
      <c r="W236" s="26">
        <f t="shared" si="46"/>
        <v>0.078</v>
      </c>
      <c r="X236" s="26">
        <f t="shared" si="47"/>
        <v>0.2827268759176223</v>
      </c>
      <c r="Y236" s="26">
        <f t="shared" si="48"/>
        <v>0</v>
      </c>
      <c r="Z236" s="26">
        <f t="shared" si="49"/>
        <v>0</v>
      </c>
      <c r="AA236" s="26">
        <f t="shared" si="50"/>
        <v>126.40287769784173</v>
      </c>
      <c r="AB236" s="26">
        <f t="shared" si="51"/>
        <v>0</v>
      </c>
      <c r="AD236" s="28">
        <f>+B236*'Silver Conversion'!$B235</f>
        <v>23.759999999999998</v>
      </c>
      <c r="AE236" s="28">
        <f>+C236*'Silver Conversion'!$B235</f>
        <v>12.15</v>
      </c>
      <c r="AF236" s="28">
        <f>+D236*'Silver Conversion'!$B235</f>
        <v>194.4</v>
      </c>
      <c r="AG236" s="28">
        <f>+E236*'Silver Conversion'!$B235</f>
        <v>15.861600000000001</v>
      </c>
      <c r="AH236" s="28">
        <f>+F236*'Silver Conversion'!$B235</f>
        <v>330.47999999999996</v>
      </c>
      <c r="AI236" s="28">
        <f>+G236*'Silver Conversion'!$B235</f>
        <v>21.06</v>
      </c>
      <c r="AJ236" s="28">
        <f>+H236*'Silver Conversion'!$B235</f>
        <v>18.9</v>
      </c>
      <c r="AK236" s="28">
        <f>+I236*'Silver Conversion'!$B235</f>
        <v>14.04</v>
      </c>
      <c r="AL236" s="28">
        <f>+J236*'Silver Conversion'!$B235</f>
        <v>5.13</v>
      </c>
      <c r="AM236" s="28">
        <f>+K236*'Silver Conversion'!$B235</f>
        <v>0</v>
      </c>
      <c r="AN236" s="28">
        <f>+L236*'Silver Conversion'!$B235</f>
        <v>0</v>
      </c>
      <c r="AO236" s="28">
        <f>+M236*'Silver Conversion'!$B235</f>
        <v>15.812999999999999</v>
      </c>
      <c r="AP236" s="28">
        <f>+N236*'Silver Conversion'!$B235</f>
        <v>0</v>
      </c>
    </row>
    <row r="237" spans="1:42" ht="15">
      <c r="A237" s="5">
        <v>1594</v>
      </c>
      <c r="B237" s="38">
        <v>94.5</v>
      </c>
      <c r="C237" s="38">
        <v>79.5</v>
      </c>
      <c r="D237" s="38">
        <v>1020</v>
      </c>
      <c r="E237" s="38">
        <v>87</v>
      </c>
      <c r="F237" s="38">
        <v>2326.5</v>
      </c>
      <c r="G237" s="38">
        <v>132.75</v>
      </c>
      <c r="H237" s="38">
        <v>118.5</v>
      </c>
      <c r="I237" s="38">
        <v>72</v>
      </c>
      <c r="J237" s="26">
        <v>33</v>
      </c>
      <c r="M237" s="38">
        <v>69</v>
      </c>
      <c r="P237" s="26">
        <f t="shared" si="39"/>
        <v>0.32302391402436526</v>
      </c>
      <c r="Q237" s="26">
        <f t="shared" si="40"/>
        <v>28.182135291265027</v>
      </c>
      <c r="R237" s="26">
        <f t="shared" si="41"/>
        <v>1020</v>
      </c>
      <c r="S237" s="26">
        <f t="shared" si="42"/>
        <v>7.710206824968734</v>
      </c>
      <c r="T237" s="26">
        <f t="shared" si="43"/>
        <v>34.13292253521127</v>
      </c>
      <c r="U237" s="26">
        <f t="shared" si="44"/>
        <v>35.37930075044095</v>
      </c>
      <c r="V237" s="26">
        <f t="shared" si="45"/>
        <v>0.29763698836578456</v>
      </c>
      <c r="W237" s="26">
        <f t="shared" si="46"/>
        <v>0.072</v>
      </c>
      <c r="X237" s="26">
        <f t="shared" si="47"/>
        <v>0.3273679615888258</v>
      </c>
      <c r="Y237" s="26">
        <f t="shared" si="48"/>
        <v>0</v>
      </c>
      <c r="Z237" s="26">
        <f t="shared" si="49"/>
        <v>0</v>
      </c>
      <c r="AA237" s="26">
        <f t="shared" si="50"/>
        <v>99.28057553956835</v>
      </c>
      <c r="AB237" s="26">
        <f t="shared" si="51"/>
        <v>0</v>
      </c>
      <c r="AD237" s="28">
        <f>+B237*'Silver Conversion'!$B236</f>
        <v>17.009999999999998</v>
      </c>
      <c r="AE237" s="28">
        <f>+C237*'Silver Conversion'!$B236</f>
        <v>14.309999999999999</v>
      </c>
      <c r="AF237" s="28">
        <f>+D237*'Silver Conversion'!$B236</f>
        <v>183.6</v>
      </c>
      <c r="AG237" s="28">
        <f>+E237*'Silver Conversion'!$B236</f>
        <v>15.66</v>
      </c>
      <c r="AH237" s="28">
        <f>+F237*'Silver Conversion'!$B236</f>
        <v>418.77</v>
      </c>
      <c r="AI237" s="28">
        <f>+G237*'Silver Conversion'!$B236</f>
        <v>23.895</v>
      </c>
      <c r="AJ237" s="28">
        <f>+H237*'Silver Conversion'!$B236</f>
        <v>21.33</v>
      </c>
      <c r="AK237" s="28">
        <f>+I237*'Silver Conversion'!$B236</f>
        <v>12.959999999999999</v>
      </c>
      <c r="AL237" s="28">
        <f>+J237*'Silver Conversion'!$B236</f>
        <v>5.9399999999999995</v>
      </c>
      <c r="AM237" s="28">
        <f>+K237*'Silver Conversion'!$B236</f>
        <v>0</v>
      </c>
      <c r="AN237" s="28">
        <f>+L237*'Silver Conversion'!$B236</f>
        <v>0</v>
      </c>
      <c r="AO237" s="28">
        <f>+M237*'Silver Conversion'!$B236</f>
        <v>12.42</v>
      </c>
      <c r="AP237" s="28">
        <f>+N237*'Silver Conversion'!$B236</f>
        <v>0</v>
      </c>
    </row>
    <row r="238" spans="1:42" ht="15">
      <c r="A238" s="5">
        <v>1595</v>
      </c>
      <c r="B238" s="38">
        <v>157.5</v>
      </c>
      <c r="C238" s="38">
        <v>103.5</v>
      </c>
      <c r="D238" s="38">
        <v>960</v>
      </c>
      <c r="E238" s="38">
        <v>96</v>
      </c>
      <c r="F238" s="38">
        <v>3181.5</v>
      </c>
      <c r="G238" s="38">
        <v>129</v>
      </c>
      <c r="H238" s="38">
        <v>112.5</v>
      </c>
      <c r="I238" s="38">
        <v>66</v>
      </c>
      <c r="J238" s="26">
        <v>33</v>
      </c>
      <c r="M238" s="38">
        <v>76.5</v>
      </c>
      <c r="P238" s="26">
        <f t="shared" si="39"/>
        <v>0.5383731900406087</v>
      </c>
      <c r="Q238" s="26">
        <f t="shared" si="40"/>
        <v>36.689949718816735</v>
      </c>
      <c r="R238" s="26">
        <f t="shared" si="41"/>
        <v>960</v>
      </c>
      <c r="S238" s="26">
        <f t="shared" si="42"/>
        <v>8.507814427551706</v>
      </c>
      <c r="T238" s="26">
        <f t="shared" si="43"/>
        <v>46.67693661971831</v>
      </c>
      <c r="U238" s="26">
        <f t="shared" si="44"/>
        <v>34.37988547500476</v>
      </c>
      <c r="V238" s="26">
        <f t="shared" si="45"/>
        <v>0.2825667611067575</v>
      </c>
      <c r="W238" s="26">
        <f t="shared" si="46"/>
        <v>0.066</v>
      </c>
      <c r="X238" s="26">
        <f t="shared" si="47"/>
        <v>0.3273679615888258</v>
      </c>
      <c r="Y238" s="26">
        <f t="shared" si="48"/>
        <v>0</v>
      </c>
      <c r="Z238" s="26">
        <f t="shared" si="49"/>
        <v>0</v>
      </c>
      <c r="AA238" s="26">
        <f t="shared" si="50"/>
        <v>110.07194244604317</v>
      </c>
      <c r="AB238" s="26">
        <f t="shared" si="51"/>
        <v>0</v>
      </c>
      <c r="AD238" s="28">
        <f>+B238*'Silver Conversion'!$B237</f>
        <v>28.349999999999998</v>
      </c>
      <c r="AE238" s="28">
        <f>+C238*'Silver Conversion'!$B237</f>
        <v>18.63</v>
      </c>
      <c r="AF238" s="28">
        <f>+D238*'Silver Conversion'!$B237</f>
        <v>172.79999999999998</v>
      </c>
      <c r="AG238" s="28">
        <f>+E238*'Silver Conversion'!$B237</f>
        <v>17.28</v>
      </c>
      <c r="AH238" s="28">
        <f>+F238*'Silver Conversion'!$B237</f>
        <v>572.67</v>
      </c>
      <c r="AI238" s="28">
        <f>+G238*'Silver Conversion'!$B237</f>
        <v>23.22</v>
      </c>
      <c r="AJ238" s="28">
        <f>+H238*'Silver Conversion'!$B237</f>
        <v>20.25</v>
      </c>
      <c r="AK238" s="28">
        <f>+I238*'Silver Conversion'!$B237</f>
        <v>11.879999999999999</v>
      </c>
      <c r="AL238" s="28">
        <f>+J238*'Silver Conversion'!$B237</f>
        <v>5.9399999999999995</v>
      </c>
      <c r="AM238" s="28">
        <f>+K238*'Silver Conversion'!$B237</f>
        <v>0</v>
      </c>
      <c r="AN238" s="28">
        <f>+L238*'Silver Conversion'!$B237</f>
        <v>0</v>
      </c>
      <c r="AO238" s="28">
        <f>+M238*'Silver Conversion'!$B237</f>
        <v>13.77</v>
      </c>
      <c r="AP238" s="28">
        <f>+N238*'Silver Conversion'!$B237</f>
        <v>0</v>
      </c>
    </row>
    <row r="239" spans="1:42" ht="15">
      <c r="A239" s="5">
        <v>1596</v>
      </c>
      <c r="B239" s="38">
        <v>72</v>
      </c>
      <c r="C239" s="38">
        <v>117</v>
      </c>
      <c r="D239" s="38">
        <v>960</v>
      </c>
      <c r="E239" s="38">
        <v>91.12</v>
      </c>
      <c r="F239" s="38">
        <v>3672</v>
      </c>
      <c r="G239" s="38">
        <v>132.75</v>
      </c>
      <c r="H239" s="38">
        <v>103.5</v>
      </c>
      <c r="I239" s="38">
        <v>54</v>
      </c>
      <c r="J239" s="26">
        <v>33</v>
      </c>
      <c r="M239" s="38">
        <v>79.5</v>
      </c>
      <c r="P239" s="26">
        <f t="shared" si="39"/>
        <v>0.24611345830427828</v>
      </c>
      <c r="Q239" s="26">
        <f t="shared" si="40"/>
        <v>41.47559533431457</v>
      </c>
      <c r="R239" s="26">
        <f t="shared" si="41"/>
        <v>960</v>
      </c>
      <c r="S239" s="26">
        <f t="shared" si="42"/>
        <v>8.075333860817828</v>
      </c>
      <c r="T239" s="26">
        <f t="shared" si="43"/>
        <v>53.87323943661972</v>
      </c>
      <c r="U239" s="26">
        <f t="shared" si="44"/>
        <v>35.37930075044095</v>
      </c>
      <c r="V239" s="26">
        <f t="shared" si="45"/>
        <v>0.2599614202182169</v>
      </c>
      <c r="W239" s="26">
        <f t="shared" si="46"/>
        <v>0.054</v>
      </c>
      <c r="X239" s="26">
        <f t="shared" si="47"/>
        <v>0.3273679615888258</v>
      </c>
      <c r="Y239" s="26">
        <f t="shared" si="48"/>
        <v>0</v>
      </c>
      <c r="Z239" s="26">
        <f t="shared" si="49"/>
        <v>0</v>
      </c>
      <c r="AA239" s="26">
        <f t="shared" si="50"/>
        <v>114.3884892086331</v>
      </c>
      <c r="AB239" s="26">
        <f t="shared" si="51"/>
        <v>0</v>
      </c>
      <c r="AD239" s="28">
        <f>+B239*'Silver Conversion'!$B238</f>
        <v>12.959999999999999</v>
      </c>
      <c r="AE239" s="28">
        <f>+C239*'Silver Conversion'!$B238</f>
        <v>21.06</v>
      </c>
      <c r="AF239" s="28">
        <f>+D239*'Silver Conversion'!$B238</f>
        <v>172.79999999999998</v>
      </c>
      <c r="AG239" s="28">
        <f>+E239*'Silver Conversion'!$B238</f>
        <v>16.401600000000002</v>
      </c>
      <c r="AH239" s="28">
        <f>+F239*'Silver Conversion'!$B238</f>
        <v>660.9599999999999</v>
      </c>
      <c r="AI239" s="28">
        <f>+G239*'Silver Conversion'!$B238</f>
        <v>23.895</v>
      </c>
      <c r="AJ239" s="28">
        <f>+H239*'Silver Conversion'!$B238</f>
        <v>18.63</v>
      </c>
      <c r="AK239" s="28">
        <f>+I239*'Silver Conversion'!$B238</f>
        <v>9.719999999999999</v>
      </c>
      <c r="AL239" s="28">
        <f>+J239*'Silver Conversion'!$B238</f>
        <v>5.9399999999999995</v>
      </c>
      <c r="AM239" s="28">
        <f>+K239*'Silver Conversion'!$B238</f>
        <v>0</v>
      </c>
      <c r="AN239" s="28">
        <f>+L239*'Silver Conversion'!$B238</f>
        <v>0</v>
      </c>
      <c r="AO239" s="28">
        <f>+M239*'Silver Conversion'!$B238</f>
        <v>14.309999999999999</v>
      </c>
      <c r="AP239" s="28">
        <f>+N239*'Silver Conversion'!$B238</f>
        <v>0</v>
      </c>
    </row>
    <row r="240" spans="1:42" ht="15">
      <c r="A240" s="5">
        <v>1597</v>
      </c>
      <c r="B240" s="38">
        <v>81</v>
      </c>
      <c r="C240" s="38">
        <v>88.5</v>
      </c>
      <c r="D240" s="38">
        <v>990</v>
      </c>
      <c r="E240" s="38">
        <v>93</v>
      </c>
      <c r="F240" s="38">
        <v>2569.5</v>
      </c>
      <c r="G240" s="38">
        <v>133.5</v>
      </c>
      <c r="H240" s="38">
        <v>94.5</v>
      </c>
      <c r="I240" s="38">
        <v>60</v>
      </c>
      <c r="J240" s="26">
        <v>32.5</v>
      </c>
      <c r="M240" s="38">
        <v>77.25</v>
      </c>
      <c r="N240" s="38">
        <v>7.87</v>
      </c>
      <c r="P240" s="26">
        <f t="shared" si="39"/>
        <v>0.27687764059231307</v>
      </c>
      <c r="Q240" s="26">
        <f t="shared" si="40"/>
        <v>31.372565701596915</v>
      </c>
      <c r="R240" s="26">
        <f t="shared" si="41"/>
        <v>990</v>
      </c>
      <c r="S240" s="26">
        <f t="shared" si="42"/>
        <v>8.241945226690715</v>
      </c>
      <c r="T240" s="26">
        <f t="shared" si="43"/>
        <v>37.698063380281695</v>
      </c>
      <c r="U240" s="26">
        <f t="shared" si="44"/>
        <v>35.57918380552818</v>
      </c>
      <c r="V240" s="26">
        <f t="shared" si="45"/>
        <v>0.23735607932967628</v>
      </c>
      <c r="W240" s="26">
        <f t="shared" si="46"/>
        <v>0.06</v>
      </c>
      <c r="X240" s="26">
        <f t="shared" si="47"/>
        <v>0.3224078409586921</v>
      </c>
      <c r="Y240" s="26">
        <f t="shared" si="48"/>
        <v>0</v>
      </c>
      <c r="Z240" s="26">
        <f t="shared" si="49"/>
        <v>0</v>
      </c>
      <c r="AA240" s="26">
        <f t="shared" si="50"/>
        <v>111.15107913669065</v>
      </c>
      <c r="AB240" s="26">
        <f t="shared" si="51"/>
        <v>11.42235123367199</v>
      </c>
      <c r="AD240" s="28">
        <f>+B240*'Silver Conversion'!$B239</f>
        <v>14.58</v>
      </c>
      <c r="AE240" s="28">
        <f>+C240*'Silver Conversion'!$B239</f>
        <v>15.93</v>
      </c>
      <c r="AF240" s="28">
        <f>+D240*'Silver Conversion'!$B239</f>
        <v>178.2</v>
      </c>
      <c r="AG240" s="28">
        <f>+E240*'Silver Conversion'!$B239</f>
        <v>16.74</v>
      </c>
      <c r="AH240" s="28">
        <f>+F240*'Silver Conversion'!$B239</f>
        <v>462.51</v>
      </c>
      <c r="AI240" s="28">
        <f>+G240*'Silver Conversion'!$B239</f>
        <v>24.029999999999998</v>
      </c>
      <c r="AJ240" s="28">
        <f>+H240*'Silver Conversion'!$B239</f>
        <v>17.009999999999998</v>
      </c>
      <c r="AK240" s="28">
        <f>+I240*'Silver Conversion'!$B239</f>
        <v>10.799999999999999</v>
      </c>
      <c r="AL240" s="28">
        <f>+J240*'Silver Conversion'!$B239</f>
        <v>5.85</v>
      </c>
      <c r="AM240" s="28">
        <f>+K240*'Silver Conversion'!$B239</f>
        <v>0</v>
      </c>
      <c r="AN240" s="28">
        <f>+L240*'Silver Conversion'!$B239</f>
        <v>0</v>
      </c>
      <c r="AO240" s="28">
        <f>+M240*'Silver Conversion'!$B239</f>
        <v>13.905</v>
      </c>
      <c r="AP240" s="28">
        <f>+N240*'Silver Conversion'!$B239</f>
        <v>1.4165999999999999</v>
      </c>
    </row>
    <row r="241" spans="1:42" ht="15">
      <c r="A241" s="5">
        <v>1598</v>
      </c>
      <c r="B241" s="38">
        <v>97.5</v>
      </c>
      <c r="C241" s="38">
        <v>92.25</v>
      </c>
      <c r="D241" s="38">
        <v>960</v>
      </c>
      <c r="E241" s="38">
        <v>129</v>
      </c>
      <c r="F241" s="38">
        <v>2202</v>
      </c>
      <c r="G241" s="38">
        <v>132</v>
      </c>
      <c r="H241" s="38">
        <v>90</v>
      </c>
      <c r="I241" s="38">
        <v>81</v>
      </c>
      <c r="J241" s="26">
        <v>33</v>
      </c>
      <c r="M241" s="38">
        <v>77.25</v>
      </c>
      <c r="N241" s="38">
        <v>7.79</v>
      </c>
      <c r="P241" s="26">
        <f t="shared" si="39"/>
        <v>0.33327864145371017</v>
      </c>
      <c r="Q241" s="26">
        <f t="shared" si="40"/>
        <v>32.70191170590187</v>
      </c>
      <c r="R241" s="26">
        <f t="shared" si="41"/>
        <v>960</v>
      </c>
      <c r="S241" s="26">
        <f t="shared" si="42"/>
        <v>11.432375637022604</v>
      </c>
      <c r="T241" s="26">
        <f t="shared" si="43"/>
        <v>32.306338028169016</v>
      </c>
      <c r="U241" s="26">
        <f t="shared" si="44"/>
        <v>35.179417695353706</v>
      </c>
      <c r="V241" s="26">
        <f t="shared" si="45"/>
        <v>0.22605340888540598</v>
      </c>
      <c r="W241" s="26">
        <f t="shared" si="46"/>
        <v>0.081</v>
      </c>
      <c r="X241" s="26">
        <f t="shared" si="47"/>
        <v>0.3273679615888258</v>
      </c>
      <c r="Y241" s="26">
        <f t="shared" si="48"/>
        <v>0</v>
      </c>
      <c r="Z241" s="26">
        <f t="shared" si="49"/>
        <v>0</v>
      </c>
      <c r="AA241" s="26">
        <f t="shared" si="50"/>
        <v>111.15107913669065</v>
      </c>
      <c r="AB241" s="26">
        <f t="shared" si="51"/>
        <v>11.30624092888244</v>
      </c>
      <c r="AD241" s="28">
        <f>+B241*'Silver Conversion'!$B240</f>
        <v>17.55</v>
      </c>
      <c r="AE241" s="28">
        <f>+C241*'Silver Conversion'!$B240</f>
        <v>16.605</v>
      </c>
      <c r="AF241" s="28">
        <f>+D241*'Silver Conversion'!$B240</f>
        <v>172.79999999999998</v>
      </c>
      <c r="AG241" s="28">
        <f>+E241*'Silver Conversion'!$B240</f>
        <v>23.22</v>
      </c>
      <c r="AH241" s="28">
        <f>+F241*'Silver Conversion'!$B240</f>
        <v>396.36</v>
      </c>
      <c r="AI241" s="28">
        <f>+G241*'Silver Conversion'!$B240</f>
        <v>23.759999999999998</v>
      </c>
      <c r="AJ241" s="28">
        <f>+H241*'Silver Conversion'!$B240</f>
        <v>16.2</v>
      </c>
      <c r="AK241" s="28">
        <f>+I241*'Silver Conversion'!$B240</f>
        <v>14.58</v>
      </c>
      <c r="AL241" s="28">
        <f>+J241*'Silver Conversion'!$B240</f>
        <v>5.9399999999999995</v>
      </c>
      <c r="AM241" s="28">
        <f>+K241*'Silver Conversion'!$B240</f>
        <v>0</v>
      </c>
      <c r="AN241" s="28">
        <f>+L241*'Silver Conversion'!$B240</f>
        <v>0</v>
      </c>
      <c r="AO241" s="28">
        <f>+M241*'Silver Conversion'!$B240</f>
        <v>13.905</v>
      </c>
      <c r="AP241" s="28">
        <f>+N241*'Silver Conversion'!$B240</f>
        <v>1.4022</v>
      </c>
    </row>
    <row r="242" spans="1:42" ht="15">
      <c r="A242" s="5">
        <v>1599</v>
      </c>
      <c r="B242" s="38">
        <v>108</v>
      </c>
      <c r="C242" s="38">
        <v>93</v>
      </c>
      <c r="D242" s="38">
        <v>960</v>
      </c>
      <c r="E242" s="38">
        <v>108</v>
      </c>
      <c r="F242" s="38">
        <v>2632.5</v>
      </c>
      <c r="G242" s="38">
        <v>132</v>
      </c>
      <c r="H242" s="38">
        <v>96</v>
      </c>
      <c r="I242" s="38">
        <v>75</v>
      </c>
      <c r="J242" s="26">
        <v>33</v>
      </c>
      <c r="M242" s="38">
        <v>76.5</v>
      </c>
      <c r="N242" s="38">
        <v>8.42</v>
      </c>
      <c r="P242" s="26">
        <f t="shared" si="39"/>
        <v>0.3691701874564174</v>
      </c>
      <c r="Q242" s="26">
        <f t="shared" si="40"/>
        <v>32.96778090676286</v>
      </c>
      <c r="R242" s="26">
        <f t="shared" si="41"/>
        <v>960</v>
      </c>
      <c r="S242" s="26">
        <f t="shared" si="42"/>
        <v>9.57129123099567</v>
      </c>
      <c r="T242" s="26">
        <f t="shared" si="43"/>
        <v>38.622359154929576</v>
      </c>
      <c r="U242" s="26">
        <f t="shared" si="44"/>
        <v>35.179417695353706</v>
      </c>
      <c r="V242" s="26">
        <f t="shared" si="45"/>
        <v>0.24112363614443305</v>
      </c>
      <c r="W242" s="26">
        <f t="shared" si="46"/>
        <v>0.075</v>
      </c>
      <c r="X242" s="26">
        <f t="shared" si="47"/>
        <v>0.3273679615888258</v>
      </c>
      <c r="Y242" s="26">
        <f t="shared" si="48"/>
        <v>0</v>
      </c>
      <c r="Z242" s="26">
        <f t="shared" si="49"/>
        <v>0</v>
      </c>
      <c r="AA242" s="26">
        <f t="shared" si="50"/>
        <v>110.07194244604317</v>
      </c>
      <c r="AB242" s="26">
        <f t="shared" si="51"/>
        <v>12.220609579100145</v>
      </c>
      <c r="AD242" s="28">
        <f>+B242*'Silver Conversion'!$B241</f>
        <v>19.439999999999998</v>
      </c>
      <c r="AE242" s="28">
        <f>+C242*'Silver Conversion'!$B241</f>
        <v>16.74</v>
      </c>
      <c r="AF242" s="28">
        <f>+D242*'Silver Conversion'!$B241</f>
        <v>172.79999999999998</v>
      </c>
      <c r="AG242" s="28">
        <f>+E242*'Silver Conversion'!$B241</f>
        <v>19.439999999999998</v>
      </c>
      <c r="AH242" s="28">
        <f>+F242*'Silver Conversion'!$B241</f>
        <v>473.84999999999997</v>
      </c>
      <c r="AI242" s="28">
        <f>+G242*'Silver Conversion'!$B241</f>
        <v>23.759999999999998</v>
      </c>
      <c r="AJ242" s="28">
        <f>+H242*'Silver Conversion'!$B241</f>
        <v>17.28</v>
      </c>
      <c r="AK242" s="28">
        <f>+I242*'Silver Conversion'!$B241</f>
        <v>13.5</v>
      </c>
      <c r="AL242" s="28">
        <f>+J242*'Silver Conversion'!$B241</f>
        <v>5.9399999999999995</v>
      </c>
      <c r="AM242" s="28">
        <f>+K242*'Silver Conversion'!$B241</f>
        <v>0</v>
      </c>
      <c r="AN242" s="28">
        <f>+L242*'Silver Conversion'!$B241</f>
        <v>0</v>
      </c>
      <c r="AO242" s="28">
        <f>+M242*'Silver Conversion'!$B241</f>
        <v>13.77</v>
      </c>
      <c r="AP242" s="28">
        <f>+N242*'Silver Conversion'!$B241</f>
        <v>1.5155999999999998</v>
      </c>
    </row>
    <row r="243" spans="1:42" ht="15">
      <c r="A243" s="5">
        <v>1600</v>
      </c>
      <c r="B243" s="38">
        <v>147</v>
      </c>
      <c r="C243" s="38">
        <v>108.75</v>
      </c>
      <c r="D243" s="38">
        <v>960</v>
      </c>
      <c r="E243" s="38">
        <v>102</v>
      </c>
      <c r="F243" s="38">
        <v>2938.5</v>
      </c>
      <c r="G243" s="38">
        <v>120</v>
      </c>
      <c r="H243" s="38">
        <v>96</v>
      </c>
      <c r="I243" s="38">
        <v>72</v>
      </c>
      <c r="J243" s="26">
        <v>33</v>
      </c>
      <c r="M243" s="38">
        <v>78</v>
      </c>
      <c r="N243" s="38">
        <v>8.12</v>
      </c>
      <c r="P243" s="26">
        <f t="shared" si="39"/>
        <v>0.5024816440379015</v>
      </c>
      <c r="Q243" s="26">
        <f t="shared" si="40"/>
        <v>38.55103412484367</v>
      </c>
      <c r="R243" s="26">
        <f t="shared" si="41"/>
        <v>960</v>
      </c>
      <c r="S243" s="26">
        <f t="shared" si="42"/>
        <v>9.039552829273688</v>
      </c>
      <c r="T243" s="26">
        <f t="shared" si="43"/>
        <v>43.11179577464789</v>
      </c>
      <c r="U243" s="26">
        <f t="shared" si="44"/>
        <v>31.981288813957914</v>
      </c>
      <c r="V243" s="26">
        <f t="shared" si="45"/>
        <v>0.24112363614443305</v>
      </c>
      <c r="W243" s="26">
        <f t="shared" si="46"/>
        <v>0.072</v>
      </c>
      <c r="X243" s="26">
        <f t="shared" si="47"/>
        <v>0.3273679615888258</v>
      </c>
      <c r="Y243" s="26">
        <f t="shared" si="48"/>
        <v>0</v>
      </c>
      <c r="Z243" s="26">
        <f t="shared" si="49"/>
        <v>0</v>
      </c>
      <c r="AA243" s="26">
        <f t="shared" si="50"/>
        <v>112.23021582733814</v>
      </c>
      <c r="AB243" s="26">
        <f t="shared" si="51"/>
        <v>11.785195936139333</v>
      </c>
      <c r="AD243" s="28">
        <f>+B243*'Silver Conversion'!$B242</f>
        <v>26.459999999999997</v>
      </c>
      <c r="AE243" s="28">
        <f>+C243*'Silver Conversion'!$B242</f>
        <v>19.575</v>
      </c>
      <c r="AF243" s="28">
        <f>+D243*'Silver Conversion'!$B242</f>
        <v>172.79999999999998</v>
      </c>
      <c r="AG243" s="28">
        <f>+E243*'Silver Conversion'!$B242</f>
        <v>18.36</v>
      </c>
      <c r="AH243" s="28">
        <f>+F243*'Silver Conversion'!$B242</f>
        <v>528.93</v>
      </c>
      <c r="AI243" s="28">
        <f>+G243*'Silver Conversion'!$B242</f>
        <v>21.599999999999998</v>
      </c>
      <c r="AJ243" s="28">
        <f>+H243*'Silver Conversion'!$B242</f>
        <v>17.28</v>
      </c>
      <c r="AK243" s="28">
        <f>+I243*'Silver Conversion'!$B242</f>
        <v>12.959999999999999</v>
      </c>
      <c r="AL243" s="28">
        <f>+J243*'Silver Conversion'!$B242</f>
        <v>5.9399999999999995</v>
      </c>
      <c r="AM243" s="28">
        <f>+K243*'Silver Conversion'!$B242</f>
        <v>0</v>
      </c>
      <c r="AN243" s="28">
        <f>+L243*'Silver Conversion'!$B242</f>
        <v>0</v>
      </c>
      <c r="AO243" s="28">
        <f>+M243*'Silver Conversion'!$B242</f>
        <v>14.04</v>
      </c>
      <c r="AP243" s="28">
        <f>+N243*'Silver Conversion'!$B242</f>
        <v>1.4615999999999998</v>
      </c>
    </row>
    <row r="244" spans="1:42" ht="15">
      <c r="A244" s="5">
        <v>1601</v>
      </c>
      <c r="E244" s="38">
        <v>105</v>
      </c>
      <c r="F244" s="38">
        <v>2808</v>
      </c>
      <c r="P244" s="26">
        <f t="shared" si="39"/>
        <v>0</v>
      </c>
      <c r="Q244" s="26">
        <f t="shared" si="40"/>
        <v>0</v>
      </c>
      <c r="R244" s="26">
        <f t="shared" si="41"/>
        <v>0</v>
      </c>
      <c r="S244" s="26">
        <f t="shared" si="42"/>
        <v>9.305422030134679</v>
      </c>
      <c r="T244" s="26">
        <f t="shared" si="43"/>
        <v>41.19718309859155</v>
      </c>
      <c r="U244" s="26">
        <f t="shared" si="44"/>
        <v>0</v>
      </c>
      <c r="V244" s="26">
        <f t="shared" si="45"/>
        <v>0</v>
      </c>
      <c r="W244" s="26">
        <f t="shared" si="46"/>
        <v>0</v>
      </c>
      <c r="X244" s="26">
        <f t="shared" si="47"/>
        <v>0</v>
      </c>
      <c r="Y244" s="26">
        <f t="shared" si="48"/>
        <v>0</v>
      </c>
      <c r="Z244" s="26">
        <f t="shared" si="49"/>
        <v>0</v>
      </c>
      <c r="AA244" s="26">
        <f t="shared" si="50"/>
        <v>0</v>
      </c>
      <c r="AB244" s="26">
        <f t="shared" si="51"/>
        <v>0</v>
      </c>
      <c r="AD244" s="28">
        <f>+B244*'Silver Conversion'!$B243</f>
        <v>0</v>
      </c>
      <c r="AE244" s="28">
        <f>+C244*'Silver Conversion'!$B243</f>
        <v>0</v>
      </c>
      <c r="AF244" s="28">
        <f>+D244*'Silver Conversion'!$B243</f>
        <v>0</v>
      </c>
      <c r="AG244" s="28">
        <f>+E244*'Silver Conversion'!$B243</f>
        <v>18.9</v>
      </c>
      <c r="AH244" s="28">
        <f>+F244*'Silver Conversion'!$B243</f>
        <v>505.44</v>
      </c>
      <c r="AI244" s="28">
        <f>+G244*'Silver Conversion'!$B243</f>
        <v>0</v>
      </c>
      <c r="AJ244" s="28">
        <f>+H244*'Silver Conversion'!$B243</f>
        <v>0</v>
      </c>
      <c r="AK244" s="28">
        <f>+I244*'Silver Conversion'!$B243</f>
        <v>0</v>
      </c>
      <c r="AL244" s="28">
        <f>+J244*'Silver Conversion'!$B243</f>
        <v>0</v>
      </c>
      <c r="AM244" s="28">
        <f>+K244*'Silver Conversion'!$B243</f>
        <v>0</v>
      </c>
      <c r="AN244" s="28">
        <f>+L244*'Silver Conversion'!$B243</f>
        <v>0</v>
      </c>
      <c r="AO244" s="28">
        <f>+M244*'Silver Conversion'!$B243</f>
        <v>0</v>
      </c>
      <c r="AP244" s="28">
        <f>+N244*'Silver Conversion'!$B243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44"/>
  <sheetViews>
    <sheetView showZeros="0" workbookViewId="0" topLeftCell="A1">
      <pane xSplit="7400" ySplit="3860" topLeftCell="AG5" activePane="bottomRight" state="split"/>
      <selection pane="topLeft" activeCell="B11" sqref="B11"/>
      <selection pane="topRight" activeCell="AN4" sqref="AN4"/>
      <selection pane="bottomLeft" activeCell="C33" sqref="C33"/>
      <selection pane="bottomRight" activeCell="AJ23" sqref="AJ23"/>
    </sheetView>
  </sheetViews>
  <sheetFormatPr defaultColWidth="11.421875" defaultRowHeight="12.75"/>
  <cols>
    <col min="1" max="1" width="13.8515625" style="5" customWidth="1"/>
    <col min="2" max="2" width="19.28125" style="5" customWidth="1"/>
    <col min="3" max="3" width="24.28125" style="5" customWidth="1"/>
    <col min="4" max="4" width="16.7109375" style="5" customWidth="1"/>
    <col min="5" max="5" width="19.8515625" style="5" customWidth="1"/>
    <col min="6" max="6" width="22.7109375" style="5" customWidth="1"/>
    <col min="7" max="7" width="17.140625" style="5" customWidth="1"/>
    <col min="8" max="8" width="16.421875" style="5" customWidth="1"/>
    <col min="9" max="9" width="15.421875" style="5" customWidth="1"/>
    <col min="10" max="14" width="16.7109375" style="5" customWidth="1"/>
    <col min="15" max="15" width="3.8515625" style="5" customWidth="1"/>
    <col min="16" max="28" width="16.7109375" style="5" customWidth="1"/>
    <col min="29" max="29" width="4.8515625" style="5" customWidth="1"/>
    <col min="30" max="30" width="16.7109375" style="5" customWidth="1"/>
    <col min="31" max="31" width="22.8515625" style="5" customWidth="1"/>
    <col min="32" max="33" width="16.7109375" style="5" customWidth="1"/>
    <col min="34" max="34" width="13.421875" style="5" customWidth="1"/>
    <col min="35" max="38" width="13.140625" style="5" customWidth="1"/>
    <col min="39" max="41" width="16.7109375" style="5" customWidth="1"/>
    <col min="42" max="42" width="13.28125" style="5" customWidth="1"/>
    <col min="43" max="65" width="16.7109375" style="5" customWidth="1"/>
    <col min="66" max="16384" width="8.8515625" style="5" customWidth="1"/>
  </cols>
  <sheetData>
    <row r="1" spans="1:30" ht="15">
      <c r="A1" s="19" t="s">
        <v>195</v>
      </c>
      <c r="B1" s="20"/>
      <c r="C1" s="16" t="s">
        <v>19</v>
      </c>
      <c r="AD1" s="16" t="s">
        <v>19</v>
      </c>
    </row>
    <row r="2" spans="1:30" ht="15">
      <c r="A2" s="17" t="s">
        <v>194</v>
      </c>
      <c r="B2" s="18"/>
      <c r="C2" s="5" t="s">
        <v>36</v>
      </c>
      <c r="AD2" s="5" t="s">
        <v>36</v>
      </c>
    </row>
    <row r="4" spans="1:40" ht="15">
      <c r="A4" s="21"/>
      <c r="B4" s="46" t="s">
        <v>129</v>
      </c>
      <c r="H4" s="23"/>
      <c r="P4" s="46" t="s">
        <v>132</v>
      </c>
      <c r="AD4" s="46" t="s">
        <v>131</v>
      </c>
      <c r="AH4" s="46" t="s">
        <v>161</v>
      </c>
      <c r="AN4" s="46" t="s">
        <v>161</v>
      </c>
    </row>
    <row r="5" spans="1:42" s="25" customFormat="1" ht="15">
      <c r="A5" s="15" t="s">
        <v>67</v>
      </c>
      <c r="B5" s="25" t="s">
        <v>39</v>
      </c>
      <c r="C5" s="25" t="s">
        <v>40</v>
      </c>
      <c r="D5" s="25" t="s">
        <v>164</v>
      </c>
      <c r="E5" s="25" t="s">
        <v>165</v>
      </c>
      <c r="F5" s="25" t="s">
        <v>170</v>
      </c>
      <c r="G5" s="25" t="s">
        <v>174</v>
      </c>
      <c r="H5" s="25" t="s">
        <v>175</v>
      </c>
      <c r="I5" s="25" t="s">
        <v>176</v>
      </c>
      <c r="J5" s="25" t="s">
        <v>177</v>
      </c>
      <c r="K5" s="25" t="s">
        <v>52</v>
      </c>
      <c r="L5" s="25" t="s">
        <v>53</v>
      </c>
      <c r="M5" s="25" t="s">
        <v>54</v>
      </c>
      <c r="N5" s="25" t="s">
        <v>61</v>
      </c>
      <c r="P5" s="25" t="s">
        <v>39</v>
      </c>
      <c r="Q5" s="25" t="s">
        <v>40</v>
      </c>
      <c r="R5" s="25" t="s">
        <v>164</v>
      </c>
      <c r="S5" s="25" t="s">
        <v>165</v>
      </c>
      <c r="T5" s="25" t="s">
        <v>170</v>
      </c>
      <c r="U5" s="25" t="s">
        <v>174</v>
      </c>
      <c r="V5" s="25" t="s">
        <v>175</v>
      </c>
      <c r="W5" s="25" t="s">
        <v>176</v>
      </c>
      <c r="X5" s="25" t="s">
        <v>177</v>
      </c>
      <c r="Y5" s="25" t="s">
        <v>52</v>
      </c>
      <c r="Z5" s="25" t="s">
        <v>53</v>
      </c>
      <c r="AA5" s="25" t="s">
        <v>54</v>
      </c>
      <c r="AB5" s="25" t="s">
        <v>61</v>
      </c>
      <c r="AD5" s="25" t="s">
        <v>39</v>
      </c>
      <c r="AE5" s="50" t="s">
        <v>40</v>
      </c>
      <c r="AF5" s="25" t="s">
        <v>164</v>
      </c>
      <c r="AG5" s="25" t="s">
        <v>178</v>
      </c>
      <c r="AH5" s="25" t="s">
        <v>170</v>
      </c>
      <c r="AI5" s="25" t="s">
        <v>174</v>
      </c>
      <c r="AJ5" s="25" t="s">
        <v>175</v>
      </c>
      <c r="AK5" s="25" t="s">
        <v>176</v>
      </c>
      <c r="AL5" s="25" t="s">
        <v>177</v>
      </c>
      <c r="AM5" s="25" t="s">
        <v>52</v>
      </c>
      <c r="AN5" s="25" t="s">
        <v>53</v>
      </c>
      <c r="AO5" s="25" t="s">
        <v>54</v>
      </c>
      <c r="AP5" s="25" t="s">
        <v>61</v>
      </c>
    </row>
    <row r="6" spans="1:42" s="25" customFormat="1" ht="15">
      <c r="A6" s="15" t="s">
        <v>69</v>
      </c>
      <c r="B6" s="25" t="s">
        <v>167</v>
      </c>
      <c r="C6" s="25" t="s">
        <v>167</v>
      </c>
      <c r="D6" s="25" t="s">
        <v>167</v>
      </c>
      <c r="E6" s="25" t="s">
        <v>167</v>
      </c>
      <c r="F6" s="25" t="s">
        <v>133</v>
      </c>
      <c r="G6" s="25" t="s">
        <v>56</v>
      </c>
      <c r="H6" s="25" t="s">
        <v>56</v>
      </c>
      <c r="I6" s="25" t="s">
        <v>56</v>
      </c>
      <c r="J6" s="25" t="s">
        <v>56</v>
      </c>
      <c r="K6" s="25" t="s">
        <v>56</v>
      </c>
      <c r="L6" s="25" t="s">
        <v>56</v>
      </c>
      <c r="M6" s="25" t="s">
        <v>56</v>
      </c>
      <c r="N6" s="25" t="s">
        <v>62</v>
      </c>
      <c r="P6" s="25" t="s">
        <v>22</v>
      </c>
      <c r="Q6" s="25" t="s">
        <v>22</v>
      </c>
      <c r="R6" s="25" t="s">
        <v>22</v>
      </c>
      <c r="S6" s="25" t="s">
        <v>22</v>
      </c>
      <c r="T6" s="25" t="s">
        <v>21</v>
      </c>
      <c r="U6" s="25" t="s">
        <v>21</v>
      </c>
      <c r="V6" s="25" t="s">
        <v>21</v>
      </c>
      <c r="W6" s="25" t="s">
        <v>21</v>
      </c>
      <c r="X6" s="25" t="s">
        <v>21</v>
      </c>
      <c r="Y6" s="25" t="s">
        <v>21</v>
      </c>
      <c r="Z6" s="25" t="s">
        <v>21</v>
      </c>
      <c r="AA6" s="25" t="s">
        <v>21</v>
      </c>
      <c r="AB6" s="25" t="s">
        <v>22</v>
      </c>
      <c r="AD6" s="25" t="s">
        <v>22</v>
      </c>
      <c r="AE6" s="25" t="s">
        <v>22</v>
      </c>
      <c r="AF6" s="25" t="s">
        <v>22</v>
      </c>
      <c r="AG6" s="25" t="s">
        <v>179</v>
      </c>
      <c r="AH6" s="25" t="s">
        <v>21</v>
      </c>
      <c r="AI6" s="25" t="s">
        <v>21</v>
      </c>
      <c r="AJ6" s="25" t="s">
        <v>21</v>
      </c>
      <c r="AK6" s="25" t="s">
        <v>21</v>
      </c>
      <c r="AL6" s="25" t="s">
        <v>21</v>
      </c>
      <c r="AM6" s="25" t="s">
        <v>21</v>
      </c>
      <c r="AN6" s="25" t="s">
        <v>21</v>
      </c>
      <c r="AO6" s="25" t="s">
        <v>21</v>
      </c>
      <c r="AP6" s="25" t="s">
        <v>22</v>
      </c>
    </row>
    <row r="7" spans="1:42" s="25" customFormat="1" ht="15">
      <c r="A7" s="15" t="s">
        <v>70</v>
      </c>
      <c r="B7" s="25" t="s">
        <v>200</v>
      </c>
      <c r="C7" s="25" t="s">
        <v>200</v>
      </c>
      <c r="D7" s="25" t="s">
        <v>200</v>
      </c>
      <c r="E7" s="25" t="s">
        <v>200</v>
      </c>
      <c r="F7" s="25" t="s">
        <v>200</v>
      </c>
      <c r="G7" s="25" t="s">
        <v>200</v>
      </c>
      <c r="H7" s="25" t="s">
        <v>200</v>
      </c>
      <c r="I7" s="25" t="s">
        <v>200</v>
      </c>
      <c r="J7" s="25" t="s">
        <v>200</v>
      </c>
      <c r="K7" s="25" t="s">
        <v>200</v>
      </c>
      <c r="L7" s="25" t="s">
        <v>200</v>
      </c>
      <c r="M7" s="25" t="s">
        <v>200</v>
      </c>
      <c r="N7" s="25" t="s">
        <v>200</v>
      </c>
      <c r="P7" s="25" t="s">
        <v>200</v>
      </c>
      <c r="Q7" s="25" t="s">
        <v>200</v>
      </c>
      <c r="R7" s="25" t="s">
        <v>200</v>
      </c>
      <c r="S7" s="25" t="s">
        <v>200</v>
      </c>
      <c r="T7" s="25" t="s">
        <v>200</v>
      </c>
      <c r="U7" s="25" t="s">
        <v>200</v>
      </c>
      <c r="V7" s="25" t="s">
        <v>200</v>
      </c>
      <c r="W7" s="25" t="s">
        <v>200</v>
      </c>
      <c r="X7" s="25" t="s">
        <v>200</v>
      </c>
      <c r="Y7" s="25" t="s">
        <v>200</v>
      </c>
      <c r="Z7" s="25" t="s">
        <v>200</v>
      </c>
      <c r="AA7" s="25" t="s">
        <v>200</v>
      </c>
      <c r="AB7" s="25" t="s">
        <v>200</v>
      </c>
      <c r="AD7" s="25" t="s">
        <v>89</v>
      </c>
      <c r="AE7" s="25" t="s">
        <v>89</v>
      </c>
      <c r="AF7" s="25" t="s">
        <v>89</v>
      </c>
      <c r="AG7" s="25" t="s">
        <v>89</v>
      </c>
      <c r="AH7" s="25" t="s">
        <v>89</v>
      </c>
      <c r="AI7" s="25" t="s">
        <v>89</v>
      </c>
      <c r="AJ7" s="25" t="s">
        <v>89</v>
      </c>
      <c r="AK7" s="25" t="s">
        <v>89</v>
      </c>
      <c r="AL7" s="25" t="s">
        <v>89</v>
      </c>
      <c r="AM7" s="25" t="s">
        <v>89</v>
      </c>
      <c r="AN7" s="25" t="s">
        <v>89</v>
      </c>
      <c r="AO7" s="25" t="s">
        <v>89</v>
      </c>
      <c r="AP7" s="25" t="s">
        <v>89</v>
      </c>
    </row>
    <row r="8" spans="1:42" s="25" customFormat="1" ht="15">
      <c r="A8" s="15" t="s">
        <v>68</v>
      </c>
      <c r="B8" s="25" t="s">
        <v>38</v>
      </c>
      <c r="C8" s="25" t="s">
        <v>41</v>
      </c>
      <c r="D8" s="25" t="s">
        <v>205</v>
      </c>
      <c r="E8" s="25" t="s">
        <v>205</v>
      </c>
      <c r="F8" s="25" t="s">
        <v>84</v>
      </c>
      <c r="G8" s="25" t="s">
        <v>84</v>
      </c>
      <c r="H8" s="25" t="s">
        <v>84</v>
      </c>
      <c r="I8" s="25" t="s">
        <v>84</v>
      </c>
      <c r="J8" s="25" t="s">
        <v>84</v>
      </c>
      <c r="K8" s="25" t="s">
        <v>84</v>
      </c>
      <c r="L8" s="25" t="s">
        <v>84</v>
      </c>
      <c r="M8" s="25" t="s">
        <v>84</v>
      </c>
      <c r="N8" s="25" t="s">
        <v>78</v>
      </c>
      <c r="P8" s="25" t="s">
        <v>38</v>
      </c>
      <c r="Q8" s="5" t="s">
        <v>41</v>
      </c>
      <c r="R8" s="25" t="s">
        <v>205</v>
      </c>
      <c r="S8" s="25" t="s">
        <v>205</v>
      </c>
      <c r="T8" s="25" t="s">
        <v>84</v>
      </c>
      <c r="U8" s="25" t="s">
        <v>84</v>
      </c>
      <c r="V8" s="25" t="s">
        <v>84</v>
      </c>
      <c r="W8" s="25" t="s">
        <v>84</v>
      </c>
      <c r="X8" s="25" t="s">
        <v>84</v>
      </c>
      <c r="Y8" s="25" t="s">
        <v>84</v>
      </c>
      <c r="Z8" s="25" t="s">
        <v>84</v>
      </c>
      <c r="AA8" s="25" t="s">
        <v>84</v>
      </c>
      <c r="AB8" s="25" t="s">
        <v>78</v>
      </c>
      <c r="AD8" s="25" t="s">
        <v>38</v>
      </c>
      <c r="AE8" s="5" t="s">
        <v>41</v>
      </c>
      <c r="AF8" s="25" t="s">
        <v>205</v>
      </c>
      <c r="AG8" s="25" t="s">
        <v>205</v>
      </c>
      <c r="AH8" s="25" t="s">
        <v>84</v>
      </c>
      <c r="AI8" s="25" t="s">
        <v>84</v>
      </c>
      <c r="AJ8" s="25" t="s">
        <v>84</v>
      </c>
      <c r="AK8" s="25" t="s">
        <v>84</v>
      </c>
      <c r="AL8" s="25" t="s">
        <v>84</v>
      </c>
      <c r="AM8" s="25" t="s">
        <v>84</v>
      </c>
      <c r="AN8" s="25" t="s">
        <v>84</v>
      </c>
      <c r="AO8" s="25" t="s">
        <v>84</v>
      </c>
      <c r="AP8" s="25" t="s">
        <v>78</v>
      </c>
    </row>
    <row r="9" s="27" customFormat="1" ht="15">
      <c r="A9" s="27">
        <v>1366</v>
      </c>
    </row>
    <row r="10" s="25" customFormat="1" ht="15">
      <c r="A10" s="5">
        <v>1367</v>
      </c>
    </row>
    <row r="11" s="25" customFormat="1" ht="15">
      <c r="A11" s="5">
        <v>1368</v>
      </c>
    </row>
    <row r="12" s="25" customFormat="1" ht="15">
      <c r="A12" s="5">
        <v>1369</v>
      </c>
    </row>
    <row r="13" s="25" customFormat="1" ht="15">
      <c r="A13" s="5">
        <v>1370</v>
      </c>
    </row>
    <row r="14" s="25" customFormat="1" ht="15">
      <c r="A14" s="5">
        <v>1371</v>
      </c>
    </row>
    <row r="15" s="25" customFormat="1" ht="15">
      <c r="A15" s="5">
        <v>1372</v>
      </c>
    </row>
    <row r="16" s="25" customFormat="1" ht="15">
      <c r="A16" s="5">
        <v>1373</v>
      </c>
    </row>
    <row r="17" s="25" customFormat="1" ht="15">
      <c r="A17" s="5">
        <v>1374</v>
      </c>
    </row>
    <row r="18" s="25" customFormat="1" ht="15">
      <c r="A18" s="5">
        <v>1375</v>
      </c>
    </row>
    <row r="19" s="25" customFormat="1" ht="15">
      <c r="A19" s="5">
        <v>1376</v>
      </c>
    </row>
    <row r="20" s="25" customFormat="1" ht="15">
      <c r="A20" s="5">
        <v>1377</v>
      </c>
    </row>
    <row r="21" spans="1:42" ht="15">
      <c r="A21" s="5">
        <v>1378</v>
      </c>
      <c r="N21" s="5">
        <v>21.54</v>
      </c>
      <c r="AB21" s="28">
        <f aca="true" t="shared" si="0" ref="AB21:AB73">+N21/2.84</f>
        <v>7.584507042253521</v>
      </c>
      <c r="AP21" s="28">
        <f>+AB21*'Silver Conversion'!$B20</f>
        <v>3.1096478873239435</v>
      </c>
    </row>
    <row r="22" spans="1:42" ht="15">
      <c r="A22" s="5">
        <v>1379</v>
      </c>
      <c r="AP22" s="28">
        <f>+AB22*'Silver Conversion'!$B21</f>
        <v>0</v>
      </c>
    </row>
    <row r="23" spans="1:42" ht="15">
      <c r="A23" s="5">
        <v>1380</v>
      </c>
      <c r="AP23" s="28">
        <f>+AB23*'Silver Conversion'!$B22</f>
        <v>0</v>
      </c>
    </row>
    <row r="24" spans="1:42" ht="15">
      <c r="A24" s="5">
        <v>1381</v>
      </c>
      <c r="AP24" s="28">
        <f>+AB24*'Silver Conversion'!$B23</f>
        <v>0</v>
      </c>
    </row>
    <row r="25" spans="1:42" ht="15">
      <c r="A25" s="5">
        <v>1382</v>
      </c>
      <c r="AP25" s="28">
        <f>+AB25*'Silver Conversion'!$B24</f>
        <v>0</v>
      </c>
    </row>
    <row r="26" spans="1:42" ht="15">
      <c r="A26" s="5">
        <v>1383</v>
      </c>
      <c r="AP26" s="28">
        <f>+AB26*'Silver Conversion'!$B25</f>
        <v>0</v>
      </c>
    </row>
    <row r="27" spans="1:42" ht="15">
      <c r="A27" s="5">
        <v>1384</v>
      </c>
      <c r="AP27" s="28">
        <f>+AB27*'Silver Conversion'!$B26</f>
        <v>0</v>
      </c>
    </row>
    <row r="28" spans="1:42" ht="15">
      <c r="A28" s="5">
        <v>1385</v>
      </c>
      <c r="G28" s="5">
        <v>11</v>
      </c>
      <c r="H28" s="5">
        <v>17</v>
      </c>
      <c r="I28" s="5">
        <v>14</v>
      </c>
      <c r="J28" s="5">
        <v>16</v>
      </c>
      <c r="M28" s="5">
        <v>144</v>
      </c>
      <c r="P28" s="28">
        <f aca="true" t="shared" si="1" ref="P28:P73">+B28/66.025</f>
        <v>0</v>
      </c>
      <c r="Q28" s="28">
        <f aca="true" t="shared" si="2" ref="Q28:Q73">+C28/66.025</f>
        <v>0</v>
      </c>
      <c r="R28" s="28">
        <f aca="true" t="shared" si="3" ref="R28:R73">+D28/66.025</f>
        <v>0</v>
      </c>
      <c r="S28" s="28">
        <f aca="true" t="shared" si="4" ref="S28:S73">+E28/66.025</f>
        <v>0</v>
      </c>
      <c r="T28" s="28">
        <f aca="true" t="shared" si="5" ref="T28:T73">+F28/47.0156</f>
        <v>0</v>
      </c>
      <c r="U28" s="28">
        <f aca="true" t="shared" si="6" ref="U28:U73">+G28/0.470156</f>
        <v>23.396489675767192</v>
      </c>
      <c r="V28" s="28">
        <f aca="true" t="shared" si="7" ref="V28:V73">+H28/0.470156</f>
        <v>36.158211317094754</v>
      </c>
      <c r="W28" s="28">
        <f aca="true" t="shared" si="8" ref="W28:W73">+I28/0.470156</f>
        <v>29.77735049643097</v>
      </c>
      <c r="X28" s="28">
        <f aca="true" t="shared" si="9" ref="X28:X73">+J28/0.470156</f>
        <v>34.03125771020682</v>
      </c>
      <c r="Y28" s="28">
        <f aca="true" t="shared" si="10" ref="Y28:Y73">+K28/0.470156</f>
        <v>0</v>
      </c>
      <c r="Z28" s="28">
        <f aca="true" t="shared" si="11" ref="Z28:Z73">+L28/0.470156</f>
        <v>0</v>
      </c>
      <c r="AA28" s="28">
        <f aca="true" t="shared" si="12" ref="AA28:AA73">+M28/0.470156</f>
        <v>306.2813193918614</v>
      </c>
      <c r="AB28" s="28">
        <f t="shared" si="0"/>
        <v>0</v>
      </c>
      <c r="AD28" s="28">
        <f>+P28*'Silver Conversion'!$B27</f>
        <v>0</v>
      </c>
      <c r="AE28" s="28">
        <f>+Q28*'Silver Conversion'!$B27</f>
        <v>0</v>
      </c>
      <c r="AF28" s="28">
        <f>+R28*'Silver Conversion'!$B27</f>
        <v>0</v>
      </c>
      <c r="AG28" s="28">
        <f>+S28*'Silver Conversion'!$B27</f>
        <v>0</v>
      </c>
      <c r="AH28" s="28">
        <f>+T28*'Silver Conversion'!$B27</f>
        <v>0</v>
      </c>
      <c r="AI28" s="28">
        <f>+U28*'Silver Conversion'!$B27</f>
        <v>22.694594985494177</v>
      </c>
      <c r="AJ28" s="28">
        <f>+V28*'Silver Conversion'!$B27</f>
        <v>35.073464977581914</v>
      </c>
      <c r="AK28" s="28">
        <f>+W28*'Silver Conversion'!$B27</f>
        <v>28.88402998153804</v>
      </c>
      <c r="AL28" s="28">
        <f>+X28*'Silver Conversion'!$B27</f>
        <v>33.01031997890062</v>
      </c>
      <c r="AM28" s="28">
        <f>+Y28*'Silver Conversion'!$B27</f>
        <v>0</v>
      </c>
      <c r="AN28" s="28">
        <f>+Z28*'Silver Conversion'!$B27</f>
        <v>0</v>
      </c>
      <c r="AO28" s="28">
        <f>+AA28*'Silver Conversion'!$B27</f>
        <v>297.09287981010556</v>
      </c>
      <c r="AP28" s="28">
        <f>+AB28*'Silver Conversion'!$B27</f>
        <v>0</v>
      </c>
    </row>
    <row r="29" spans="1:42" ht="15">
      <c r="A29" s="5">
        <v>1386</v>
      </c>
      <c r="B29" s="5">
        <v>134</v>
      </c>
      <c r="C29" s="5">
        <v>96.5</v>
      </c>
      <c r="G29" s="5">
        <v>11.5</v>
      </c>
      <c r="H29" s="5">
        <v>16</v>
      </c>
      <c r="I29" s="5">
        <v>14</v>
      </c>
      <c r="J29" s="5">
        <v>22</v>
      </c>
      <c r="L29" s="5">
        <v>48</v>
      </c>
      <c r="M29" s="5">
        <v>168</v>
      </c>
      <c r="P29" s="28">
        <f t="shared" si="1"/>
        <v>2.0295342673229837</v>
      </c>
      <c r="Q29" s="28">
        <f t="shared" si="2"/>
        <v>1.461567588034835</v>
      </c>
      <c r="R29" s="28">
        <f t="shared" si="3"/>
        <v>0</v>
      </c>
      <c r="S29" s="28">
        <f t="shared" si="4"/>
        <v>0</v>
      </c>
      <c r="T29" s="28">
        <f t="shared" si="5"/>
        <v>0</v>
      </c>
      <c r="U29" s="28">
        <f t="shared" si="6"/>
        <v>24.459966479211154</v>
      </c>
      <c r="V29" s="28">
        <f t="shared" si="7"/>
        <v>34.03125771020682</v>
      </c>
      <c r="W29" s="28">
        <f t="shared" si="8"/>
        <v>29.77735049643097</v>
      </c>
      <c r="X29" s="28">
        <f t="shared" si="9"/>
        <v>46.792979351534385</v>
      </c>
      <c r="Y29" s="28">
        <f t="shared" si="10"/>
        <v>0</v>
      </c>
      <c r="Z29" s="28">
        <f t="shared" si="11"/>
        <v>102.09377313062048</v>
      </c>
      <c r="AA29" s="28">
        <f t="shared" si="12"/>
        <v>357.32820595717163</v>
      </c>
      <c r="AB29" s="28">
        <f t="shared" si="0"/>
        <v>0</v>
      </c>
      <c r="AD29" s="28">
        <f>+P29*'Silver Conversion'!$B28</f>
        <v>1.968648239303294</v>
      </c>
      <c r="AE29" s="28">
        <f>+Q29*'Silver Conversion'!$B28</f>
        <v>1.41772056039379</v>
      </c>
      <c r="AF29" s="28">
        <f>+R29*'Silver Conversion'!$B28</f>
        <v>0</v>
      </c>
      <c r="AG29" s="28">
        <f>+S29*'Silver Conversion'!$B28</f>
        <v>0</v>
      </c>
      <c r="AH29" s="28">
        <f>+T29*'Silver Conversion'!$B28</f>
        <v>0</v>
      </c>
      <c r="AI29" s="28">
        <f>+U29*'Silver Conversion'!$B28</f>
        <v>23.726167484834818</v>
      </c>
      <c r="AJ29" s="28">
        <f>+V29*'Silver Conversion'!$B28</f>
        <v>33.01031997890062</v>
      </c>
      <c r="AK29" s="28">
        <f>+W29*'Silver Conversion'!$B28</f>
        <v>28.88402998153804</v>
      </c>
      <c r="AL29" s="28">
        <f>+X29*'Silver Conversion'!$B28</f>
        <v>45.389189970988355</v>
      </c>
      <c r="AM29" s="28">
        <f>+Y29*'Silver Conversion'!$B28</f>
        <v>0</v>
      </c>
      <c r="AN29" s="28">
        <f>+Z29*'Silver Conversion'!$B28</f>
        <v>99.03095993670186</v>
      </c>
      <c r="AO29" s="28">
        <f>+AA29*'Silver Conversion'!$B28</f>
        <v>346.6083597784565</v>
      </c>
      <c r="AP29" s="28">
        <f>+AB29*'Silver Conversion'!$B28</f>
        <v>0</v>
      </c>
    </row>
    <row r="30" spans="1:42" ht="15">
      <c r="A30" s="5">
        <v>1387</v>
      </c>
      <c r="B30" s="5">
        <v>138</v>
      </c>
      <c r="C30" s="5">
        <v>125</v>
      </c>
      <c r="D30" s="5">
        <v>13.42</v>
      </c>
      <c r="G30" s="5">
        <v>11.5</v>
      </c>
      <c r="H30" s="5">
        <v>17</v>
      </c>
      <c r="I30" s="5">
        <v>15</v>
      </c>
      <c r="J30" s="5">
        <v>21</v>
      </c>
      <c r="L30" s="5">
        <v>46</v>
      </c>
      <c r="M30" s="5">
        <v>176</v>
      </c>
      <c r="P30" s="28">
        <f t="shared" si="1"/>
        <v>2.090117379780386</v>
      </c>
      <c r="Q30" s="28">
        <f t="shared" si="2"/>
        <v>1.893222264293828</v>
      </c>
      <c r="R30" s="28">
        <f t="shared" si="3"/>
        <v>0.20325634229458536</v>
      </c>
      <c r="S30" s="28">
        <f t="shared" si="4"/>
        <v>0</v>
      </c>
      <c r="T30" s="28">
        <f t="shared" si="5"/>
        <v>0</v>
      </c>
      <c r="U30" s="28">
        <f t="shared" si="6"/>
        <v>24.459966479211154</v>
      </c>
      <c r="V30" s="28">
        <f t="shared" si="7"/>
        <v>36.158211317094754</v>
      </c>
      <c r="W30" s="28">
        <f t="shared" si="8"/>
        <v>31.904304103318896</v>
      </c>
      <c r="X30" s="28">
        <f t="shared" si="9"/>
        <v>44.666025744646454</v>
      </c>
      <c r="Y30" s="28">
        <f t="shared" si="10"/>
        <v>0</v>
      </c>
      <c r="Z30" s="28">
        <f t="shared" si="11"/>
        <v>97.83986591684462</v>
      </c>
      <c r="AA30" s="28">
        <f t="shared" si="12"/>
        <v>374.3438348122751</v>
      </c>
      <c r="AB30" s="28">
        <f t="shared" si="0"/>
        <v>0</v>
      </c>
      <c r="AD30" s="28">
        <f>+P30*'Silver Conversion'!$B29</f>
        <v>1.776599772813328</v>
      </c>
      <c r="AE30" s="28">
        <f>+Q30*'Silver Conversion'!$B29</f>
        <v>1.6092389246497536</v>
      </c>
      <c r="AF30" s="28">
        <f>+R30*'Silver Conversion'!$B29</f>
        <v>0.17276789095039755</v>
      </c>
      <c r="AG30" s="28">
        <f>+S30*'Silver Conversion'!$B29</f>
        <v>0</v>
      </c>
      <c r="AH30" s="28">
        <f>+T30*'Silver Conversion'!$B29</f>
        <v>0</v>
      </c>
      <c r="AI30" s="28">
        <f>+U30*'Silver Conversion'!$B29</f>
        <v>20.79097150732948</v>
      </c>
      <c r="AJ30" s="28">
        <f>+V30*'Silver Conversion'!$B29</f>
        <v>30.73447961953054</v>
      </c>
      <c r="AK30" s="28">
        <f>+W30*'Silver Conversion'!$B29</f>
        <v>27.11865848782106</v>
      </c>
      <c r="AL30" s="28">
        <f>+X30*'Silver Conversion'!$B29</f>
        <v>37.96612188294949</v>
      </c>
      <c r="AM30" s="28">
        <f>+Y30*'Silver Conversion'!$B29</f>
        <v>0</v>
      </c>
      <c r="AN30" s="28">
        <f>+Z30*'Silver Conversion'!$B29</f>
        <v>83.16388602931792</v>
      </c>
      <c r="AO30" s="28">
        <f>+AA30*'Silver Conversion'!$B29</f>
        <v>318.1922595904338</v>
      </c>
      <c r="AP30" s="28">
        <f>+AB30*'Silver Conversion'!$B29</f>
        <v>0</v>
      </c>
    </row>
    <row r="31" spans="1:42" ht="15">
      <c r="A31" s="5">
        <v>1388</v>
      </c>
      <c r="B31" s="5">
        <v>115.67</v>
      </c>
      <c r="C31" s="5">
        <v>81</v>
      </c>
      <c r="D31" s="5">
        <v>13.5</v>
      </c>
      <c r="G31" s="5">
        <v>14.33</v>
      </c>
      <c r="H31" s="5">
        <v>17</v>
      </c>
      <c r="I31" s="5">
        <v>14</v>
      </c>
      <c r="J31" s="5">
        <v>18</v>
      </c>
      <c r="L31" s="5">
        <v>54</v>
      </c>
      <c r="M31" s="5">
        <v>188</v>
      </c>
      <c r="P31" s="28">
        <f t="shared" si="1"/>
        <v>1.7519121544869367</v>
      </c>
      <c r="Q31" s="28">
        <f t="shared" si="2"/>
        <v>1.2268080272624005</v>
      </c>
      <c r="R31" s="28">
        <f t="shared" si="3"/>
        <v>0.20446800454373343</v>
      </c>
      <c r="S31" s="28">
        <f t="shared" si="4"/>
        <v>0</v>
      </c>
      <c r="T31" s="28">
        <f t="shared" si="5"/>
        <v>0</v>
      </c>
      <c r="U31" s="28">
        <f t="shared" si="6"/>
        <v>30.479245186703988</v>
      </c>
      <c r="V31" s="28">
        <f t="shared" si="7"/>
        <v>36.158211317094754</v>
      </c>
      <c r="W31" s="28">
        <f t="shared" si="8"/>
        <v>29.77735049643097</v>
      </c>
      <c r="X31" s="28">
        <f t="shared" si="9"/>
        <v>38.28516492398268</v>
      </c>
      <c r="Y31" s="28">
        <f t="shared" si="10"/>
        <v>0</v>
      </c>
      <c r="Z31" s="28">
        <f t="shared" si="11"/>
        <v>114.85549477194803</v>
      </c>
      <c r="AA31" s="28">
        <f t="shared" si="12"/>
        <v>399.86727809493016</v>
      </c>
      <c r="AB31" s="28">
        <f t="shared" si="0"/>
        <v>0</v>
      </c>
      <c r="AD31" s="28">
        <f>+P31*'Silver Conversion'!$B30</f>
        <v>1.4891253313138961</v>
      </c>
      <c r="AE31" s="28">
        <f>+Q31*'Silver Conversion'!$B30</f>
        <v>1.0427868231730404</v>
      </c>
      <c r="AF31" s="28">
        <f>+R31*'Silver Conversion'!$B30</f>
        <v>0.17379780386217342</v>
      </c>
      <c r="AG31" s="28">
        <f>+S31*'Silver Conversion'!$B30</f>
        <v>0</v>
      </c>
      <c r="AH31" s="28">
        <f>+T31*'Silver Conversion'!$B30</f>
        <v>0</v>
      </c>
      <c r="AI31" s="28">
        <f>+U31*'Silver Conversion'!$B30</f>
        <v>25.90735840869839</v>
      </c>
      <c r="AJ31" s="28">
        <f>+V31*'Silver Conversion'!$B30</f>
        <v>30.73447961953054</v>
      </c>
      <c r="AK31" s="28">
        <f>+W31*'Silver Conversion'!$B30</f>
        <v>25.310747921966325</v>
      </c>
      <c r="AL31" s="28">
        <f>+X31*'Silver Conversion'!$B30</f>
        <v>32.54239018538527</v>
      </c>
      <c r="AM31" s="28">
        <f>+Y31*'Silver Conversion'!$B30</f>
        <v>0</v>
      </c>
      <c r="AN31" s="28">
        <f>+Z31*'Silver Conversion'!$B30</f>
        <v>97.62717055615582</v>
      </c>
      <c r="AO31" s="28">
        <f>+AA31*'Silver Conversion'!$B30</f>
        <v>339.88718638069065</v>
      </c>
      <c r="AP31" s="28">
        <f>+AB31*'Silver Conversion'!$B30</f>
        <v>0</v>
      </c>
    </row>
    <row r="32" spans="1:42" ht="15">
      <c r="A32" s="5">
        <v>1389</v>
      </c>
      <c r="B32" s="5">
        <v>123</v>
      </c>
      <c r="C32" s="5">
        <v>85</v>
      </c>
      <c r="D32" s="5">
        <v>16.5</v>
      </c>
      <c r="G32" s="5">
        <v>16</v>
      </c>
      <c r="H32" s="5">
        <v>16</v>
      </c>
      <c r="I32" s="5">
        <v>16</v>
      </c>
      <c r="J32" s="5">
        <v>17</v>
      </c>
      <c r="K32" s="5">
        <v>7</v>
      </c>
      <c r="L32" s="5">
        <v>48</v>
      </c>
      <c r="M32" s="5">
        <v>198</v>
      </c>
      <c r="P32" s="28">
        <f t="shared" si="1"/>
        <v>1.8629307080651267</v>
      </c>
      <c r="Q32" s="28">
        <f t="shared" si="2"/>
        <v>1.287391139719803</v>
      </c>
      <c r="R32" s="28">
        <f t="shared" si="3"/>
        <v>0.2499053388867853</v>
      </c>
      <c r="S32" s="28">
        <f t="shared" si="4"/>
        <v>0</v>
      </c>
      <c r="T32" s="28">
        <f t="shared" si="5"/>
        <v>0</v>
      </c>
      <c r="U32" s="28">
        <f t="shared" si="6"/>
        <v>34.03125771020682</v>
      </c>
      <c r="V32" s="28">
        <f t="shared" si="7"/>
        <v>34.03125771020682</v>
      </c>
      <c r="W32" s="28">
        <f t="shared" si="8"/>
        <v>34.03125771020682</v>
      </c>
      <c r="X32" s="28">
        <f t="shared" si="9"/>
        <v>36.158211317094754</v>
      </c>
      <c r="Y32" s="28">
        <f t="shared" si="10"/>
        <v>14.888675248215485</v>
      </c>
      <c r="Z32" s="28">
        <f t="shared" si="11"/>
        <v>102.09377313062048</v>
      </c>
      <c r="AA32" s="28">
        <f t="shared" si="12"/>
        <v>421.13681416380945</v>
      </c>
      <c r="AB32" s="28">
        <f t="shared" si="0"/>
        <v>0</v>
      </c>
      <c r="AD32" s="28">
        <f>+P32*'Silver Conversion'!$B31</f>
        <v>1.5834911018553577</v>
      </c>
      <c r="AE32" s="28">
        <f>+Q32*'Silver Conversion'!$B31</f>
        <v>1.0942824687618324</v>
      </c>
      <c r="AF32" s="28">
        <f>+R32*'Silver Conversion'!$B31</f>
        <v>0.21241953805376748</v>
      </c>
      <c r="AG32" s="28">
        <f>+S32*'Silver Conversion'!$B31</f>
        <v>0</v>
      </c>
      <c r="AH32" s="28">
        <f>+T32*'Silver Conversion'!$B31</f>
        <v>0</v>
      </c>
      <c r="AI32" s="28">
        <f>+U32*'Silver Conversion'!$B31</f>
        <v>28.9265690536758</v>
      </c>
      <c r="AJ32" s="28">
        <f>+V32*'Silver Conversion'!$B31</f>
        <v>28.9265690536758</v>
      </c>
      <c r="AK32" s="28">
        <f>+W32*'Silver Conversion'!$B31</f>
        <v>28.9265690536758</v>
      </c>
      <c r="AL32" s="28">
        <f>+X32*'Silver Conversion'!$B31</f>
        <v>30.73447961953054</v>
      </c>
      <c r="AM32" s="28">
        <f>+Y32*'Silver Conversion'!$B31</f>
        <v>12.655373960983162</v>
      </c>
      <c r="AN32" s="28">
        <f>+Z32*'Silver Conversion'!$B31</f>
        <v>86.7797071610274</v>
      </c>
      <c r="AO32" s="28">
        <f>+AA32*'Silver Conversion'!$B31</f>
        <v>357.966292039238</v>
      </c>
      <c r="AP32" s="28">
        <f>+AB32*'Silver Conversion'!$B31</f>
        <v>0</v>
      </c>
    </row>
    <row r="33" spans="1:42" ht="15">
      <c r="A33" s="5">
        <v>1390</v>
      </c>
      <c r="B33" s="5">
        <v>172.5</v>
      </c>
      <c r="C33" s="5">
        <v>98.25</v>
      </c>
      <c r="D33" s="5">
        <v>11</v>
      </c>
      <c r="G33" s="5">
        <v>19</v>
      </c>
      <c r="H33" s="5">
        <v>16</v>
      </c>
      <c r="I33" s="5">
        <v>15</v>
      </c>
      <c r="J33" s="5">
        <v>20</v>
      </c>
      <c r="K33" s="5">
        <v>7</v>
      </c>
      <c r="L33" s="5">
        <v>60</v>
      </c>
      <c r="M33" s="5">
        <v>192</v>
      </c>
      <c r="P33" s="28">
        <f t="shared" si="1"/>
        <v>2.6126467247254825</v>
      </c>
      <c r="Q33" s="28">
        <f t="shared" si="2"/>
        <v>1.4880726997349487</v>
      </c>
      <c r="R33" s="28">
        <f t="shared" si="3"/>
        <v>0.16660355925785686</v>
      </c>
      <c r="S33" s="28">
        <f t="shared" si="4"/>
        <v>0</v>
      </c>
      <c r="T33" s="28">
        <f t="shared" si="5"/>
        <v>0</v>
      </c>
      <c r="U33" s="28">
        <f t="shared" si="6"/>
        <v>40.4121185308706</v>
      </c>
      <c r="V33" s="28">
        <f t="shared" si="7"/>
        <v>34.03125771020682</v>
      </c>
      <c r="W33" s="28">
        <f t="shared" si="8"/>
        <v>31.904304103318896</v>
      </c>
      <c r="X33" s="28">
        <f t="shared" si="9"/>
        <v>42.53907213775853</v>
      </c>
      <c r="Y33" s="28">
        <f t="shared" si="10"/>
        <v>14.888675248215485</v>
      </c>
      <c r="Z33" s="28">
        <f t="shared" si="11"/>
        <v>127.61721641327559</v>
      </c>
      <c r="AA33" s="28">
        <f t="shared" si="12"/>
        <v>408.3750925224819</v>
      </c>
      <c r="AB33" s="28">
        <f t="shared" si="0"/>
        <v>0</v>
      </c>
      <c r="AD33" s="28">
        <f>+P33*'Silver Conversion'!$B32</f>
        <v>2.664899659219992</v>
      </c>
      <c r="AE33" s="28">
        <f>+Q33*'Silver Conversion'!$B32</f>
        <v>1.5178341537296478</v>
      </c>
      <c r="AF33" s="28">
        <f>+R33*'Silver Conversion'!$B32</f>
        <v>0.169935630443014</v>
      </c>
      <c r="AG33" s="28">
        <f>+S33*'Silver Conversion'!$B32</f>
        <v>0</v>
      </c>
      <c r="AH33" s="28">
        <f>+T33*'Silver Conversion'!$B32</f>
        <v>0</v>
      </c>
      <c r="AI33" s="28">
        <f>+U33*'Silver Conversion'!$B32</f>
        <v>41.220360901488014</v>
      </c>
      <c r="AJ33" s="28">
        <f>+V33*'Silver Conversion'!$B32</f>
        <v>34.71188286441096</v>
      </c>
      <c r="AK33" s="28">
        <f>+W33*'Silver Conversion'!$B32</f>
        <v>32.54239018538527</v>
      </c>
      <c r="AL33" s="28">
        <f>+X33*'Silver Conversion'!$B32</f>
        <v>43.3898535805137</v>
      </c>
      <c r="AM33" s="28">
        <f>+Y33*'Silver Conversion'!$B32</f>
        <v>15.186448753179794</v>
      </c>
      <c r="AN33" s="28">
        <f>+Z33*'Silver Conversion'!$B32</f>
        <v>130.1695607415411</v>
      </c>
      <c r="AO33" s="28">
        <f>+AA33*'Silver Conversion'!$B32</f>
        <v>416.54259437293155</v>
      </c>
      <c r="AP33" s="28">
        <f>+AB33*'Silver Conversion'!$B32</f>
        <v>0</v>
      </c>
    </row>
    <row r="34" spans="1:42" ht="15">
      <c r="A34" s="5">
        <v>1391</v>
      </c>
      <c r="B34" s="5">
        <v>171</v>
      </c>
      <c r="C34" s="5">
        <v>104.5</v>
      </c>
      <c r="D34" s="5">
        <v>10.67</v>
      </c>
      <c r="G34" s="5">
        <v>30</v>
      </c>
      <c r="H34" s="5">
        <v>34</v>
      </c>
      <c r="I34" s="5">
        <v>24</v>
      </c>
      <c r="J34" s="5">
        <v>36</v>
      </c>
      <c r="L34" s="5">
        <v>72</v>
      </c>
      <c r="M34" s="5">
        <v>174</v>
      </c>
      <c r="P34" s="28">
        <f t="shared" si="1"/>
        <v>2.5899280575539567</v>
      </c>
      <c r="Q34" s="28">
        <f t="shared" si="2"/>
        <v>1.5827338129496402</v>
      </c>
      <c r="R34" s="28">
        <f t="shared" si="3"/>
        <v>0.16160545248012115</v>
      </c>
      <c r="S34" s="28">
        <f t="shared" si="4"/>
        <v>0</v>
      </c>
      <c r="T34" s="28">
        <f t="shared" si="5"/>
        <v>0</v>
      </c>
      <c r="U34" s="28">
        <f t="shared" si="6"/>
        <v>63.80860820663779</v>
      </c>
      <c r="V34" s="28">
        <f t="shared" si="7"/>
        <v>72.31642263418951</v>
      </c>
      <c r="W34" s="28">
        <f t="shared" si="8"/>
        <v>51.04688656531024</v>
      </c>
      <c r="X34" s="28">
        <f t="shared" si="9"/>
        <v>76.57032984796535</v>
      </c>
      <c r="Y34" s="28">
        <f t="shared" si="10"/>
        <v>0</v>
      </c>
      <c r="Z34" s="28">
        <f t="shared" si="11"/>
        <v>153.1406596959307</v>
      </c>
      <c r="AA34" s="28">
        <f t="shared" si="12"/>
        <v>370.08992759849923</v>
      </c>
      <c r="AB34" s="28">
        <f t="shared" si="0"/>
        <v>0</v>
      </c>
      <c r="AD34" s="28">
        <f>+P34*'Silver Conversion'!$B33</f>
        <v>2.641726618705036</v>
      </c>
      <c r="AE34" s="28">
        <f>+Q34*'Silver Conversion'!$B33</f>
        <v>1.614388489208633</v>
      </c>
      <c r="AF34" s="28">
        <f>+R34*'Silver Conversion'!$B33</f>
        <v>0.16483756152972356</v>
      </c>
      <c r="AG34" s="28">
        <f>+S34*'Silver Conversion'!$B33</f>
        <v>0</v>
      </c>
      <c r="AH34" s="28">
        <f>+T34*'Silver Conversion'!$B33</f>
        <v>0</v>
      </c>
      <c r="AI34" s="28">
        <f>+U34*'Silver Conversion'!$B33</f>
        <v>65.08478037077055</v>
      </c>
      <c r="AJ34" s="28">
        <f>+V34*'Silver Conversion'!$B33</f>
        <v>73.7627510868733</v>
      </c>
      <c r="AK34" s="28">
        <f>+W34*'Silver Conversion'!$B33</f>
        <v>52.06782429661644</v>
      </c>
      <c r="AL34" s="28">
        <f>+X34*'Silver Conversion'!$B33</f>
        <v>78.10173644492467</v>
      </c>
      <c r="AM34" s="28">
        <f>+Y34*'Silver Conversion'!$B33</f>
        <v>0</v>
      </c>
      <c r="AN34" s="28">
        <f>+Z34*'Silver Conversion'!$B33</f>
        <v>156.20347288984934</v>
      </c>
      <c r="AO34" s="28">
        <f>+AA34*'Silver Conversion'!$B33</f>
        <v>377.4917261504692</v>
      </c>
      <c r="AP34" s="28">
        <f>+AB34*'Silver Conversion'!$B33</f>
        <v>0</v>
      </c>
    </row>
    <row r="35" spans="1:42" ht="15">
      <c r="A35" s="5">
        <v>1392</v>
      </c>
      <c r="B35" s="5">
        <v>232.33</v>
      </c>
      <c r="C35" s="5">
        <v>92.67</v>
      </c>
      <c r="D35" s="5">
        <v>13</v>
      </c>
      <c r="G35" s="5">
        <v>19</v>
      </c>
      <c r="H35" s="5">
        <v>34</v>
      </c>
      <c r="I35" s="5">
        <v>22</v>
      </c>
      <c r="J35" s="5">
        <v>32</v>
      </c>
      <c r="K35" s="5">
        <v>11</v>
      </c>
      <c r="L35" s="5">
        <v>72</v>
      </c>
      <c r="M35" s="5">
        <v>168</v>
      </c>
      <c r="P35" s="28">
        <f t="shared" si="1"/>
        <v>3.5188186293070807</v>
      </c>
      <c r="Q35" s="28">
        <f t="shared" si="2"/>
        <v>1.4035592578568723</v>
      </c>
      <c r="R35" s="28">
        <f t="shared" si="3"/>
        <v>0.1968951154865581</v>
      </c>
      <c r="S35" s="28">
        <f t="shared" si="4"/>
        <v>0</v>
      </c>
      <c r="T35" s="28">
        <f t="shared" si="5"/>
        <v>0</v>
      </c>
      <c r="U35" s="28">
        <f t="shared" si="6"/>
        <v>40.4121185308706</v>
      </c>
      <c r="V35" s="28">
        <f t="shared" si="7"/>
        <v>72.31642263418951</v>
      </c>
      <c r="W35" s="28">
        <f t="shared" si="8"/>
        <v>46.792979351534385</v>
      </c>
      <c r="X35" s="28">
        <f t="shared" si="9"/>
        <v>68.06251542041365</v>
      </c>
      <c r="Y35" s="28">
        <f t="shared" si="10"/>
        <v>23.396489675767192</v>
      </c>
      <c r="Z35" s="28">
        <f t="shared" si="11"/>
        <v>153.1406596959307</v>
      </c>
      <c r="AA35" s="28">
        <f t="shared" si="12"/>
        <v>357.32820595717163</v>
      </c>
      <c r="AB35" s="28">
        <f t="shared" si="0"/>
        <v>0</v>
      </c>
      <c r="AD35" s="28">
        <f>+P35*'Silver Conversion'!$B34</f>
        <v>2.955807648617948</v>
      </c>
      <c r="AE35" s="28">
        <f>+Q35*'Silver Conversion'!$B34</f>
        <v>1.1789897765997728</v>
      </c>
      <c r="AF35" s="28">
        <f>+R35*'Silver Conversion'!$B34</f>
        <v>0.1653918970087088</v>
      </c>
      <c r="AG35" s="28">
        <f>+S35*'Silver Conversion'!$B34</f>
        <v>0</v>
      </c>
      <c r="AH35" s="28">
        <f>+T35*'Silver Conversion'!$B34</f>
        <v>0</v>
      </c>
      <c r="AI35" s="28">
        <f>+U35*'Silver Conversion'!$B34</f>
        <v>33.9461795659313</v>
      </c>
      <c r="AJ35" s="28">
        <f>+V35*'Silver Conversion'!$B34</f>
        <v>60.745795012719185</v>
      </c>
      <c r="AK35" s="28">
        <f>+W35*'Silver Conversion'!$B34</f>
        <v>39.30610265528888</v>
      </c>
      <c r="AL35" s="28">
        <f>+X35*'Silver Conversion'!$B34</f>
        <v>57.17251295314746</v>
      </c>
      <c r="AM35" s="28">
        <f>+Y35*'Silver Conversion'!$B34</f>
        <v>19.65305132764444</v>
      </c>
      <c r="AN35" s="28">
        <f>+Z35*'Silver Conversion'!$B34</f>
        <v>128.6381541445818</v>
      </c>
      <c r="AO35" s="28">
        <f>+AA35*'Silver Conversion'!$B34</f>
        <v>300.15569300402416</v>
      </c>
      <c r="AP35" s="28">
        <f>+AB35*'Silver Conversion'!$B34</f>
        <v>0</v>
      </c>
    </row>
    <row r="36" spans="1:42" ht="15">
      <c r="A36" s="5">
        <v>1393</v>
      </c>
      <c r="B36" s="5">
        <v>192.75</v>
      </c>
      <c r="C36" s="5">
        <v>94.42</v>
      </c>
      <c r="D36" s="5">
        <v>11</v>
      </c>
      <c r="G36" s="5">
        <v>18</v>
      </c>
      <c r="H36" s="5">
        <v>42</v>
      </c>
      <c r="I36" s="5">
        <v>27</v>
      </c>
      <c r="J36" s="5">
        <v>28</v>
      </c>
      <c r="K36" s="5">
        <v>13.5</v>
      </c>
      <c r="L36" s="5">
        <v>95</v>
      </c>
      <c r="M36" s="5">
        <v>186</v>
      </c>
      <c r="P36" s="28">
        <f t="shared" si="1"/>
        <v>2.9193487315410827</v>
      </c>
      <c r="Q36" s="28">
        <f t="shared" si="2"/>
        <v>1.430064369556986</v>
      </c>
      <c r="R36" s="28">
        <f t="shared" si="3"/>
        <v>0.16660355925785686</v>
      </c>
      <c r="S36" s="28">
        <f t="shared" si="4"/>
        <v>0</v>
      </c>
      <c r="T36" s="28">
        <f t="shared" si="5"/>
        <v>0</v>
      </c>
      <c r="U36" s="28">
        <f t="shared" si="6"/>
        <v>38.28516492398268</v>
      </c>
      <c r="V36" s="28">
        <f t="shared" si="7"/>
        <v>89.33205148929291</v>
      </c>
      <c r="W36" s="28">
        <f t="shared" si="8"/>
        <v>57.427747385974016</v>
      </c>
      <c r="X36" s="28">
        <f t="shared" si="9"/>
        <v>59.55470099286194</v>
      </c>
      <c r="Y36" s="28">
        <f t="shared" si="10"/>
        <v>28.713873692987008</v>
      </c>
      <c r="Z36" s="28">
        <f t="shared" si="11"/>
        <v>202.060592654353</v>
      </c>
      <c r="AA36" s="28">
        <f t="shared" si="12"/>
        <v>395.6133708811543</v>
      </c>
      <c r="AB36" s="28">
        <f t="shared" si="0"/>
        <v>0</v>
      </c>
      <c r="AD36" s="28">
        <f>+P36*'Silver Conversion'!$B35</f>
        <v>2.335478985232866</v>
      </c>
      <c r="AE36" s="28">
        <f>+Q36*'Silver Conversion'!$B35</f>
        <v>1.1440514956455887</v>
      </c>
      <c r="AF36" s="28">
        <f>+R36*'Silver Conversion'!$B35</f>
        <v>0.1332828474062855</v>
      </c>
      <c r="AG36" s="28">
        <f>+S36*'Silver Conversion'!$B35</f>
        <v>0</v>
      </c>
      <c r="AH36" s="28">
        <f>+T36*'Silver Conversion'!$B35</f>
        <v>0</v>
      </c>
      <c r="AI36" s="28">
        <f>+U36*'Silver Conversion'!$B35</f>
        <v>30.628131939186144</v>
      </c>
      <c r="AJ36" s="28">
        <f>+V36*'Silver Conversion'!$B35</f>
        <v>71.46564119143433</v>
      </c>
      <c r="AK36" s="28">
        <f>+W36*'Silver Conversion'!$B35</f>
        <v>45.942197908779214</v>
      </c>
      <c r="AL36" s="28">
        <f>+X36*'Silver Conversion'!$B35</f>
        <v>47.643760794289555</v>
      </c>
      <c r="AM36" s="28">
        <f>+Y36*'Silver Conversion'!$B35</f>
        <v>22.971098954389607</v>
      </c>
      <c r="AN36" s="28">
        <f>+Z36*'Silver Conversion'!$B35</f>
        <v>161.6484741234824</v>
      </c>
      <c r="AO36" s="28">
        <f>+AA36*'Silver Conversion'!$B35</f>
        <v>316.4906967049235</v>
      </c>
      <c r="AP36" s="28">
        <f>+AB36*'Silver Conversion'!$B35</f>
        <v>0</v>
      </c>
    </row>
    <row r="37" spans="1:42" ht="15">
      <c r="A37" s="5">
        <v>1394</v>
      </c>
      <c r="B37" s="5">
        <v>300</v>
      </c>
      <c r="C37" s="5">
        <v>143.5</v>
      </c>
      <c r="D37" s="5">
        <v>11</v>
      </c>
      <c r="G37" s="5">
        <v>21.33</v>
      </c>
      <c r="H37" s="5">
        <v>59</v>
      </c>
      <c r="I37" s="5">
        <v>38</v>
      </c>
      <c r="J37" s="5">
        <v>26.67</v>
      </c>
      <c r="K37" s="5">
        <v>12.67</v>
      </c>
      <c r="L37" s="5">
        <v>80</v>
      </c>
      <c r="M37" s="5">
        <v>130</v>
      </c>
      <c r="P37" s="28">
        <f t="shared" si="1"/>
        <v>4.543733434305187</v>
      </c>
      <c r="Q37" s="28">
        <f t="shared" si="2"/>
        <v>2.1734191594093146</v>
      </c>
      <c r="R37" s="28">
        <f t="shared" si="3"/>
        <v>0.16660355925785686</v>
      </c>
      <c r="S37" s="28">
        <f t="shared" si="4"/>
        <v>0</v>
      </c>
      <c r="T37" s="28">
        <f t="shared" si="5"/>
        <v>0</v>
      </c>
      <c r="U37" s="28">
        <f t="shared" si="6"/>
        <v>45.36792043491947</v>
      </c>
      <c r="V37" s="28">
        <f t="shared" si="7"/>
        <v>125.49026280638766</v>
      </c>
      <c r="W37" s="28">
        <f t="shared" si="8"/>
        <v>80.8242370617412</v>
      </c>
      <c r="X37" s="28">
        <f t="shared" si="9"/>
        <v>56.725852695701</v>
      </c>
      <c r="Y37" s="28">
        <f t="shared" si="10"/>
        <v>26.948502199270028</v>
      </c>
      <c r="Z37" s="28">
        <f t="shared" si="11"/>
        <v>170.15628855103412</v>
      </c>
      <c r="AA37" s="28">
        <f t="shared" si="12"/>
        <v>276.50396889543043</v>
      </c>
      <c r="AB37" s="28">
        <f t="shared" si="0"/>
        <v>0</v>
      </c>
      <c r="AD37" s="28">
        <f>+P37*'Silver Conversion'!$B36</f>
        <v>2.726240060583112</v>
      </c>
      <c r="AE37" s="28">
        <f>+Q37*'Silver Conversion'!$B36</f>
        <v>1.3040514956455886</v>
      </c>
      <c r="AF37" s="28">
        <f>+R37*'Silver Conversion'!$B36</f>
        <v>0.09996213555471412</v>
      </c>
      <c r="AG37" s="28">
        <f>+S37*'Silver Conversion'!$B36</f>
        <v>0</v>
      </c>
      <c r="AH37" s="28">
        <f>+T37*'Silver Conversion'!$B36</f>
        <v>0</v>
      </c>
      <c r="AI37" s="28">
        <f>+U37*'Silver Conversion'!$B36</f>
        <v>27.22075226095168</v>
      </c>
      <c r="AJ37" s="28">
        <f>+V37*'Silver Conversion'!$B36</f>
        <v>75.2941576838326</v>
      </c>
      <c r="AK37" s="28">
        <f>+W37*'Silver Conversion'!$B36</f>
        <v>48.49454223704472</v>
      </c>
      <c r="AL37" s="28">
        <f>+X37*'Silver Conversion'!$B36</f>
        <v>34.035511617420596</v>
      </c>
      <c r="AM37" s="28">
        <f>+Y37*'Silver Conversion'!$B36</f>
        <v>16.169101319562017</v>
      </c>
      <c r="AN37" s="28">
        <f>+Z37*'Silver Conversion'!$B36</f>
        <v>102.09377313062048</v>
      </c>
      <c r="AO37" s="28">
        <f>+AA37*'Silver Conversion'!$B36</f>
        <v>165.90238133725825</v>
      </c>
      <c r="AP37" s="28">
        <f>+AB37*'Silver Conversion'!$B36</f>
        <v>0</v>
      </c>
    </row>
    <row r="38" spans="1:42" ht="15">
      <c r="A38" s="5">
        <v>1395</v>
      </c>
      <c r="B38" s="5">
        <v>253</v>
      </c>
      <c r="C38" s="5">
        <v>118.25</v>
      </c>
      <c r="D38" s="5">
        <v>18</v>
      </c>
      <c r="G38" s="5">
        <v>18.96</v>
      </c>
      <c r="H38" s="5">
        <v>66</v>
      </c>
      <c r="I38" s="5">
        <v>49.5</v>
      </c>
      <c r="J38" s="5">
        <v>31.17</v>
      </c>
      <c r="L38" s="5">
        <v>91.67</v>
      </c>
      <c r="M38" s="5">
        <v>110</v>
      </c>
      <c r="N38" s="5">
        <v>7.87</v>
      </c>
      <c r="P38" s="28">
        <f t="shared" si="1"/>
        <v>3.831881862930708</v>
      </c>
      <c r="Q38" s="28">
        <f t="shared" si="2"/>
        <v>1.7909882620219613</v>
      </c>
      <c r="R38" s="28">
        <f t="shared" si="3"/>
        <v>0.2726240060583112</v>
      </c>
      <c r="S38" s="28">
        <f t="shared" si="4"/>
        <v>0</v>
      </c>
      <c r="T38" s="28">
        <f t="shared" si="5"/>
        <v>0</v>
      </c>
      <c r="U38" s="28">
        <f t="shared" si="6"/>
        <v>40.32704038659509</v>
      </c>
      <c r="V38" s="28">
        <f t="shared" si="7"/>
        <v>140.37893805460314</v>
      </c>
      <c r="W38" s="28">
        <f t="shared" si="8"/>
        <v>105.28420354095236</v>
      </c>
      <c r="X38" s="28">
        <f t="shared" si="9"/>
        <v>66.29714392669668</v>
      </c>
      <c r="Y38" s="28">
        <f t="shared" si="10"/>
        <v>0</v>
      </c>
      <c r="Z38" s="28">
        <f t="shared" si="11"/>
        <v>194.97783714341622</v>
      </c>
      <c r="AA38" s="28">
        <f t="shared" si="12"/>
        <v>233.9648967576719</v>
      </c>
      <c r="AB38" s="28">
        <f t="shared" si="0"/>
        <v>2.7711267605633805</v>
      </c>
      <c r="AD38" s="28">
        <f>+P38*'Silver Conversion'!$B37</f>
        <v>2.1075350246118894</v>
      </c>
      <c r="AE38" s="28">
        <f>+Q38*'Silver Conversion'!$B37</f>
        <v>0.9850435441120787</v>
      </c>
      <c r="AF38" s="28">
        <f>+R38*'Silver Conversion'!$B37</f>
        <v>0.14994320333207117</v>
      </c>
      <c r="AG38" s="28">
        <f>+S38*'Silver Conversion'!$B37</f>
        <v>0</v>
      </c>
      <c r="AH38" s="28">
        <f>+T38*'Silver Conversion'!$B37</f>
        <v>0</v>
      </c>
      <c r="AI38" s="28">
        <f>+U38*'Silver Conversion'!$B37</f>
        <v>22.1798722126273</v>
      </c>
      <c r="AJ38" s="28">
        <f>+V38*'Silver Conversion'!$B37</f>
        <v>77.20841593003173</v>
      </c>
      <c r="AK38" s="28">
        <f>+W38*'Silver Conversion'!$B37</f>
        <v>57.906311947523804</v>
      </c>
      <c r="AL38" s="28">
        <f>+X38*'Silver Conversion'!$B37</f>
        <v>36.46342915968317</v>
      </c>
      <c r="AM38" s="28">
        <f>+Y38*'Silver Conversion'!$B37</f>
        <v>0</v>
      </c>
      <c r="AN38" s="28">
        <f>+Z38*'Silver Conversion'!$B37</f>
        <v>107.23781042887893</v>
      </c>
      <c r="AO38" s="28">
        <f>+AA38*'Silver Conversion'!$B37</f>
        <v>128.68069321671956</v>
      </c>
      <c r="AP38" s="28">
        <f>+AB38*'Silver Conversion'!$B37</f>
        <v>1.5241197183098594</v>
      </c>
    </row>
    <row r="39" spans="1:42" ht="15">
      <c r="A39" s="5">
        <v>1396</v>
      </c>
      <c r="B39" s="5">
        <v>189.25</v>
      </c>
      <c r="C39" s="5">
        <v>100.83</v>
      </c>
      <c r="D39" s="5">
        <v>18</v>
      </c>
      <c r="G39" s="5">
        <v>21.08</v>
      </c>
      <c r="H39" s="5">
        <v>66</v>
      </c>
      <c r="I39" s="5">
        <v>51.33</v>
      </c>
      <c r="J39" s="5">
        <v>29.33</v>
      </c>
      <c r="K39" s="5">
        <v>14.67</v>
      </c>
      <c r="L39" s="5">
        <v>95.33</v>
      </c>
      <c r="M39" s="5">
        <v>176</v>
      </c>
      <c r="N39" s="5">
        <v>9.75</v>
      </c>
      <c r="P39" s="28">
        <f t="shared" si="1"/>
        <v>2.8663385081408554</v>
      </c>
      <c r="Q39" s="28">
        <f t="shared" si="2"/>
        <v>1.5271488072699733</v>
      </c>
      <c r="R39" s="28">
        <f t="shared" si="3"/>
        <v>0.2726240060583112</v>
      </c>
      <c r="S39" s="28">
        <f t="shared" si="4"/>
        <v>0</v>
      </c>
      <c r="T39" s="28">
        <f t="shared" si="5"/>
        <v>0</v>
      </c>
      <c r="U39" s="28">
        <f t="shared" si="6"/>
        <v>44.83618203319749</v>
      </c>
      <c r="V39" s="28">
        <f t="shared" si="7"/>
        <v>140.37893805460314</v>
      </c>
      <c r="W39" s="28">
        <f t="shared" si="8"/>
        <v>109.17652864155727</v>
      </c>
      <c r="X39" s="28">
        <f t="shared" si="9"/>
        <v>62.38354929002288</v>
      </c>
      <c r="Y39" s="28">
        <f t="shared" si="10"/>
        <v>31.20240941304588</v>
      </c>
      <c r="Z39" s="28">
        <f t="shared" si="11"/>
        <v>202.76248734462604</v>
      </c>
      <c r="AA39" s="28">
        <f t="shared" si="12"/>
        <v>374.3438348122751</v>
      </c>
      <c r="AB39" s="28">
        <f t="shared" si="0"/>
        <v>3.433098591549296</v>
      </c>
      <c r="AD39" s="28">
        <f>+P39*'Silver Conversion'!$B38</f>
        <v>1.5191594093146534</v>
      </c>
      <c r="AE39" s="28">
        <f>+Q39*'Silver Conversion'!$B38</f>
        <v>0.8093888678530858</v>
      </c>
      <c r="AF39" s="28">
        <f>+R39*'Silver Conversion'!$B38</f>
        <v>0.14449072321090495</v>
      </c>
      <c r="AG39" s="28">
        <f>+S39*'Silver Conversion'!$B38</f>
        <v>0</v>
      </c>
      <c r="AH39" s="28">
        <f>+T39*'Silver Conversion'!$B38</f>
        <v>0</v>
      </c>
      <c r="AI39" s="28">
        <f>+U39*'Silver Conversion'!$B38</f>
        <v>23.76317647759467</v>
      </c>
      <c r="AJ39" s="28">
        <f>+V39*'Silver Conversion'!$B38</f>
        <v>74.40083716893967</v>
      </c>
      <c r="AK39" s="28">
        <f>+W39*'Silver Conversion'!$B38</f>
        <v>57.86356018002535</v>
      </c>
      <c r="AL39" s="28">
        <f>+X39*'Silver Conversion'!$B38</f>
        <v>33.06328112371212</v>
      </c>
      <c r="AM39" s="28">
        <f>+Y39*'Silver Conversion'!$B38</f>
        <v>16.537276988914318</v>
      </c>
      <c r="AN39" s="28">
        <f>+Z39*'Silver Conversion'!$B38</f>
        <v>107.4641182926518</v>
      </c>
      <c r="AO39" s="28">
        <f>+AA39*'Silver Conversion'!$B38</f>
        <v>198.4022324505058</v>
      </c>
      <c r="AP39" s="28">
        <f>+AB39*'Silver Conversion'!$B38</f>
        <v>1.819542253521127</v>
      </c>
    </row>
    <row r="40" spans="1:42" ht="15">
      <c r="A40" s="5">
        <v>1397</v>
      </c>
      <c r="B40" s="5">
        <v>197.5</v>
      </c>
      <c r="C40" s="5">
        <v>155.25</v>
      </c>
      <c r="G40" s="5">
        <v>18.21</v>
      </c>
      <c r="H40" s="5">
        <v>51.75</v>
      </c>
      <c r="I40" s="5">
        <v>49.83</v>
      </c>
      <c r="J40" s="5">
        <v>29.75</v>
      </c>
      <c r="K40" s="5">
        <v>13.42</v>
      </c>
      <c r="L40" s="5">
        <v>84.33</v>
      </c>
      <c r="M40" s="5">
        <v>161</v>
      </c>
      <c r="N40" s="5">
        <v>8.12</v>
      </c>
      <c r="P40" s="28">
        <f t="shared" si="1"/>
        <v>2.991291177584248</v>
      </c>
      <c r="Q40" s="28">
        <f t="shared" si="2"/>
        <v>2.3513820522529345</v>
      </c>
      <c r="R40" s="28">
        <f t="shared" si="3"/>
        <v>0</v>
      </c>
      <c r="S40" s="28">
        <f t="shared" si="4"/>
        <v>0</v>
      </c>
      <c r="T40" s="28">
        <f t="shared" si="5"/>
        <v>0</v>
      </c>
      <c r="U40" s="28">
        <f t="shared" si="6"/>
        <v>38.731825181429144</v>
      </c>
      <c r="V40" s="28">
        <f t="shared" si="7"/>
        <v>110.06984915645019</v>
      </c>
      <c r="W40" s="28">
        <f t="shared" si="8"/>
        <v>105.98609823122537</v>
      </c>
      <c r="X40" s="28">
        <f t="shared" si="9"/>
        <v>63.27686980491581</v>
      </c>
      <c r="Y40" s="28">
        <f t="shared" si="10"/>
        <v>28.543717404435974</v>
      </c>
      <c r="Z40" s="28">
        <f t="shared" si="11"/>
        <v>179.36599766885882</v>
      </c>
      <c r="AA40" s="28">
        <f t="shared" si="12"/>
        <v>342.43953070895617</v>
      </c>
      <c r="AB40" s="28">
        <f t="shared" si="0"/>
        <v>2.8591549295774645</v>
      </c>
      <c r="AD40" s="28">
        <f>+P40*'Silver Conversion'!$B39</f>
        <v>1.5853843241196517</v>
      </c>
      <c r="AE40" s="28">
        <f>+Q40*'Silver Conversion'!$B39</f>
        <v>1.2462324876940554</v>
      </c>
      <c r="AF40" s="28">
        <f>+R40*'Silver Conversion'!$B39</f>
        <v>0</v>
      </c>
      <c r="AG40" s="28">
        <f>+S40*'Silver Conversion'!$B39</f>
        <v>0</v>
      </c>
      <c r="AH40" s="28">
        <f>+T40*'Silver Conversion'!$B39</f>
        <v>0</v>
      </c>
      <c r="AI40" s="28">
        <f>+U40*'Silver Conversion'!$B39</f>
        <v>20.527867346157446</v>
      </c>
      <c r="AJ40" s="28">
        <f>+V40*'Silver Conversion'!$B39</f>
        <v>58.337020052918604</v>
      </c>
      <c r="AK40" s="28">
        <f>+W40*'Silver Conversion'!$B39</f>
        <v>56.17263206254945</v>
      </c>
      <c r="AL40" s="28">
        <f>+X40*'Silver Conversion'!$B39</f>
        <v>33.53674099660538</v>
      </c>
      <c r="AM40" s="28">
        <f>+Y40*'Silver Conversion'!$B39</f>
        <v>15.128170224351067</v>
      </c>
      <c r="AN40" s="28">
        <f>+Z40*'Silver Conversion'!$B39</f>
        <v>95.06397876449518</v>
      </c>
      <c r="AO40" s="28">
        <f>+AA40*'Silver Conversion'!$B39</f>
        <v>181.49295127574678</v>
      </c>
      <c r="AP40" s="28">
        <f>+AB40*'Silver Conversion'!$B39</f>
        <v>1.5153521126760563</v>
      </c>
    </row>
    <row r="41" spans="1:42" ht="15">
      <c r="A41" s="5">
        <v>1398</v>
      </c>
      <c r="B41" s="5">
        <v>212</v>
      </c>
      <c r="C41" s="5">
        <v>116.92</v>
      </c>
      <c r="D41" s="5">
        <v>17.33</v>
      </c>
      <c r="G41" s="5">
        <v>19.17</v>
      </c>
      <c r="H41" s="5">
        <v>40.25</v>
      </c>
      <c r="I41" s="5">
        <v>49.83</v>
      </c>
      <c r="J41" s="5">
        <v>32.58</v>
      </c>
      <c r="K41" s="5">
        <v>11.5</v>
      </c>
      <c r="L41" s="5">
        <v>80.5</v>
      </c>
      <c r="M41" s="5">
        <v>291.33</v>
      </c>
      <c r="N41" s="5">
        <v>10.5</v>
      </c>
      <c r="P41" s="28">
        <f t="shared" si="1"/>
        <v>3.210904960242332</v>
      </c>
      <c r="Q41" s="28">
        <f t="shared" si="2"/>
        <v>1.770844377129875</v>
      </c>
      <c r="R41" s="28">
        <f t="shared" si="3"/>
        <v>0.2624763347216963</v>
      </c>
      <c r="S41" s="28">
        <f t="shared" si="4"/>
        <v>0</v>
      </c>
      <c r="T41" s="28">
        <f t="shared" si="5"/>
        <v>0</v>
      </c>
      <c r="U41" s="28">
        <f t="shared" si="6"/>
        <v>40.773700644041554</v>
      </c>
      <c r="V41" s="28">
        <f t="shared" si="7"/>
        <v>85.60988267723904</v>
      </c>
      <c r="W41" s="28">
        <f t="shared" si="8"/>
        <v>105.98609823122537</v>
      </c>
      <c r="X41" s="28">
        <f t="shared" si="9"/>
        <v>69.29614851240864</v>
      </c>
      <c r="Y41" s="28">
        <f t="shared" si="10"/>
        <v>24.459966479211154</v>
      </c>
      <c r="Z41" s="28">
        <f t="shared" si="11"/>
        <v>171.21976535447808</v>
      </c>
      <c r="AA41" s="28">
        <f t="shared" si="12"/>
        <v>619.6453942946596</v>
      </c>
      <c r="AB41" s="28">
        <f t="shared" si="0"/>
        <v>3.6971830985915495</v>
      </c>
      <c r="AD41" s="28">
        <f>+P41*'Silver Conversion'!$B40</f>
        <v>1.7017796289284361</v>
      </c>
      <c r="AE41" s="28">
        <f>+Q41*'Silver Conversion'!$B40</f>
        <v>0.9385475198788338</v>
      </c>
      <c r="AF41" s="28">
        <f>+R41*'Silver Conversion'!$B40</f>
        <v>0.13911245740249903</v>
      </c>
      <c r="AG41" s="28">
        <f>+S41*'Silver Conversion'!$B40</f>
        <v>0</v>
      </c>
      <c r="AH41" s="28">
        <f>+T41*'Silver Conversion'!$B40</f>
        <v>0</v>
      </c>
      <c r="AI41" s="28">
        <f>+U41*'Silver Conversion'!$B40</f>
        <v>21.610061341342025</v>
      </c>
      <c r="AJ41" s="28">
        <f>+V41*'Silver Conversion'!$B40</f>
        <v>45.373237818936694</v>
      </c>
      <c r="AK41" s="28">
        <f>+W41*'Silver Conversion'!$B40</f>
        <v>56.17263206254945</v>
      </c>
      <c r="AL41" s="28">
        <f>+X41*'Silver Conversion'!$B40</f>
        <v>36.72695871157658</v>
      </c>
      <c r="AM41" s="28">
        <f>+Y41*'Silver Conversion'!$B40</f>
        <v>12.963782233981913</v>
      </c>
      <c r="AN41" s="28">
        <f>+Z41*'Silver Conversion'!$B40</f>
        <v>90.74647563787339</v>
      </c>
      <c r="AO41" s="28">
        <f>+AA41*'Silver Conversion'!$B40</f>
        <v>328.4120589761696</v>
      </c>
      <c r="AP41" s="28">
        <f>+AB41*'Silver Conversion'!$B40</f>
        <v>1.9595070422535212</v>
      </c>
    </row>
    <row r="42" spans="1:42" ht="15">
      <c r="A42" s="5">
        <v>1399</v>
      </c>
      <c r="B42" s="5">
        <v>85.75</v>
      </c>
      <c r="C42" s="5">
        <v>59</v>
      </c>
      <c r="D42" s="5">
        <v>9.5</v>
      </c>
      <c r="G42" s="5">
        <v>9.5</v>
      </c>
      <c r="H42" s="5">
        <v>14</v>
      </c>
      <c r="I42" s="5">
        <v>21</v>
      </c>
      <c r="J42" s="5">
        <v>13.5</v>
      </c>
      <c r="K42" s="5">
        <v>6</v>
      </c>
      <c r="L42" s="5">
        <v>31</v>
      </c>
      <c r="M42" s="5">
        <v>150</v>
      </c>
      <c r="N42" s="5">
        <v>5.5</v>
      </c>
      <c r="P42" s="28">
        <f t="shared" si="1"/>
        <v>1.298750473305566</v>
      </c>
      <c r="Q42" s="28">
        <f t="shared" si="2"/>
        <v>0.8936009087466867</v>
      </c>
      <c r="R42" s="28">
        <f t="shared" si="3"/>
        <v>0.14388489208633093</v>
      </c>
      <c r="S42" s="28">
        <f t="shared" si="4"/>
        <v>0</v>
      </c>
      <c r="T42" s="28">
        <f t="shared" si="5"/>
        <v>0</v>
      </c>
      <c r="U42" s="28">
        <f t="shared" si="6"/>
        <v>20.2060592654353</v>
      </c>
      <c r="V42" s="28">
        <f t="shared" si="7"/>
        <v>29.77735049643097</v>
      </c>
      <c r="W42" s="28">
        <f t="shared" si="8"/>
        <v>44.666025744646454</v>
      </c>
      <c r="X42" s="28">
        <f t="shared" si="9"/>
        <v>28.713873692987008</v>
      </c>
      <c r="Y42" s="28">
        <f t="shared" si="10"/>
        <v>12.76172164132756</v>
      </c>
      <c r="Z42" s="28">
        <f t="shared" si="11"/>
        <v>65.93556181352572</v>
      </c>
      <c r="AA42" s="28">
        <f t="shared" si="12"/>
        <v>319.04304103318896</v>
      </c>
      <c r="AB42" s="28">
        <f t="shared" si="0"/>
        <v>1.9366197183098592</v>
      </c>
      <c r="AD42" s="28">
        <f>+P42*'Silver Conversion'!$B41</f>
        <v>1.3247254827716772</v>
      </c>
      <c r="AE42" s="28">
        <f>+Q42*'Silver Conversion'!$B41</f>
        <v>0.9114729269216205</v>
      </c>
      <c r="AF42" s="28">
        <f>+R42*'Silver Conversion'!$B41</f>
        <v>0.14676258992805755</v>
      </c>
      <c r="AG42" s="28">
        <f>+S42*'Silver Conversion'!$B41</f>
        <v>0</v>
      </c>
      <c r="AH42" s="28">
        <f>+T42*'Silver Conversion'!$B41</f>
        <v>0</v>
      </c>
      <c r="AI42" s="28">
        <f>+U42*'Silver Conversion'!$B41</f>
        <v>20.610180450744007</v>
      </c>
      <c r="AJ42" s="28">
        <f>+V42*'Silver Conversion'!$B41</f>
        <v>30.37289750635959</v>
      </c>
      <c r="AK42" s="28">
        <f>+W42*'Silver Conversion'!$B41</f>
        <v>45.55934625953938</v>
      </c>
      <c r="AL42" s="28">
        <f>+X42*'Silver Conversion'!$B41</f>
        <v>29.28815116684675</v>
      </c>
      <c r="AM42" s="28">
        <f>+Y42*'Silver Conversion'!$B41</f>
        <v>13.01695607415411</v>
      </c>
      <c r="AN42" s="28">
        <f>+Z42*'Silver Conversion'!$B41</f>
        <v>67.25427304979624</v>
      </c>
      <c r="AO42" s="28">
        <f>+AA42*'Silver Conversion'!$B41</f>
        <v>325.4239018538527</v>
      </c>
      <c r="AP42" s="28">
        <f>+AB42*'Silver Conversion'!$B41</f>
        <v>1.9753521126760565</v>
      </c>
    </row>
    <row r="43" spans="1:42" ht="15">
      <c r="A43" s="5">
        <v>1400</v>
      </c>
      <c r="B43" s="5">
        <v>70.75</v>
      </c>
      <c r="C43" s="5">
        <v>64.5</v>
      </c>
      <c r="D43" s="5">
        <v>10</v>
      </c>
      <c r="G43" s="5">
        <v>9.5</v>
      </c>
      <c r="H43" s="5">
        <v>12</v>
      </c>
      <c r="I43" s="5">
        <v>19</v>
      </c>
      <c r="J43" s="5">
        <v>14</v>
      </c>
      <c r="K43" s="5">
        <v>6.5</v>
      </c>
      <c r="L43" s="5">
        <v>32</v>
      </c>
      <c r="M43" s="5">
        <v>168</v>
      </c>
      <c r="P43" s="28">
        <f t="shared" si="1"/>
        <v>1.0715638015903066</v>
      </c>
      <c r="Q43" s="28">
        <f t="shared" si="2"/>
        <v>0.9769026883756152</v>
      </c>
      <c r="R43" s="28">
        <f t="shared" si="3"/>
        <v>0.15145778114350625</v>
      </c>
      <c r="S43" s="28">
        <f t="shared" si="4"/>
        <v>0</v>
      </c>
      <c r="T43" s="28">
        <f t="shared" si="5"/>
        <v>0</v>
      </c>
      <c r="U43" s="28">
        <f t="shared" si="6"/>
        <v>20.2060592654353</v>
      </c>
      <c r="V43" s="28">
        <f t="shared" si="7"/>
        <v>25.52344328265512</v>
      </c>
      <c r="W43" s="28">
        <f t="shared" si="8"/>
        <v>40.4121185308706</v>
      </c>
      <c r="X43" s="28">
        <f t="shared" si="9"/>
        <v>29.77735049643097</v>
      </c>
      <c r="Y43" s="28">
        <f t="shared" si="10"/>
        <v>13.825198444771521</v>
      </c>
      <c r="Z43" s="28">
        <f t="shared" si="11"/>
        <v>68.06251542041365</v>
      </c>
      <c r="AA43" s="28">
        <f t="shared" si="12"/>
        <v>357.32820595717163</v>
      </c>
      <c r="AB43" s="28">
        <f t="shared" si="0"/>
        <v>0</v>
      </c>
      <c r="AD43" s="28">
        <f>+P43*'Silver Conversion'!$B42</f>
        <v>1.0929950776221127</v>
      </c>
      <c r="AE43" s="28">
        <f>+Q43*'Silver Conversion'!$B42</f>
        <v>0.9964407421431275</v>
      </c>
      <c r="AF43" s="28">
        <f>+R43*'Silver Conversion'!$B42</f>
        <v>0.15448693676637637</v>
      </c>
      <c r="AG43" s="28">
        <f>+S43*'Silver Conversion'!$B42</f>
        <v>0</v>
      </c>
      <c r="AH43" s="28">
        <f>+T43*'Silver Conversion'!$B42</f>
        <v>0</v>
      </c>
      <c r="AI43" s="28">
        <f>+U43*'Silver Conversion'!$B42</f>
        <v>20.610180450744007</v>
      </c>
      <c r="AJ43" s="28">
        <f>+V43*'Silver Conversion'!$B42</f>
        <v>26.03391214830822</v>
      </c>
      <c r="AK43" s="28">
        <f>+W43*'Silver Conversion'!$B42</f>
        <v>41.220360901488014</v>
      </c>
      <c r="AL43" s="28">
        <f>+X43*'Silver Conversion'!$B42</f>
        <v>30.37289750635959</v>
      </c>
      <c r="AM43" s="28">
        <f>+Y43*'Silver Conversion'!$B42</f>
        <v>14.101702413666953</v>
      </c>
      <c r="AN43" s="28">
        <f>+Z43*'Silver Conversion'!$B42</f>
        <v>69.42376572882192</v>
      </c>
      <c r="AO43" s="28">
        <f>+AA43*'Silver Conversion'!$B42</f>
        <v>364.47477007631505</v>
      </c>
      <c r="AP43" s="28">
        <f>+AB43*'Silver Conversion'!$B42</f>
        <v>0</v>
      </c>
    </row>
    <row r="44" spans="1:42" ht="15">
      <c r="A44" s="5">
        <v>1401</v>
      </c>
      <c r="B44" s="5">
        <v>95.75</v>
      </c>
      <c r="C44" s="5">
        <v>74.25</v>
      </c>
      <c r="D44" s="5">
        <v>10</v>
      </c>
      <c r="G44" s="5">
        <v>11.5</v>
      </c>
      <c r="H44" s="5">
        <v>18</v>
      </c>
      <c r="I44" s="5">
        <v>20</v>
      </c>
      <c r="K44" s="5">
        <v>6</v>
      </c>
      <c r="M44" s="5">
        <v>216</v>
      </c>
      <c r="P44" s="28">
        <f t="shared" si="1"/>
        <v>1.4502082544490722</v>
      </c>
      <c r="Q44" s="28">
        <f t="shared" si="2"/>
        <v>1.1245740249905338</v>
      </c>
      <c r="R44" s="28">
        <f t="shared" si="3"/>
        <v>0.15145778114350625</v>
      </c>
      <c r="S44" s="28">
        <f t="shared" si="4"/>
        <v>0</v>
      </c>
      <c r="T44" s="28">
        <f t="shared" si="5"/>
        <v>0</v>
      </c>
      <c r="U44" s="28">
        <f t="shared" si="6"/>
        <v>24.459966479211154</v>
      </c>
      <c r="V44" s="28">
        <f t="shared" si="7"/>
        <v>38.28516492398268</v>
      </c>
      <c r="W44" s="28">
        <f t="shared" si="8"/>
        <v>42.53907213775853</v>
      </c>
      <c r="X44" s="28">
        <f t="shared" si="9"/>
        <v>0</v>
      </c>
      <c r="Y44" s="28">
        <f t="shared" si="10"/>
        <v>12.76172164132756</v>
      </c>
      <c r="Z44" s="28">
        <f t="shared" si="11"/>
        <v>0</v>
      </c>
      <c r="AA44" s="28">
        <f t="shared" si="12"/>
        <v>459.4219790877921</v>
      </c>
      <c r="AB44" s="28">
        <f t="shared" si="0"/>
        <v>0</v>
      </c>
      <c r="AD44" s="28">
        <f>+P44*'Silver Conversion'!$B43</f>
        <v>1.4792124195380536</v>
      </c>
      <c r="AE44" s="28">
        <f>+Q44*'Silver Conversion'!$B43</f>
        <v>1.1470655054903445</v>
      </c>
      <c r="AF44" s="28">
        <f>+R44*'Silver Conversion'!$B43</f>
        <v>0.15448693676637637</v>
      </c>
      <c r="AG44" s="28">
        <f>+S44*'Silver Conversion'!$B43</f>
        <v>0</v>
      </c>
      <c r="AH44" s="28">
        <f>+T44*'Silver Conversion'!$B43</f>
        <v>0</v>
      </c>
      <c r="AI44" s="28">
        <f>+U44*'Silver Conversion'!$B43</f>
        <v>24.949165808795378</v>
      </c>
      <c r="AJ44" s="28">
        <f>+V44*'Silver Conversion'!$B43</f>
        <v>39.050868222462334</v>
      </c>
      <c r="AK44" s="28">
        <f>+W44*'Silver Conversion'!$B43</f>
        <v>43.3898535805137</v>
      </c>
      <c r="AL44" s="28">
        <f>+X44*'Silver Conversion'!$B43</f>
        <v>0</v>
      </c>
      <c r="AM44" s="28">
        <f>+Y44*'Silver Conversion'!$B43</f>
        <v>13.01695607415411</v>
      </c>
      <c r="AN44" s="28">
        <f>+Z44*'Silver Conversion'!$B43</f>
        <v>0</v>
      </c>
      <c r="AO44" s="28">
        <f>+AA44*'Silver Conversion'!$B43</f>
        <v>468.610418669548</v>
      </c>
      <c r="AP44" s="28">
        <f>+AB44*'Silver Conversion'!$B43</f>
        <v>0</v>
      </c>
    </row>
    <row r="45" spans="1:42" ht="15">
      <c r="A45" s="5">
        <v>1402</v>
      </c>
      <c r="B45" s="5">
        <v>75</v>
      </c>
      <c r="C45" s="5">
        <v>64</v>
      </c>
      <c r="D45" s="5">
        <v>13.5</v>
      </c>
      <c r="G45" s="5">
        <v>9.5</v>
      </c>
      <c r="H45" s="5">
        <v>16</v>
      </c>
      <c r="I45" s="5">
        <v>15</v>
      </c>
      <c r="J45" s="5">
        <v>14</v>
      </c>
      <c r="K45" s="5">
        <v>7</v>
      </c>
      <c r="L45" s="5">
        <v>32</v>
      </c>
      <c r="M45" s="5">
        <v>216</v>
      </c>
      <c r="P45" s="28">
        <f t="shared" si="1"/>
        <v>1.1359333585762967</v>
      </c>
      <c r="Q45" s="28">
        <f t="shared" si="2"/>
        <v>0.9693297993184399</v>
      </c>
      <c r="R45" s="28">
        <f t="shared" si="3"/>
        <v>0.20446800454373343</v>
      </c>
      <c r="S45" s="28">
        <f t="shared" si="4"/>
        <v>0</v>
      </c>
      <c r="T45" s="28">
        <f t="shared" si="5"/>
        <v>0</v>
      </c>
      <c r="U45" s="28">
        <f t="shared" si="6"/>
        <v>20.2060592654353</v>
      </c>
      <c r="V45" s="28">
        <f t="shared" si="7"/>
        <v>34.03125771020682</v>
      </c>
      <c r="W45" s="28">
        <f t="shared" si="8"/>
        <v>31.904304103318896</v>
      </c>
      <c r="X45" s="28">
        <f t="shared" si="9"/>
        <v>29.77735049643097</v>
      </c>
      <c r="Y45" s="28">
        <f t="shared" si="10"/>
        <v>14.888675248215485</v>
      </c>
      <c r="Z45" s="28">
        <f t="shared" si="11"/>
        <v>68.06251542041365</v>
      </c>
      <c r="AA45" s="28">
        <f t="shared" si="12"/>
        <v>459.4219790877921</v>
      </c>
      <c r="AB45" s="28">
        <f t="shared" si="0"/>
        <v>0</v>
      </c>
      <c r="AD45" s="28">
        <f>+P45*'Silver Conversion'!$B44</f>
        <v>1.1586520257478228</v>
      </c>
      <c r="AE45" s="28">
        <f>+Q45*'Silver Conversion'!$B44</f>
        <v>0.9887163953048087</v>
      </c>
      <c r="AF45" s="28">
        <f>+R45*'Silver Conversion'!$B44</f>
        <v>0.2085573646346081</v>
      </c>
      <c r="AG45" s="28">
        <f>+S45*'Silver Conversion'!$B44</f>
        <v>0</v>
      </c>
      <c r="AH45" s="28">
        <f>+T45*'Silver Conversion'!$B44</f>
        <v>0</v>
      </c>
      <c r="AI45" s="28">
        <f>+U45*'Silver Conversion'!$B44</f>
        <v>20.610180450744007</v>
      </c>
      <c r="AJ45" s="28">
        <f>+V45*'Silver Conversion'!$B44</f>
        <v>34.71188286441096</v>
      </c>
      <c r="AK45" s="28">
        <f>+W45*'Silver Conversion'!$B44</f>
        <v>32.54239018538527</v>
      </c>
      <c r="AL45" s="28">
        <f>+X45*'Silver Conversion'!$B44</f>
        <v>30.37289750635959</v>
      </c>
      <c r="AM45" s="28">
        <f>+Y45*'Silver Conversion'!$B44</f>
        <v>15.186448753179794</v>
      </c>
      <c r="AN45" s="28">
        <f>+Z45*'Silver Conversion'!$B44</f>
        <v>69.42376572882192</v>
      </c>
      <c r="AO45" s="28">
        <f>+AA45*'Silver Conversion'!$B44</f>
        <v>468.610418669548</v>
      </c>
      <c r="AP45" s="28">
        <f>+AB45*'Silver Conversion'!$B44</f>
        <v>0</v>
      </c>
    </row>
    <row r="46" spans="1:42" ht="15">
      <c r="A46" s="5">
        <v>1403</v>
      </c>
      <c r="B46" s="5">
        <v>86.5</v>
      </c>
      <c r="C46" s="5">
        <v>68</v>
      </c>
      <c r="D46" s="5">
        <v>14.5</v>
      </c>
      <c r="G46" s="5">
        <v>10</v>
      </c>
      <c r="H46" s="5">
        <v>15</v>
      </c>
      <c r="I46" s="5">
        <v>14</v>
      </c>
      <c r="J46" s="5">
        <v>16</v>
      </c>
      <c r="K46" s="5">
        <v>6</v>
      </c>
      <c r="L46" s="5">
        <v>36</v>
      </c>
      <c r="M46" s="5">
        <v>168</v>
      </c>
      <c r="P46" s="28">
        <f t="shared" si="1"/>
        <v>1.3101098068913288</v>
      </c>
      <c r="Q46" s="28">
        <f t="shared" si="2"/>
        <v>1.0299129117758423</v>
      </c>
      <c r="R46" s="28">
        <f t="shared" si="3"/>
        <v>0.21961378265808404</v>
      </c>
      <c r="S46" s="28">
        <f t="shared" si="4"/>
        <v>0</v>
      </c>
      <c r="T46" s="28">
        <f t="shared" si="5"/>
        <v>0</v>
      </c>
      <c r="U46" s="28">
        <f t="shared" si="6"/>
        <v>21.269536068879265</v>
      </c>
      <c r="V46" s="28">
        <f t="shared" si="7"/>
        <v>31.904304103318896</v>
      </c>
      <c r="W46" s="28">
        <f t="shared" si="8"/>
        <v>29.77735049643097</v>
      </c>
      <c r="X46" s="28">
        <f t="shared" si="9"/>
        <v>34.03125771020682</v>
      </c>
      <c r="Y46" s="28">
        <f t="shared" si="10"/>
        <v>12.76172164132756</v>
      </c>
      <c r="Z46" s="28">
        <f t="shared" si="11"/>
        <v>76.57032984796535</v>
      </c>
      <c r="AA46" s="28">
        <f t="shared" si="12"/>
        <v>357.32820595717163</v>
      </c>
      <c r="AB46" s="28">
        <f t="shared" si="0"/>
        <v>0</v>
      </c>
      <c r="AD46" s="28">
        <f>+P46*'Silver Conversion'!$B45</f>
        <v>1.3363120030291555</v>
      </c>
      <c r="AE46" s="28">
        <f>+Q46*'Silver Conversion'!$B45</f>
        <v>1.0505111700113592</v>
      </c>
      <c r="AF46" s="28">
        <f>+R46*'Silver Conversion'!$B45</f>
        <v>0.22400605831124573</v>
      </c>
      <c r="AG46" s="28">
        <f>+S46*'Silver Conversion'!$B45</f>
        <v>0</v>
      </c>
      <c r="AH46" s="28">
        <f>+T46*'Silver Conversion'!$B45</f>
        <v>0</v>
      </c>
      <c r="AI46" s="28">
        <f>+U46*'Silver Conversion'!$B45</f>
        <v>21.69492679025685</v>
      </c>
      <c r="AJ46" s="28">
        <f>+V46*'Silver Conversion'!$B45</f>
        <v>32.54239018538527</v>
      </c>
      <c r="AK46" s="28">
        <f>+W46*'Silver Conversion'!$B45</f>
        <v>30.37289750635959</v>
      </c>
      <c r="AL46" s="28">
        <f>+X46*'Silver Conversion'!$B45</f>
        <v>34.71188286441096</v>
      </c>
      <c r="AM46" s="28">
        <f>+Y46*'Silver Conversion'!$B45</f>
        <v>13.01695607415411</v>
      </c>
      <c r="AN46" s="28">
        <f>+Z46*'Silver Conversion'!$B45</f>
        <v>78.10173644492467</v>
      </c>
      <c r="AO46" s="28">
        <f>+AA46*'Silver Conversion'!$B45</f>
        <v>364.47477007631505</v>
      </c>
      <c r="AP46" s="28">
        <f>+AB46*'Silver Conversion'!$B45</f>
        <v>0</v>
      </c>
    </row>
    <row r="47" spans="1:42" ht="15">
      <c r="A47" s="5">
        <v>1404</v>
      </c>
      <c r="B47" s="5">
        <v>85</v>
      </c>
      <c r="C47" s="5">
        <v>74.25</v>
      </c>
      <c r="D47" s="5">
        <v>15.5</v>
      </c>
      <c r="G47" s="5">
        <v>11</v>
      </c>
      <c r="H47" s="5">
        <v>16</v>
      </c>
      <c r="I47" s="5">
        <v>13</v>
      </c>
      <c r="J47" s="5">
        <v>16</v>
      </c>
      <c r="L47" s="5">
        <v>32</v>
      </c>
      <c r="M47" s="5">
        <v>102</v>
      </c>
      <c r="P47" s="28">
        <f t="shared" si="1"/>
        <v>1.287391139719803</v>
      </c>
      <c r="Q47" s="28">
        <f t="shared" si="2"/>
        <v>1.1245740249905338</v>
      </c>
      <c r="R47" s="28">
        <f t="shared" si="3"/>
        <v>0.23475956077243465</v>
      </c>
      <c r="S47" s="28">
        <f t="shared" si="4"/>
        <v>0</v>
      </c>
      <c r="T47" s="28">
        <f t="shared" si="5"/>
        <v>0</v>
      </c>
      <c r="U47" s="28">
        <f t="shared" si="6"/>
        <v>23.396489675767192</v>
      </c>
      <c r="V47" s="28">
        <f t="shared" si="7"/>
        <v>34.03125771020682</v>
      </c>
      <c r="W47" s="28">
        <f t="shared" si="8"/>
        <v>27.650396889543043</v>
      </c>
      <c r="X47" s="28">
        <f t="shared" si="9"/>
        <v>34.03125771020682</v>
      </c>
      <c r="Y47" s="28">
        <f t="shared" si="10"/>
        <v>0</v>
      </c>
      <c r="Z47" s="28">
        <f t="shared" si="11"/>
        <v>68.06251542041365</v>
      </c>
      <c r="AA47" s="28">
        <f t="shared" si="12"/>
        <v>216.9492679025685</v>
      </c>
      <c r="AB47" s="28">
        <f t="shared" si="0"/>
        <v>0</v>
      </c>
      <c r="AD47" s="28">
        <f>+P47*'Silver Conversion'!$B46</f>
        <v>1.3131389625141991</v>
      </c>
      <c r="AE47" s="28">
        <f>+Q47*'Silver Conversion'!$B46</f>
        <v>1.1470655054903445</v>
      </c>
      <c r="AF47" s="28">
        <f>+R47*'Silver Conversion'!$B46</f>
        <v>0.23945475198788335</v>
      </c>
      <c r="AG47" s="28">
        <f>+S47*'Silver Conversion'!$B46</f>
        <v>0</v>
      </c>
      <c r="AH47" s="28">
        <f>+T47*'Silver Conversion'!$B46</f>
        <v>0</v>
      </c>
      <c r="AI47" s="28">
        <f>+U47*'Silver Conversion'!$B46</f>
        <v>23.864419469282538</v>
      </c>
      <c r="AJ47" s="28">
        <f>+V47*'Silver Conversion'!$B46</f>
        <v>34.71188286441096</v>
      </c>
      <c r="AK47" s="28">
        <f>+W47*'Silver Conversion'!$B46</f>
        <v>28.203404827333905</v>
      </c>
      <c r="AL47" s="28">
        <f>+X47*'Silver Conversion'!$B46</f>
        <v>34.71188286441096</v>
      </c>
      <c r="AM47" s="28">
        <f>+Y47*'Silver Conversion'!$B46</f>
        <v>0</v>
      </c>
      <c r="AN47" s="28">
        <f>+Z47*'Silver Conversion'!$B46</f>
        <v>69.42376572882192</v>
      </c>
      <c r="AO47" s="28">
        <f>+AA47*'Silver Conversion'!$B46</f>
        <v>221.28825326061985</v>
      </c>
      <c r="AP47" s="28">
        <f>+AB47*'Silver Conversion'!$B46</f>
        <v>0</v>
      </c>
    </row>
    <row r="48" spans="1:42" ht="15">
      <c r="A48" s="5">
        <v>1405</v>
      </c>
      <c r="B48" s="5">
        <v>95</v>
      </c>
      <c r="C48" s="5">
        <v>84.37</v>
      </c>
      <c r="D48" s="5">
        <v>14</v>
      </c>
      <c r="G48" s="5">
        <v>10</v>
      </c>
      <c r="H48" s="5">
        <v>16</v>
      </c>
      <c r="I48" s="5">
        <v>12</v>
      </c>
      <c r="K48" s="5">
        <v>13</v>
      </c>
      <c r="L48" s="5">
        <v>32</v>
      </c>
      <c r="P48" s="28">
        <f t="shared" si="1"/>
        <v>1.4388489208633093</v>
      </c>
      <c r="Q48" s="28">
        <f t="shared" si="2"/>
        <v>1.2778492995077622</v>
      </c>
      <c r="R48" s="28">
        <f t="shared" si="3"/>
        <v>0.21204089360090872</v>
      </c>
      <c r="S48" s="28">
        <f t="shared" si="4"/>
        <v>0</v>
      </c>
      <c r="T48" s="28">
        <f t="shared" si="5"/>
        <v>0</v>
      </c>
      <c r="U48" s="28">
        <f t="shared" si="6"/>
        <v>21.269536068879265</v>
      </c>
      <c r="V48" s="28">
        <f t="shared" si="7"/>
        <v>34.03125771020682</v>
      </c>
      <c r="W48" s="28">
        <f t="shared" si="8"/>
        <v>25.52344328265512</v>
      </c>
      <c r="X48" s="28">
        <f t="shared" si="9"/>
        <v>0</v>
      </c>
      <c r="Y48" s="28">
        <f t="shared" si="10"/>
        <v>27.650396889543043</v>
      </c>
      <c r="Z48" s="28">
        <f t="shared" si="11"/>
        <v>68.06251542041365</v>
      </c>
      <c r="AA48" s="28">
        <f t="shared" si="12"/>
        <v>0</v>
      </c>
      <c r="AB48" s="28">
        <f t="shared" si="0"/>
        <v>0</v>
      </c>
      <c r="AD48" s="28">
        <f>+P48*'Silver Conversion'!$B47</f>
        <v>1.2589928057553956</v>
      </c>
      <c r="AE48" s="28">
        <f>+Q48*'Silver Conversion'!$B47</f>
        <v>1.1181181370692919</v>
      </c>
      <c r="AF48" s="28">
        <f>+R48*'Silver Conversion'!$B47</f>
        <v>0.18553578190079512</v>
      </c>
      <c r="AG48" s="28">
        <f>+S48*'Silver Conversion'!$B47</f>
        <v>0</v>
      </c>
      <c r="AH48" s="28">
        <f>+T48*'Silver Conversion'!$B47</f>
        <v>0</v>
      </c>
      <c r="AI48" s="28">
        <f>+U48*'Silver Conversion'!$B47</f>
        <v>18.610844060269358</v>
      </c>
      <c r="AJ48" s="28">
        <f>+V48*'Silver Conversion'!$B47</f>
        <v>29.77735049643097</v>
      </c>
      <c r="AK48" s="28">
        <f>+W48*'Silver Conversion'!$B47</f>
        <v>22.33301287232323</v>
      </c>
      <c r="AL48" s="28">
        <f>+X48*'Silver Conversion'!$B47</f>
        <v>0</v>
      </c>
      <c r="AM48" s="28">
        <f>+Y48*'Silver Conversion'!$B47</f>
        <v>24.194097278350164</v>
      </c>
      <c r="AN48" s="28">
        <f>+Z48*'Silver Conversion'!$B47</f>
        <v>59.55470099286194</v>
      </c>
      <c r="AO48" s="28">
        <f>+AA48*'Silver Conversion'!$B47</f>
        <v>0</v>
      </c>
      <c r="AP48" s="28">
        <f>+AB48*'Silver Conversion'!$B47</f>
        <v>0</v>
      </c>
    </row>
    <row r="49" spans="1:42" ht="15">
      <c r="A49" s="5">
        <v>1406</v>
      </c>
      <c r="B49" s="5">
        <v>105.75</v>
      </c>
      <c r="C49" s="5">
        <v>74.25</v>
      </c>
      <c r="D49" s="5">
        <v>16</v>
      </c>
      <c r="G49" s="5">
        <v>9.5</v>
      </c>
      <c r="H49" s="5">
        <v>16</v>
      </c>
      <c r="I49" s="5">
        <v>12</v>
      </c>
      <c r="J49" s="5">
        <v>18</v>
      </c>
      <c r="K49" s="5">
        <v>8</v>
      </c>
      <c r="L49" s="5">
        <v>30</v>
      </c>
      <c r="M49" s="5">
        <v>126</v>
      </c>
      <c r="P49" s="28">
        <f t="shared" si="1"/>
        <v>1.6016660355925785</v>
      </c>
      <c r="Q49" s="28">
        <f t="shared" si="2"/>
        <v>1.1245740249905338</v>
      </c>
      <c r="R49" s="28">
        <f t="shared" si="3"/>
        <v>0.24233244982960997</v>
      </c>
      <c r="S49" s="28">
        <f t="shared" si="4"/>
        <v>0</v>
      </c>
      <c r="T49" s="28">
        <f t="shared" si="5"/>
        <v>0</v>
      </c>
      <c r="U49" s="28">
        <f t="shared" si="6"/>
        <v>20.2060592654353</v>
      </c>
      <c r="V49" s="28">
        <f t="shared" si="7"/>
        <v>34.03125771020682</v>
      </c>
      <c r="W49" s="28">
        <f t="shared" si="8"/>
        <v>25.52344328265512</v>
      </c>
      <c r="X49" s="28">
        <f t="shared" si="9"/>
        <v>38.28516492398268</v>
      </c>
      <c r="Y49" s="28">
        <f t="shared" si="10"/>
        <v>17.01562885510341</v>
      </c>
      <c r="Z49" s="28">
        <f t="shared" si="11"/>
        <v>63.80860820663779</v>
      </c>
      <c r="AA49" s="28">
        <f t="shared" si="12"/>
        <v>267.99615446787874</v>
      </c>
      <c r="AB49" s="28">
        <f t="shared" si="0"/>
        <v>0</v>
      </c>
      <c r="AD49" s="28">
        <f>+P49*'Silver Conversion'!$B48</f>
        <v>1.401457781143506</v>
      </c>
      <c r="AE49" s="28">
        <f>+Q49*'Silver Conversion'!$B48</f>
        <v>0.9840022718667171</v>
      </c>
      <c r="AF49" s="28">
        <f>+R49*'Silver Conversion'!$B48</f>
        <v>0.21204089360090872</v>
      </c>
      <c r="AG49" s="28">
        <f>+S49*'Silver Conversion'!$B48</f>
        <v>0</v>
      </c>
      <c r="AH49" s="28">
        <f>+T49*'Silver Conversion'!$B48</f>
        <v>0</v>
      </c>
      <c r="AI49" s="28">
        <f>+U49*'Silver Conversion'!$B48</f>
        <v>17.680301857255888</v>
      </c>
      <c r="AJ49" s="28">
        <f>+V49*'Silver Conversion'!$B48</f>
        <v>29.77735049643097</v>
      </c>
      <c r="AK49" s="28">
        <f>+W49*'Silver Conversion'!$B48</f>
        <v>22.33301287232323</v>
      </c>
      <c r="AL49" s="28">
        <f>+X49*'Silver Conversion'!$B48</f>
        <v>33.49951930848484</v>
      </c>
      <c r="AM49" s="28">
        <f>+Y49*'Silver Conversion'!$B48</f>
        <v>14.888675248215485</v>
      </c>
      <c r="AN49" s="28">
        <f>+Z49*'Silver Conversion'!$B48</f>
        <v>55.832532180808066</v>
      </c>
      <c r="AO49" s="28">
        <f>+AA49*'Silver Conversion'!$B48</f>
        <v>234.4966351593939</v>
      </c>
      <c r="AP49" s="28">
        <f>+AB49*'Silver Conversion'!$B48</f>
        <v>0</v>
      </c>
    </row>
    <row r="50" spans="1:42" ht="15">
      <c r="A50" s="5">
        <v>1407</v>
      </c>
      <c r="B50" s="5">
        <v>110.75</v>
      </c>
      <c r="C50" s="5">
        <v>66</v>
      </c>
      <c r="D50" s="5">
        <v>13</v>
      </c>
      <c r="G50" s="5">
        <v>10</v>
      </c>
      <c r="H50" s="5">
        <v>28</v>
      </c>
      <c r="I50" s="5">
        <v>11</v>
      </c>
      <c r="K50" s="5">
        <v>7</v>
      </c>
      <c r="L50" s="5">
        <v>28</v>
      </c>
      <c r="M50" s="5">
        <v>144</v>
      </c>
      <c r="P50" s="28">
        <f t="shared" si="1"/>
        <v>1.6773949261643315</v>
      </c>
      <c r="Q50" s="28">
        <f t="shared" si="2"/>
        <v>0.9996213555471412</v>
      </c>
      <c r="R50" s="28">
        <f t="shared" si="3"/>
        <v>0.1968951154865581</v>
      </c>
      <c r="S50" s="28">
        <f t="shared" si="4"/>
        <v>0</v>
      </c>
      <c r="T50" s="28">
        <f t="shared" si="5"/>
        <v>0</v>
      </c>
      <c r="U50" s="28">
        <f t="shared" si="6"/>
        <v>21.269536068879265</v>
      </c>
      <c r="V50" s="28">
        <f t="shared" si="7"/>
        <v>59.55470099286194</v>
      </c>
      <c r="W50" s="28">
        <f t="shared" si="8"/>
        <v>23.396489675767192</v>
      </c>
      <c r="X50" s="28">
        <f t="shared" si="9"/>
        <v>0</v>
      </c>
      <c r="Y50" s="28">
        <f t="shared" si="10"/>
        <v>14.888675248215485</v>
      </c>
      <c r="Z50" s="28">
        <f t="shared" si="11"/>
        <v>59.55470099286194</v>
      </c>
      <c r="AA50" s="28">
        <f t="shared" si="12"/>
        <v>306.2813193918614</v>
      </c>
      <c r="AB50" s="28">
        <f t="shared" si="0"/>
        <v>0</v>
      </c>
      <c r="AD50" s="28">
        <f>+P50*'Silver Conversion'!$B49</f>
        <v>1.46772056039379</v>
      </c>
      <c r="AE50" s="28">
        <f>+Q50*'Silver Conversion'!$B49</f>
        <v>0.8746686861037485</v>
      </c>
      <c r="AF50" s="28">
        <f>+R50*'Silver Conversion'!$B49</f>
        <v>0.17228322605073834</v>
      </c>
      <c r="AG50" s="28">
        <f>+S50*'Silver Conversion'!$B49</f>
        <v>0</v>
      </c>
      <c r="AH50" s="28">
        <f>+T50*'Silver Conversion'!$B49</f>
        <v>0</v>
      </c>
      <c r="AI50" s="28">
        <f>+U50*'Silver Conversion'!$B49</f>
        <v>18.610844060269358</v>
      </c>
      <c r="AJ50" s="28">
        <f>+V50*'Silver Conversion'!$B49</f>
        <v>52.11036336875419</v>
      </c>
      <c r="AK50" s="28">
        <f>+W50*'Silver Conversion'!$B49</f>
        <v>20.471928466296294</v>
      </c>
      <c r="AL50" s="28">
        <f>+X50*'Silver Conversion'!$B49</f>
        <v>0</v>
      </c>
      <c r="AM50" s="28">
        <f>+Y50*'Silver Conversion'!$B49</f>
        <v>13.027590842188548</v>
      </c>
      <c r="AN50" s="28">
        <f>+Z50*'Silver Conversion'!$B49</f>
        <v>52.11036336875419</v>
      </c>
      <c r="AO50" s="28">
        <f>+AA50*'Silver Conversion'!$B49</f>
        <v>267.99615446787874</v>
      </c>
      <c r="AP50" s="28">
        <f>+AB50*'Silver Conversion'!$B49</f>
        <v>0</v>
      </c>
    </row>
    <row r="51" spans="1:42" ht="15">
      <c r="A51" s="5">
        <v>1408</v>
      </c>
      <c r="B51" s="5">
        <v>99.5</v>
      </c>
      <c r="C51" s="5">
        <v>67.5</v>
      </c>
      <c r="D51" s="5">
        <v>13</v>
      </c>
      <c r="G51" s="5">
        <v>9.5</v>
      </c>
      <c r="H51" s="5">
        <v>20</v>
      </c>
      <c r="I51" s="5">
        <v>16</v>
      </c>
      <c r="J51" s="5">
        <v>14</v>
      </c>
      <c r="K51" s="5">
        <v>7</v>
      </c>
      <c r="L51" s="5">
        <v>27</v>
      </c>
      <c r="M51" s="5">
        <v>114</v>
      </c>
      <c r="N51" s="5">
        <v>6</v>
      </c>
      <c r="P51" s="28">
        <f t="shared" si="1"/>
        <v>1.507004922377887</v>
      </c>
      <c r="Q51" s="28">
        <f t="shared" si="2"/>
        <v>1.022340022718667</v>
      </c>
      <c r="R51" s="28">
        <f t="shared" si="3"/>
        <v>0.1968951154865581</v>
      </c>
      <c r="S51" s="28">
        <f t="shared" si="4"/>
        <v>0</v>
      </c>
      <c r="T51" s="28">
        <f t="shared" si="5"/>
        <v>0</v>
      </c>
      <c r="U51" s="28">
        <f t="shared" si="6"/>
        <v>20.2060592654353</v>
      </c>
      <c r="V51" s="28">
        <f t="shared" si="7"/>
        <v>42.53907213775853</v>
      </c>
      <c r="W51" s="28">
        <f t="shared" si="8"/>
        <v>34.03125771020682</v>
      </c>
      <c r="X51" s="28">
        <f t="shared" si="9"/>
        <v>29.77735049643097</v>
      </c>
      <c r="Y51" s="28">
        <f t="shared" si="10"/>
        <v>14.888675248215485</v>
      </c>
      <c r="Z51" s="28">
        <f t="shared" si="11"/>
        <v>57.427747385974016</v>
      </c>
      <c r="AA51" s="28">
        <f t="shared" si="12"/>
        <v>242.47271118522363</v>
      </c>
      <c r="AB51" s="28">
        <f t="shared" si="0"/>
        <v>2.1126760563380285</v>
      </c>
      <c r="AD51" s="28">
        <f>+P51*'Silver Conversion'!$B50</f>
        <v>1.3186293070806512</v>
      </c>
      <c r="AE51" s="28">
        <f>+Q51*'Silver Conversion'!$B50</f>
        <v>0.8945475198788336</v>
      </c>
      <c r="AF51" s="28">
        <f>+R51*'Silver Conversion'!$B50</f>
        <v>0.17228322605073834</v>
      </c>
      <c r="AG51" s="28">
        <f>+S51*'Silver Conversion'!$B50</f>
        <v>0</v>
      </c>
      <c r="AH51" s="28">
        <f>+T51*'Silver Conversion'!$B50</f>
        <v>0</v>
      </c>
      <c r="AI51" s="28">
        <f>+U51*'Silver Conversion'!$B50</f>
        <v>17.680301857255888</v>
      </c>
      <c r="AJ51" s="28">
        <f>+V51*'Silver Conversion'!$B50</f>
        <v>37.221688120538715</v>
      </c>
      <c r="AK51" s="28">
        <f>+W51*'Silver Conversion'!$B50</f>
        <v>29.77735049643097</v>
      </c>
      <c r="AL51" s="28">
        <f>+X51*'Silver Conversion'!$B50</f>
        <v>26.055181684377096</v>
      </c>
      <c r="AM51" s="28">
        <f>+Y51*'Silver Conversion'!$B50</f>
        <v>13.027590842188548</v>
      </c>
      <c r="AN51" s="28">
        <f>+Z51*'Silver Conversion'!$B50</f>
        <v>50.24927896272726</v>
      </c>
      <c r="AO51" s="28">
        <f>+AA51*'Silver Conversion'!$B50</f>
        <v>212.16362228707067</v>
      </c>
      <c r="AP51" s="28">
        <f>+AB51*'Silver Conversion'!$B50</f>
        <v>1.848591549295775</v>
      </c>
    </row>
    <row r="52" spans="1:42" ht="15">
      <c r="A52" s="5">
        <v>1409</v>
      </c>
      <c r="B52" s="5">
        <v>110</v>
      </c>
      <c r="C52" s="5">
        <v>57.37</v>
      </c>
      <c r="D52" s="5">
        <v>14</v>
      </c>
      <c r="G52" s="5">
        <v>10.5</v>
      </c>
      <c r="H52" s="5">
        <v>19</v>
      </c>
      <c r="I52" s="5">
        <v>14</v>
      </c>
      <c r="J52" s="5">
        <v>12</v>
      </c>
      <c r="M52" s="5">
        <v>108</v>
      </c>
      <c r="P52" s="28">
        <f t="shared" si="1"/>
        <v>1.6660355925785686</v>
      </c>
      <c r="Q52" s="28">
        <f t="shared" si="2"/>
        <v>0.8689132904202952</v>
      </c>
      <c r="R52" s="28">
        <f t="shared" si="3"/>
        <v>0.21204089360090872</v>
      </c>
      <c r="S52" s="28">
        <f t="shared" si="4"/>
        <v>0</v>
      </c>
      <c r="T52" s="28">
        <f t="shared" si="5"/>
        <v>0</v>
      </c>
      <c r="U52" s="28">
        <f t="shared" si="6"/>
        <v>22.333012872323227</v>
      </c>
      <c r="V52" s="28">
        <f t="shared" si="7"/>
        <v>40.4121185308706</v>
      </c>
      <c r="W52" s="28">
        <f t="shared" si="8"/>
        <v>29.77735049643097</v>
      </c>
      <c r="X52" s="28">
        <f t="shared" si="9"/>
        <v>25.52344328265512</v>
      </c>
      <c r="Y52" s="28">
        <f t="shared" si="10"/>
        <v>0</v>
      </c>
      <c r="Z52" s="28">
        <f t="shared" si="11"/>
        <v>0</v>
      </c>
      <c r="AA52" s="28">
        <f t="shared" si="12"/>
        <v>229.71098954389606</v>
      </c>
      <c r="AB52" s="28">
        <f t="shared" si="0"/>
        <v>0</v>
      </c>
      <c r="AD52" s="28">
        <f>+P52*'Silver Conversion'!$B51</f>
        <v>1.4494509655433547</v>
      </c>
      <c r="AE52" s="28">
        <f>+Q52*'Silver Conversion'!$B51</f>
        <v>0.7559545626656569</v>
      </c>
      <c r="AF52" s="28">
        <f>+R52*'Silver Conversion'!$B51</f>
        <v>0.18447557743279058</v>
      </c>
      <c r="AG52" s="28">
        <f>+S52*'Silver Conversion'!$B51</f>
        <v>0</v>
      </c>
      <c r="AH52" s="28">
        <f>+T52*'Silver Conversion'!$B51</f>
        <v>0</v>
      </c>
      <c r="AI52" s="28">
        <f>+U52*'Silver Conversion'!$B51</f>
        <v>19.429721198921207</v>
      </c>
      <c r="AJ52" s="28">
        <f>+V52*'Silver Conversion'!$B51</f>
        <v>35.15854312185742</v>
      </c>
      <c r="AK52" s="28">
        <f>+W52*'Silver Conversion'!$B51</f>
        <v>25.906294931894944</v>
      </c>
      <c r="AL52" s="28">
        <f>+X52*'Silver Conversion'!$B51</f>
        <v>22.205395655909953</v>
      </c>
      <c r="AM52" s="28">
        <f>+Y52*'Silver Conversion'!$B51</f>
        <v>0</v>
      </c>
      <c r="AN52" s="28">
        <f>+Z52*'Silver Conversion'!$B51</f>
        <v>0</v>
      </c>
      <c r="AO52" s="28">
        <f>+AA52*'Silver Conversion'!$B51</f>
        <v>199.84856090318956</v>
      </c>
      <c r="AP52" s="28">
        <f>+AB52*'Silver Conversion'!$B51</f>
        <v>0</v>
      </c>
    </row>
    <row r="53" spans="1:42" ht="15">
      <c r="A53" s="5">
        <v>1410</v>
      </c>
      <c r="B53" s="5">
        <v>100</v>
      </c>
      <c r="C53" s="5">
        <v>62.42</v>
      </c>
      <c r="D53" s="5">
        <v>11</v>
      </c>
      <c r="G53" s="5">
        <v>13</v>
      </c>
      <c r="H53" s="5">
        <v>17</v>
      </c>
      <c r="I53" s="5">
        <v>24</v>
      </c>
      <c r="L53" s="5">
        <v>40</v>
      </c>
      <c r="M53" s="5">
        <v>114</v>
      </c>
      <c r="P53" s="28">
        <f t="shared" si="1"/>
        <v>1.5145778114350623</v>
      </c>
      <c r="Q53" s="28">
        <f t="shared" si="2"/>
        <v>0.9453994698977659</v>
      </c>
      <c r="R53" s="28">
        <f t="shared" si="3"/>
        <v>0.16660355925785686</v>
      </c>
      <c r="S53" s="28">
        <f t="shared" si="4"/>
        <v>0</v>
      </c>
      <c r="T53" s="28">
        <f t="shared" si="5"/>
        <v>0</v>
      </c>
      <c r="U53" s="28">
        <f t="shared" si="6"/>
        <v>27.650396889543043</v>
      </c>
      <c r="V53" s="28">
        <f t="shared" si="7"/>
        <v>36.158211317094754</v>
      </c>
      <c r="W53" s="28">
        <f t="shared" si="8"/>
        <v>51.04688656531024</v>
      </c>
      <c r="X53" s="28">
        <f t="shared" si="9"/>
        <v>0</v>
      </c>
      <c r="Y53" s="28">
        <f t="shared" si="10"/>
        <v>0</v>
      </c>
      <c r="Z53" s="28">
        <f t="shared" si="11"/>
        <v>85.07814427551706</v>
      </c>
      <c r="AA53" s="28">
        <f t="shared" si="12"/>
        <v>242.47271118522363</v>
      </c>
      <c r="AB53" s="28">
        <f t="shared" si="0"/>
        <v>0</v>
      </c>
      <c r="AD53" s="28">
        <f>+P53*'Silver Conversion'!$B52</f>
        <v>1.3025369178341535</v>
      </c>
      <c r="AE53" s="28">
        <f>+Q53*'Silver Conversion'!$B52</f>
        <v>0.8130435441120787</v>
      </c>
      <c r="AF53" s="28">
        <f>+R53*'Silver Conversion'!$B52</f>
        <v>0.1432790609617569</v>
      </c>
      <c r="AG53" s="28">
        <f>+S53*'Silver Conversion'!$B52</f>
        <v>0</v>
      </c>
      <c r="AH53" s="28">
        <f>+T53*'Silver Conversion'!$B52</f>
        <v>0</v>
      </c>
      <c r="AI53" s="28">
        <f>+U53*'Silver Conversion'!$B52</f>
        <v>23.779341325007017</v>
      </c>
      <c r="AJ53" s="28">
        <f>+V53*'Silver Conversion'!$B52</f>
        <v>31.09606173270149</v>
      </c>
      <c r="AK53" s="28">
        <f>+W53*'Silver Conversion'!$B52</f>
        <v>43.900322446166804</v>
      </c>
      <c r="AL53" s="28">
        <f>+X53*'Silver Conversion'!$B52</f>
        <v>0</v>
      </c>
      <c r="AM53" s="28">
        <f>+Y53*'Silver Conversion'!$B52</f>
        <v>0</v>
      </c>
      <c r="AN53" s="28">
        <f>+Z53*'Silver Conversion'!$B52</f>
        <v>73.16720407694467</v>
      </c>
      <c r="AO53" s="28">
        <f>+AA53*'Silver Conversion'!$B52</f>
        <v>208.5265316192923</v>
      </c>
      <c r="AP53" s="28">
        <f>+AB53*'Silver Conversion'!$B52</f>
        <v>0</v>
      </c>
    </row>
    <row r="54" spans="1:42" ht="15">
      <c r="A54" s="5">
        <v>1411</v>
      </c>
      <c r="B54" s="5">
        <v>131.25</v>
      </c>
      <c r="C54" s="5">
        <v>60.25</v>
      </c>
      <c r="D54" s="5">
        <v>12.62</v>
      </c>
      <c r="G54" s="5">
        <v>24.17</v>
      </c>
      <c r="H54" s="5">
        <v>16.79</v>
      </c>
      <c r="I54" s="5">
        <v>43</v>
      </c>
      <c r="P54" s="28">
        <f t="shared" si="1"/>
        <v>1.9878833775085194</v>
      </c>
      <c r="Q54" s="28">
        <f t="shared" si="2"/>
        <v>0.9125331313896251</v>
      </c>
      <c r="R54" s="28">
        <f t="shared" si="3"/>
        <v>0.19113971980310485</v>
      </c>
      <c r="S54" s="28">
        <f t="shared" si="4"/>
        <v>0</v>
      </c>
      <c r="T54" s="28">
        <f t="shared" si="5"/>
        <v>0</v>
      </c>
      <c r="U54" s="28">
        <f t="shared" si="6"/>
        <v>51.408468678481185</v>
      </c>
      <c r="V54" s="28">
        <f t="shared" si="7"/>
        <v>35.711551059648286</v>
      </c>
      <c r="W54" s="28">
        <f t="shared" si="8"/>
        <v>91.45900509618083</v>
      </c>
      <c r="X54" s="28">
        <f t="shared" si="9"/>
        <v>0</v>
      </c>
      <c r="Y54" s="28">
        <f t="shared" si="10"/>
        <v>0</v>
      </c>
      <c r="Z54" s="28">
        <f t="shared" si="11"/>
        <v>0</v>
      </c>
      <c r="AA54" s="28">
        <f t="shared" si="12"/>
        <v>0</v>
      </c>
      <c r="AB54" s="28">
        <f t="shared" si="0"/>
        <v>0</v>
      </c>
      <c r="AD54" s="28">
        <f>+P54*'Silver Conversion'!$B53</f>
        <v>1.7095797046573267</v>
      </c>
      <c r="AE54" s="28">
        <f>+Q54*'Silver Conversion'!$B53</f>
        <v>0.7847784929950776</v>
      </c>
      <c r="AF54" s="28">
        <f>+R54*'Silver Conversion'!$B53</f>
        <v>0.16438015903067016</v>
      </c>
      <c r="AG54" s="28">
        <f>+S54*'Silver Conversion'!$B53</f>
        <v>0</v>
      </c>
      <c r="AH54" s="28">
        <f>+T54*'Silver Conversion'!$B53</f>
        <v>0</v>
      </c>
      <c r="AI54" s="28">
        <f>+U54*'Silver Conversion'!$B53</f>
        <v>44.211283063493816</v>
      </c>
      <c r="AJ54" s="28">
        <f>+V54*'Silver Conversion'!$B53</f>
        <v>30.711933911297525</v>
      </c>
      <c r="AK54" s="28">
        <f>+W54*'Silver Conversion'!$B53</f>
        <v>78.65474438271552</v>
      </c>
      <c r="AL54" s="28">
        <f>+X54*'Silver Conversion'!$B53</f>
        <v>0</v>
      </c>
      <c r="AM54" s="28">
        <f>+Y54*'Silver Conversion'!$B53</f>
        <v>0</v>
      </c>
      <c r="AN54" s="28">
        <f>+Z54*'Silver Conversion'!$B53</f>
        <v>0</v>
      </c>
      <c r="AO54" s="28">
        <f>+AA54*'Silver Conversion'!$B53</f>
        <v>0</v>
      </c>
      <c r="AP54" s="28">
        <f>+AB54*'Silver Conversion'!$B53</f>
        <v>0</v>
      </c>
    </row>
    <row r="55" spans="1:42" ht="15">
      <c r="A55" s="5">
        <v>1412</v>
      </c>
      <c r="B55" s="5">
        <v>214.12</v>
      </c>
      <c r="C55" s="5">
        <v>84.5</v>
      </c>
      <c r="D55" s="5">
        <v>10</v>
      </c>
      <c r="G55" s="5">
        <v>43.33</v>
      </c>
      <c r="H55" s="5">
        <v>21.67</v>
      </c>
      <c r="I55" s="5">
        <v>60.67</v>
      </c>
      <c r="P55" s="28">
        <f t="shared" si="1"/>
        <v>3.2430140098447557</v>
      </c>
      <c r="Q55" s="28">
        <f t="shared" si="2"/>
        <v>1.2798182506626277</v>
      </c>
      <c r="R55" s="28">
        <f t="shared" si="3"/>
        <v>0.15145778114350625</v>
      </c>
      <c r="S55" s="28">
        <f t="shared" si="4"/>
        <v>0</v>
      </c>
      <c r="T55" s="28">
        <f t="shared" si="5"/>
        <v>0</v>
      </c>
      <c r="U55" s="28">
        <f t="shared" si="6"/>
        <v>92.16089978645385</v>
      </c>
      <c r="V55" s="28">
        <f t="shared" si="7"/>
        <v>46.09108466126137</v>
      </c>
      <c r="W55" s="28">
        <f t="shared" si="8"/>
        <v>129.04227532989051</v>
      </c>
      <c r="X55" s="28">
        <f t="shared" si="9"/>
        <v>0</v>
      </c>
      <c r="Y55" s="28">
        <f t="shared" si="10"/>
        <v>0</v>
      </c>
      <c r="Z55" s="28">
        <f t="shared" si="11"/>
        <v>0</v>
      </c>
      <c r="AA55" s="28">
        <f t="shared" si="12"/>
        <v>0</v>
      </c>
      <c r="AB55" s="28">
        <f t="shared" si="0"/>
        <v>0</v>
      </c>
      <c r="AD55" s="28">
        <f>+P55*'Silver Conversion'!$B54</f>
        <v>2.78899204846649</v>
      </c>
      <c r="AE55" s="28">
        <f>+Q55*'Silver Conversion'!$B54</f>
        <v>1.1006436955698597</v>
      </c>
      <c r="AF55" s="28">
        <f>+R55*'Silver Conversion'!$B54</f>
        <v>0.13025369178341537</v>
      </c>
      <c r="AG55" s="28">
        <f>+S55*'Silver Conversion'!$B54</f>
        <v>0</v>
      </c>
      <c r="AH55" s="28">
        <f>+T55*'Silver Conversion'!$B54</f>
        <v>0</v>
      </c>
      <c r="AI55" s="28">
        <f>+U55*'Silver Conversion'!$B54</f>
        <v>79.25837381635031</v>
      </c>
      <c r="AJ55" s="28">
        <f>+V55*'Silver Conversion'!$B54</f>
        <v>39.63833280868478</v>
      </c>
      <c r="AK55" s="28">
        <f>+W55*'Silver Conversion'!$B54</f>
        <v>110.97635678370584</v>
      </c>
      <c r="AL55" s="28">
        <f>+X55*'Silver Conversion'!$B54</f>
        <v>0</v>
      </c>
      <c r="AM55" s="28">
        <f>+Y55*'Silver Conversion'!$B54</f>
        <v>0</v>
      </c>
      <c r="AN55" s="28">
        <f>+Z55*'Silver Conversion'!$B54</f>
        <v>0</v>
      </c>
      <c r="AO55" s="28">
        <f>+AA55*'Silver Conversion'!$B54</f>
        <v>0</v>
      </c>
      <c r="AP55" s="28">
        <f>+AB55*'Silver Conversion'!$B54</f>
        <v>0</v>
      </c>
    </row>
    <row r="56" spans="1:42" ht="15">
      <c r="A56" s="5">
        <v>1413</v>
      </c>
      <c r="B56" s="5">
        <v>199.67</v>
      </c>
      <c r="C56" s="5">
        <v>80.17</v>
      </c>
      <c r="D56" s="5">
        <v>11.92</v>
      </c>
      <c r="G56" s="5">
        <v>33.58</v>
      </c>
      <c r="H56" s="5">
        <v>18.42</v>
      </c>
      <c r="I56" s="5">
        <v>44</v>
      </c>
      <c r="J56" s="5">
        <v>19.5</v>
      </c>
      <c r="K56" s="5">
        <v>8.67</v>
      </c>
      <c r="M56" s="5">
        <v>119.17</v>
      </c>
      <c r="P56" s="28">
        <f t="shared" si="1"/>
        <v>3.0241575160923886</v>
      </c>
      <c r="Q56" s="28">
        <f t="shared" si="2"/>
        <v>1.2142370314274895</v>
      </c>
      <c r="R56" s="28">
        <f t="shared" si="3"/>
        <v>0.18053767512305943</v>
      </c>
      <c r="S56" s="28">
        <f t="shared" si="4"/>
        <v>0</v>
      </c>
      <c r="T56" s="28">
        <f t="shared" si="5"/>
        <v>0</v>
      </c>
      <c r="U56" s="28">
        <f t="shared" si="6"/>
        <v>71.42310211929657</v>
      </c>
      <c r="V56" s="28">
        <f t="shared" si="7"/>
        <v>39.17848543887561</v>
      </c>
      <c r="W56" s="28">
        <f t="shared" si="8"/>
        <v>93.58595870306877</v>
      </c>
      <c r="X56" s="28">
        <f t="shared" si="9"/>
        <v>41.47559533431457</v>
      </c>
      <c r="Y56" s="28">
        <f t="shared" si="10"/>
        <v>18.440687771718324</v>
      </c>
      <c r="Z56" s="28">
        <f t="shared" si="11"/>
        <v>0</v>
      </c>
      <c r="AA56" s="28">
        <f t="shared" si="12"/>
        <v>253.4690613328342</v>
      </c>
      <c r="AB56" s="28">
        <f t="shared" si="0"/>
        <v>0</v>
      </c>
      <c r="AD56" s="28">
        <f>+P56*'Silver Conversion'!$B55</f>
        <v>2.600775463839454</v>
      </c>
      <c r="AE56" s="28">
        <f>+Q56*'Silver Conversion'!$B55</f>
        <v>1.044243847027641</v>
      </c>
      <c r="AF56" s="28">
        <f>+R56*'Silver Conversion'!$B55</f>
        <v>0.1552624006058311</v>
      </c>
      <c r="AG56" s="28">
        <f>+S56*'Silver Conversion'!$B55</f>
        <v>0</v>
      </c>
      <c r="AH56" s="28">
        <f>+T56*'Silver Conversion'!$B55</f>
        <v>0</v>
      </c>
      <c r="AI56" s="28">
        <f>+U56*'Silver Conversion'!$B55</f>
        <v>61.42386782259505</v>
      </c>
      <c r="AJ56" s="28">
        <f>+V56*'Silver Conversion'!$B55</f>
        <v>33.69349747743303</v>
      </c>
      <c r="AK56" s="28">
        <f>+W56*'Silver Conversion'!$B55</f>
        <v>80.48392448463915</v>
      </c>
      <c r="AL56" s="28">
        <f>+X56*'Silver Conversion'!$B55</f>
        <v>35.66901198751053</v>
      </c>
      <c r="AM56" s="28">
        <f>+Y56*'Silver Conversion'!$B55</f>
        <v>15.858991483677759</v>
      </c>
      <c r="AN56" s="28">
        <f>+Z56*'Silver Conversion'!$B55</f>
        <v>0</v>
      </c>
      <c r="AO56" s="28">
        <f>+AA56*'Silver Conversion'!$B55</f>
        <v>217.9833927462374</v>
      </c>
      <c r="AP56" s="28">
        <f>+AB56*'Silver Conversion'!$B55</f>
        <v>0</v>
      </c>
    </row>
    <row r="57" spans="1:42" ht="15">
      <c r="A57" s="5">
        <v>1414</v>
      </c>
      <c r="B57" s="5">
        <v>153.75</v>
      </c>
      <c r="C57" s="5">
        <v>67.5</v>
      </c>
      <c r="D57" s="5">
        <v>9.25</v>
      </c>
      <c r="G57" s="5">
        <v>33.37</v>
      </c>
      <c r="H57" s="5">
        <v>16.67</v>
      </c>
      <c r="I57" s="5">
        <v>37.83</v>
      </c>
      <c r="J57" s="5">
        <v>22.25</v>
      </c>
      <c r="K57" s="5">
        <v>10.21</v>
      </c>
      <c r="L57" s="5">
        <v>40</v>
      </c>
      <c r="M57" s="5">
        <v>144.67</v>
      </c>
      <c r="P57" s="28">
        <f t="shared" si="1"/>
        <v>2.3286633850814082</v>
      </c>
      <c r="Q57" s="28">
        <f t="shared" si="2"/>
        <v>1.022340022718667</v>
      </c>
      <c r="R57" s="28">
        <f t="shared" si="3"/>
        <v>0.14009844755774326</v>
      </c>
      <c r="S57" s="28">
        <f t="shared" si="4"/>
        <v>0</v>
      </c>
      <c r="T57" s="28">
        <f t="shared" si="5"/>
        <v>0</v>
      </c>
      <c r="U57" s="28">
        <f t="shared" si="6"/>
        <v>70.9764418618501</v>
      </c>
      <c r="V57" s="28">
        <f t="shared" si="7"/>
        <v>35.45631662682174</v>
      </c>
      <c r="W57" s="28">
        <f t="shared" si="8"/>
        <v>80.46265494857026</v>
      </c>
      <c r="X57" s="28">
        <f t="shared" si="9"/>
        <v>47.324717753256365</v>
      </c>
      <c r="Y57" s="28">
        <f t="shared" si="10"/>
        <v>21.716196326325733</v>
      </c>
      <c r="Z57" s="28">
        <f t="shared" si="11"/>
        <v>85.07814427551706</v>
      </c>
      <c r="AA57" s="28">
        <f t="shared" si="12"/>
        <v>307.7063783084763</v>
      </c>
      <c r="AB57" s="28">
        <f t="shared" si="0"/>
        <v>0</v>
      </c>
      <c r="AD57" s="28">
        <f>+P57*'Silver Conversion'!$B56</f>
        <v>2.0026505111700112</v>
      </c>
      <c r="AE57" s="28">
        <f>+Q57*'Silver Conversion'!$B56</f>
        <v>0.8792124195380536</v>
      </c>
      <c r="AF57" s="28">
        <f>+R57*'Silver Conversion'!$B56</f>
        <v>0.1204846648996592</v>
      </c>
      <c r="AG57" s="28">
        <f>+S57*'Silver Conversion'!$B56</f>
        <v>0</v>
      </c>
      <c r="AH57" s="28">
        <f>+T57*'Silver Conversion'!$B56</f>
        <v>0</v>
      </c>
      <c r="AI57" s="28">
        <f>+U57*'Silver Conversion'!$B56</f>
        <v>61.03974000119109</v>
      </c>
      <c r="AJ57" s="28">
        <f>+V57*'Silver Conversion'!$B56</f>
        <v>30.492432299066696</v>
      </c>
      <c r="AK57" s="28">
        <f>+W57*'Silver Conversion'!$B56</f>
        <v>69.19788325577042</v>
      </c>
      <c r="AL57" s="28">
        <f>+X57*'Silver Conversion'!$B56</f>
        <v>40.699257267800476</v>
      </c>
      <c r="AM57" s="28">
        <f>+Y57*'Silver Conversion'!$B56</f>
        <v>18.67592884064013</v>
      </c>
      <c r="AN57" s="28">
        <f>+Z57*'Silver Conversion'!$B56</f>
        <v>73.16720407694467</v>
      </c>
      <c r="AO57" s="28">
        <f>+AA57*'Silver Conversion'!$B56</f>
        <v>264.62748534528964</v>
      </c>
      <c r="AP57" s="28">
        <f>+AB57*'Silver Conversion'!$B56</f>
        <v>0</v>
      </c>
    </row>
    <row r="58" spans="1:42" ht="15">
      <c r="A58" s="5">
        <v>1415</v>
      </c>
      <c r="B58" s="5">
        <v>155.17</v>
      </c>
      <c r="C58" s="5">
        <v>79.79</v>
      </c>
      <c r="D58" s="5">
        <v>15.58</v>
      </c>
      <c r="G58" s="5">
        <v>25.67</v>
      </c>
      <c r="H58" s="5">
        <v>37.33</v>
      </c>
      <c r="I58" s="5">
        <v>21</v>
      </c>
      <c r="J58" s="5">
        <v>21.58</v>
      </c>
      <c r="K58" s="5">
        <v>14</v>
      </c>
      <c r="L58" s="5">
        <v>42</v>
      </c>
      <c r="M58" s="5">
        <v>140</v>
      </c>
      <c r="P58" s="28">
        <f t="shared" si="1"/>
        <v>2.350170390003786</v>
      </c>
      <c r="Q58" s="28">
        <f t="shared" si="2"/>
        <v>1.2084816357440364</v>
      </c>
      <c r="R58" s="28">
        <f t="shared" si="3"/>
        <v>0.23597122302158272</v>
      </c>
      <c r="S58" s="28">
        <f t="shared" si="4"/>
        <v>0</v>
      </c>
      <c r="T58" s="28">
        <f t="shared" si="5"/>
        <v>0</v>
      </c>
      <c r="U58" s="28">
        <f t="shared" si="6"/>
        <v>54.59889908881308</v>
      </c>
      <c r="V58" s="28">
        <f t="shared" si="7"/>
        <v>79.39917814512629</v>
      </c>
      <c r="W58" s="28">
        <f t="shared" si="8"/>
        <v>44.666025744646454</v>
      </c>
      <c r="X58" s="28">
        <f t="shared" si="9"/>
        <v>45.89965883664145</v>
      </c>
      <c r="Y58" s="28">
        <f t="shared" si="10"/>
        <v>29.77735049643097</v>
      </c>
      <c r="Z58" s="28">
        <f t="shared" si="11"/>
        <v>89.33205148929291</v>
      </c>
      <c r="AA58" s="28">
        <f t="shared" si="12"/>
        <v>297.7735049643097</v>
      </c>
      <c r="AB58" s="28">
        <f t="shared" si="0"/>
        <v>0</v>
      </c>
      <c r="AD58" s="28">
        <f>+P58*'Silver Conversion'!$B57</f>
        <v>2.021146535403256</v>
      </c>
      <c r="AE58" s="28">
        <f>+Q58*'Silver Conversion'!$B57</f>
        <v>1.0392942067398714</v>
      </c>
      <c r="AF58" s="28">
        <f>+R58*'Silver Conversion'!$B57</f>
        <v>0.20293525179856114</v>
      </c>
      <c r="AG58" s="28">
        <f>+S58*'Silver Conversion'!$B57</f>
        <v>0</v>
      </c>
      <c r="AH58" s="28">
        <f>+T58*'Silver Conversion'!$B57</f>
        <v>0</v>
      </c>
      <c r="AI58" s="28">
        <f>+U58*'Silver Conversion'!$B57</f>
        <v>46.95505321637925</v>
      </c>
      <c r="AJ58" s="28">
        <f>+V58*'Silver Conversion'!$B57</f>
        <v>68.2832932048086</v>
      </c>
      <c r="AK58" s="28">
        <f>+W58*'Silver Conversion'!$B57</f>
        <v>38.41278214039595</v>
      </c>
      <c r="AL58" s="28">
        <f>+X58*'Silver Conversion'!$B57</f>
        <v>39.473706599511644</v>
      </c>
      <c r="AM58" s="28">
        <f>+Y58*'Silver Conversion'!$B57</f>
        <v>25.608521426930633</v>
      </c>
      <c r="AN58" s="28">
        <f>+Z58*'Silver Conversion'!$B57</f>
        <v>76.8255642807919</v>
      </c>
      <c r="AO58" s="28">
        <f>+AA58*'Silver Conversion'!$B57</f>
        <v>256.08521426930633</v>
      </c>
      <c r="AP58" s="28">
        <f>+AB58*'Silver Conversion'!$B57</f>
        <v>0</v>
      </c>
    </row>
    <row r="59" spans="1:42" ht="15">
      <c r="A59" s="5">
        <v>1416</v>
      </c>
      <c r="B59" s="5">
        <v>161.5</v>
      </c>
      <c r="C59" s="5">
        <v>85.33</v>
      </c>
      <c r="D59" s="5">
        <v>11</v>
      </c>
      <c r="G59" s="5">
        <v>18.75</v>
      </c>
      <c r="H59" s="5">
        <v>38.58</v>
      </c>
      <c r="I59" s="5">
        <v>27.25</v>
      </c>
      <c r="J59" s="5">
        <v>19.25</v>
      </c>
      <c r="K59" s="5">
        <v>11.33</v>
      </c>
      <c r="M59" s="5">
        <v>136.25</v>
      </c>
      <c r="P59" s="28">
        <f t="shared" si="1"/>
        <v>2.446043165467626</v>
      </c>
      <c r="Q59" s="28">
        <f t="shared" si="2"/>
        <v>1.2923892464975386</v>
      </c>
      <c r="R59" s="28">
        <f t="shared" si="3"/>
        <v>0.16660355925785686</v>
      </c>
      <c r="S59" s="28">
        <f t="shared" si="4"/>
        <v>0</v>
      </c>
      <c r="T59" s="28">
        <f t="shared" si="5"/>
        <v>0</v>
      </c>
      <c r="U59" s="28">
        <f t="shared" si="6"/>
        <v>39.88038012914862</v>
      </c>
      <c r="V59" s="28">
        <f t="shared" si="7"/>
        <v>82.0578701537362</v>
      </c>
      <c r="W59" s="28">
        <f t="shared" si="8"/>
        <v>57.959485787695996</v>
      </c>
      <c r="X59" s="28">
        <f t="shared" si="9"/>
        <v>40.94385693259258</v>
      </c>
      <c r="Y59" s="28">
        <f t="shared" si="10"/>
        <v>24.098384366040207</v>
      </c>
      <c r="Z59" s="28">
        <f t="shared" si="11"/>
        <v>0</v>
      </c>
      <c r="AA59" s="28">
        <f t="shared" si="12"/>
        <v>289.79742893848</v>
      </c>
      <c r="AB59" s="28">
        <f t="shared" si="0"/>
        <v>0</v>
      </c>
      <c r="AD59" s="28">
        <f>+P59*'Silver Conversion'!$B58</f>
        <v>2.1035971223021583</v>
      </c>
      <c r="AE59" s="28">
        <f>+Q59*'Silver Conversion'!$B58</f>
        <v>1.1114547519878832</v>
      </c>
      <c r="AF59" s="28">
        <f>+R59*'Silver Conversion'!$B58</f>
        <v>0.1432790609617569</v>
      </c>
      <c r="AG59" s="28">
        <f>+S59*'Silver Conversion'!$B58</f>
        <v>0</v>
      </c>
      <c r="AH59" s="28">
        <f>+T59*'Silver Conversion'!$B58</f>
        <v>0</v>
      </c>
      <c r="AI59" s="28">
        <f>+U59*'Silver Conversion'!$B58</f>
        <v>34.297126911067814</v>
      </c>
      <c r="AJ59" s="28">
        <f>+V59*'Silver Conversion'!$B58</f>
        <v>70.56976833221313</v>
      </c>
      <c r="AK59" s="28">
        <f>+W59*'Silver Conversion'!$B58</f>
        <v>49.84515777741856</v>
      </c>
      <c r="AL59" s="28">
        <f>+X59*'Silver Conversion'!$B58</f>
        <v>35.21171696202962</v>
      </c>
      <c r="AM59" s="28">
        <f>+Y59*'Silver Conversion'!$B58</f>
        <v>20.724610554794577</v>
      </c>
      <c r="AN59" s="28">
        <f>+Z59*'Silver Conversion'!$B58</f>
        <v>0</v>
      </c>
      <c r="AO59" s="28">
        <f>+AA59*'Silver Conversion'!$B58</f>
        <v>249.2257888870928</v>
      </c>
      <c r="AP59" s="28">
        <f>+AB59*'Silver Conversion'!$B58</f>
        <v>0</v>
      </c>
    </row>
    <row r="60" spans="1:42" ht="15">
      <c r="A60" s="5">
        <v>1417</v>
      </c>
      <c r="B60" s="5">
        <v>226.67</v>
      </c>
      <c r="C60" s="5">
        <v>100.75</v>
      </c>
      <c r="D60" s="5">
        <v>9.37</v>
      </c>
      <c r="G60" s="5">
        <v>18.54</v>
      </c>
      <c r="H60" s="5">
        <v>40.5</v>
      </c>
      <c r="I60" s="5">
        <v>22.5</v>
      </c>
      <c r="J60" s="5">
        <v>15.75</v>
      </c>
      <c r="K60" s="5">
        <v>9</v>
      </c>
      <c r="L60" s="5">
        <v>47.25</v>
      </c>
      <c r="M60" s="5">
        <v>114.75</v>
      </c>
      <c r="P60" s="28">
        <f t="shared" si="1"/>
        <v>3.4330935251798556</v>
      </c>
      <c r="Q60" s="28">
        <f t="shared" si="2"/>
        <v>1.5259371450208252</v>
      </c>
      <c r="R60" s="28">
        <f t="shared" si="3"/>
        <v>0.14191594093146534</v>
      </c>
      <c r="S60" s="28">
        <f t="shared" si="4"/>
        <v>0</v>
      </c>
      <c r="T60" s="28">
        <f t="shared" si="5"/>
        <v>0</v>
      </c>
      <c r="U60" s="28">
        <f t="shared" si="6"/>
        <v>39.43371987170215</v>
      </c>
      <c r="V60" s="28">
        <f t="shared" si="7"/>
        <v>86.14162107896102</v>
      </c>
      <c r="W60" s="28">
        <f t="shared" si="8"/>
        <v>47.856456154978346</v>
      </c>
      <c r="X60" s="28">
        <f t="shared" si="9"/>
        <v>33.49951930848484</v>
      </c>
      <c r="Y60" s="28">
        <f t="shared" si="10"/>
        <v>19.14258246199134</v>
      </c>
      <c r="Z60" s="28">
        <f t="shared" si="11"/>
        <v>100.49855792545452</v>
      </c>
      <c r="AA60" s="28">
        <f t="shared" si="12"/>
        <v>244.06792639038957</v>
      </c>
      <c r="AB60" s="28">
        <f t="shared" si="0"/>
        <v>0</v>
      </c>
      <c r="AD60" s="28">
        <f>+P60*'Silver Conversion'!$B59</f>
        <v>2.2658417266187048</v>
      </c>
      <c r="AE60" s="28">
        <f>+Q60*'Silver Conversion'!$B59</f>
        <v>1.0071185157137448</v>
      </c>
      <c r="AF60" s="28">
        <f>+R60*'Silver Conversion'!$B59</f>
        <v>0.09366452101476713</v>
      </c>
      <c r="AG60" s="28">
        <f>+S60*'Silver Conversion'!$B59</f>
        <v>0</v>
      </c>
      <c r="AH60" s="28">
        <f>+T60*'Silver Conversion'!$B59</f>
        <v>0</v>
      </c>
      <c r="AI60" s="28">
        <f>+U60*'Silver Conversion'!$B59</f>
        <v>26.026255115323423</v>
      </c>
      <c r="AJ60" s="28">
        <f>+V60*'Silver Conversion'!$B59</f>
        <v>56.85346991211428</v>
      </c>
      <c r="AK60" s="28">
        <f>+W60*'Silver Conversion'!$B59</f>
        <v>31.58526106228571</v>
      </c>
      <c r="AL60" s="28">
        <f>+X60*'Silver Conversion'!$B59</f>
        <v>22.109682743599997</v>
      </c>
      <c r="AM60" s="28">
        <f>+Y60*'Silver Conversion'!$B59</f>
        <v>12.634104424914284</v>
      </c>
      <c r="AN60" s="28">
        <f>+Z60*'Silver Conversion'!$B59</f>
        <v>66.32904823079998</v>
      </c>
      <c r="AO60" s="28">
        <f>+AA60*'Silver Conversion'!$B59</f>
        <v>161.0848314176571</v>
      </c>
      <c r="AP60" s="28">
        <f>+AB60*'Silver Conversion'!$B59</f>
        <v>0</v>
      </c>
    </row>
    <row r="61" spans="1:42" ht="15">
      <c r="A61" s="5">
        <v>1418</v>
      </c>
      <c r="B61" s="5">
        <v>265.33</v>
      </c>
      <c r="C61" s="5">
        <v>92</v>
      </c>
      <c r="D61" s="5">
        <v>12</v>
      </c>
      <c r="G61" s="5">
        <v>29</v>
      </c>
      <c r="H61" s="5">
        <v>31.25</v>
      </c>
      <c r="I61" s="5">
        <v>20.08</v>
      </c>
      <c r="J61" s="5">
        <v>14.5</v>
      </c>
      <c r="K61" s="5">
        <v>7.79</v>
      </c>
      <c r="L61" s="5">
        <v>51.33</v>
      </c>
      <c r="M61" s="5">
        <v>252.25</v>
      </c>
      <c r="P61" s="28">
        <f t="shared" si="1"/>
        <v>4.0186293070806505</v>
      </c>
      <c r="Q61" s="28">
        <f t="shared" si="2"/>
        <v>1.3934115865202574</v>
      </c>
      <c r="R61" s="28">
        <f t="shared" si="3"/>
        <v>0.18174933737220747</v>
      </c>
      <c r="S61" s="28">
        <f t="shared" si="4"/>
        <v>0</v>
      </c>
      <c r="T61" s="28">
        <f t="shared" si="5"/>
        <v>0</v>
      </c>
      <c r="U61" s="28">
        <f t="shared" si="6"/>
        <v>61.68165459974987</v>
      </c>
      <c r="V61" s="28">
        <f t="shared" si="7"/>
        <v>66.4673002152477</v>
      </c>
      <c r="W61" s="28">
        <f t="shared" si="8"/>
        <v>42.70922842630956</v>
      </c>
      <c r="X61" s="28">
        <f t="shared" si="9"/>
        <v>30.840827299874935</v>
      </c>
      <c r="Y61" s="28">
        <f t="shared" si="10"/>
        <v>16.568968597656948</v>
      </c>
      <c r="Z61" s="28">
        <f t="shared" si="11"/>
        <v>109.17652864155727</v>
      </c>
      <c r="AA61" s="28">
        <f t="shared" si="12"/>
        <v>536.5240473374795</v>
      </c>
      <c r="AB61" s="28">
        <f t="shared" si="0"/>
        <v>0</v>
      </c>
      <c r="AD61" s="28">
        <f>+P61*'Silver Conversion'!$B60</f>
        <v>2.049500946611132</v>
      </c>
      <c r="AE61" s="28">
        <f>+Q61*'Silver Conversion'!$B60</f>
        <v>0.7106399091253313</v>
      </c>
      <c r="AF61" s="28">
        <f>+R61*'Silver Conversion'!$B60</f>
        <v>0.0926921620598258</v>
      </c>
      <c r="AG61" s="28">
        <f>+S61*'Silver Conversion'!$B60</f>
        <v>0</v>
      </c>
      <c r="AH61" s="28">
        <f>+T61*'Silver Conversion'!$B60</f>
        <v>0</v>
      </c>
      <c r="AI61" s="28">
        <f>+U61*'Silver Conversion'!$B60</f>
        <v>31.457643845872433</v>
      </c>
      <c r="AJ61" s="28">
        <f>+V61*'Silver Conversion'!$B60</f>
        <v>33.89832310977633</v>
      </c>
      <c r="AK61" s="28">
        <f>+W61*'Silver Conversion'!$B60</f>
        <v>21.781706497417876</v>
      </c>
      <c r="AL61" s="28">
        <f>+X61*'Silver Conversion'!$B60</f>
        <v>15.728821922936216</v>
      </c>
      <c r="AM61" s="28">
        <f>+Y61*'Silver Conversion'!$B60</f>
        <v>8.450173984805044</v>
      </c>
      <c r="AN61" s="28">
        <f>+Z61*'Silver Conversion'!$B60</f>
        <v>55.68002960719421</v>
      </c>
      <c r="AO61" s="28">
        <f>+AA61*'Silver Conversion'!$B60</f>
        <v>273.62726414211454</v>
      </c>
      <c r="AP61" s="28">
        <f>+AB61*'Silver Conversion'!$B60</f>
        <v>0</v>
      </c>
    </row>
    <row r="62" spans="1:42" ht="15">
      <c r="A62" s="5">
        <v>1419</v>
      </c>
      <c r="B62" s="5">
        <v>334.5</v>
      </c>
      <c r="C62" s="5">
        <v>119.83</v>
      </c>
      <c r="D62" s="5">
        <v>14</v>
      </c>
      <c r="G62" s="5">
        <v>23.33</v>
      </c>
      <c r="H62" s="5">
        <v>21</v>
      </c>
      <c r="I62" s="5">
        <v>17.5</v>
      </c>
      <c r="J62" s="5">
        <v>14</v>
      </c>
      <c r="K62" s="5">
        <v>7</v>
      </c>
      <c r="M62" s="5">
        <v>252</v>
      </c>
      <c r="P62" s="28">
        <f t="shared" si="1"/>
        <v>5.066262779250284</v>
      </c>
      <c r="Q62" s="28">
        <f t="shared" si="2"/>
        <v>1.8149185914426351</v>
      </c>
      <c r="R62" s="28">
        <f t="shared" si="3"/>
        <v>0.21204089360090872</v>
      </c>
      <c r="S62" s="28">
        <f t="shared" si="4"/>
        <v>0</v>
      </c>
      <c r="T62" s="28">
        <f t="shared" si="5"/>
        <v>0</v>
      </c>
      <c r="U62" s="28">
        <f t="shared" si="6"/>
        <v>49.62182764869532</v>
      </c>
      <c r="V62" s="28">
        <f t="shared" si="7"/>
        <v>44.666025744646454</v>
      </c>
      <c r="W62" s="28">
        <f t="shared" si="8"/>
        <v>37.221688120538715</v>
      </c>
      <c r="X62" s="28">
        <f t="shared" si="9"/>
        <v>29.77735049643097</v>
      </c>
      <c r="Y62" s="28">
        <f t="shared" si="10"/>
        <v>14.888675248215485</v>
      </c>
      <c r="Z62" s="28">
        <f t="shared" si="11"/>
        <v>0</v>
      </c>
      <c r="AA62" s="28">
        <f t="shared" si="12"/>
        <v>535.9923089357575</v>
      </c>
      <c r="AB62" s="28">
        <f t="shared" si="0"/>
        <v>0</v>
      </c>
      <c r="AD62" s="28">
        <f>+P62*'Silver Conversion'!$B61</f>
        <v>2.482468761832639</v>
      </c>
      <c r="AE62" s="28">
        <f>+Q62*'Silver Conversion'!$B61</f>
        <v>0.8893101098068912</v>
      </c>
      <c r="AF62" s="28">
        <f>+R62*'Silver Conversion'!$B61</f>
        <v>0.10390003786444527</v>
      </c>
      <c r="AG62" s="28">
        <f>+S62*'Silver Conversion'!$B61</f>
        <v>0</v>
      </c>
      <c r="AH62" s="28">
        <f>+T62*'Silver Conversion'!$B61</f>
        <v>0</v>
      </c>
      <c r="AI62" s="28">
        <f>+U62*'Silver Conversion'!$B61</f>
        <v>24.31469554786071</v>
      </c>
      <c r="AJ62" s="28">
        <f>+V62*'Silver Conversion'!$B61</f>
        <v>21.886352614876763</v>
      </c>
      <c r="AK62" s="28">
        <f>+W62*'Silver Conversion'!$B61</f>
        <v>18.238627179063972</v>
      </c>
      <c r="AL62" s="28">
        <f>+X62*'Silver Conversion'!$B61</f>
        <v>14.590901743251175</v>
      </c>
      <c r="AM62" s="28">
        <f>+Y62*'Silver Conversion'!$B61</f>
        <v>7.2954508716255875</v>
      </c>
      <c r="AN62" s="28">
        <f>+Z62*'Silver Conversion'!$B61</f>
        <v>0</v>
      </c>
      <c r="AO62" s="28">
        <f>+AA62*'Silver Conversion'!$B61</f>
        <v>262.63623137852113</v>
      </c>
      <c r="AP62" s="28">
        <f>+AB62*'Silver Conversion'!$B61</f>
        <v>0</v>
      </c>
    </row>
    <row r="63" spans="1:42" ht="15">
      <c r="A63" s="5">
        <v>1420</v>
      </c>
      <c r="B63" s="5">
        <v>265.17</v>
      </c>
      <c r="C63" s="5">
        <v>84.25</v>
      </c>
      <c r="D63" s="5">
        <v>14</v>
      </c>
      <c r="G63" s="5">
        <v>27.42</v>
      </c>
      <c r="H63" s="5">
        <v>21</v>
      </c>
      <c r="I63" s="5">
        <v>18.67</v>
      </c>
      <c r="J63" s="5">
        <v>18.67</v>
      </c>
      <c r="K63" s="5">
        <v>7</v>
      </c>
      <c r="L63" s="5">
        <v>37.33</v>
      </c>
      <c r="M63" s="5">
        <v>210</v>
      </c>
      <c r="P63" s="28">
        <f t="shared" si="1"/>
        <v>4.016205982582355</v>
      </c>
      <c r="Q63" s="28">
        <f t="shared" si="2"/>
        <v>1.27603180613404</v>
      </c>
      <c r="R63" s="28">
        <f t="shared" si="3"/>
        <v>0.21204089360090872</v>
      </c>
      <c r="S63" s="28">
        <f t="shared" si="4"/>
        <v>0</v>
      </c>
      <c r="T63" s="28">
        <f t="shared" si="5"/>
        <v>0</v>
      </c>
      <c r="U63" s="28">
        <f t="shared" si="6"/>
        <v>58.32106790086695</v>
      </c>
      <c r="V63" s="28">
        <f t="shared" si="7"/>
        <v>44.666025744646454</v>
      </c>
      <c r="W63" s="28">
        <f t="shared" si="8"/>
        <v>39.71022384059759</v>
      </c>
      <c r="X63" s="28">
        <f t="shared" si="9"/>
        <v>39.71022384059759</v>
      </c>
      <c r="Y63" s="28">
        <f t="shared" si="10"/>
        <v>14.888675248215485</v>
      </c>
      <c r="Z63" s="28">
        <f t="shared" si="11"/>
        <v>79.39917814512629</v>
      </c>
      <c r="AA63" s="28">
        <f t="shared" si="12"/>
        <v>446.6602574464646</v>
      </c>
      <c r="AB63" s="28">
        <f t="shared" si="0"/>
        <v>0</v>
      </c>
      <c r="AD63" s="28">
        <f>+P63*'Silver Conversion'!$B62</f>
        <v>2.449885649375237</v>
      </c>
      <c r="AE63" s="28">
        <f>+Q63*'Silver Conversion'!$B62</f>
        <v>0.7783794017417645</v>
      </c>
      <c r="AF63" s="28">
        <f>+R63*'Silver Conversion'!$B62</f>
        <v>0.1293449450965543</v>
      </c>
      <c r="AG63" s="28">
        <f>+S63*'Silver Conversion'!$B62</f>
        <v>0</v>
      </c>
      <c r="AH63" s="28">
        <f>+T63*'Silver Conversion'!$B62</f>
        <v>0</v>
      </c>
      <c r="AI63" s="28">
        <f>+U63*'Silver Conversion'!$B62</f>
        <v>35.57585141952884</v>
      </c>
      <c r="AJ63" s="28">
        <f>+V63*'Silver Conversion'!$B62</f>
        <v>27.246275704234336</v>
      </c>
      <c r="AK63" s="28">
        <f>+W63*'Silver Conversion'!$B62</f>
        <v>24.223236542764532</v>
      </c>
      <c r="AL63" s="28">
        <f>+X63*'Silver Conversion'!$B62</f>
        <v>24.223236542764532</v>
      </c>
      <c r="AM63" s="28">
        <f>+Y63*'Silver Conversion'!$B62</f>
        <v>9.082091901411445</v>
      </c>
      <c r="AN63" s="28">
        <f>+Z63*'Silver Conversion'!$B62</f>
        <v>48.43349866852703</v>
      </c>
      <c r="AO63" s="28">
        <f>+AA63*'Silver Conversion'!$B62</f>
        <v>272.4627570423434</v>
      </c>
      <c r="AP63" s="28">
        <f>+AB63*'Silver Conversion'!$B62</f>
        <v>0</v>
      </c>
    </row>
    <row r="64" spans="1:42" ht="15">
      <c r="A64" s="5">
        <v>1421</v>
      </c>
      <c r="B64" s="5">
        <v>172.67</v>
      </c>
      <c r="C64" s="5">
        <v>85</v>
      </c>
      <c r="D64" s="5">
        <v>28</v>
      </c>
      <c r="G64" s="5">
        <v>21</v>
      </c>
      <c r="H64" s="5">
        <v>17.33</v>
      </c>
      <c r="I64" s="5">
        <v>17.33</v>
      </c>
      <c r="J64" s="5">
        <v>14.87</v>
      </c>
      <c r="K64" s="5">
        <v>6.17</v>
      </c>
      <c r="L64" s="5">
        <v>37.17</v>
      </c>
      <c r="M64" s="5">
        <v>148.5</v>
      </c>
      <c r="P64" s="28">
        <f t="shared" si="1"/>
        <v>2.615221507004922</v>
      </c>
      <c r="Q64" s="28">
        <f t="shared" si="2"/>
        <v>1.287391139719803</v>
      </c>
      <c r="R64" s="28">
        <f t="shared" si="3"/>
        <v>0.42408178720181744</v>
      </c>
      <c r="S64" s="28">
        <f t="shared" si="4"/>
        <v>0</v>
      </c>
      <c r="T64" s="28">
        <f t="shared" si="5"/>
        <v>0</v>
      </c>
      <c r="U64" s="28">
        <f t="shared" si="6"/>
        <v>44.666025744646454</v>
      </c>
      <c r="V64" s="28">
        <f t="shared" si="7"/>
        <v>36.86010600736776</v>
      </c>
      <c r="W64" s="28">
        <f t="shared" si="8"/>
        <v>36.86010600736776</v>
      </c>
      <c r="X64" s="28">
        <f t="shared" si="9"/>
        <v>31.627800134423467</v>
      </c>
      <c r="Y64" s="28">
        <f t="shared" si="10"/>
        <v>13.123303754498506</v>
      </c>
      <c r="Z64" s="28">
        <f t="shared" si="11"/>
        <v>79.05886556802423</v>
      </c>
      <c r="AA64" s="28">
        <f t="shared" si="12"/>
        <v>315.85261062285707</v>
      </c>
      <c r="AB64" s="28">
        <f t="shared" si="0"/>
        <v>0</v>
      </c>
      <c r="AD64" s="28">
        <f>+P64*'Silver Conversion'!$B63</f>
        <v>1.5952851192730024</v>
      </c>
      <c r="AE64" s="28">
        <f>+Q64*'Silver Conversion'!$B63</f>
        <v>0.7853085952290798</v>
      </c>
      <c r="AF64" s="28">
        <f>+R64*'Silver Conversion'!$B63</f>
        <v>0.2586898901931086</v>
      </c>
      <c r="AG64" s="28">
        <f>+S64*'Silver Conversion'!$B63</f>
        <v>0</v>
      </c>
      <c r="AH64" s="28">
        <f>+T64*'Silver Conversion'!$B63</f>
        <v>0</v>
      </c>
      <c r="AI64" s="28">
        <f>+U64*'Silver Conversion'!$B63</f>
        <v>27.246275704234336</v>
      </c>
      <c r="AJ64" s="28">
        <f>+V64*'Silver Conversion'!$B63</f>
        <v>22.484664664494336</v>
      </c>
      <c r="AK64" s="28">
        <f>+W64*'Silver Conversion'!$B63</f>
        <v>22.484664664494336</v>
      </c>
      <c r="AL64" s="28">
        <f>+X64*'Silver Conversion'!$B63</f>
        <v>19.292958081998314</v>
      </c>
      <c r="AM64" s="28">
        <f>+Y64*'Silver Conversion'!$B63</f>
        <v>8.005215290244088</v>
      </c>
      <c r="AN64" s="28">
        <f>+Z64*'Silver Conversion'!$B63</f>
        <v>48.22590799649478</v>
      </c>
      <c r="AO64" s="28">
        <f>+AA64*'Silver Conversion'!$B63</f>
        <v>192.6700924799428</v>
      </c>
      <c r="AP64" s="28">
        <f>+AB64*'Silver Conversion'!$B63</f>
        <v>0</v>
      </c>
    </row>
    <row r="65" spans="1:42" ht="15">
      <c r="A65" s="5">
        <v>1422</v>
      </c>
      <c r="B65" s="5">
        <v>159.75</v>
      </c>
      <c r="C65" s="5">
        <v>74.25</v>
      </c>
      <c r="D65" s="5">
        <v>27</v>
      </c>
      <c r="G65" s="5">
        <v>25</v>
      </c>
      <c r="H65" s="5">
        <v>22.5</v>
      </c>
      <c r="I65" s="5">
        <v>22.5</v>
      </c>
      <c r="J65" s="5">
        <v>15</v>
      </c>
      <c r="K65" s="5">
        <v>6.25</v>
      </c>
      <c r="P65" s="28">
        <f t="shared" si="1"/>
        <v>2.419538053767512</v>
      </c>
      <c r="Q65" s="28">
        <f t="shared" si="2"/>
        <v>1.1245740249905338</v>
      </c>
      <c r="R65" s="28">
        <f t="shared" si="3"/>
        <v>0.40893600908746686</v>
      </c>
      <c r="S65" s="28">
        <f t="shared" si="4"/>
        <v>0</v>
      </c>
      <c r="T65" s="28">
        <f t="shared" si="5"/>
        <v>0</v>
      </c>
      <c r="U65" s="28">
        <f t="shared" si="6"/>
        <v>53.17384017219816</v>
      </c>
      <c r="V65" s="28">
        <f t="shared" si="7"/>
        <v>47.856456154978346</v>
      </c>
      <c r="W65" s="28">
        <f t="shared" si="8"/>
        <v>47.856456154978346</v>
      </c>
      <c r="X65" s="28">
        <f t="shared" si="9"/>
        <v>31.904304103318896</v>
      </c>
      <c r="Y65" s="28">
        <f t="shared" si="10"/>
        <v>13.29346004304954</v>
      </c>
      <c r="Z65" s="28">
        <f t="shared" si="11"/>
        <v>0</v>
      </c>
      <c r="AA65" s="28">
        <f t="shared" si="12"/>
        <v>0</v>
      </c>
      <c r="AB65" s="28">
        <f t="shared" si="0"/>
        <v>0</v>
      </c>
      <c r="AD65" s="28">
        <f>+P65*'Silver Conversion'!$B64</f>
        <v>1.4759182127981822</v>
      </c>
      <c r="AE65" s="28">
        <f>+Q65*'Silver Conversion'!$B64</f>
        <v>0.6859901552442256</v>
      </c>
      <c r="AF65" s="28">
        <f>+R65*'Silver Conversion'!$B64</f>
        <v>0.24945096554335477</v>
      </c>
      <c r="AG65" s="28">
        <f>+S65*'Silver Conversion'!$B64</f>
        <v>0</v>
      </c>
      <c r="AH65" s="28">
        <f>+T65*'Silver Conversion'!$B64</f>
        <v>0</v>
      </c>
      <c r="AI65" s="28">
        <f>+U65*'Silver Conversion'!$B64</f>
        <v>32.43604250504088</v>
      </c>
      <c r="AJ65" s="28">
        <f>+V65*'Silver Conversion'!$B64</f>
        <v>29.19243825453679</v>
      </c>
      <c r="AK65" s="28">
        <f>+W65*'Silver Conversion'!$B64</f>
        <v>29.19243825453679</v>
      </c>
      <c r="AL65" s="28">
        <f>+X65*'Silver Conversion'!$B64</f>
        <v>19.461625503024525</v>
      </c>
      <c r="AM65" s="28">
        <f>+Y65*'Silver Conversion'!$B64</f>
        <v>8.10901062626022</v>
      </c>
      <c r="AN65" s="28">
        <f>+Z65*'Silver Conversion'!$B64</f>
        <v>0</v>
      </c>
      <c r="AO65" s="28">
        <f>+AA65*'Silver Conversion'!$B64</f>
        <v>0</v>
      </c>
      <c r="AP65" s="28">
        <f>+AB65*'Silver Conversion'!$B64</f>
        <v>0</v>
      </c>
    </row>
    <row r="66" spans="1:42" ht="15">
      <c r="A66" s="5">
        <v>1423</v>
      </c>
      <c r="B66" s="5">
        <v>180.96</v>
      </c>
      <c r="C66" s="5">
        <v>101.25</v>
      </c>
      <c r="D66" s="5">
        <v>27.5</v>
      </c>
      <c r="F66" s="5">
        <v>698.12</v>
      </c>
      <c r="G66" s="5">
        <v>20.62</v>
      </c>
      <c r="H66" s="5">
        <v>20</v>
      </c>
      <c r="I66" s="5">
        <v>35</v>
      </c>
      <c r="J66" s="5">
        <v>15.67</v>
      </c>
      <c r="K66" s="5">
        <v>8.12</v>
      </c>
      <c r="M66" s="5">
        <v>162</v>
      </c>
      <c r="N66" s="5">
        <v>8.12</v>
      </c>
      <c r="P66" s="28">
        <f t="shared" si="1"/>
        <v>2.740780007572889</v>
      </c>
      <c r="Q66" s="28">
        <f t="shared" si="2"/>
        <v>1.5335100340780006</v>
      </c>
      <c r="R66" s="28">
        <f t="shared" si="3"/>
        <v>0.41650889814464215</v>
      </c>
      <c r="S66" s="28">
        <f t="shared" si="4"/>
        <v>0</v>
      </c>
      <c r="T66" s="28">
        <f t="shared" si="5"/>
        <v>14.848688520405993</v>
      </c>
      <c r="U66" s="28">
        <f t="shared" si="6"/>
        <v>43.85778337402905</v>
      </c>
      <c r="V66" s="28">
        <f t="shared" si="7"/>
        <v>42.53907213775853</v>
      </c>
      <c r="W66" s="28">
        <f t="shared" si="8"/>
        <v>74.44337624107743</v>
      </c>
      <c r="X66" s="28">
        <f t="shared" si="9"/>
        <v>33.32936301993381</v>
      </c>
      <c r="Y66" s="28">
        <f t="shared" si="10"/>
        <v>17.270863287929963</v>
      </c>
      <c r="Z66" s="28">
        <f t="shared" si="11"/>
        <v>0</v>
      </c>
      <c r="AA66" s="28">
        <f t="shared" si="12"/>
        <v>344.5664843158441</v>
      </c>
      <c r="AB66" s="28">
        <f t="shared" si="0"/>
        <v>2.8591549295774645</v>
      </c>
      <c r="AD66" s="28">
        <f>+P66*'Silver Conversion'!$B65</f>
        <v>1.6718758046194622</v>
      </c>
      <c r="AE66" s="28">
        <f>+Q66*'Silver Conversion'!$B65</f>
        <v>0.9354411207875803</v>
      </c>
      <c r="AF66" s="28">
        <f>+R66*'Silver Conversion'!$B65</f>
        <v>0.2540704278682317</v>
      </c>
      <c r="AG66" s="28">
        <f>+S66*'Silver Conversion'!$B65</f>
        <v>0</v>
      </c>
      <c r="AH66" s="28">
        <f>+T66*'Silver Conversion'!$B65</f>
        <v>9.057699997447656</v>
      </c>
      <c r="AI66" s="28">
        <f>+U66*'Silver Conversion'!$B65</f>
        <v>26.753247858157717</v>
      </c>
      <c r="AJ66" s="28">
        <f>+V66*'Silver Conversion'!$B65</f>
        <v>25.948834004032705</v>
      </c>
      <c r="AK66" s="28">
        <f>+W66*'Silver Conversion'!$B65</f>
        <v>45.41045950705723</v>
      </c>
      <c r="AL66" s="28">
        <f>+X66*'Silver Conversion'!$B65</f>
        <v>20.33091144215962</v>
      </c>
      <c r="AM66" s="28">
        <f>+Y66*'Silver Conversion'!$B65</f>
        <v>10.535226605637277</v>
      </c>
      <c r="AN66" s="28">
        <f>+Z66*'Silver Conversion'!$B65</f>
        <v>0</v>
      </c>
      <c r="AO66" s="28">
        <f>+AA66*'Silver Conversion'!$B65</f>
        <v>210.1855554326649</v>
      </c>
      <c r="AP66" s="28">
        <f>+AB66*'Silver Conversion'!$B65</f>
        <v>1.7440845070422533</v>
      </c>
    </row>
    <row r="67" spans="1:42" ht="15">
      <c r="A67" s="5">
        <v>1424</v>
      </c>
      <c r="B67" s="5">
        <v>222.5</v>
      </c>
      <c r="C67" s="5">
        <v>99.33</v>
      </c>
      <c r="D67" s="5">
        <v>18</v>
      </c>
      <c r="F67" s="5">
        <v>698.12</v>
      </c>
      <c r="G67" s="5">
        <v>27.5</v>
      </c>
      <c r="H67" s="5">
        <v>27.5</v>
      </c>
      <c r="I67" s="5">
        <v>36.25</v>
      </c>
      <c r="J67" s="5">
        <v>15.67</v>
      </c>
      <c r="K67" s="5">
        <v>8</v>
      </c>
      <c r="L67" s="5">
        <v>40</v>
      </c>
      <c r="M67" s="5">
        <v>180</v>
      </c>
      <c r="N67" s="5">
        <v>8.33</v>
      </c>
      <c r="P67" s="28">
        <f t="shared" si="1"/>
        <v>3.3699356304430137</v>
      </c>
      <c r="Q67" s="28">
        <f t="shared" si="2"/>
        <v>1.5044301400984474</v>
      </c>
      <c r="R67" s="28">
        <f t="shared" si="3"/>
        <v>0.2726240060583112</v>
      </c>
      <c r="S67" s="28">
        <f t="shared" si="4"/>
        <v>0</v>
      </c>
      <c r="T67" s="28">
        <f t="shared" si="5"/>
        <v>14.848688520405993</v>
      </c>
      <c r="U67" s="28">
        <f t="shared" si="6"/>
        <v>58.49122418941798</v>
      </c>
      <c r="V67" s="28">
        <f t="shared" si="7"/>
        <v>58.49122418941798</v>
      </c>
      <c r="W67" s="28">
        <f t="shared" si="8"/>
        <v>77.10206824968733</v>
      </c>
      <c r="X67" s="28">
        <f t="shared" si="9"/>
        <v>33.32936301993381</v>
      </c>
      <c r="Y67" s="28">
        <f t="shared" si="10"/>
        <v>17.01562885510341</v>
      </c>
      <c r="Z67" s="28">
        <f t="shared" si="11"/>
        <v>85.07814427551706</v>
      </c>
      <c r="AA67" s="28">
        <f t="shared" si="12"/>
        <v>382.85164923982677</v>
      </c>
      <c r="AB67" s="28">
        <f t="shared" si="0"/>
        <v>2.933098591549296</v>
      </c>
      <c r="AD67" s="28">
        <f>+P67*'Silver Conversion'!$B66</f>
        <v>2.0556607345702385</v>
      </c>
      <c r="AE67" s="28">
        <f>+Q67*'Silver Conversion'!$B66</f>
        <v>0.9177023854600529</v>
      </c>
      <c r="AF67" s="28">
        <f>+R67*'Silver Conversion'!$B66</f>
        <v>0.16630064369556985</v>
      </c>
      <c r="AG67" s="28">
        <f>+S67*'Silver Conversion'!$B66</f>
        <v>0</v>
      </c>
      <c r="AH67" s="28">
        <f>+T67*'Silver Conversion'!$B66</f>
        <v>9.057699997447656</v>
      </c>
      <c r="AI67" s="28">
        <f>+U67*'Silver Conversion'!$B66</f>
        <v>35.679646755544965</v>
      </c>
      <c r="AJ67" s="28">
        <f>+V67*'Silver Conversion'!$B66</f>
        <v>35.679646755544965</v>
      </c>
      <c r="AK67" s="28">
        <f>+W67*'Silver Conversion'!$B66</f>
        <v>47.03226163230927</v>
      </c>
      <c r="AL67" s="28">
        <f>+X67*'Silver Conversion'!$B66</f>
        <v>20.33091144215962</v>
      </c>
      <c r="AM67" s="28">
        <f>+Y67*'Silver Conversion'!$B66</f>
        <v>10.379533601613081</v>
      </c>
      <c r="AN67" s="28">
        <f>+Z67*'Silver Conversion'!$B66</f>
        <v>51.89766800806541</v>
      </c>
      <c r="AO67" s="28">
        <f>+AA67*'Silver Conversion'!$B66</f>
        <v>233.5395060362943</v>
      </c>
      <c r="AP67" s="28">
        <f>+AB67*'Silver Conversion'!$B66</f>
        <v>1.7891901408450706</v>
      </c>
    </row>
    <row r="68" spans="1:42" ht="15">
      <c r="A68" s="5">
        <v>1425</v>
      </c>
      <c r="B68" s="5">
        <v>163.75</v>
      </c>
      <c r="C68" s="5">
        <v>94.5</v>
      </c>
      <c r="D68" s="5">
        <v>17</v>
      </c>
      <c r="F68" s="5">
        <v>698.12</v>
      </c>
      <c r="G68" s="5">
        <v>28.75</v>
      </c>
      <c r="H68" s="5">
        <v>28.75</v>
      </c>
      <c r="I68" s="5">
        <v>36.25</v>
      </c>
      <c r="J68" s="5">
        <v>16.25</v>
      </c>
      <c r="K68" s="5">
        <v>7.5</v>
      </c>
      <c r="L68" s="5">
        <v>45</v>
      </c>
      <c r="M68" s="5">
        <v>195</v>
      </c>
      <c r="N68" s="5">
        <v>8.5</v>
      </c>
      <c r="P68" s="28">
        <f t="shared" si="1"/>
        <v>2.4801211662249147</v>
      </c>
      <c r="Q68" s="28">
        <f t="shared" si="2"/>
        <v>1.431276031806134</v>
      </c>
      <c r="R68" s="28">
        <f t="shared" si="3"/>
        <v>0.2574782279439606</v>
      </c>
      <c r="S68" s="28">
        <f t="shared" si="4"/>
        <v>0</v>
      </c>
      <c r="T68" s="28">
        <f t="shared" si="5"/>
        <v>14.848688520405993</v>
      </c>
      <c r="U68" s="28">
        <f t="shared" si="6"/>
        <v>61.14991619802789</v>
      </c>
      <c r="V68" s="28">
        <f t="shared" si="7"/>
        <v>61.14991619802789</v>
      </c>
      <c r="W68" s="28">
        <f t="shared" si="8"/>
        <v>77.10206824968733</v>
      </c>
      <c r="X68" s="28">
        <f t="shared" si="9"/>
        <v>34.562996111928804</v>
      </c>
      <c r="Y68" s="28">
        <f t="shared" si="10"/>
        <v>15.952152051659448</v>
      </c>
      <c r="Z68" s="28">
        <f t="shared" si="11"/>
        <v>95.71291230995669</v>
      </c>
      <c r="AA68" s="28">
        <f t="shared" si="12"/>
        <v>414.7559533431457</v>
      </c>
      <c r="AB68" s="28">
        <f t="shared" si="0"/>
        <v>2.9929577464788735</v>
      </c>
      <c r="AD68" s="28">
        <f>+P68*'Silver Conversion'!$B67</f>
        <v>1.512873911397198</v>
      </c>
      <c r="AE68" s="28">
        <f>+Q68*'Silver Conversion'!$B67</f>
        <v>0.8730783794017417</v>
      </c>
      <c r="AF68" s="28">
        <f>+R68*'Silver Conversion'!$B67</f>
        <v>0.15706171904581595</v>
      </c>
      <c r="AG68" s="28">
        <f>+S68*'Silver Conversion'!$B67</f>
        <v>0</v>
      </c>
      <c r="AH68" s="28">
        <f>+T68*'Silver Conversion'!$B67</f>
        <v>9.057699997447656</v>
      </c>
      <c r="AI68" s="28">
        <f>+U68*'Silver Conversion'!$B67</f>
        <v>37.30144888079701</v>
      </c>
      <c r="AJ68" s="28">
        <f>+V68*'Silver Conversion'!$B67</f>
        <v>37.30144888079701</v>
      </c>
      <c r="AK68" s="28">
        <f>+W68*'Silver Conversion'!$B67</f>
        <v>47.03226163230927</v>
      </c>
      <c r="AL68" s="28">
        <f>+X68*'Silver Conversion'!$B67</f>
        <v>21.08342762827657</v>
      </c>
      <c r="AM68" s="28">
        <f>+Y68*'Silver Conversion'!$B67</f>
        <v>9.730812751512262</v>
      </c>
      <c r="AN68" s="28">
        <f>+Z68*'Silver Conversion'!$B67</f>
        <v>58.38487650907358</v>
      </c>
      <c r="AO68" s="28">
        <f>+AA68*'Silver Conversion'!$B67</f>
        <v>253.00113153931886</v>
      </c>
      <c r="AP68" s="28">
        <f>+AB68*'Silver Conversion'!$B67</f>
        <v>1.8257042253521127</v>
      </c>
    </row>
    <row r="69" spans="1:42" ht="15">
      <c r="A69" s="5">
        <v>1426</v>
      </c>
      <c r="B69" s="5">
        <v>166.5</v>
      </c>
      <c r="C69" s="5">
        <v>82.75</v>
      </c>
      <c r="D69" s="5">
        <v>27</v>
      </c>
      <c r="E69" s="5">
        <v>13.12</v>
      </c>
      <c r="F69" s="5">
        <v>76.75</v>
      </c>
      <c r="G69" s="5">
        <v>25</v>
      </c>
      <c r="H69" s="5">
        <v>31.25</v>
      </c>
      <c r="I69" s="5">
        <v>45.92</v>
      </c>
      <c r="J69" s="5">
        <v>16.25</v>
      </c>
      <c r="K69" s="5">
        <v>12.08</v>
      </c>
      <c r="L69" s="5">
        <v>52.5</v>
      </c>
      <c r="M69" s="5">
        <v>225</v>
      </c>
      <c r="N69" s="5">
        <v>9</v>
      </c>
      <c r="P69" s="28">
        <f t="shared" si="1"/>
        <v>2.521772056039379</v>
      </c>
      <c r="Q69" s="28">
        <f t="shared" si="2"/>
        <v>1.253313138962514</v>
      </c>
      <c r="R69" s="28">
        <f t="shared" si="3"/>
        <v>0.40893600908746686</v>
      </c>
      <c r="S69" s="28">
        <f t="shared" si="4"/>
        <v>0.19871260886028017</v>
      </c>
      <c r="T69" s="28">
        <f t="shared" si="5"/>
        <v>1.6324368932864837</v>
      </c>
      <c r="U69" s="28">
        <f t="shared" si="6"/>
        <v>53.17384017219816</v>
      </c>
      <c r="V69" s="28">
        <f t="shared" si="7"/>
        <v>66.4673002152477</v>
      </c>
      <c r="W69" s="28">
        <f t="shared" si="8"/>
        <v>97.66970962829359</v>
      </c>
      <c r="X69" s="28">
        <f t="shared" si="9"/>
        <v>34.562996111928804</v>
      </c>
      <c r="Y69" s="28">
        <f t="shared" si="10"/>
        <v>25.693599571206153</v>
      </c>
      <c r="Z69" s="28">
        <f t="shared" si="11"/>
        <v>111.66506436161615</v>
      </c>
      <c r="AA69" s="28">
        <f t="shared" si="12"/>
        <v>478.56456154978343</v>
      </c>
      <c r="AB69" s="28">
        <f t="shared" si="0"/>
        <v>3.1690140845070425</v>
      </c>
      <c r="AD69" s="28">
        <f>+P69*'Silver Conversion'!$B68</f>
        <v>1.538280954184021</v>
      </c>
      <c r="AE69" s="28">
        <f>+Q69*'Silver Conversion'!$B68</f>
        <v>0.7645210147671335</v>
      </c>
      <c r="AF69" s="28">
        <f>+R69*'Silver Conversion'!$B68</f>
        <v>0.24945096554335477</v>
      </c>
      <c r="AG69" s="28">
        <f>+S69*'Silver Conversion'!$B68</f>
        <v>0.1212146914047709</v>
      </c>
      <c r="AH69" s="28">
        <f>+T69*'Silver Conversion'!$B68</f>
        <v>0.9957865049047551</v>
      </c>
      <c r="AI69" s="28">
        <f>+U69*'Silver Conversion'!$B68</f>
        <v>32.43604250504088</v>
      </c>
      <c r="AJ69" s="28">
        <f>+V69*'Silver Conversion'!$B68</f>
        <v>40.545053131301096</v>
      </c>
      <c r="AK69" s="28">
        <f>+W69*'Silver Conversion'!$B68</f>
        <v>59.57852287325909</v>
      </c>
      <c r="AL69" s="28">
        <f>+X69*'Silver Conversion'!$B68</f>
        <v>21.08342762827657</v>
      </c>
      <c r="AM69" s="28">
        <f>+Y69*'Silver Conversion'!$B68</f>
        <v>15.673095738435753</v>
      </c>
      <c r="AN69" s="28">
        <f>+Z69*'Silver Conversion'!$B68</f>
        <v>68.11568926058585</v>
      </c>
      <c r="AO69" s="28">
        <f>+AA69*'Silver Conversion'!$B68</f>
        <v>291.9243825453679</v>
      </c>
      <c r="AP69" s="28">
        <f>+AB69*'Silver Conversion'!$B68</f>
        <v>1.933098591549296</v>
      </c>
    </row>
    <row r="70" spans="1:42" ht="15">
      <c r="A70" s="5">
        <v>1427</v>
      </c>
      <c r="B70" s="5">
        <v>218.75</v>
      </c>
      <c r="C70" s="5">
        <v>103.67</v>
      </c>
      <c r="D70" s="5">
        <v>18</v>
      </c>
      <c r="E70" s="5">
        <v>15</v>
      </c>
      <c r="F70" s="5">
        <v>870</v>
      </c>
      <c r="G70" s="5">
        <v>21.25</v>
      </c>
      <c r="H70" s="5">
        <v>31.25</v>
      </c>
      <c r="I70" s="5">
        <v>56.25</v>
      </c>
      <c r="K70" s="5">
        <v>12.5</v>
      </c>
      <c r="L70" s="5">
        <v>60</v>
      </c>
      <c r="M70" s="5">
        <v>240</v>
      </c>
      <c r="N70" s="5">
        <v>8.33</v>
      </c>
      <c r="P70" s="28">
        <f t="shared" si="1"/>
        <v>3.313138962514199</v>
      </c>
      <c r="Q70" s="28">
        <f t="shared" si="2"/>
        <v>1.5701628171147293</v>
      </c>
      <c r="R70" s="28">
        <f t="shared" si="3"/>
        <v>0.2726240060583112</v>
      </c>
      <c r="S70" s="28">
        <f t="shared" si="4"/>
        <v>0.22718667171525936</v>
      </c>
      <c r="T70" s="28">
        <f t="shared" si="5"/>
        <v>18.504496379924962</v>
      </c>
      <c r="U70" s="28">
        <f t="shared" si="6"/>
        <v>45.197764146368435</v>
      </c>
      <c r="V70" s="28">
        <f t="shared" si="7"/>
        <v>66.4673002152477</v>
      </c>
      <c r="W70" s="28">
        <f t="shared" si="8"/>
        <v>119.64114038744586</v>
      </c>
      <c r="X70" s="28">
        <f t="shared" si="9"/>
        <v>0</v>
      </c>
      <c r="Y70" s="28">
        <f t="shared" si="10"/>
        <v>26.58692008609908</v>
      </c>
      <c r="Z70" s="28">
        <f t="shared" si="11"/>
        <v>127.61721641327559</v>
      </c>
      <c r="AA70" s="28">
        <f t="shared" si="12"/>
        <v>510.46886565310234</v>
      </c>
      <c r="AB70" s="28">
        <f t="shared" si="0"/>
        <v>2.933098591549296</v>
      </c>
      <c r="AD70" s="28">
        <f>+P70*'Silver Conversion'!$B69</f>
        <v>2.021014767133661</v>
      </c>
      <c r="AE70" s="28">
        <f>+Q70*'Silver Conversion'!$B69</f>
        <v>0.9577993184399848</v>
      </c>
      <c r="AF70" s="28">
        <f>+R70*'Silver Conversion'!$B69</f>
        <v>0.16630064369556985</v>
      </c>
      <c r="AG70" s="28">
        <f>+S70*'Silver Conversion'!$B69</f>
        <v>0.1385838697463082</v>
      </c>
      <c r="AH70" s="28">
        <f>+T70*'Silver Conversion'!$B69</f>
        <v>11.287742791754226</v>
      </c>
      <c r="AI70" s="28">
        <f>+U70*'Silver Conversion'!$B69</f>
        <v>27.570636129284743</v>
      </c>
      <c r="AJ70" s="28">
        <f>+V70*'Silver Conversion'!$B69</f>
        <v>40.545053131301096</v>
      </c>
      <c r="AK70" s="28">
        <f>+W70*'Silver Conversion'!$B69</f>
        <v>72.98109563634198</v>
      </c>
      <c r="AL70" s="28">
        <f>+X70*'Silver Conversion'!$B69</f>
        <v>0</v>
      </c>
      <c r="AM70" s="28">
        <f>+Y70*'Silver Conversion'!$B69</f>
        <v>16.21802125252044</v>
      </c>
      <c r="AN70" s="28">
        <f>+Z70*'Silver Conversion'!$B69</f>
        <v>77.8465020120981</v>
      </c>
      <c r="AO70" s="28">
        <f>+AA70*'Silver Conversion'!$B69</f>
        <v>311.3860080483924</v>
      </c>
      <c r="AP70" s="28">
        <f>+AB70*'Silver Conversion'!$B69</f>
        <v>1.7891901408450706</v>
      </c>
    </row>
    <row r="71" spans="1:42" ht="15">
      <c r="A71" s="5">
        <v>1428</v>
      </c>
      <c r="B71" s="5">
        <v>208</v>
      </c>
      <c r="C71" s="5">
        <v>100.75</v>
      </c>
      <c r="D71" s="5">
        <v>24</v>
      </c>
      <c r="E71" s="5">
        <v>18</v>
      </c>
      <c r="F71" s="5">
        <v>712.67</v>
      </c>
      <c r="G71" s="5">
        <v>20</v>
      </c>
      <c r="H71" s="5">
        <v>34.67</v>
      </c>
      <c r="I71" s="5">
        <v>37.33</v>
      </c>
      <c r="J71" s="5">
        <v>26.67</v>
      </c>
      <c r="K71" s="5">
        <v>13.33</v>
      </c>
      <c r="L71" s="5">
        <v>64</v>
      </c>
      <c r="M71" s="5">
        <v>224</v>
      </c>
      <c r="N71" s="5">
        <v>10.67</v>
      </c>
      <c r="P71" s="28">
        <f t="shared" si="1"/>
        <v>3.1503218477849297</v>
      </c>
      <c r="Q71" s="28">
        <f t="shared" si="2"/>
        <v>1.5259371450208252</v>
      </c>
      <c r="R71" s="28">
        <f t="shared" si="3"/>
        <v>0.36349867474441494</v>
      </c>
      <c r="S71" s="28">
        <f t="shared" si="4"/>
        <v>0.2726240060583112</v>
      </c>
      <c r="T71" s="28">
        <f t="shared" si="5"/>
        <v>15.158160270208185</v>
      </c>
      <c r="U71" s="28">
        <f t="shared" si="6"/>
        <v>42.53907213775853</v>
      </c>
      <c r="V71" s="28">
        <f t="shared" si="7"/>
        <v>73.74148155080441</v>
      </c>
      <c r="W71" s="28">
        <f t="shared" si="8"/>
        <v>79.39917814512629</v>
      </c>
      <c r="X71" s="28">
        <f t="shared" si="9"/>
        <v>56.725852695701</v>
      </c>
      <c r="Y71" s="28">
        <f t="shared" si="10"/>
        <v>28.35229157981606</v>
      </c>
      <c r="Z71" s="28">
        <f t="shared" si="11"/>
        <v>136.1250308408273</v>
      </c>
      <c r="AA71" s="28">
        <f t="shared" si="12"/>
        <v>476.4376079428955</v>
      </c>
      <c r="AB71" s="28">
        <f t="shared" si="0"/>
        <v>3.757042253521127</v>
      </c>
      <c r="AD71" s="28">
        <f>+P71*'Silver Conversion'!$B70</f>
        <v>1.921696327148807</v>
      </c>
      <c r="AE71" s="28">
        <f>+Q71*'Silver Conversion'!$B70</f>
        <v>0.9308216584627034</v>
      </c>
      <c r="AF71" s="28">
        <f>+R71*'Silver Conversion'!$B70</f>
        <v>0.2217341915940931</v>
      </c>
      <c r="AG71" s="28">
        <f>+S71*'Silver Conversion'!$B70</f>
        <v>0.16630064369556985</v>
      </c>
      <c r="AH71" s="28">
        <f>+T71*'Silver Conversion'!$B70</f>
        <v>9.246477764826993</v>
      </c>
      <c r="AI71" s="28">
        <f>+U71*'Silver Conversion'!$B70</f>
        <v>25.948834004032705</v>
      </c>
      <c r="AJ71" s="28">
        <f>+V71*'Silver Conversion'!$B70</f>
        <v>44.98230374599069</v>
      </c>
      <c r="AK71" s="28">
        <f>+W71*'Silver Conversion'!$B70</f>
        <v>48.43349866852703</v>
      </c>
      <c r="AL71" s="28">
        <f>+X71*'Silver Conversion'!$B70</f>
        <v>34.60277014437761</v>
      </c>
      <c r="AM71" s="28">
        <f>+Y71*'Silver Conversion'!$B70</f>
        <v>17.294897863687797</v>
      </c>
      <c r="AN71" s="28">
        <f>+Z71*'Silver Conversion'!$B70</f>
        <v>83.03626881290465</v>
      </c>
      <c r="AO71" s="28">
        <f>+AA71*'Silver Conversion'!$B70</f>
        <v>290.62694084516625</v>
      </c>
      <c r="AP71" s="28">
        <f>+AB71*'Silver Conversion'!$B70</f>
        <v>2.291795774647887</v>
      </c>
    </row>
    <row r="72" spans="1:42" ht="15">
      <c r="A72" s="5">
        <v>1429</v>
      </c>
      <c r="B72" s="5">
        <v>164.5</v>
      </c>
      <c r="C72" s="5">
        <v>82.08</v>
      </c>
      <c r="D72" s="5">
        <v>24</v>
      </c>
      <c r="E72" s="5">
        <v>17.33</v>
      </c>
      <c r="F72" s="5">
        <v>814.67</v>
      </c>
      <c r="G72" s="5">
        <v>17.33</v>
      </c>
      <c r="H72" s="5">
        <v>36</v>
      </c>
      <c r="I72" s="5">
        <v>29.33</v>
      </c>
      <c r="J72" s="5">
        <v>26.67</v>
      </c>
      <c r="K72" s="5">
        <v>13.33</v>
      </c>
      <c r="L72" s="5">
        <v>58.67</v>
      </c>
      <c r="M72" s="5">
        <v>192</v>
      </c>
      <c r="N72" s="5">
        <v>12.5</v>
      </c>
      <c r="P72" s="28">
        <f t="shared" si="1"/>
        <v>2.4914804998106774</v>
      </c>
      <c r="Q72" s="28">
        <f t="shared" si="2"/>
        <v>1.2431654676258992</v>
      </c>
      <c r="R72" s="28">
        <f t="shared" si="3"/>
        <v>0.36349867474441494</v>
      </c>
      <c r="S72" s="28">
        <f t="shared" si="4"/>
        <v>0.2624763347216963</v>
      </c>
      <c r="T72" s="28">
        <f t="shared" si="5"/>
        <v>17.327652949233872</v>
      </c>
      <c r="U72" s="28">
        <f t="shared" si="6"/>
        <v>36.86010600736776</v>
      </c>
      <c r="V72" s="28">
        <f t="shared" si="7"/>
        <v>76.57032984796535</v>
      </c>
      <c r="W72" s="28">
        <f t="shared" si="8"/>
        <v>62.38354929002288</v>
      </c>
      <c r="X72" s="28">
        <f t="shared" si="9"/>
        <v>56.725852695701</v>
      </c>
      <c r="Y72" s="28">
        <f t="shared" si="10"/>
        <v>28.35229157981606</v>
      </c>
      <c r="Z72" s="28">
        <f t="shared" si="11"/>
        <v>124.78836811611465</v>
      </c>
      <c r="AA72" s="28">
        <f t="shared" si="12"/>
        <v>408.3750925224819</v>
      </c>
      <c r="AB72" s="28">
        <f t="shared" si="0"/>
        <v>4.401408450704226</v>
      </c>
      <c r="AD72" s="28">
        <f>+P72*'Silver Conversion'!$B71</f>
        <v>1.420143884892086</v>
      </c>
      <c r="AE72" s="28">
        <f>+Q72*'Silver Conversion'!$B71</f>
        <v>0.7086043165467625</v>
      </c>
      <c r="AF72" s="28">
        <f>+R72*'Silver Conversion'!$B71</f>
        <v>0.20719424460431649</v>
      </c>
      <c r="AG72" s="28">
        <f>+S72*'Silver Conversion'!$B71</f>
        <v>0.14961151079136686</v>
      </c>
      <c r="AH72" s="28">
        <f>+T72*'Silver Conversion'!$B71</f>
        <v>9.876762181063306</v>
      </c>
      <c r="AI72" s="28">
        <f>+U72*'Silver Conversion'!$B71</f>
        <v>21.010260424199622</v>
      </c>
      <c r="AJ72" s="28">
        <f>+V72*'Silver Conversion'!$B71</f>
        <v>43.64508801334025</v>
      </c>
      <c r="AK72" s="28">
        <f>+W72*'Silver Conversion'!$B71</f>
        <v>35.55862309531304</v>
      </c>
      <c r="AL72" s="28">
        <f>+X72*'Silver Conversion'!$B71</f>
        <v>32.33373603654957</v>
      </c>
      <c r="AM72" s="28">
        <f>+Y72*'Silver Conversion'!$B71</f>
        <v>16.160806200495152</v>
      </c>
      <c r="AN72" s="28">
        <f>+Z72*'Silver Conversion'!$B71</f>
        <v>71.12936982618535</v>
      </c>
      <c r="AO72" s="28">
        <f>+AA72*'Silver Conversion'!$B71</f>
        <v>232.77380273781466</v>
      </c>
      <c r="AP72" s="28">
        <f>+AB72*'Silver Conversion'!$B71</f>
        <v>2.5088028169014085</v>
      </c>
    </row>
    <row r="73" spans="1:42" ht="15">
      <c r="A73" s="5">
        <v>1430</v>
      </c>
      <c r="B73" s="5">
        <v>176</v>
      </c>
      <c r="C73" s="5">
        <v>92.25</v>
      </c>
      <c r="D73" s="5">
        <v>21.08</v>
      </c>
      <c r="E73" s="5">
        <v>16</v>
      </c>
      <c r="G73" s="5">
        <v>17.33</v>
      </c>
      <c r="H73" s="5">
        <v>34.67</v>
      </c>
      <c r="I73" s="5">
        <v>26.67</v>
      </c>
      <c r="J73" s="5">
        <v>28</v>
      </c>
      <c r="K73" s="5">
        <v>12</v>
      </c>
      <c r="L73" s="5">
        <v>56</v>
      </c>
      <c r="M73" s="5">
        <v>192</v>
      </c>
      <c r="N73" s="5">
        <v>14</v>
      </c>
      <c r="P73" s="28">
        <f t="shared" si="1"/>
        <v>2.6656569481257097</v>
      </c>
      <c r="Q73" s="28">
        <f t="shared" si="2"/>
        <v>1.397198031048845</v>
      </c>
      <c r="R73" s="28">
        <f t="shared" si="3"/>
        <v>0.3192730026505111</v>
      </c>
      <c r="S73" s="28">
        <f t="shared" si="4"/>
        <v>0.24233244982960997</v>
      </c>
      <c r="T73" s="28">
        <f t="shared" si="5"/>
        <v>0</v>
      </c>
      <c r="U73" s="28">
        <f t="shared" si="6"/>
        <v>36.86010600736776</v>
      </c>
      <c r="V73" s="28">
        <f t="shared" si="7"/>
        <v>73.74148155080441</v>
      </c>
      <c r="W73" s="28">
        <f t="shared" si="8"/>
        <v>56.725852695701</v>
      </c>
      <c r="X73" s="28">
        <f t="shared" si="9"/>
        <v>59.55470099286194</v>
      </c>
      <c r="Y73" s="28">
        <f t="shared" si="10"/>
        <v>25.52344328265512</v>
      </c>
      <c r="Z73" s="28">
        <f t="shared" si="11"/>
        <v>119.10940198572388</v>
      </c>
      <c r="AA73" s="28">
        <f t="shared" si="12"/>
        <v>408.3750925224819</v>
      </c>
      <c r="AB73" s="28">
        <f t="shared" si="0"/>
        <v>4.929577464788733</v>
      </c>
      <c r="AD73" s="28">
        <f>+P73*'Silver Conversion'!$B72</f>
        <v>1.5194244604316545</v>
      </c>
      <c r="AE73" s="28">
        <f>+Q73*'Silver Conversion'!$B72</f>
        <v>0.7964028776978416</v>
      </c>
      <c r="AF73" s="28">
        <f>+R73*'Silver Conversion'!$B72</f>
        <v>0.18198561151079132</v>
      </c>
      <c r="AG73" s="28">
        <f>+S73*'Silver Conversion'!$B72</f>
        <v>0.13812949640287767</v>
      </c>
      <c r="AH73" s="28">
        <f>+T73*'Silver Conversion'!$B72</f>
        <v>0</v>
      </c>
      <c r="AI73" s="28">
        <f>+U73*'Silver Conversion'!$B72</f>
        <v>21.010260424199622</v>
      </c>
      <c r="AJ73" s="28">
        <f>+V73*'Silver Conversion'!$B72</f>
        <v>42.03264448395851</v>
      </c>
      <c r="AK73" s="28">
        <f>+W73*'Silver Conversion'!$B72</f>
        <v>32.33373603654957</v>
      </c>
      <c r="AL73" s="28">
        <f>+X73*'Silver Conversion'!$B72</f>
        <v>33.9461795659313</v>
      </c>
      <c r="AM73" s="28">
        <f>+Y73*'Silver Conversion'!$B72</f>
        <v>14.548362671113416</v>
      </c>
      <c r="AN73" s="28">
        <f>+Z73*'Silver Conversion'!$B72</f>
        <v>67.8923591318626</v>
      </c>
      <c r="AO73" s="28">
        <f>+AA73*'Silver Conversion'!$B72</f>
        <v>232.77380273781466</v>
      </c>
      <c r="AP73" s="28">
        <f>+AB73*'Silver Conversion'!$B72</f>
        <v>2.8098591549295775</v>
      </c>
    </row>
    <row r="74" spans="1:42" ht="15">
      <c r="A74" s="5">
        <v>1431</v>
      </c>
      <c r="B74" s="5">
        <v>155.33</v>
      </c>
      <c r="C74" s="5">
        <v>96</v>
      </c>
      <c r="D74" s="5">
        <v>17</v>
      </c>
      <c r="E74" s="5">
        <v>14</v>
      </c>
      <c r="F74" s="5">
        <v>704</v>
      </c>
      <c r="G74" s="5">
        <v>25.33</v>
      </c>
      <c r="H74" s="5">
        <v>42.67</v>
      </c>
      <c r="I74" s="5">
        <v>32</v>
      </c>
      <c r="J74" s="5">
        <v>30.67</v>
      </c>
      <c r="K74" s="5">
        <v>12</v>
      </c>
      <c r="L74" s="5">
        <v>56</v>
      </c>
      <c r="M74" s="5">
        <v>240</v>
      </c>
      <c r="N74" s="5">
        <v>13</v>
      </c>
      <c r="P74" s="28">
        <f aca="true" t="shared" si="13" ref="P74:P137">+B74/66.025</f>
        <v>2.3525937145020825</v>
      </c>
      <c r="Q74" s="28">
        <f aca="true" t="shared" si="14" ref="Q74:Q137">+C74/66.025</f>
        <v>1.4539946989776598</v>
      </c>
      <c r="R74" s="28">
        <f aca="true" t="shared" si="15" ref="R74:R137">+D74/66.025</f>
        <v>0.2574782279439606</v>
      </c>
      <c r="S74" s="28">
        <f aca="true" t="shared" si="16" ref="S74:S137">+E74/66.025</f>
        <v>0.21204089360090872</v>
      </c>
      <c r="T74" s="28">
        <f aca="true" t="shared" si="17" ref="T74:T137">+F74/47.0156</f>
        <v>14.973753392491004</v>
      </c>
      <c r="U74" s="28">
        <f aca="true" t="shared" si="18" ref="U74:U137">+G74/0.470156</f>
        <v>53.87573486247118</v>
      </c>
      <c r="V74" s="28">
        <f aca="true" t="shared" si="19" ref="V74:V137">+H74/0.470156</f>
        <v>90.75711040590782</v>
      </c>
      <c r="W74" s="28">
        <f aca="true" t="shared" si="20" ref="W74:W137">+I74/0.470156</f>
        <v>68.06251542041365</v>
      </c>
      <c r="X74" s="28">
        <f aca="true" t="shared" si="21" ref="X74:X137">+J74/0.470156</f>
        <v>65.23366712325272</v>
      </c>
      <c r="Y74" s="28">
        <f aca="true" t="shared" si="22" ref="Y74:Y137">+K74/0.470156</f>
        <v>25.52344328265512</v>
      </c>
      <c r="Z74" s="28">
        <f aca="true" t="shared" si="23" ref="Z74:Z137">+L74/0.470156</f>
        <v>119.10940198572388</v>
      </c>
      <c r="AA74" s="28">
        <f aca="true" t="shared" si="24" ref="AA74:AA137">+M74/0.470156</f>
        <v>510.46886565310234</v>
      </c>
      <c r="AB74" s="28">
        <f aca="true" t="shared" si="25" ref="AB74:AB137">+N74/2.84</f>
        <v>4.577464788732395</v>
      </c>
      <c r="AD74" s="28">
        <f>+P74*'Silver Conversion'!$B73</f>
        <v>1.340978417266187</v>
      </c>
      <c r="AE74" s="28">
        <f>+Q74*'Silver Conversion'!$B73</f>
        <v>0.8287769784172659</v>
      </c>
      <c r="AF74" s="28">
        <f>+R74*'Silver Conversion'!$B73</f>
        <v>0.14676258992805752</v>
      </c>
      <c r="AG74" s="28">
        <f>+S74*'Silver Conversion'!$B73</f>
        <v>0.12086330935251796</v>
      </c>
      <c r="AH74" s="28">
        <f>+T74*'Silver Conversion'!$B73</f>
        <v>8.535039433719872</v>
      </c>
      <c r="AI74" s="28">
        <f>+U74*'Silver Conversion'!$B73</f>
        <v>30.70916887160857</v>
      </c>
      <c r="AJ74" s="28">
        <f>+V74*'Silver Conversion'!$B73</f>
        <v>51.73155293136745</v>
      </c>
      <c r="AK74" s="28">
        <f>+W74*'Silver Conversion'!$B73</f>
        <v>38.79563378963577</v>
      </c>
      <c r="AL74" s="28">
        <f>+X74*'Silver Conversion'!$B73</f>
        <v>37.183190260254044</v>
      </c>
      <c r="AM74" s="28">
        <f>+Y74*'Silver Conversion'!$B73</f>
        <v>14.548362671113416</v>
      </c>
      <c r="AN74" s="28">
        <f>+Z74*'Silver Conversion'!$B73</f>
        <v>67.8923591318626</v>
      </c>
      <c r="AO74" s="28">
        <f>+AA74*'Silver Conversion'!$B73</f>
        <v>290.9672534222683</v>
      </c>
      <c r="AP74" s="28">
        <f>+AB74*'Silver Conversion'!$B73</f>
        <v>2.609154929577465</v>
      </c>
    </row>
    <row r="75" spans="1:42" ht="15">
      <c r="A75" s="5">
        <v>1432</v>
      </c>
      <c r="B75" s="5">
        <v>216</v>
      </c>
      <c r="C75" s="5">
        <v>109.75</v>
      </c>
      <c r="D75" s="5">
        <v>24</v>
      </c>
      <c r="E75" s="5">
        <v>18</v>
      </c>
      <c r="G75" s="5">
        <v>29.33</v>
      </c>
      <c r="H75" s="5">
        <v>40</v>
      </c>
      <c r="I75" s="5">
        <v>30.67</v>
      </c>
      <c r="J75" s="5">
        <v>26.67</v>
      </c>
      <c r="K75" s="5">
        <v>12</v>
      </c>
      <c r="L75" s="5">
        <v>53.33</v>
      </c>
      <c r="M75" s="5">
        <v>416</v>
      </c>
      <c r="N75" s="5">
        <v>11.33</v>
      </c>
      <c r="P75" s="28">
        <f t="shared" si="13"/>
        <v>3.271488072699735</v>
      </c>
      <c r="Q75" s="28">
        <f t="shared" si="14"/>
        <v>1.662249148049981</v>
      </c>
      <c r="R75" s="28">
        <f t="shared" si="15"/>
        <v>0.36349867474441494</v>
      </c>
      <c r="S75" s="28">
        <f t="shared" si="16"/>
        <v>0.2726240060583112</v>
      </c>
      <c r="T75" s="28">
        <f t="shared" si="17"/>
        <v>0</v>
      </c>
      <c r="U75" s="28">
        <f t="shared" si="18"/>
        <v>62.38354929002288</v>
      </c>
      <c r="V75" s="28">
        <f t="shared" si="19"/>
        <v>85.07814427551706</v>
      </c>
      <c r="W75" s="28">
        <f t="shared" si="20"/>
        <v>65.23366712325272</v>
      </c>
      <c r="X75" s="28">
        <f t="shared" si="21"/>
        <v>56.725852695701</v>
      </c>
      <c r="Y75" s="28">
        <f t="shared" si="22"/>
        <v>25.52344328265512</v>
      </c>
      <c r="Z75" s="28">
        <f t="shared" si="23"/>
        <v>113.43043585533312</v>
      </c>
      <c r="AA75" s="28">
        <f t="shared" si="24"/>
        <v>884.8127004653774</v>
      </c>
      <c r="AB75" s="28">
        <f t="shared" si="25"/>
        <v>3.98943661971831</v>
      </c>
      <c r="AD75" s="28">
        <f>+P75*'Silver Conversion'!$B74</f>
        <v>1.8647482014388488</v>
      </c>
      <c r="AE75" s="28">
        <f>+Q75*'Silver Conversion'!$B74</f>
        <v>0.9474820143884891</v>
      </c>
      <c r="AF75" s="28">
        <f>+R75*'Silver Conversion'!$B74</f>
        <v>0.20719424460431649</v>
      </c>
      <c r="AG75" s="28">
        <f>+S75*'Silver Conversion'!$B74</f>
        <v>0.15539568345323737</v>
      </c>
      <c r="AH75" s="28">
        <f>+T75*'Silver Conversion'!$B74</f>
        <v>0</v>
      </c>
      <c r="AI75" s="28">
        <f>+U75*'Silver Conversion'!$B74</f>
        <v>35.55862309531304</v>
      </c>
      <c r="AJ75" s="28">
        <f>+V75*'Silver Conversion'!$B74</f>
        <v>48.49454223704472</v>
      </c>
      <c r="AK75" s="28">
        <f>+W75*'Silver Conversion'!$B74</f>
        <v>37.183190260254044</v>
      </c>
      <c r="AL75" s="28">
        <f>+X75*'Silver Conversion'!$B74</f>
        <v>32.33373603654957</v>
      </c>
      <c r="AM75" s="28">
        <f>+Y75*'Silver Conversion'!$B74</f>
        <v>14.548362671113416</v>
      </c>
      <c r="AN75" s="28">
        <f>+Z75*'Silver Conversion'!$B74</f>
        <v>64.65534843753987</v>
      </c>
      <c r="AO75" s="28">
        <f>+AA75*'Silver Conversion'!$B74</f>
        <v>504.343239265265</v>
      </c>
      <c r="AP75" s="28">
        <f>+AB75*'Silver Conversion'!$B74</f>
        <v>2.2739788732394364</v>
      </c>
    </row>
    <row r="76" spans="1:42" ht="15">
      <c r="A76" s="5">
        <v>1433</v>
      </c>
      <c r="B76" s="5">
        <v>200</v>
      </c>
      <c r="C76" s="5">
        <v>95</v>
      </c>
      <c r="D76" s="5">
        <v>30</v>
      </c>
      <c r="E76" s="5">
        <v>28</v>
      </c>
      <c r="G76" s="5">
        <v>22.67</v>
      </c>
      <c r="H76" s="5">
        <v>24</v>
      </c>
      <c r="I76" s="5">
        <v>28</v>
      </c>
      <c r="K76" s="5">
        <v>12</v>
      </c>
      <c r="L76" s="5">
        <v>37.33</v>
      </c>
      <c r="M76" s="5">
        <v>320</v>
      </c>
      <c r="N76" s="5">
        <v>12</v>
      </c>
      <c r="P76" s="28">
        <f t="shared" si="13"/>
        <v>3.0291556228701246</v>
      </c>
      <c r="Q76" s="28">
        <f t="shared" si="14"/>
        <v>1.4388489208633093</v>
      </c>
      <c r="R76" s="28">
        <f t="shared" si="15"/>
        <v>0.4543733434305187</v>
      </c>
      <c r="S76" s="28">
        <f t="shared" si="16"/>
        <v>0.42408178720181744</v>
      </c>
      <c r="T76" s="28">
        <f t="shared" si="17"/>
        <v>0</v>
      </c>
      <c r="U76" s="28">
        <f t="shared" si="18"/>
        <v>48.2180382681493</v>
      </c>
      <c r="V76" s="28">
        <f t="shared" si="19"/>
        <v>51.04688656531024</v>
      </c>
      <c r="W76" s="28">
        <f t="shared" si="20"/>
        <v>59.55470099286194</v>
      </c>
      <c r="X76" s="28">
        <f t="shared" si="21"/>
        <v>0</v>
      </c>
      <c r="Y76" s="28">
        <f t="shared" si="22"/>
        <v>25.52344328265512</v>
      </c>
      <c r="Z76" s="28">
        <f t="shared" si="23"/>
        <v>79.39917814512629</v>
      </c>
      <c r="AA76" s="28">
        <f t="shared" si="24"/>
        <v>680.6251542041365</v>
      </c>
      <c r="AB76" s="28">
        <f t="shared" si="25"/>
        <v>4.225352112676057</v>
      </c>
      <c r="AD76" s="28">
        <f>+P76*'Silver Conversion'!$B75</f>
        <v>1.726618705035971</v>
      </c>
      <c r="AE76" s="28">
        <f>+Q76*'Silver Conversion'!$B75</f>
        <v>0.8201438848920862</v>
      </c>
      <c r="AF76" s="28">
        <f>+R76*'Silver Conversion'!$B75</f>
        <v>0.2589928057553956</v>
      </c>
      <c r="AG76" s="28">
        <f>+S76*'Silver Conversion'!$B75</f>
        <v>0.24172661870503592</v>
      </c>
      <c r="AH76" s="28">
        <f>+T76*'Silver Conversion'!$B75</f>
        <v>0</v>
      </c>
      <c r="AI76" s="28">
        <f>+U76*'Silver Conversion'!$B75</f>
        <v>27.484281812845097</v>
      </c>
      <c r="AJ76" s="28">
        <f>+V76*'Silver Conversion'!$B75</f>
        <v>29.096725342226833</v>
      </c>
      <c r="AK76" s="28">
        <f>+W76*'Silver Conversion'!$B75</f>
        <v>33.9461795659313</v>
      </c>
      <c r="AL76" s="28">
        <f>+X76*'Silver Conversion'!$B75</f>
        <v>0</v>
      </c>
      <c r="AM76" s="28">
        <f>+Y76*'Silver Conversion'!$B75</f>
        <v>14.548362671113416</v>
      </c>
      <c r="AN76" s="28">
        <f>+Z76*'Silver Conversion'!$B75</f>
        <v>45.25753154272198</v>
      </c>
      <c r="AO76" s="28">
        <f>+AA76*'Silver Conversion'!$B75</f>
        <v>387.95633789635775</v>
      </c>
      <c r="AP76" s="28">
        <f>+AB76*'Silver Conversion'!$B75</f>
        <v>2.4084507042253525</v>
      </c>
    </row>
    <row r="77" spans="1:42" ht="15">
      <c r="A77" s="5">
        <v>1434</v>
      </c>
      <c r="B77" s="5">
        <v>197.33</v>
      </c>
      <c r="C77" s="5">
        <v>127.5</v>
      </c>
      <c r="D77" s="5">
        <v>20.42</v>
      </c>
      <c r="E77" s="5">
        <v>18.37</v>
      </c>
      <c r="F77" s="5">
        <v>544</v>
      </c>
      <c r="G77" s="5">
        <v>18.37</v>
      </c>
      <c r="H77" s="5">
        <v>18.42</v>
      </c>
      <c r="I77" s="5">
        <v>18.42</v>
      </c>
      <c r="J77" s="5">
        <v>17</v>
      </c>
      <c r="K77" s="5">
        <v>8.5</v>
      </c>
      <c r="L77" s="5">
        <v>45.33</v>
      </c>
      <c r="M77" s="5">
        <v>340</v>
      </c>
      <c r="N77" s="5">
        <v>14</v>
      </c>
      <c r="P77" s="28">
        <f t="shared" si="13"/>
        <v>2.9887163953048086</v>
      </c>
      <c r="Q77" s="28">
        <f t="shared" si="14"/>
        <v>1.9310867095797044</v>
      </c>
      <c r="R77" s="28">
        <f t="shared" si="15"/>
        <v>0.30927678909503975</v>
      </c>
      <c r="S77" s="28">
        <f t="shared" si="16"/>
        <v>0.27822794396062095</v>
      </c>
      <c r="T77" s="28">
        <f t="shared" si="17"/>
        <v>11.57062762147032</v>
      </c>
      <c r="U77" s="28">
        <f t="shared" si="18"/>
        <v>39.07213775853121</v>
      </c>
      <c r="V77" s="28">
        <f t="shared" si="19"/>
        <v>39.17848543887561</v>
      </c>
      <c r="W77" s="28">
        <f t="shared" si="20"/>
        <v>39.17848543887561</v>
      </c>
      <c r="X77" s="28">
        <f t="shared" si="21"/>
        <v>36.158211317094754</v>
      </c>
      <c r="Y77" s="28">
        <f t="shared" si="22"/>
        <v>18.079105658547377</v>
      </c>
      <c r="Z77" s="28">
        <f t="shared" si="23"/>
        <v>96.4148070002297</v>
      </c>
      <c r="AA77" s="28">
        <f t="shared" si="24"/>
        <v>723.164226341895</v>
      </c>
      <c r="AB77" s="28">
        <f t="shared" si="25"/>
        <v>4.929577464788733</v>
      </c>
      <c r="AD77" s="28">
        <f>+P77*'Silver Conversion'!$B76</f>
        <v>1.9127784929950773</v>
      </c>
      <c r="AE77" s="28">
        <f>+Q77*'Silver Conversion'!$B76</f>
        <v>1.2358954941310107</v>
      </c>
      <c r="AF77" s="28">
        <f>+R77*'Silver Conversion'!$B76</f>
        <v>0.1979371450208254</v>
      </c>
      <c r="AG77" s="28">
        <f>+S77*'Silver Conversion'!$B76</f>
        <v>0.17806588413479738</v>
      </c>
      <c r="AH77" s="28">
        <f>+T77*'Silver Conversion'!$B76</f>
        <v>7.405201677741004</v>
      </c>
      <c r="AI77" s="28">
        <f>+U77*'Silver Conversion'!$B76</f>
        <v>25.00616816545997</v>
      </c>
      <c r="AJ77" s="28">
        <f>+V77*'Silver Conversion'!$B76</f>
        <v>25.074230680880387</v>
      </c>
      <c r="AK77" s="28">
        <f>+W77*'Silver Conversion'!$B76</f>
        <v>25.074230680880387</v>
      </c>
      <c r="AL77" s="28">
        <f>+X77*'Silver Conversion'!$B76</f>
        <v>23.141255242940638</v>
      </c>
      <c r="AM77" s="28">
        <f>+Y77*'Silver Conversion'!$B76</f>
        <v>11.570627621470319</v>
      </c>
      <c r="AN77" s="28">
        <f>+Z77*'Silver Conversion'!$B76</f>
        <v>61.705476480147</v>
      </c>
      <c r="AO77" s="28">
        <f>+AA77*'Silver Conversion'!$B76</f>
        <v>462.8251048588127</v>
      </c>
      <c r="AP77" s="28">
        <f>+AB77*'Silver Conversion'!$B76</f>
        <v>3.1549295774647885</v>
      </c>
    </row>
    <row r="78" spans="1:42" ht="15">
      <c r="A78" s="5">
        <v>1435</v>
      </c>
      <c r="B78" s="5">
        <v>148.92</v>
      </c>
      <c r="C78" s="5">
        <v>119.29</v>
      </c>
      <c r="D78" s="5">
        <v>20.75</v>
      </c>
      <c r="E78" s="5">
        <v>20.75</v>
      </c>
      <c r="F78" s="5">
        <v>589</v>
      </c>
      <c r="G78" s="5">
        <v>22.67</v>
      </c>
      <c r="H78" s="5">
        <v>17</v>
      </c>
      <c r="I78" s="5">
        <v>20.5</v>
      </c>
      <c r="J78" s="5">
        <v>17</v>
      </c>
      <c r="K78" s="5">
        <v>8.5</v>
      </c>
      <c r="L78" s="5">
        <v>39.67</v>
      </c>
      <c r="M78" s="5">
        <v>357</v>
      </c>
      <c r="N78" s="5">
        <v>11.75</v>
      </c>
      <c r="P78" s="28">
        <f t="shared" si="13"/>
        <v>2.2555092767890947</v>
      </c>
      <c r="Q78" s="28">
        <f t="shared" si="14"/>
        <v>1.806739871260886</v>
      </c>
      <c r="R78" s="28">
        <f t="shared" si="15"/>
        <v>0.31427489587277546</v>
      </c>
      <c r="S78" s="28">
        <f t="shared" si="16"/>
        <v>0.31427489587277546</v>
      </c>
      <c r="T78" s="28">
        <f t="shared" si="17"/>
        <v>12.527756744569889</v>
      </c>
      <c r="U78" s="28">
        <f t="shared" si="18"/>
        <v>48.2180382681493</v>
      </c>
      <c r="V78" s="28">
        <f t="shared" si="19"/>
        <v>36.158211317094754</v>
      </c>
      <c r="W78" s="28">
        <f t="shared" si="20"/>
        <v>43.60254894120249</v>
      </c>
      <c r="X78" s="28">
        <f t="shared" si="21"/>
        <v>36.158211317094754</v>
      </c>
      <c r="Y78" s="28">
        <f t="shared" si="22"/>
        <v>18.079105658547377</v>
      </c>
      <c r="Z78" s="28">
        <f t="shared" si="23"/>
        <v>84.37624958524405</v>
      </c>
      <c r="AA78" s="28">
        <f t="shared" si="24"/>
        <v>759.3224376589898</v>
      </c>
      <c r="AB78" s="28">
        <f t="shared" si="25"/>
        <v>4.137323943661972</v>
      </c>
      <c r="AD78" s="28">
        <f>+P78*'Silver Conversion'!$B77</f>
        <v>1.2179750094661113</v>
      </c>
      <c r="AE78" s="28">
        <f>+Q78*'Silver Conversion'!$B77</f>
        <v>0.9756395304808785</v>
      </c>
      <c r="AF78" s="28">
        <f>+R78*'Silver Conversion'!$B77</f>
        <v>0.16970844377129876</v>
      </c>
      <c r="AG78" s="28">
        <f>+S78*'Silver Conversion'!$B77</f>
        <v>0.16970844377129876</v>
      </c>
      <c r="AH78" s="28">
        <f>+T78*'Silver Conversion'!$B77</f>
        <v>6.76498864206774</v>
      </c>
      <c r="AI78" s="28">
        <f>+U78*'Silver Conversion'!$B77</f>
        <v>26.037740664800623</v>
      </c>
      <c r="AJ78" s="28">
        <f>+V78*'Silver Conversion'!$B77</f>
        <v>19.525434111231167</v>
      </c>
      <c r="AK78" s="28">
        <f>+W78*'Silver Conversion'!$B77</f>
        <v>23.545376428249348</v>
      </c>
      <c r="AL78" s="28">
        <f>+X78*'Silver Conversion'!$B77</f>
        <v>19.525434111231167</v>
      </c>
      <c r="AM78" s="28">
        <f>+Y78*'Silver Conversion'!$B77</f>
        <v>9.762717055615584</v>
      </c>
      <c r="AN78" s="28">
        <f>+Z78*'Silver Conversion'!$B77</f>
        <v>45.563174776031794</v>
      </c>
      <c r="AO78" s="28">
        <f>+AA78*'Silver Conversion'!$B77</f>
        <v>410.0341163358545</v>
      </c>
      <c r="AP78" s="28">
        <f>+AB78*'Silver Conversion'!$B77</f>
        <v>2.234154929577465</v>
      </c>
    </row>
    <row r="79" spans="1:42" ht="15">
      <c r="A79" s="5">
        <v>1436</v>
      </c>
      <c r="B79" s="5">
        <v>171</v>
      </c>
      <c r="C79" s="5">
        <v>98.79</v>
      </c>
      <c r="D79" s="5">
        <v>26</v>
      </c>
      <c r="E79" s="5">
        <v>26</v>
      </c>
      <c r="F79" s="5">
        <v>693.75</v>
      </c>
      <c r="G79" s="5">
        <v>24</v>
      </c>
      <c r="H79" s="5">
        <v>16.5</v>
      </c>
      <c r="I79" s="5">
        <v>27</v>
      </c>
      <c r="J79" s="5">
        <v>21</v>
      </c>
      <c r="K79" s="5">
        <v>9</v>
      </c>
      <c r="L79" s="5">
        <v>48</v>
      </c>
      <c r="M79" s="5">
        <v>360</v>
      </c>
      <c r="N79" s="5">
        <v>14.25</v>
      </c>
      <c r="P79" s="28">
        <f t="shared" si="13"/>
        <v>2.5899280575539567</v>
      </c>
      <c r="Q79" s="28">
        <f t="shared" si="14"/>
        <v>1.496251419916698</v>
      </c>
      <c r="R79" s="28">
        <f t="shared" si="15"/>
        <v>0.3937902309731162</v>
      </c>
      <c r="S79" s="28">
        <f t="shared" si="16"/>
        <v>0.3937902309731162</v>
      </c>
      <c r="T79" s="28">
        <f t="shared" si="17"/>
        <v>14.755740647784991</v>
      </c>
      <c r="U79" s="28">
        <f t="shared" si="18"/>
        <v>51.04688656531024</v>
      </c>
      <c r="V79" s="28">
        <f t="shared" si="19"/>
        <v>35.094734513650785</v>
      </c>
      <c r="W79" s="28">
        <f t="shared" si="20"/>
        <v>57.427747385974016</v>
      </c>
      <c r="X79" s="28">
        <f t="shared" si="21"/>
        <v>44.666025744646454</v>
      </c>
      <c r="Y79" s="28">
        <f t="shared" si="22"/>
        <v>19.14258246199134</v>
      </c>
      <c r="Z79" s="28">
        <f t="shared" si="23"/>
        <v>102.09377313062048</v>
      </c>
      <c r="AA79" s="28">
        <f t="shared" si="24"/>
        <v>765.7032984796535</v>
      </c>
      <c r="AB79" s="28">
        <f t="shared" si="25"/>
        <v>5.017605633802817</v>
      </c>
      <c r="AD79" s="28">
        <f>+P79*'Silver Conversion'!$B78</f>
        <v>1.3985611510791367</v>
      </c>
      <c r="AE79" s="28">
        <f>+Q79*'Silver Conversion'!$B78</f>
        <v>0.807975766755017</v>
      </c>
      <c r="AF79" s="28">
        <f>+R79*'Silver Conversion'!$B78</f>
        <v>0.21264672472548277</v>
      </c>
      <c r="AG79" s="28">
        <f>+S79*'Silver Conversion'!$B78</f>
        <v>0.21264672472548277</v>
      </c>
      <c r="AH79" s="28">
        <f>+T79*'Silver Conversion'!$B78</f>
        <v>7.968099949803896</v>
      </c>
      <c r="AI79" s="28">
        <f>+U79*'Silver Conversion'!$B78</f>
        <v>27.56531874526753</v>
      </c>
      <c r="AJ79" s="28">
        <f>+V79*'Silver Conversion'!$B78</f>
        <v>18.951156637371426</v>
      </c>
      <c r="AK79" s="28">
        <f>+W79*'Silver Conversion'!$B78</f>
        <v>31.01098358842597</v>
      </c>
      <c r="AL79" s="28">
        <f>+X79*'Silver Conversion'!$B78</f>
        <v>24.119653902109086</v>
      </c>
      <c r="AM79" s="28">
        <f>+Y79*'Silver Conversion'!$B78</f>
        <v>10.336994529475323</v>
      </c>
      <c r="AN79" s="28">
        <f>+Z79*'Silver Conversion'!$B78</f>
        <v>55.13063749053506</v>
      </c>
      <c r="AO79" s="28">
        <f>+AA79*'Silver Conversion'!$B78</f>
        <v>413.47978117901295</v>
      </c>
      <c r="AP79" s="28">
        <f>+AB79*'Silver Conversion'!$B78</f>
        <v>2.7095070422535215</v>
      </c>
    </row>
    <row r="80" spans="1:42" ht="15">
      <c r="A80" s="5">
        <v>1437</v>
      </c>
      <c r="B80" s="5">
        <v>180</v>
      </c>
      <c r="C80" s="5">
        <v>120</v>
      </c>
      <c r="D80" s="5">
        <v>33</v>
      </c>
      <c r="E80" s="5">
        <v>25</v>
      </c>
      <c r="F80" s="5">
        <v>693.75</v>
      </c>
      <c r="G80" s="5">
        <v>26.25</v>
      </c>
      <c r="H80" s="5">
        <v>15</v>
      </c>
      <c r="I80" s="5">
        <v>24</v>
      </c>
      <c r="J80" s="5">
        <v>21</v>
      </c>
      <c r="K80" s="5">
        <v>7.5</v>
      </c>
      <c r="L80" s="5">
        <v>51</v>
      </c>
      <c r="M80" s="5">
        <v>360</v>
      </c>
      <c r="N80" s="5">
        <v>12</v>
      </c>
      <c r="P80" s="28">
        <f t="shared" si="13"/>
        <v>2.726240060583112</v>
      </c>
      <c r="Q80" s="28">
        <f t="shared" si="14"/>
        <v>1.8174933737220749</v>
      </c>
      <c r="R80" s="28">
        <f t="shared" si="15"/>
        <v>0.4998106777735706</v>
      </c>
      <c r="S80" s="28">
        <f t="shared" si="16"/>
        <v>0.3786444528587656</v>
      </c>
      <c r="T80" s="28">
        <f t="shared" si="17"/>
        <v>14.755740647784991</v>
      </c>
      <c r="U80" s="28">
        <f t="shared" si="18"/>
        <v>55.83253218080807</v>
      </c>
      <c r="V80" s="28">
        <f t="shared" si="19"/>
        <v>31.904304103318896</v>
      </c>
      <c r="W80" s="28">
        <f t="shared" si="20"/>
        <v>51.04688656531024</v>
      </c>
      <c r="X80" s="28">
        <f t="shared" si="21"/>
        <v>44.666025744646454</v>
      </c>
      <c r="Y80" s="28">
        <f t="shared" si="22"/>
        <v>15.952152051659448</v>
      </c>
      <c r="Z80" s="28">
        <f t="shared" si="23"/>
        <v>108.47463395128425</v>
      </c>
      <c r="AA80" s="28">
        <f t="shared" si="24"/>
        <v>765.7032984796535</v>
      </c>
      <c r="AB80" s="28">
        <f t="shared" si="25"/>
        <v>4.225352112676057</v>
      </c>
      <c r="AD80" s="28">
        <f>+P80*'Silver Conversion'!$B79</f>
        <v>1.4721696327148805</v>
      </c>
      <c r="AE80" s="28">
        <f>+Q80*'Silver Conversion'!$B79</f>
        <v>0.9814464218099205</v>
      </c>
      <c r="AF80" s="28">
        <f>+R80*'Silver Conversion'!$B79</f>
        <v>0.26989776599772813</v>
      </c>
      <c r="AG80" s="28">
        <f>+S80*'Silver Conversion'!$B79</f>
        <v>0.20446800454373343</v>
      </c>
      <c r="AH80" s="28">
        <f>+T80*'Silver Conversion'!$B79</f>
        <v>7.968099949803896</v>
      </c>
      <c r="AI80" s="28">
        <f>+U80*'Silver Conversion'!$B79</f>
        <v>30.149567377636362</v>
      </c>
      <c r="AJ80" s="28">
        <f>+V80*'Silver Conversion'!$B79</f>
        <v>17.228324215792206</v>
      </c>
      <c r="AK80" s="28">
        <f>+W80*'Silver Conversion'!$B79</f>
        <v>27.56531874526753</v>
      </c>
      <c r="AL80" s="28">
        <f>+X80*'Silver Conversion'!$B79</f>
        <v>24.119653902109086</v>
      </c>
      <c r="AM80" s="28">
        <f>+Y80*'Silver Conversion'!$B79</f>
        <v>8.614162107896103</v>
      </c>
      <c r="AN80" s="28">
        <f>+Z80*'Silver Conversion'!$B79</f>
        <v>58.5763023336935</v>
      </c>
      <c r="AO80" s="28">
        <f>+AA80*'Silver Conversion'!$B79</f>
        <v>413.47978117901295</v>
      </c>
      <c r="AP80" s="28">
        <f>+AB80*'Silver Conversion'!$B79</f>
        <v>2.281690140845071</v>
      </c>
    </row>
    <row r="81" spans="1:42" ht="15">
      <c r="A81" s="5">
        <v>1438</v>
      </c>
      <c r="B81" s="5">
        <v>177</v>
      </c>
      <c r="C81" s="5">
        <v>162</v>
      </c>
      <c r="D81" s="5">
        <v>28</v>
      </c>
      <c r="E81" s="5">
        <v>27</v>
      </c>
      <c r="F81" s="5">
        <v>785.25</v>
      </c>
      <c r="G81" s="5">
        <v>22.5</v>
      </c>
      <c r="H81" s="5">
        <v>12</v>
      </c>
      <c r="I81" s="5">
        <v>21.75</v>
      </c>
      <c r="J81" s="5">
        <v>19.5</v>
      </c>
      <c r="K81" s="5">
        <v>8.25</v>
      </c>
      <c r="L81" s="5">
        <v>46.5</v>
      </c>
      <c r="M81" s="5">
        <v>333</v>
      </c>
      <c r="N81" s="5">
        <v>15.5</v>
      </c>
      <c r="P81" s="28">
        <f t="shared" si="13"/>
        <v>2.6808027262400604</v>
      </c>
      <c r="Q81" s="28">
        <f t="shared" si="14"/>
        <v>2.453616054524801</v>
      </c>
      <c r="R81" s="28">
        <f t="shared" si="15"/>
        <v>0.42408178720181744</v>
      </c>
      <c r="S81" s="28">
        <f t="shared" si="16"/>
        <v>0.40893600908746686</v>
      </c>
      <c r="T81" s="28">
        <f t="shared" si="17"/>
        <v>16.701903198087443</v>
      </c>
      <c r="U81" s="28">
        <f t="shared" si="18"/>
        <v>47.856456154978346</v>
      </c>
      <c r="V81" s="28">
        <f t="shared" si="19"/>
        <v>25.52344328265512</v>
      </c>
      <c r="W81" s="28">
        <f t="shared" si="20"/>
        <v>46.261240949812404</v>
      </c>
      <c r="X81" s="28">
        <f t="shared" si="21"/>
        <v>41.47559533431457</v>
      </c>
      <c r="Y81" s="28">
        <f t="shared" si="22"/>
        <v>17.547367256825392</v>
      </c>
      <c r="Z81" s="28">
        <f t="shared" si="23"/>
        <v>98.90334272028858</v>
      </c>
      <c r="AA81" s="28">
        <f t="shared" si="24"/>
        <v>708.2755510936795</v>
      </c>
      <c r="AB81" s="28">
        <f t="shared" si="25"/>
        <v>5.45774647887324</v>
      </c>
      <c r="AD81" s="28">
        <f>+P81*'Silver Conversion'!$B80</f>
        <v>1.4476334721696327</v>
      </c>
      <c r="AE81" s="28">
        <f>+Q81*'Silver Conversion'!$B80</f>
        <v>1.3249526694433926</v>
      </c>
      <c r="AF81" s="28">
        <f>+R81*'Silver Conversion'!$B80</f>
        <v>0.22900416508898144</v>
      </c>
      <c r="AG81" s="28">
        <f>+S81*'Silver Conversion'!$B80</f>
        <v>0.2208254449072321</v>
      </c>
      <c r="AH81" s="28">
        <f>+T81*'Silver Conversion'!$B80</f>
        <v>9.01902772696722</v>
      </c>
      <c r="AI81" s="28">
        <f>+U81*'Silver Conversion'!$B80</f>
        <v>25.84248632368831</v>
      </c>
      <c r="AJ81" s="28">
        <f>+V81*'Silver Conversion'!$B80</f>
        <v>13.782659372633765</v>
      </c>
      <c r="AK81" s="28">
        <f>+W81*'Silver Conversion'!$B80</f>
        <v>24.9810701128987</v>
      </c>
      <c r="AL81" s="28">
        <f>+X81*'Silver Conversion'!$B80</f>
        <v>22.39682148052987</v>
      </c>
      <c r="AM81" s="28">
        <f>+Y81*'Silver Conversion'!$B80</f>
        <v>9.475578318685713</v>
      </c>
      <c r="AN81" s="28">
        <f>+Z81*'Silver Conversion'!$B80</f>
        <v>53.40780506895584</v>
      </c>
      <c r="AO81" s="28">
        <f>+AA81*'Silver Conversion'!$B80</f>
        <v>382.468797590587</v>
      </c>
      <c r="AP81" s="28">
        <f>+AB81*'Silver Conversion'!$B80</f>
        <v>2.94718309859155</v>
      </c>
    </row>
    <row r="82" spans="1:42" ht="15">
      <c r="A82" s="5">
        <v>1439</v>
      </c>
      <c r="B82" s="5">
        <v>172.5</v>
      </c>
      <c r="C82" s="5">
        <v>102.75</v>
      </c>
      <c r="D82" s="5">
        <v>24</v>
      </c>
      <c r="E82" s="5">
        <v>24</v>
      </c>
      <c r="F82" s="5">
        <v>1170</v>
      </c>
      <c r="G82" s="5">
        <v>19.5</v>
      </c>
      <c r="H82" s="5">
        <v>15</v>
      </c>
      <c r="I82" s="5">
        <v>21.75</v>
      </c>
      <c r="J82" s="5">
        <v>33</v>
      </c>
      <c r="K82" s="5">
        <v>12</v>
      </c>
      <c r="L82" s="5">
        <v>72</v>
      </c>
      <c r="M82" s="5">
        <v>360</v>
      </c>
      <c r="N82" s="5">
        <v>16.5</v>
      </c>
      <c r="P82" s="28">
        <f t="shared" si="13"/>
        <v>2.6126467247254825</v>
      </c>
      <c r="Q82" s="28">
        <f t="shared" si="14"/>
        <v>1.5562287012495266</v>
      </c>
      <c r="R82" s="28">
        <f t="shared" si="15"/>
        <v>0.36349867474441494</v>
      </c>
      <c r="S82" s="28">
        <f t="shared" si="16"/>
        <v>0.36349867474441494</v>
      </c>
      <c r="T82" s="28">
        <f t="shared" si="17"/>
        <v>24.885357200588743</v>
      </c>
      <c r="U82" s="28">
        <f t="shared" si="18"/>
        <v>41.47559533431457</v>
      </c>
      <c r="V82" s="28">
        <f t="shared" si="19"/>
        <v>31.904304103318896</v>
      </c>
      <c r="W82" s="28">
        <f t="shared" si="20"/>
        <v>46.261240949812404</v>
      </c>
      <c r="X82" s="28">
        <f t="shared" si="21"/>
        <v>70.18946902730157</v>
      </c>
      <c r="Y82" s="28">
        <f t="shared" si="22"/>
        <v>25.52344328265512</v>
      </c>
      <c r="Z82" s="28">
        <f t="shared" si="23"/>
        <v>153.1406596959307</v>
      </c>
      <c r="AA82" s="28">
        <f t="shared" si="24"/>
        <v>765.7032984796535</v>
      </c>
      <c r="AB82" s="28">
        <f t="shared" si="25"/>
        <v>5.809859154929578</v>
      </c>
      <c r="AD82" s="28">
        <f>+P82*'Silver Conversion'!$B81</f>
        <v>1.4108292313517607</v>
      </c>
      <c r="AE82" s="28">
        <f>+Q82*'Silver Conversion'!$B81</f>
        <v>0.8403634986747445</v>
      </c>
      <c r="AF82" s="28">
        <f>+R82*'Silver Conversion'!$B81</f>
        <v>0.1962892843619841</v>
      </c>
      <c r="AG82" s="28">
        <f>+S82*'Silver Conversion'!$B81</f>
        <v>0.1962892843619841</v>
      </c>
      <c r="AH82" s="28">
        <f>+T82*'Silver Conversion'!$B81</f>
        <v>13.438092888317922</v>
      </c>
      <c r="AI82" s="28">
        <f>+U82*'Silver Conversion'!$B81</f>
        <v>22.39682148052987</v>
      </c>
      <c r="AJ82" s="28">
        <f>+V82*'Silver Conversion'!$B81</f>
        <v>17.228324215792206</v>
      </c>
      <c r="AK82" s="28">
        <f>+W82*'Silver Conversion'!$B81</f>
        <v>24.9810701128987</v>
      </c>
      <c r="AL82" s="28">
        <f>+X82*'Silver Conversion'!$B81</f>
        <v>37.90231327474285</v>
      </c>
      <c r="AM82" s="28">
        <f>+Y82*'Silver Conversion'!$B81</f>
        <v>13.782659372633765</v>
      </c>
      <c r="AN82" s="28">
        <f>+Z82*'Silver Conversion'!$B81</f>
        <v>82.69595623580258</v>
      </c>
      <c r="AO82" s="28">
        <f>+AA82*'Silver Conversion'!$B81</f>
        <v>413.47978117901295</v>
      </c>
      <c r="AP82" s="28">
        <f>+AB82*'Silver Conversion'!$B81</f>
        <v>3.1373239436619724</v>
      </c>
    </row>
    <row r="83" spans="1:42" ht="15">
      <c r="A83" s="5">
        <v>1440</v>
      </c>
      <c r="B83" s="5">
        <v>172.5</v>
      </c>
      <c r="C83" s="5">
        <v>101.62</v>
      </c>
      <c r="D83" s="5">
        <v>28</v>
      </c>
      <c r="F83" s="5">
        <v>1217.25</v>
      </c>
      <c r="G83" s="5">
        <v>17.25</v>
      </c>
      <c r="H83" s="5">
        <v>13.5</v>
      </c>
      <c r="I83" s="5">
        <v>21</v>
      </c>
      <c r="J83" s="5">
        <v>30</v>
      </c>
      <c r="K83" s="5">
        <v>12</v>
      </c>
      <c r="L83" s="5">
        <v>72</v>
      </c>
      <c r="M83" s="5">
        <v>306</v>
      </c>
      <c r="N83" s="5">
        <v>12</v>
      </c>
      <c r="P83" s="28">
        <f t="shared" si="13"/>
        <v>2.6126467247254825</v>
      </c>
      <c r="Q83" s="28">
        <f t="shared" si="14"/>
        <v>1.5391139719803104</v>
      </c>
      <c r="R83" s="28">
        <f t="shared" si="15"/>
        <v>0.42408178720181744</v>
      </c>
      <c r="S83" s="28">
        <f t="shared" si="16"/>
        <v>0</v>
      </c>
      <c r="T83" s="28">
        <f t="shared" si="17"/>
        <v>25.890342779843287</v>
      </c>
      <c r="U83" s="28">
        <f t="shared" si="18"/>
        <v>36.689949718816735</v>
      </c>
      <c r="V83" s="28">
        <f t="shared" si="19"/>
        <v>28.713873692987008</v>
      </c>
      <c r="W83" s="28">
        <f t="shared" si="20"/>
        <v>44.666025744646454</v>
      </c>
      <c r="X83" s="28">
        <f t="shared" si="21"/>
        <v>63.80860820663779</v>
      </c>
      <c r="Y83" s="28">
        <f t="shared" si="22"/>
        <v>25.52344328265512</v>
      </c>
      <c r="Z83" s="28">
        <f t="shared" si="23"/>
        <v>153.1406596959307</v>
      </c>
      <c r="AA83" s="28">
        <f t="shared" si="24"/>
        <v>650.8478037077055</v>
      </c>
      <c r="AB83" s="28">
        <f t="shared" si="25"/>
        <v>4.225352112676057</v>
      </c>
      <c r="AD83" s="28">
        <f>+P83*'Silver Conversion'!$B82</f>
        <v>1.4108292313517607</v>
      </c>
      <c r="AE83" s="28">
        <f>+Q83*'Silver Conversion'!$B82</f>
        <v>0.8311215448693676</v>
      </c>
      <c r="AF83" s="28">
        <f>+R83*'Silver Conversion'!$B82</f>
        <v>0.22900416508898144</v>
      </c>
      <c r="AG83" s="28">
        <f>+S83*'Silver Conversion'!$B82</f>
        <v>0</v>
      </c>
      <c r="AH83" s="28">
        <f>+T83*'Silver Conversion'!$B82</f>
        <v>13.980785101115377</v>
      </c>
      <c r="AI83" s="28">
        <f>+U83*'Silver Conversion'!$B82</f>
        <v>19.81257284816104</v>
      </c>
      <c r="AJ83" s="28">
        <f>+V83*'Silver Conversion'!$B82</f>
        <v>15.505491794212984</v>
      </c>
      <c r="AK83" s="28">
        <f>+W83*'Silver Conversion'!$B82</f>
        <v>24.119653902109086</v>
      </c>
      <c r="AL83" s="28">
        <f>+X83*'Silver Conversion'!$B82</f>
        <v>34.45664843158441</v>
      </c>
      <c r="AM83" s="28">
        <f>+Y83*'Silver Conversion'!$B82</f>
        <v>13.782659372633765</v>
      </c>
      <c r="AN83" s="28">
        <f>+Z83*'Silver Conversion'!$B82</f>
        <v>82.69595623580258</v>
      </c>
      <c r="AO83" s="28">
        <f>+AA83*'Silver Conversion'!$B82</f>
        <v>351.45781400216094</v>
      </c>
      <c r="AP83" s="28">
        <f>+AB83*'Silver Conversion'!$B82</f>
        <v>2.281690140845071</v>
      </c>
    </row>
    <row r="84" spans="1:42" ht="15">
      <c r="A84" s="5">
        <v>1441</v>
      </c>
      <c r="B84" s="5">
        <v>228</v>
      </c>
      <c r="C84" s="5">
        <v>147.92</v>
      </c>
      <c r="D84" s="5">
        <v>32</v>
      </c>
      <c r="F84" s="5">
        <v>955.5</v>
      </c>
      <c r="G84" s="5">
        <v>18</v>
      </c>
      <c r="H84" s="5">
        <v>19.5</v>
      </c>
      <c r="I84" s="5">
        <v>21</v>
      </c>
      <c r="J84" s="5">
        <v>27</v>
      </c>
      <c r="K84" s="5">
        <v>10.5</v>
      </c>
      <c r="L84" s="5">
        <v>72</v>
      </c>
      <c r="M84" s="5">
        <v>306</v>
      </c>
      <c r="N84" s="5">
        <v>12</v>
      </c>
      <c r="P84" s="28">
        <f t="shared" si="13"/>
        <v>3.4532374100719423</v>
      </c>
      <c r="Q84" s="28">
        <f t="shared" si="14"/>
        <v>2.240363498674744</v>
      </c>
      <c r="R84" s="28">
        <f t="shared" si="15"/>
        <v>0.48466489965921994</v>
      </c>
      <c r="S84" s="28">
        <f t="shared" si="16"/>
        <v>0</v>
      </c>
      <c r="T84" s="28">
        <f t="shared" si="17"/>
        <v>20.32304171381414</v>
      </c>
      <c r="U84" s="28">
        <f t="shared" si="18"/>
        <v>38.28516492398268</v>
      </c>
      <c r="V84" s="28">
        <f t="shared" si="19"/>
        <v>41.47559533431457</v>
      </c>
      <c r="W84" s="28">
        <f t="shared" si="20"/>
        <v>44.666025744646454</v>
      </c>
      <c r="X84" s="28">
        <f t="shared" si="21"/>
        <v>57.427747385974016</v>
      </c>
      <c r="Y84" s="28">
        <f t="shared" si="22"/>
        <v>22.333012872323227</v>
      </c>
      <c r="Z84" s="28">
        <f t="shared" si="23"/>
        <v>153.1406596959307</v>
      </c>
      <c r="AA84" s="28">
        <f t="shared" si="24"/>
        <v>650.8478037077055</v>
      </c>
      <c r="AB84" s="28">
        <f t="shared" si="25"/>
        <v>4.225352112676057</v>
      </c>
      <c r="AD84" s="28">
        <f>+P84*'Silver Conversion'!$B83</f>
        <v>1.864748201438849</v>
      </c>
      <c r="AE84" s="28">
        <f>+Q84*'Silver Conversion'!$B83</f>
        <v>1.209796289284362</v>
      </c>
      <c r="AF84" s="28">
        <f>+R84*'Silver Conversion'!$B83</f>
        <v>0.26171904581597877</v>
      </c>
      <c r="AG84" s="28">
        <f>+S84*'Silver Conversion'!$B83</f>
        <v>0</v>
      </c>
      <c r="AH84" s="28">
        <f>+T84*'Silver Conversion'!$B83</f>
        <v>10.974442525459635</v>
      </c>
      <c r="AI84" s="28">
        <f>+U84*'Silver Conversion'!$B83</f>
        <v>20.673989058950646</v>
      </c>
      <c r="AJ84" s="28">
        <f>+V84*'Silver Conversion'!$B83</f>
        <v>22.39682148052987</v>
      </c>
      <c r="AK84" s="28">
        <f>+W84*'Silver Conversion'!$B83</f>
        <v>24.119653902109086</v>
      </c>
      <c r="AL84" s="28">
        <f>+X84*'Silver Conversion'!$B83</f>
        <v>31.01098358842597</v>
      </c>
      <c r="AM84" s="28">
        <f>+Y84*'Silver Conversion'!$B83</f>
        <v>12.059826951054543</v>
      </c>
      <c r="AN84" s="28">
        <f>+Z84*'Silver Conversion'!$B83</f>
        <v>82.69595623580258</v>
      </c>
      <c r="AO84" s="28">
        <f>+AA84*'Silver Conversion'!$B83</f>
        <v>351.45781400216094</v>
      </c>
      <c r="AP84" s="28">
        <f>+AB84*'Silver Conversion'!$B83</f>
        <v>2.281690140845071</v>
      </c>
    </row>
    <row r="85" spans="1:42" ht="15">
      <c r="A85" s="5">
        <v>1442</v>
      </c>
      <c r="B85" s="5">
        <v>228</v>
      </c>
      <c r="C85" s="5">
        <v>160</v>
      </c>
      <c r="D85" s="5">
        <v>21</v>
      </c>
      <c r="G85" s="5">
        <v>18</v>
      </c>
      <c r="H85" s="5">
        <v>21</v>
      </c>
      <c r="I85" s="5">
        <v>19.5</v>
      </c>
      <c r="J85" s="5">
        <v>25.25</v>
      </c>
      <c r="K85" s="5">
        <v>9</v>
      </c>
      <c r="L85" s="5">
        <v>96</v>
      </c>
      <c r="M85" s="5">
        <v>324</v>
      </c>
      <c r="N85" s="5">
        <v>10</v>
      </c>
      <c r="P85" s="28">
        <f t="shared" si="13"/>
        <v>3.4532374100719423</v>
      </c>
      <c r="Q85" s="28">
        <f t="shared" si="14"/>
        <v>2.4233244982961</v>
      </c>
      <c r="R85" s="28">
        <f t="shared" si="15"/>
        <v>0.3180613404013631</v>
      </c>
      <c r="S85" s="28">
        <f t="shared" si="16"/>
        <v>0</v>
      </c>
      <c r="T85" s="28">
        <f t="shared" si="17"/>
        <v>0</v>
      </c>
      <c r="U85" s="28">
        <f t="shared" si="18"/>
        <v>38.28516492398268</v>
      </c>
      <c r="V85" s="28">
        <f t="shared" si="19"/>
        <v>44.666025744646454</v>
      </c>
      <c r="W85" s="28">
        <f t="shared" si="20"/>
        <v>41.47559533431457</v>
      </c>
      <c r="X85" s="28">
        <f t="shared" si="21"/>
        <v>53.70557857392014</v>
      </c>
      <c r="Y85" s="28">
        <f t="shared" si="22"/>
        <v>19.14258246199134</v>
      </c>
      <c r="Z85" s="28">
        <f t="shared" si="23"/>
        <v>204.18754626124095</v>
      </c>
      <c r="AA85" s="28">
        <f t="shared" si="24"/>
        <v>689.1329686316882</v>
      </c>
      <c r="AB85" s="28">
        <f t="shared" si="25"/>
        <v>3.5211267605633805</v>
      </c>
      <c r="AD85" s="28">
        <f>+P85*'Silver Conversion'!$B84</f>
        <v>1.864748201438849</v>
      </c>
      <c r="AE85" s="28">
        <f>+Q85*'Silver Conversion'!$B84</f>
        <v>1.3085952290798941</v>
      </c>
      <c r="AF85" s="28">
        <f>+R85*'Silver Conversion'!$B84</f>
        <v>0.17175312381673608</v>
      </c>
      <c r="AG85" s="28">
        <f>+S85*'Silver Conversion'!$B84</f>
        <v>0</v>
      </c>
      <c r="AH85" s="28">
        <f>+T85*'Silver Conversion'!$B84</f>
        <v>0</v>
      </c>
      <c r="AI85" s="28">
        <f>+U85*'Silver Conversion'!$B84</f>
        <v>20.673989058950646</v>
      </c>
      <c r="AJ85" s="28">
        <f>+V85*'Silver Conversion'!$B84</f>
        <v>24.119653902109086</v>
      </c>
      <c r="AK85" s="28">
        <f>+W85*'Silver Conversion'!$B84</f>
        <v>22.39682148052987</v>
      </c>
      <c r="AL85" s="28">
        <f>+X85*'Silver Conversion'!$B84</f>
        <v>29.00101242991688</v>
      </c>
      <c r="AM85" s="28">
        <f>+Y85*'Silver Conversion'!$B84</f>
        <v>10.336994529475323</v>
      </c>
      <c r="AN85" s="28">
        <f>+Z85*'Silver Conversion'!$B84</f>
        <v>110.26127498107012</v>
      </c>
      <c r="AO85" s="28">
        <f>+AA85*'Silver Conversion'!$B84</f>
        <v>372.13180306111167</v>
      </c>
      <c r="AP85" s="28">
        <f>+AB85*'Silver Conversion'!$B84</f>
        <v>1.9014084507042255</v>
      </c>
    </row>
    <row r="86" spans="1:42" ht="15">
      <c r="A86" s="5">
        <v>1443</v>
      </c>
      <c r="B86" s="5">
        <v>262.5</v>
      </c>
      <c r="C86" s="5">
        <v>138</v>
      </c>
      <c r="D86" s="5">
        <v>22.5</v>
      </c>
      <c r="G86" s="5">
        <v>14.25</v>
      </c>
      <c r="H86" s="5">
        <v>21.75</v>
      </c>
      <c r="I86" s="5">
        <v>17.25</v>
      </c>
      <c r="J86" s="5">
        <v>27</v>
      </c>
      <c r="K86" s="5">
        <v>10.5</v>
      </c>
      <c r="L86" s="5">
        <v>66</v>
      </c>
      <c r="M86" s="5">
        <v>324</v>
      </c>
      <c r="N86" s="5">
        <v>10</v>
      </c>
      <c r="P86" s="28">
        <f t="shared" si="13"/>
        <v>3.975766755017039</v>
      </c>
      <c r="Q86" s="28">
        <f t="shared" si="14"/>
        <v>2.090117379780386</v>
      </c>
      <c r="R86" s="28">
        <f t="shared" si="15"/>
        <v>0.340780007572889</v>
      </c>
      <c r="S86" s="28">
        <f t="shared" si="16"/>
        <v>0</v>
      </c>
      <c r="T86" s="28">
        <f t="shared" si="17"/>
        <v>0</v>
      </c>
      <c r="U86" s="28">
        <f t="shared" si="18"/>
        <v>30.309088898152954</v>
      </c>
      <c r="V86" s="28">
        <f t="shared" si="19"/>
        <v>46.261240949812404</v>
      </c>
      <c r="W86" s="28">
        <f t="shared" si="20"/>
        <v>36.689949718816735</v>
      </c>
      <c r="X86" s="28">
        <f t="shared" si="21"/>
        <v>57.427747385974016</v>
      </c>
      <c r="Y86" s="28">
        <f t="shared" si="22"/>
        <v>22.333012872323227</v>
      </c>
      <c r="Z86" s="28">
        <f t="shared" si="23"/>
        <v>140.37893805460314</v>
      </c>
      <c r="AA86" s="28">
        <f t="shared" si="24"/>
        <v>689.1329686316882</v>
      </c>
      <c r="AB86" s="28">
        <f t="shared" si="25"/>
        <v>3.5211267605633805</v>
      </c>
      <c r="AD86" s="28">
        <f>+P86*'Silver Conversion'!$B85</f>
        <v>2.1469140477092012</v>
      </c>
      <c r="AE86" s="28">
        <f>+Q86*'Silver Conversion'!$B85</f>
        <v>1.1286633850814085</v>
      </c>
      <c r="AF86" s="28">
        <f>+R86*'Silver Conversion'!$B85</f>
        <v>0.18402120408936007</v>
      </c>
      <c r="AG86" s="28">
        <f>+S86*'Silver Conversion'!$B85</f>
        <v>0</v>
      </c>
      <c r="AH86" s="28">
        <f>+T86*'Silver Conversion'!$B85</f>
        <v>0</v>
      </c>
      <c r="AI86" s="28">
        <f>+U86*'Silver Conversion'!$B85</f>
        <v>16.366908005002596</v>
      </c>
      <c r="AJ86" s="28">
        <f>+V86*'Silver Conversion'!$B85</f>
        <v>24.9810701128987</v>
      </c>
      <c r="AK86" s="28">
        <f>+W86*'Silver Conversion'!$B85</f>
        <v>19.81257284816104</v>
      </c>
      <c r="AL86" s="28">
        <f>+X86*'Silver Conversion'!$B85</f>
        <v>31.01098358842597</v>
      </c>
      <c r="AM86" s="28">
        <f>+Y86*'Silver Conversion'!$B85</f>
        <v>12.059826951054543</v>
      </c>
      <c r="AN86" s="28">
        <f>+Z86*'Silver Conversion'!$B85</f>
        <v>75.8046265494857</v>
      </c>
      <c r="AO86" s="28">
        <f>+AA86*'Silver Conversion'!$B85</f>
        <v>372.13180306111167</v>
      </c>
      <c r="AP86" s="28">
        <f>+AB86*'Silver Conversion'!$B85</f>
        <v>1.9014084507042255</v>
      </c>
    </row>
    <row r="87" spans="1:42" ht="15">
      <c r="A87" s="5">
        <v>1444</v>
      </c>
      <c r="B87" s="5">
        <v>162</v>
      </c>
      <c r="C87" s="5">
        <v>80.25</v>
      </c>
      <c r="D87" s="5">
        <v>37.5</v>
      </c>
      <c r="G87" s="5">
        <v>15</v>
      </c>
      <c r="H87" s="5">
        <v>24</v>
      </c>
      <c r="I87" s="5">
        <v>18</v>
      </c>
      <c r="J87" s="5">
        <v>24</v>
      </c>
      <c r="K87" s="5">
        <v>9</v>
      </c>
      <c r="L87" s="5">
        <v>45</v>
      </c>
      <c r="M87" s="5">
        <v>324</v>
      </c>
      <c r="N87" s="5">
        <v>11.25</v>
      </c>
      <c r="P87" s="28">
        <f t="shared" si="13"/>
        <v>2.453616054524801</v>
      </c>
      <c r="Q87" s="28">
        <f t="shared" si="14"/>
        <v>1.2154486936766375</v>
      </c>
      <c r="R87" s="28">
        <f t="shared" si="15"/>
        <v>0.5679666792881484</v>
      </c>
      <c r="S87" s="28">
        <f t="shared" si="16"/>
        <v>0</v>
      </c>
      <c r="T87" s="28">
        <f t="shared" si="17"/>
        <v>0</v>
      </c>
      <c r="U87" s="28">
        <f t="shared" si="18"/>
        <v>31.904304103318896</v>
      </c>
      <c r="V87" s="28">
        <f t="shared" si="19"/>
        <v>51.04688656531024</v>
      </c>
      <c r="W87" s="28">
        <f t="shared" si="20"/>
        <v>38.28516492398268</v>
      </c>
      <c r="X87" s="28">
        <f t="shared" si="21"/>
        <v>51.04688656531024</v>
      </c>
      <c r="Y87" s="28">
        <f t="shared" si="22"/>
        <v>19.14258246199134</v>
      </c>
      <c r="Z87" s="28">
        <f t="shared" si="23"/>
        <v>95.71291230995669</v>
      </c>
      <c r="AA87" s="28">
        <f t="shared" si="24"/>
        <v>689.1329686316882</v>
      </c>
      <c r="AB87" s="28">
        <f t="shared" si="25"/>
        <v>3.961267605633803</v>
      </c>
      <c r="AD87" s="28">
        <f>+P87*'Silver Conversion'!$B86</f>
        <v>1.3249526694433926</v>
      </c>
      <c r="AE87" s="28">
        <f>+Q87*'Silver Conversion'!$B86</f>
        <v>0.6563422945853843</v>
      </c>
      <c r="AF87" s="28">
        <f>+R87*'Silver Conversion'!$B86</f>
        <v>0.3067020068156001</v>
      </c>
      <c r="AG87" s="28">
        <f>+S87*'Silver Conversion'!$B86</f>
        <v>0</v>
      </c>
      <c r="AH87" s="28">
        <f>+T87*'Silver Conversion'!$B86</f>
        <v>0</v>
      </c>
      <c r="AI87" s="28">
        <f>+U87*'Silver Conversion'!$B86</f>
        <v>17.228324215792206</v>
      </c>
      <c r="AJ87" s="28">
        <f>+V87*'Silver Conversion'!$B86</f>
        <v>27.56531874526753</v>
      </c>
      <c r="AK87" s="28">
        <f>+W87*'Silver Conversion'!$B86</f>
        <v>20.673989058950646</v>
      </c>
      <c r="AL87" s="28">
        <f>+X87*'Silver Conversion'!$B86</f>
        <v>27.56531874526753</v>
      </c>
      <c r="AM87" s="28">
        <f>+Y87*'Silver Conversion'!$B86</f>
        <v>10.336994529475323</v>
      </c>
      <c r="AN87" s="28">
        <f>+Z87*'Silver Conversion'!$B86</f>
        <v>51.68497264737662</v>
      </c>
      <c r="AO87" s="28">
        <f>+AA87*'Silver Conversion'!$B86</f>
        <v>372.13180306111167</v>
      </c>
      <c r="AP87" s="28">
        <f>+AB87*'Silver Conversion'!$B86</f>
        <v>2.139084507042254</v>
      </c>
    </row>
    <row r="88" spans="1:42" ht="15">
      <c r="A88" s="5">
        <v>1445</v>
      </c>
      <c r="B88" s="5">
        <v>114</v>
      </c>
      <c r="C88" s="5">
        <v>108</v>
      </c>
      <c r="D88" s="5">
        <v>26.5</v>
      </c>
      <c r="F88" s="5">
        <v>693.75</v>
      </c>
      <c r="G88" s="5">
        <v>13.87</v>
      </c>
      <c r="H88" s="5">
        <v>22.5</v>
      </c>
      <c r="I88" s="5">
        <v>18</v>
      </c>
      <c r="J88" s="5">
        <v>27</v>
      </c>
      <c r="K88" s="5">
        <v>10.5</v>
      </c>
      <c r="L88" s="5">
        <v>48</v>
      </c>
      <c r="M88" s="5">
        <v>216</v>
      </c>
      <c r="N88" s="5">
        <v>12</v>
      </c>
      <c r="P88" s="28">
        <f t="shared" si="13"/>
        <v>1.7266187050359711</v>
      </c>
      <c r="Q88" s="28">
        <f t="shared" si="14"/>
        <v>1.6357440363498674</v>
      </c>
      <c r="R88" s="28">
        <f t="shared" si="15"/>
        <v>0.4013631200302915</v>
      </c>
      <c r="S88" s="28">
        <f t="shared" si="16"/>
        <v>0</v>
      </c>
      <c r="T88" s="28">
        <f t="shared" si="17"/>
        <v>14.755740647784991</v>
      </c>
      <c r="U88" s="28">
        <f t="shared" si="18"/>
        <v>29.50084652753554</v>
      </c>
      <c r="V88" s="28">
        <f t="shared" si="19"/>
        <v>47.856456154978346</v>
      </c>
      <c r="W88" s="28">
        <f t="shared" si="20"/>
        <v>38.28516492398268</v>
      </c>
      <c r="X88" s="28">
        <f t="shared" si="21"/>
        <v>57.427747385974016</v>
      </c>
      <c r="Y88" s="28">
        <f t="shared" si="22"/>
        <v>22.333012872323227</v>
      </c>
      <c r="Z88" s="28">
        <f t="shared" si="23"/>
        <v>102.09377313062048</v>
      </c>
      <c r="AA88" s="28">
        <f t="shared" si="24"/>
        <v>459.4219790877921</v>
      </c>
      <c r="AB88" s="28">
        <f t="shared" si="25"/>
        <v>4.225352112676057</v>
      </c>
      <c r="AD88" s="28">
        <f>+P88*'Silver Conversion'!$B87</f>
        <v>0.9323741007194245</v>
      </c>
      <c r="AE88" s="28">
        <f>+Q88*'Silver Conversion'!$B87</f>
        <v>0.8833017796289284</v>
      </c>
      <c r="AF88" s="28">
        <f>+R88*'Silver Conversion'!$B87</f>
        <v>0.21673608481635742</v>
      </c>
      <c r="AG88" s="28">
        <f>+S88*'Silver Conversion'!$B87</f>
        <v>0</v>
      </c>
      <c r="AH88" s="28">
        <f>+T88*'Silver Conversion'!$B87</f>
        <v>7.968099949803896</v>
      </c>
      <c r="AI88" s="28">
        <f>+U88*'Silver Conversion'!$B87</f>
        <v>15.930457124869193</v>
      </c>
      <c r="AJ88" s="28">
        <f>+V88*'Silver Conversion'!$B87</f>
        <v>25.84248632368831</v>
      </c>
      <c r="AK88" s="28">
        <f>+W88*'Silver Conversion'!$B87</f>
        <v>20.673989058950646</v>
      </c>
      <c r="AL88" s="28">
        <f>+X88*'Silver Conversion'!$B87</f>
        <v>31.01098358842597</v>
      </c>
      <c r="AM88" s="28">
        <f>+Y88*'Silver Conversion'!$B87</f>
        <v>12.059826951054543</v>
      </c>
      <c r="AN88" s="28">
        <f>+Z88*'Silver Conversion'!$B87</f>
        <v>55.13063749053506</v>
      </c>
      <c r="AO88" s="28">
        <f>+AA88*'Silver Conversion'!$B87</f>
        <v>248.08786870740775</v>
      </c>
      <c r="AP88" s="28">
        <f>+AB88*'Silver Conversion'!$B87</f>
        <v>2.281690140845071</v>
      </c>
    </row>
    <row r="89" spans="1:42" ht="15">
      <c r="A89" s="5">
        <v>1446</v>
      </c>
      <c r="B89" s="5">
        <v>192</v>
      </c>
      <c r="C89" s="5">
        <v>122.25</v>
      </c>
      <c r="D89" s="5">
        <v>32.5</v>
      </c>
      <c r="E89" s="5">
        <v>16.5</v>
      </c>
      <c r="F89" s="5">
        <v>693.75</v>
      </c>
      <c r="G89" s="5">
        <v>14.25</v>
      </c>
      <c r="H89" s="5">
        <v>21</v>
      </c>
      <c r="I89" s="5">
        <v>21.75</v>
      </c>
      <c r="J89" s="5">
        <v>27</v>
      </c>
      <c r="K89" s="5">
        <v>9.75</v>
      </c>
      <c r="L89" s="5">
        <v>45</v>
      </c>
      <c r="M89" s="5">
        <v>288</v>
      </c>
      <c r="N89" s="5">
        <v>12</v>
      </c>
      <c r="P89" s="28">
        <f t="shared" si="13"/>
        <v>2.9079893979553195</v>
      </c>
      <c r="Q89" s="28">
        <f t="shared" si="14"/>
        <v>1.8515713744793638</v>
      </c>
      <c r="R89" s="28">
        <f t="shared" si="15"/>
        <v>0.4922377887163953</v>
      </c>
      <c r="S89" s="28">
        <f t="shared" si="16"/>
        <v>0.2499053388867853</v>
      </c>
      <c r="T89" s="28">
        <f t="shared" si="17"/>
        <v>14.755740647784991</v>
      </c>
      <c r="U89" s="28">
        <f t="shared" si="18"/>
        <v>30.309088898152954</v>
      </c>
      <c r="V89" s="28">
        <f t="shared" si="19"/>
        <v>44.666025744646454</v>
      </c>
      <c r="W89" s="28">
        <f t="shared" si="20"/>
        <v>46.261240949812404</v>
      </c>
      <c r="X89" s="28">
        <f t="shared" si="21"/>
        <v>57.427747385974016</v>
      </c>
      <c r="Y89" s="28">
        <f t="shared" si="22"/>
        <v>20.737797667157285</v>
      </c>
      <c r="Z89" s="28">
        <f t="shared" si="23"/>
        <v>95.71291230995669</v>
      </c>
      <c r="AA89" s="28">
        <f t="shared" si="24"/>
        <v>612.5626387837228</v>
      </c>
      <c r="AB89" s="28">
        <f t="shared" si="25"/>
        <v>4.225352112676057</v>
      </c>
      <c r="AD89" s="28">
        <f>+P89*'Silver Conversion'!$B88</f>
        <v>1.5703142748958727</v>
      </c>
      <c r="AE89" s="28">
        <f>+Q89*'Silver Conversion'!$B88</f>
        <v>0.9998485422188566</v>
      </c>
      <c r="AF89" s="28">
        <f>+R89*'Silver Conversion'!$B88</f>
        <v>0.26580840590685345</v>
      </c>
      <c r="AG89" s="28">
        <f>+S89*'Silver Conversion'!$B88</f>
        <v>0.13494888299886407</v>
      </c>
      <c r="AH89" s="28">
        <f>+T89*'Silver Conversion'!$B88</f>
        <v>7.968099949803896</v>
      </c>
      <c r="AI89" s="28">
        <f>+U89*'Silver Conversion'!$B88</f>
        <v>16.366908005002596</v>
      </c>
      <c r="AJ89" s="28">
        <f>+V89*'Silver Conversion'!$B88</f>
        <v>24.119653902109086</v>
      </c>
      <c r="AK89" s="28">
        <f>+W89*'Silver Conversion'!$B88</f>
        <v>24.9810701128987</v>
      </c>
      <c r="AL89" s="28">
        <f>+X89*'Silver Conversion'!$B88</f>
        <v>31.01098358842597</v>
      </c>
      <c r="AM89" s="28">
        <f>+Y89*'Silver Conversion'!$B88</f>
        <v>11.198410740264935</v>
      </c>
      <c r="AN89" s="28">
        <f>+Z89*'Silver Conversion'!$B88</f>
        <v>51.68497264737662</v>
      </c>
      <c r="AO89" s="28">
        <f>+AA89*'Silver Conversion'!$B88</f>
        <v>330.78382494321033</v>
      </c>
      <c r="AP89" s="28">
        <f>+AB89*'Silver Conversion'!$B88</f>
        <v>2.281690140845071</v>
      </c>
    </row>
    <row r="90" spans="1:42" ht="15">
      <c r="A90" s="5">
        <v>1447</v>
      </c>
      <c r="B90" s="5">
        <v>186</v>
      </c>
      <c r="C90" s="5">
        <v>120.37</v>
      </c>
      <c r="D90" s="5">
        <v>29.5</v>
      </c>
      <c r="E90" s="5">
        <v>17</v>
      </c>
      <c r="G90" s="5">
        <v>15.37</v>
      </c>
      <c r="H90" s="5">
        <v>18</v>
      </c>
      <c r="I90" s="5">
        <v>21.75</v>
      </c>
      <c r="J90" s="5">
        <v>19.5</v>
      </c>
      <c r="K90" s="5">
        <v>9</v>
      </c>
      <c r="L90" s="5">
        <v>42</v>
      </c>
      <c r="M90" s="5">
        <v>240</v>
      </c>
      <c r="N90" s="5">
        <v>15</v>
      </c>
      <c r="P90" s="28">
        <f t="shared" si="13"/>
        <v>2.817114729269216</v>
      </c>
      <c r="Q90" s="28">
        <f t="shared" si="14"/>
        <v>1.8230973116243847</v>
      </c>
      <c r="R90" s="28">
        <f t="shared" si="15"/>
        <v>0.44680045437334337</v>
      </c>
      <c r="S90" s="28">
        <f t="shared" si="16"/>
        <v>0.2574782279439606</v>
      </c>
      <c r="T90" s="28">
        <f t="shared" si="17"/>
        <v>0</v>
      </c>
      <c r="U90" s="28">
        <f t="shared" si="18"/>
        <v>32.69127693786743</v>
      </c>
      <c r="V90" s="28">
        <f t="shared" si="19"/>
        <v>38.28516492398268</v>
      </c>
      <c r="W90" s="28">
        <f t="shared" si="20"/>
        <v>46.261240949812404</v>
      </c>
      <c r="X90" s="28">
        <f t="shared" si="21"/>
        <v>41.47559533431457</v>
      </c>
      <c r="Y90" s="28">
        <f t="shared" si="22"/>
        <v>19.14258246199134</v>
      </c>
      <c r="Z90" s="28">
        <f t="shared" si="23"/>
        <v>89.33205148929291</v>
      </c>
      <c r="AA90" s="28">
        <f t="shared" si="24"/>
        <v>510.46886565310234</v>
      </c>
      <c r="AB90" s="28">
        <f t="shared" si="25"/>
        <v>5.281690140845071</v>
      </c>
      <c r="AD90" s="28">
        <f>+P90*'Silver Conversion'!$B89</f>
        <v>1.5212419538053765</v>
      </c>
      <c r="AE90" s="28">
        <f>+Q90*'Silver Conversion'!$B89</f>
        <v>0.9844725482771678</v>
      </c>
      <c r="AF90" s="28">
        <f>+R90*'Silver Conversion'!$B89</f>
        <v>0.24127224536160544</v>
      </c>
      <c r="AG90" s="28">
        <f>+S90*'Silver Conversion'!$B89</f>
        <v>0.13903824308973872</v>
      </c>
      <c r="AH90" s="28">
        <f>+T90*'Silver Conversion'!$B89</f>
        <v>0</v>
      </c>
      <c r="AI90" s="28">
        <f>+U90*'Silver Conversion'!$B89</f>
        <v>17.653289546448413</v>
      </c>
      <c r="AJ90" s="28">
        <f>+V90*'Silver Conversion'!$B89</f>
        <v>20.673989058950646</v>
      </c>
      <c r="AK90" s="28">
        <f>+W90*'Silver Conversion'!$B89</f>
        <v>24.9810701128987</v>
      </c>
      <c r="AL90" s="28">
        <f>+X90*'Silver Conversion'!$B89</f>
        <v>22.39682148052987</v>
      </c>
      <c r="AM90" s="28">
        <f>+Y90*'Silver Conversion'!$B89</f>
        <v>10.336994529475323</v>
      </c>
      <c r="AN90" s="28">
        <f>+Z90*'Silver Conversion'!$B89</f>
        <v>48.23930780421817</v>
      </c>
      <c r="AO90" s="28">
        <f>+AA90*'Silver Conversion'!$B89</f>
        <v>275.6531874526753</v>
      </c>
      <c r="AP90" s="28">
        <f>+AB90*'Silver Conversion'!$B89</f>
        <v>2.8521126760563384</v>
      </c>
    </row>
    <row r="91" spans="1:42" ht="15">
      <c r="A91" s="5">
        <v>1448</v>
      </c>
      <c r="B91" s="5">
        <v>180</v>
      </c>
      <c r="C91" s="5">
        <v>118.5</v>
      </c>
      <c r="D91" s="5">
        <v>21.5</v>
      </c>
      <c r="E91" s="5">
        <v>17.25</v>
      </c>
      <c r="G91" s="5">
        <v>15.37</v>
      </c>
      <c r="H91" s="5">
        <v>16.5</v>
      </c>
      <c r="I91" s="5">
        <v>19.5</v>
      </c>
      <c r="J91" s="5">
        <v>18</v>
      </c>
      <c r="K91" s="5">
        <v>8.25</v>
      </c>
      <c r="L91" s="5">
        <v>40.5</v>
      </c>
      <c r="M91" s="5">
        <v>216</v>
      </c>
      <c r="N91" s="5">
        <v>10.5</v>
      </c>
      <c r="P91" s="28">
        <f t="shared" si="13"/>
        <v>2.726240060583112</v>
      </c>
      <c r="Q91" s="28">
        <f t="shared" si="14"/>
        <v>1.7947747065505488</v>
      </c>
      <c r="R91" s="28">
        <f t="shared" si="15"/>
        <v>0.3256342294585384</v>
      </c>
      <c r="S91" s="28">
        <f t="shared" si="16"/>
        <v>0.26126467247254825</v>
      </c>
      <c r="T91" s="28">
        <f t="shared" si="17"/>
        <v>0</v>
      </c>
      <c r="U91" s="28">
        <f t="shared" si="18"/>
        <v>32.69127693786743</v>
      </c>
      <c r="V91" s="28">
        <f t="shared" si="19"/>
        <v>35.094734513650785</v>
      </c>
      <c r="W91" s="28">
        <f t="shared" si="20"/>
        <v>41.47559533431457</v>
      </c>
      <c r="X91" s="28">
        <f t="shared" si="21"/>
        <v>38.28516492398268</v>
      </c>
      <c r="Y91" s="28">
        <f t="shared" si="22"/>
        <v>17.547367256825392</v>
      </c>
      <c r="Z91" s="28">
        <f t="shared" si="23"/>
        <v>86.14162107896102</v>
      </c>
      <c r="AA91" s="28">
        <f t="shared" si="24"/>
        <v>459.4219790877921</v>
      </c>
      <c r="AB91" s="28">
        <f t="shared" si="25"/>
        <v>3.6971830985915495</v>
      </c>
      <c r="AD91" s="28">
        <f>+P91*'Silver Conversion'!$B90</f>
        <v>1.4721696327148805</v>
      </c>
      <c r="AE91" s="28">
        <f>+Q91*'Silver Conversion'!$B90</f>
        <v>0.9691783415372964</v>
      </c>
      <c r="AF91" s="28">
        <f>+R91*'Silver Conversion'!$B90</f>
        <v>0.17584248390761076</v>
      </c>
      <c r="AG91" s="28">
        <f>+S91*'Silver Conversion'!$B90</f>
        <v>0.14108292313517606</v>
      </c>
      <c r="AH91" s="28">
        <f>+T91*'Silver Conversion'!$B90</f>
        <v>0</v>
      </c>
      <c r="AI91" s="28">
        <f>+U91*'Silver Conversion'!$B90</f>
        <v>17.653289546448413</v>
      </c>
      <c r="AJ91" s="28">
        <f>+V91*'Silver Conversion'!$B90</f>
        <v>18.951156637371426</v>
      </c>
      <c r="AK91" s="28">
        <f>+W91*'Silver Conversion'!$B90</f>
        <v>22.39682148052987</v>
      </c>
      <c r="AL91" s="28">
        <f>+X91*'Silver Conversion'!$B90</f>
        <v>20.673989058950646</v>
      </c>
      <c r="AM91" s="28">
        <f>+Y91*'Silver Conversion'!$B90</f>
        <v>9.475578318685713</v>
      </c>
      <c r="AN91" s="28">
        <f>+Z91*'Silver Conversion'!$B90</f>
        <v>46.51647538263896</v>
      </c>
      <c r="AO91" s="28">
        <f>+AA91*'Silver Conversion'!$B90</f>
        <v>248.08786870740775</v>
      </c>
      <c r="AP91" s="28">
        <f>+AB91*'Silver Conversion'!$B90</f>
        <v>1.996478873239437</v>
      </c>
    </row>
    <row r="92" spans="1:42" ht="15">
      <c r="A92" s="5">
        <v>1449</v>
      </c>
      <c r="B92" s="5">
        <v>171</v>
      </c>
      <c r="C92" s="5">
        <v>120</v>
      </c>
      <c r="D92" s="5">
        <v>22</v>
      </c>
      <c r="E92" s="5">
        <v>18.5</v>
      </c>
      <c r="G92" s="5">
        <v>18</v>
      </c>
      <c r="H92" s="5">
        <v>19.5</v>
      </c>
      <c r="I92" s="5">
        <v>25.5</v>
      </c>
      <c r="J92" s="5">
        <v>19.5</v>
      </c>
      <c r="K92" s="5">
        <v>8.25</v>
      </c>
      <c r="L92" s="5">
        <v>48</v>
      </c>
      <c r="M92" s="5">
        <v>288</v>
      </c>
      <c r="N92" s="5">
        <v>9</v>
      </c>
      <c r="P92" s="28">
        <f t="shared" si="13"/>
        <v>2.5899280575539567</v>
      </c>
      <c r="Q92" s="28">
        <f t="shared" si="14"/>
        <v>1.8174933737220749</v>
      </c>
      <c r="R92" s="28">
        <f t="shared" si="15"/>
        <v>0.3332071185157137</v>
      </c>
      <c r="S92" s="28">
        <f t="shared" si="16"/>
        <v>0.2801968951154865</v>
      </c>
      <c r="T92" s="28">
        <f t="shared" si="17"/>
        <v>0</v>
      </c>
      <c r="U92" s="28">
        <f t="shared" si="18"/>
        <v>38.28516492398268</v>
      </c>
      <c r="V92" s="28">
        <f t="shared" si="19"/>
        <v>41.47559533431457</v>
      </c>
      <c r="W92" s="28">
        <f t="shared" si="20"/>
        <v>54.23731697564212</v>
      </c>
      <c r="X92" s="28">
        <f t="shared" si="21"/>
        <v>41.47559533431457</v>
      </c>
      <c r="Y92" s="28">
        <f t="shared" si="22"/>
        <v>17.547367256825392</v>
      </c>
      <c r="Z92" s="28">
        <f t="shared" si="23"/>
        <v>102.09377313062048</v>
      </c>
      <c r="AA92" s="28">
        <f t="shared" si="24"/>
        <v>612.5626387837228</v>
      </c>
      <c r="AB92" s="28">
        <f t="shared" si="25"/>
        <v>3.1690140845070425</v>
      </c>
      <c r="AD92" s="28">
        <f>+P92*'Silver Conversion'!$B91</f>
        <v>1.3985611510791367</v>
      </c>
      <c r="AE92" s="28">
        <f>+Q92*'Silver Conversion'!$B91</f>
        <v>0.9814464218099205</v>
      </c>
      <c r="AF92" s="28">
        <f>+R92*'Silver Conversion'!$B91</f>
        <v>0.1799318439984854</v>
      </c>
      <c r="AG92" s="28">
        <f>+S92*'Silver Conversion'!$B91</f>
        <v>0.15130632336236272</v>
      </c>
      <c r="AH92" s="28">
        <f>+T92*'Silver Conversion'!$B91</f>
        <v>0</v>
      </c>
      <c r="AI92" s="28">
        <f>+U92*'Silver Conversion'!$B91</f>
        <v>20.673989058950646</v>
      </c>
      <c r="AJ92" s="28">
        <f>+V92*'Silver Conversion'!$B91</f>
        <v>22.39682148052987</v>
      </c>
      <c r="AK92" s="28">
        <f>+W92*'Silver Conversion'!$B91</f>
        <v>29.28815116684675</v>
      </c>
      <c r="AL92" s="28">
        <f>+X92*'Silver Conversion'!$B91</f>
        <v>22.39682148052987</v>
      </c>
      <c r="AM92" s="28">
        <f>+Y92*'Silver Conversion'!$B91</f>
        <v>9.475578318685713</v>
      </c>
      <c r="AN92" s="28">
        <f>+Z92*'Silver Conversion'!$B91</f>
        <v>55.13063749053506</v>
      </c>
      <c r="AO92" s="28">
        <f>+AA92*'Silver Conversion'!$B91</f>
        <v>330.78382494321033</v>
      </c>
      <c r="AP92" s="28">
        <f>+AB92*'Silver Conversion'!$B91</f>
        <v>1.711267605633803</v>
      </c>
    </row>
    <row r="93" spans="1:42" ht="15">
      <c r="A93" s="5">
        <v>1450</v>
      </c>
      <c r="B93" s="5">
        <v>144</v>
      </c>
      <c r="C93" s="5">
        <v>108</v>
      </c>
      <c r="D93" s="5">
        <v>21.75</v>
      </c>
      <c r="F93" s="5">
        <v>900</v>
      </c>
      <c r="G93" s="5">
        <v>16.5</v>
      </c>
      <c r="H93" s="5">
        <v>19.5</v>
      </c>
      <c r="I93" s="5">
        <v>24</v>
      </c>
      <c r="J93" s="5">
        <v>21</v>
      </c>
      <c r="K93" s="5">
        <v>7.5</v>
      </c>
      <c r="L93" s="5">
        <v>45</v>
      </c>
      <c r="M93" s="5">
        <v>216</v>
      </c>
      <c r="N93" s="5">
        <v>9</v>
      </c>
      <c r="P93" s="28">
        <f t="shared" si="13"/>
        <v>2.1809920484664898</v>
      </c>
      <c r="Q93" s="28">
        <f t="shared" si="14"/>
        <v>1.6357440363498674</v>
      </c>
      <c r="R93" s="28">
        <f t="shared" si="15"/>
        <v>0.32942067398712604</v>
      </c>
      <c r="S93" s="28">
        <f t="shared" si="16"/>
        <v>0</v>
      </c>
      <c r="T93" s="28">
        <f t="shared" si="17"/>
        <v>19.14258246199134</v>
      </c>
      <c r="U93" s="28">
        <f t="shared" si="18"/>
        <v>35.094734513650785</v>
      </c>
      <c r="V93" s="28">
        <f t="shared" si="19"/>
        <v>41.47559533431457</v>
      </c>
      <c r="W93" s="28">
        <f t="shared" si="20"/>
        <v>51.04688656531024</v>
      </c>
      <c r="X93" s="28">
        <f t="shared" si="21"/>
        <v>44.666025744646454</v>
      </c>
      <c r="Y93" s="28">
        <f t="shared" si="22"/>
        <v>15.952152051659448</v>
      </c>
      <c r="Z93" s="28">
        <f t="shared" si="23"/>
        <v>95.71291230995669</v>
      </c>
      <c r="AA93" s="28">
        <f t="shared" si="24"/>
        <v>459.4219790877921</v>
      </c>
      <c r="AB93" s="28">
        <f t="shared" si="25"/>
        <v>3.1690140845070425</v>
      </c>
      <c r="AD93" s="28">
        <f>+P93*'Silver Conversion'!$B92</f>
        <v>1.1777357061719045</v>
      </c>
      <c r="AE93" s="28">
        <f>+Q93*'Silver Conversion'!$B92</f>
        <v>0.8833017796289284</v>
      </c>
      <c r="AF93" s="28">
        <f>+R93*'Silver Conversion'!$B92</f>
        <v>0.17788716395304807</v>
      </c>
      <c r="AG93" s="28">
        <f>+S93*'Silver Conversion'!$B92</f>
        <v>0</v>
      </c>
      <c r="AH93" s="28">
        <f>+T93*'Silver Conversion'!$B92</f>
        <v>10.336994529475323</v>
      </c>
      <c r="AI93" s="28">
        <f>+U93*'Silver Conversion'!$B92</f>
        <v>18.951156637371426</v>
      </c>
      <c r="AJ93" s="28">
        <f>+V93*'Silver Conversion'!$B92</f>
        <v>22.39682148052987</v>
      </c>
      <c r="AK93" s="28">
        <f>+W93*'Silver Conversion'!$B92</f>
        <v>27.56531874526753</v>
      </c>
      <c r="AL93" s="28">
        <f>+X93*'Silver Conversion'!$B92</f>
        <v>24.119653902109086</v>
      </c>
      <c r="AM93" s="28">
        <f>+Y93*'Silver Conversion'!$B92</f>
        <v>8.614162107896103</v>
      </c>
      <c r="AN93" s="28">
        <f>+Z93*'Silver Conversion'!$B92</f>
        <v>51.68497264737662</v>
      </c>
      <c r="AO93" s="28">
        <f>+AA93*'Silver Conversion'!$B92</f>
        <v>248.08786870740775</v>
      </c>
      <c r="AP93" s="28">
        <f>+AB93*'Silver Conversion'!$B92</f>
        <v>1.711267605633803</v>
      </c>
    </row>
    <row r="94" spans="1:42" ht="15">
      <c r="A94" s="5">
        <v>1451</v>
      </c>
      <c r="B94" s="5">
        <v>147</v>
      </c>
      <c r="C94" s="5">
        <v>110.25</v>
      </c>
      <c r="D94" s="5">
        <v>27</v>
      </c>
      <c r="F94" s="5">
        <v>882</v>
      </c>
      <c r="G94" s="5">
        <v>15</v>
      </c>
      <c r="H94" s="5">
        <v>18</v>
      </c>
      <c r="I94" s="5">
        <v>26.25</v>
      </c>
      <c r="K94" s="5">
        <v>6</v>
      </c>
      <c r="L94" s="5">
        <v>39</v>
      </c>
      <c r="M94" s="5">
        <v>216</v>
      </c>
      <c r="N94" s="5">
        <v>9</v>
      </c>
      <c r="P94" s="28">
        <f t="shared" si="13"/>
        <v>2.226429382809542</v>
      </c>
      <c r="Q94" s="28">
        <f t="shared" si="14"/>
        <v>1.6698220371071562</v>
      </c>
      <c r="R94" s="28">
        <f t="shared" si="15"/>
        <v>0.40893600908746686</v>
      </c>
      <c r="S94" s="28">
        <f t="shared" si="16"/>
        <v>0</v>
      </c>
      <c r="T94" s="28">
        <f t="shared" si="17"/>
        <v>18.759730812751513</v>
      </c>
      <c r="U94" s="28">
        <f t="shared" si="18"/>
        <v>31.904304103318896</v>
      </c>
      <c r="V94" s="28">
        <f t="shared" si="19"/>
        <v>38.28516492398268</v>
      </c>
      <c r="W94" s="28">
        <f t="shared" si="20"/>
        <v>55.83253218080807</v>
      </c>
      <c r="X94" s="28">
        <f t="shared" si="21"/>
        <v>0</v>
      </c>
      <c r="Y94" s="28">
        <f t="shared" si="22"/>
        <v>12.76172164132756</v>
      </c>
      <c r="Z94" s="28">
        <f t="shared" si="23"/>
        <v>82.95119066862914</v>
      </c>
      <c r="AA94" s="28">
        <f t="shared" si="24"/>
        <v>459.4219790877921</v>
      </c>
      <c r="AB94" s="28">
        <f t="shared" si="25"/>
        <v>3.1690140845070425</v>
      </c>
      <c r="AD94" s="28">
        <f>+P94*'Silver Conversion'!$B93</f>
        <v>1.2022718667171526</v>
      </c>
      <c r="AE94" s="28">
        <f>+Q94*'Silver Conversion'!$B93</f>
        <v>0.9017039000378644</v>
      </c>
      <c r="AF94" s="28">
        <f>+R94*'Silver Conversion'!$B93</f>
        <v>0.2208254449072321</v>
      </c>
      <c r="AG94" s="28">
        <f>+S94*'Silver Conversion'!$B93</f>
        <v>0</v>
      </c>
      <c r="AH94" s="28">
        <f>+T94*'Silver Conversion'!$B93</f>
        <v>10.130254638885818</v>
      </c>
      <c r="AI94" s="28">
        <f>+U94*'Silver Conversion'!$B93</f>
        <v>17.228324215792206</v>
      </c>
      <c r="AJ94" s="28">
        <f>+V94*'Silver Conversion'!$B93</f>
        <v>20.673989058950646</v>
      </c>
      <c r="AK94" s="28">
        <f>+W94*'Silver Conversion'!$B93</f>
        <v>30.149567377636362</v>
      </c>
      <c r="AL94" s="28">
        <f>+X94*'Silver Conversion'!$B93</f>
        <v>0</v>
      </c>
      <c r="AM94" s="28">
        <f>+Y94*'Silver Conversion'!$B93</f>
        <v>6.891329686316882</v>
      </c>
      <c r="AN94" s="28">
        <f>+Z94*'Silver Conversion'!$B93</f>
        <v>44.79364296105974</v>
      </c>
      <c r="AO94" s="28">
        <f>+AA94*'Silver Conversion'!$B93</f>
        <v>248.08786870740775</v>
      </c>
      <c r="AP94" s="28">
        <f>+AB94*'Silver Conversion'!$B93</f>
        <v>1.711267605633803</v>
      </c>
    </row>
    <row r="95" spans="1:42" ht="15">
      <c r="A95" s="5">
        <v>1452</v>
      </c>
      <c r="B95" s="5">
        <v>216</v>
      </c>
      <c r="C95" s="5">
        <v>117</v>
      </c>
      <c r="D95" s="5">
        <v>17.5</v>
      </c>
      <c r="F95" s="5">
        <v>882</v>
      </c>
      <c r="G95" s="5">
        <v>15.75</v>
      </c>
      <c r="H95" s="5">
        <v>15.75</v>
      </c>
      <c r="I95" s="5">
        <v>32.25</v>
      </c>
      <c r="K95" s="5">
        <v>6</v>
      </c>
      <c r="L95" s="5">
        <v>42</v>
      </c>
      <c r="M95" s="5">
        <v>288</v>
      </c>
      <c r="N95" s="5">
        <v>10</v>
      </c>
      <c r="P95" s="28">
        <f t="shared" si="13"/>
        <v>3.271488072699735</v>
      </c>
      <c r="Q95" s="28">
        <f t="shared" si="14"/>
        <v>1.772056039379023</v>
      </c>
      <c r="R95" s="28">
        <f t="shared" si="15"/>
        <v>0.2650511170011359</v>
      </c>
      <c r="S95" s="28">
        <f t="shared" si="16"/>
        <v>0</v>
      </c>
      <c r="T95" s="28">
        <f t="shared" si="17"/>
        <v>18.759730812751513</v>
      </c>
      <c r="U95" s="28">
        <f t="shared" si="18"/>
        <v>33.49951930848484</v>
      </c>
      <c r="V95" s="28">
        <f t="shared" si="19"/>
        <v>33.49951930848484</v>
      </c>
      <c r="W95" s="28">
        <f t="shared" si="20"/>
        <v>68.59425382213563</v>
      </c>
      <c r="X95" s="28">
        <f t="shared" si="21"/>
        <v>0</v>
      </c>
      <c r="Y95" s="28">
        <f t="shared" si="22"/>
        <v>12.76172164132756</v>
      </c>
      <c r="Z95" s="28">
        <f t="shared" si="23"/>
        <v>89.33205148929291</v>
      </c>
      <c r="AA95" s="28">
        <f t="shared" si="24"/>
        <v>612.5626387837228</v>
      </c>
      <c r="AB95" s="28">
        <f t="shared" si="25"/>
        <v>3.5211267605633805</v>
      </c>
      <c r="AD95" s="28">
        <f>+P95*'Silver Conversion'!$B94</f>
        <v>1.7666035592578568</v>
      </c>
      <c r="AE95" s="28">
        <f>+Q95*'Silver Conversion'!$B94</f>
        <v>0.9569102612646725</v>
      </c>
      <c r="AF95" s="28">
        <f>+R95*'Silver Conversion'!$B94</f>
        <v>0.1431276031806134</v>
      </c>
      <c r="AG95" s="28">
        <f>+S95*'Silver Conversion'!$B94</f>
        <v>0</v>
      </c>
      <c r="AH95" s="28">
        <f>+T95*'Silver Conversion'!$B94</f>
        <v>10.130254638885818</v>
      </c>
      <c r="AI95" s="28">
        <f>+U95*'Silver Conversion'!$B94</f>
        <v>18.089740426581816</v>
      </c>
      <c r="AJ95" s="28">
        <f>+V95*'Silver Conversion'!$B94</f>
        <v>18.089740426581816</v>
      </c>
      <c r="AK95" s="28">
        <f>+W95*'Silver Conversion'!$B94</f>
        <v>37.04089706395324</v>
      </c>
      <c r="AL95" s="28">
        <f>+X95*'Silver Conversion'!$B94</f>
        <v>0</v>
      </c>
      <c r="AM95" s="28">
        <f>+Y95*'Silver Conversion'!$B94</f>
        <v>6.891329686316882</v>
      </c>
      <c r="AN95" s="28">
        <f>+Z95*'Silver Conversion'!$B94</f>
        <v>48.23930780421817</v>
      </c>
      <c r="AO95" s="28">
        <f>+AA95*'Silver Conversion'!$B94</f>
        <v>330.78382494321033</v>
      </c>
      <c r="AP95" s="28">
        <f>+AB95*'Silver Conversion'!$B94</f>
        <v>1.9014084507042255</v>
      </c>
    </row>
    <row r="96" spans="1:42" ht="15">
      <c r="A96" s="5">
        <v>1453</v>
      </c>
      <c r="B96" s="5">
        <v>229.5</v>
      </c>
      <c r="C96" s="5">
        <v>118.75</v>
      </c>
      <c r="D96" s="5">
        <v>26.5</v>
      </c>
      <c r="E96" s="5">
        <v>14</v>
      </c>
      <c r="F96" s="5">
        <v>882</v>
      </c>
      <c r="G96" s="5">
        <v>16.5</v>
      </c>
      <c r="H96" s="5">
        <v>21</v>
      </c>
      <c r="I96" s="5">
        <v>27</v>
      </c>
      <c r="K96" s="5">
        <v>6.75</v>
      </c>
      <c r="L96" s="5">
        <v>54</v>
      </c>
      <c r="M96" s="5">
        <v>198</v>
      </c>
      <c r="N96" s="5">
        <v>9</v>
      </c>
      <c r="P96" s="28">
        <f t="shared" si="13"/>
        <v>3.475956077243468</v>
      </c>
      <c r="Q96" s="28">
        <f t="shared" si="14"/>
        <v>1.7985611510791366</v>
      </c>
      <c r="R96" s="28">
        <f t="shared" si="15"/>
        <v>0.4013631200302915</v>
      </c>
      <c r="S96" s="28">
        <f t="shared" si="16"/>
        <v>0.21204089360090872</v>
      </c>
      <c r="T96" s="28">
        <f t="shared" si="17"/>
        <v>18.759730812751513</v>
      </c>
      <c r="U96" s="28">
        <f t="shared" si="18"/>
        <v>35.094734513650785</v>
      </c>
      <c r="V96" s="28">
        <f t="shared" si="19"/>
        <v>44.666025744646454</v>
      </c>
      <c r="W96" s="28">
        <f t="shared" si="20"/>
        <v>57.427747385974016</v>
      </c>
      <c r="X96" s="28">
        <f t="shared" si="21"/>
        <v>0</v>
      </c>
      <c r="Y96" s="28">
        <f t="shared" si="22"/>
        <v>14.356936846493504</v>
      </c>
      <c r="Z96" s="28">
        <f t="shared" si="23"/>
        <v>114.85549477194803</v>
      </c>
      <c r="AA96" s="28">
        <f t="shared" si="24"/>
        <v>421.13681416380945</v>
      </c>
      <c r="AB96" s="28">
        <f t="shared" si="25"/>
        <v>3.1690140845070425</v>
      </c>
      <c r="AD96" s="28">
        <f>+P96*'Silver Conversion'!$B95</f>
        <v>1.8770162817114728</v>
      </c>
      <c r="AE96" s="28">
        <f>+Q96*'Silver Conversion'!$B95</f>
        <v>0.9712230215827339</v>
      </c>
      <c r="AF96" s="28">
        <f>+R96*'Silver Conversion'!$B95</f>
        <v>0.21673608481635742</v>
      </c>
      <c r="AG96" s="28">
        <f>+S96*'Silver Conversion'!$B95</f>
        <v>0.11450208254449072</v>
      </c>
      <c r="AH96" s="28">
        <f>+T96*'Silver Conversion'!$B95</f>
        <v>10.130254638885818</v>
      </c>
      <c r="AI96" s="28">
        <f>+U96*'Silver Conversion'!$B95</f>
        <v>18.951156637371426</v>
      </c>
      <c r="AJ96" s="28">
        <f>+V96*'Silver Conversion'!$B95</f>
        <v>24.119653902109086</v>
      </c>
      <c r="AK96" s="28">
        <f>+W96*'Silver Conversion'!$B95</f>
        <v>31.01098358842597</v>
      </c>
      <c r="AL96" s="28">
        <f>+X96*'Silver Conversion'!$B95</f>
        <v>0</v>
      </c>
      <c r="AM96" s="28">
        <f>+Y96*'Silver Conversion'!$B95</f>
        <v>7.752745897106492</v>
      </c>
      <c r="AN96" s="28">
        <f>+Z96*'Silver Conversion'!$B95</f>
        <v>62.02196717685194</v>
      </c>
      <c r="AO96" s="28">
        <f>+AA96*'Silver Conversion'!$B95</f>
        <v>227.4138796484571</v>
      </c>
      <c r="AP96" s="28">
        <f>+AB96*'Silver Conversion'!$B95</f>
        <v>1.711267605633803</v>
      </c>
    </row>
    <row r="97" spans="1:42" ht="15">
      <c r="A97" s="5">
        <v>1454</v>
      </c>
      <c r="B97" s="5">
        <v>225</v>
      </c>
      <c r="C97" s="5">
        <v>124.12</v>
      </c>
      <c r="D97" s="5">
        <v>37.5</v>
      </c>
      <c r="E97" s="5">
        <v>17</v>
      </c>
      <c r="F97" s="5">
        <v>882</v>
      </c>
      <c r="G97" s="5">
        <v>18</v>
      </c>
      <c r="H97" s="5">
        <v>24</v>
      </c>
      <c r="I97" s="5">
        <v>27</v>
      </c>
      <c r="K97" s="5">
        <v>8</v>
      </c>
      <c r="L97" s="5">
        <v>54</v>
      </c>
      <c r="M97" s="5">
        <v>216</v>
      </c>
      <c r="N97" s="5">
        <v>10</v>
      </c>
      <c r="P97" s="28">
        <f t="shared" si="13"/>
        <v>3.40780007572889</v>
      </c>
      <c r="Q97" s="28">
        <f t="shared" si="14"/>
        <v>1.8798939795531995</v>
      </c>
      <c r="R97" s="28">
        <f t="shared" si="15"/>
        <v>0.5679666792881484</v>
      </c>
      <c r="S97" s="28">
        <f t="shared" si="16"/>
        <v>0.2574782279439606</v>
      </c>
      <c r="T97" s="28">
        <f t="shared" si="17"/>
        <v>18.759730812751513</v>
      </c>
      <c r="U97" s="28">
        <f t="shared" si="18"/>
        <v>38.28516492398268</v>
      </c>
      <c r="V97" s="28">
        <f t="shared" si="19"/>
        <v>51.04688656531024</v>
      </c>
      <c r="W97" s="28">
        <f t="shared" si="20"/>
        <v>57.427747385974016</v>
      </c>
      <c r="X97" s="28">
        <f t="shared" si="21"/>
        <v>0</v>
      </c>
      <c r="Y97" s="28">
        <f t="shared" si="22"/>
        <v>17.01562885510341</v>
      </c>
      <c r="Z97" s="28">
        <f t="shared" si="23"/>
        <v>114.85549477194803</v>
      </c>
      <c r="AA97" s="28">
        <f t="shared" si="24"/>
        <v>459.4219790877921</v>
      </c>
      <c r="AB97" s="28">
        <f t="shared" si="25"/>
        <v>3.5211267605633805</v>
      </c>
      <c r="AD97" s="28">
        <f>+P97*'Silver Conversion'!$B96</f>
        <v>1.840212040893601</v>
      </c>
      <c r="AE97" s="28">
        <f>+Q97*'Silver Conversion'!$B96</f>
        <v>1.0151427489587277</v>
      </c>
      <c r="AF97" s="28">
        <f>+R97*'Silver Conversion'!$B96</f>
        <v>0.3067020068156001</v>
      </c>
      <c r="AG97" s="28">
        <f>+S97*'Silver Conversion'!$B96</f>
        <v>0.13903824308973872</v>
      </c>
      <c r="AH97" s="28">
        <f>+T97*'Silver Conversion'!$B96</f>
        <v>10.130254638885818</v>
      </c>
      <c r="AI97" s="28">
        <f>+U97*'Silver Conversion'!$B96</f>
        <v>20.673989058950646</v>
      </c>
      <c r="AJ97" s="28">
        <f>+V97*'Silver Conversion'!$B96</f>
        <v>27.56531874526753</v>
      </c>
      <c r="AK97" s="28">
        <f>+W97*'Silver Conversion'!$B96</f>
        <v>31.01098358842597</v>
      </c>
      <c r="AL97" s="28">
        <f>+X97*'Silver Conversion'!$B96</f>
        <v>0</v>
      </c>
      <c r="AM97" s="28">
        <f>+Y97*'Silver Conversion'!$B96</f>
        <v>9.188439581755842</v>
      </c>
      <c r="AN97" s="28">
        <f>+Z97*'Silver Conversion'!$B96</f>
        <v>62.02196717685194</v>
      </c>
      <c r="AO97" s="28">
        <f>+AA97*'Silver Conversion'!$B96</f>
        <v>248.08786870740775</v>
      </c>
      <c r="AP97" s="28">
        <f>+AB97*'Silver Conversion'!$B96</f>
        <v>1.9014084507042255</v>
      </c>
    </row>
    <row r="98" spans="1:42" ht="15">
      <c r="A98" s="5">
        <v>1455</v>
      </c>
      <c r="B98" s="5">
        <v>183</v>
      </c>
      <c r="C98" s="5">
        <v>102.25</v>
      </c>
      <c r="D98" s="5">
        <v>28.75</v>
      </c>
      <c r="E98" s="5">
        <v>18</v>
      </c>
      <c r="G98" s="5">
        <v>18</v>
      </c>
      <c r="H98" s="5">
        <v>25.5</v>
      </c>
      <c r="I98" s="5">
        <v>37.5</v>
      </c>
      <c r="J98" s="5">
        <v>25.5</v>
      </c>
      <c r="K98" s="5">
        <v>9</v>
      </c>
      <c r="L98" s="5">
        <v>42</v>
      </c>
      <c r="M98" s="5">
        <v>180</v>
      </c>
      <c r="N98" s="5">
        <v>12</v>
      </c>
      <c r="P98" s="28">
        <f t="shared" si="13"/>
        <v>2.771677394926164</v>
      </c>
      <c r="Q98" s="28">
        <f t="shared" si="14"/>
        <v>1.5486558121923513</v>
      </c>
      <c r="R98" s="28">
        <f t="shared" si="15"/>
        <v>0.4354411207875804</v>
      </c>
      <c r="S98" s="28">
        <f t="shared" si="16"/>
        <v>0.2726240060583112</v>
      </c>
      <c r="T98" s="28">
        <f t="shared" si="17"/>
        <v>0</v>
      </c>
      <c r="U98" s="28">
        <f t="shared" si="18"/>
        <v>38.28516492398268</v>
      </c>
      <c r="V98" s="28">
        <f t="shared" si="19"/>
        <v>54.23731697564212</v>
      </c>
      <c r="W98" s="28">
        <f t="shared" si="20"/>
        <v>79.76076025829724</v>
      </c>
      <c r="X98" s="28">
        <f t="shared" si="21"/>
        <v>54.23731697564212</v>
      </c>
      <c r="Y98" s="28">
        <f t="shared" si="22"/>
        <v>19.14258246199134</v>
      </c>
      <c r="Z98" s="28">
        <f t="shared" si="23"/>
        <v>89.33205148929291</v>
      </c>
      <c r="AA98" s="28">
        <f t="shared" si="24"/>
        <v>382.85164923982677</v>
      </c>
      <c r="AB98" s="28">
        <f t="shared" si="25"/>
        <v>4.225352112676057</v>
      </c>
      <c r="AD98" s="28">
        <f>+P98*'Silver Conversion'!$B97</f>
        <v>1.4967057932601286</v>
      </c>
      <c r="AE98" s="28">
        <f>+Q98*'Silver Conversion'!$B97</f>
        <v>0.8362741385838698</v>
      </c>
      <c r="AF98" s="28">
        <f>+R98*'Silver Conversion'!$B97</f>
        <v>0.23513820522529344</v>
      </c>
      <c r="AG98" s="28">
        <f>+S98*'Silver Conversion'!$B97</f>
        <v>0.14721696327148806</v>
      </c>
      <c r="AH98" s="28">
        <f>+T98*'Silver Conversion'!$B97</f>
        <v>0</v>
      </c>
      <c r="AI98" s="28">
        <f>+U98*'Silver Conversion'!$B97</f>
        <v>20.673989058950646</v>
      </c>
      <c r="AJ98" s="28">
        <f>+V98*'Silver Conversion'!$B97</f>
        <v>29.28815116684675</v>
      </c>
      <c r="AK98" s="28">
        <f>+W98*'Silver Conversion'!$B97</f>
        <v>43.07081053948051</v>
      </c>
      <c r="AL98" s="28">
        <f>+X98*'Silver Conversion'!$B97</f>
        <v>29.28815116684675</v>
      </c>
      <c r="AM98" s="28">
        <f>+Y98*'Silver Conversion'!$B97</f>
        <v>10.336994529475323</v>
      </c>
      <c r="AN98" s="28">
        <f>+Z98*'Silver Conversion'!$B97</f>
        <v>48.23930780421817</v>
      </c>
      <c r="AO98" s="28">
        <f>+AA98*'Silver Conversion'!$B97</f>
        <v>206.73989058950647</v>
      </c>
      <c r="AP98" s="28">
        <f>+AB98*'Silver Conversion'!$B97</f>
        <v>2.281690140845071</v>
      </c>
    </row>
    <row r="99" spans="1:42" ht="15">
      <c r="A99" s="5">
        <v>1456</v>
      </c>
      <c r="B99" s="5">
        <v>180</v>
      </c>
      <c r="C99" s="5">
        <v>121.5</v>
      </c>
      <c r="D99" s="5">
        <v>33</v>
      </c>
      <c r="E99" s="5">
        <v>17.5</v>
      </c>
      <c r="F99" s="5">
        <v>864</v>
      </c>
      <c r="G99" s="5">
        <v>17.25</v>
      </c>
      <c r="H99" s="5">
        <v>30</v>
      </c>
      <c r="I99" s="5">
        <v>34.5</v>
      </c>
      <c r="K99" s="5">
        <v>9</v>
      </c>
      <c r="L99" s="5">
        <v>42</v>
      </c>
      <c r="M99" s="5">
        <v>306</v>
      </c>
      <c r="N99" s="5">
        <v>13</v>
      </c>
      <c r="P99" s="28">
        <f t="shared" si="13"/>
        <v>2.726240060583112</v>
      </c>
      <c r="Q99" s="28">
        <f t="shared" si="14"/>
        <v>1.8402120408936007</v>
      </c>
      <c r="R99" s="28">
        <f t="shared" si="15"/>
        <v>0.4998106777735706</v>
      </c>
      <c r="S99" s="28">
        <f t="shared" si="16"/>
        <v>0.2650511170011359</v>
      </c>
      <c r="T99" s="28">
        <f t="shared" si="17"/>
        <v>18.376879163511685</v>
      </c>
      <c r="U99" s="28">
        <f t="shared" si="18"/>
        <v>36.689949718816735</v>
      </c>
      <c r="V99" s="28">
        <f t="shared" si="19"/>
        <v>63.80860820663779</v>
      </c>
      <c r="W99" s="28">
        <f t="shared" si="20"/>
        <v>73.37989943763347</v>
      </c>
      <c r="X99" s="28">
        <f t="shared" si="21"/>
        <v>0</v>
      </c>
      <c r="Y99" s="28">
        <f t="shared" si="22"/>
        <v>19.14258246199134</v>
      </c>
      <c r="Z99" s="28">
        <f t="shared" si="23"/>
        <v>89.33205148929291</v>
      </c>
      <c r="AA99" s="28">
        <f t="shared" si="24"/>
        <v>650.8478037077055</v>
      </c>
      <c r="AB99" s="28">
        <f t="shared" si="25"/>
        <v>4.577464788732395</v>
      </c>
      <c r="AD99" s="28">
        <f>+P99*'Silver Conversion'!$B98</f>
        <v>1.4721696327148805</v>
      </c>
      <c r="AE99" s="28">
        <f>+Q99*'Silver Conversion'!$B98</f>
        <v>0.9937145020825444</v>
      </c>
      <c r="AF99" s="28">
        <f>+R99*'Silver Conversion'!$B98</f>
        <v>0.26989776599772813</v>
      </c>
      <c r="AG99" s="28">
        <f>+S99*'Silver Conversion'!$B98</f>
        <v>0.1431276031806134</v>
      </c>
      <c r="AH99" s="28">
        <f>+T99*'Silver Conversion'!$B98</f>
        <v>9.923514748296311</v>
      </c>
      <c r="AI99" s="28">
        <f>+U99*'Silver Conversion'!$B98</f>
        <v>19.81257284816104</v>
      </c>
      <c r="AJ99" s="28">
        <f>+V99*'Silver Conversion'!$B98</f>
        <v>34.45664843158441</v>
      </c>
      <c r="AK99" s="28">
        <f>+W99*'Silver Conversion'!$B98</f>
        <v>39.62514569632208</v>
      </c>
      <c r="AL99" s="28">
        <f>+X99*'Silver Conversion'!$B98</f>
        <v>0</v>
      </c>
      <c r="AM99" s="28">
        <f>+Y99*'Silver Conversion'!$B98</f>
        <v>10.336994529475323</v>
      </c>
      <c r="AN99" s="28">
        <f>+Z99*'Silver Conversion'!$B98</f>
        <v>48.23930780421817</v>
      </c>
      <c r="AO99" s="28">
        <f>+AA99*'Silver Conversion'!$B98</f>
        <v>351.45781400216094</v>
      </c>
      <c r="AP99" s="28">
        <f>+AB99*'Silver Conversion'!$B98</f>
        <v>2.4718309859154934</v>
      </c>
    </row>
    <row r="100" spans="1:42" ht="15">
      <c r="A100" s="5">
        <v>1457</v>
      </c>
      <c r="B100" s="5">
        <v>216</v>
      </c>
      <c r="C100" s="5">
        <v>112.5</v>
      </c>
      <c r="D100" s="5">
        <v>21</v>
      </c>
      <c r="E100" s="5">
        <v>15</v>
      </c>
      <c r="F100" s="5">
        <v>870</v>
      </c>
      <c r="G100" s="5">
        <v>17.25</v>
      </c>
      <c r="H100" s="5">
        <v>24</v>
      </c>
      <c r="I100" s="5">
        <v>36.75</v>
      </c>
      <c r="J100" s="5">
        <v>27</v>
      </c>
      <c r="K100" s="5">
        <v>9</v>
      </c>
      <c r="L100" s="5">
        <v>54</v>
      </c>
      <c r="M100" s="5">
        <v>306</v>
      </c>
      <c r="N100" s="5">
        <v>12</v>
      </c>
      <c r="P100" s="28">
        <f t="shared" si="13"/>
        <v>3.271488072699735</v>
      </c>
      <c r="Q100" s="28">
        <f t="shared" si="14"/>
        <v>1.703900037864445</v>
      </c>
      <c r="R100" s="28">
        <f t="shared" si="15"/>
        <v>0.3180613404013631</v>
      </c>
      <c r="S100" s="28">
        <f t="shared" si="16"/>
        <v>0.22718667171525936</v>
      </c>
      <c r="T100" s="28">
        <f t="shared" si="17"/>
        <v>18.504496379924962</v>
      </c>
      <c r="U100" s="28">
        <f t="shared" si="18"/>
        <v>36.689949718816735</v>
      </c>
      <c r="V100" s="28">
        <f t="shared" si="19"/>
        <v>51.04688656531024</v>
      </c>
      <c r="W100" s="28">
        <f t="shared" si="20"/>
        <v>78.1655450531313</v>
      </c>
      <c r="X100" s="28">
        <f t="shared" si="21"/>
        <v>57.427747385974016</v>
      </c>
      <c r="Y100" s="28">
        <f t="shared" si="22"/>
        <v>19.14258246199134</v>
      </c>
      <c r="Z100" s="28">
        <f t="shared" si="23"/>
        <v>114.85549477194803</v>
      </c>
      <c r="AA100" s="28">
        <f t="shared" si="24"/>
        <v>650.8478037077055</v>
      </c>
      <c r="AB100" s="28">
        <f t="shared" si="25"/>
        <v>4.225352112676057</v>
      </c>
      <c r="AD100" s="28">
        <f>+P100*'Silver Conversion'!$B99</f>
        <v>1.7666035592578568</v>
      </c>
      <c r="AE100" s="28">
        <f>+Q100*'Silver Conversion'!$B99</f>
        <v>0.9201060204468005</v>
      </c>
      <c r="AF100" s="28">
        <f>+R100*'Silver Conversion'!$B99</f>
        <v>0.17175312381673608</v>
      </c>
      <c r="AG100" s="28">
        <f>+S100*'Silver Conversion'!$B99</f>
        <v>0.12268080272624006</v>
      </c>
      <c r="AH100" s="28">
        <f>+T100*'Silver Conversion'!$B99</f>
        <v>9.99242804515948</v>
      </c>
      <c r="AI100" s="28">
        <f>+U100*'Silver Conversion'!$B99</f>
        <v>19.81257284816104</v>
      </c>
      <c r="AJ100" s="28">
        <f>+V100*'Silver Conversion'!$B99</f>
        <v>27.56531874526753</v>
      </c>
      <c r="AK100" s="28">
        <f>+W100*'Silver Conversion'!$B99</f>
        <v>42.209394328690905</v>
      </c>
      <c r="AL100" s="28">
        <f>+X100*'Silver Conversion'!$B99</f>
        <v>31.01098358842597</v>
      </c>
      <c r="AM100" s="28">
        <f>+Y100*'Silver Conversion'!$B99</f>
        <v>10.336994529475323</v>
      </c>
      <c r="AN100" s="28">
        <f>+Z100*'Silver Conversion'!$B99</f>
        <v>62.02196717685194</v>
      </c>
      <c r="AO100" s="28">
        <f>+AA100*'Silver Conversion'!$B99</f>
        <v>351.45781400216094</v>
      </c>
      <c r="AP100" s="28">
        <f>+AB100*'Silver Conversion'!$B99</f>
        <v>2.281690140845071</v>
      </c>
    </row>
    <row r="101" spans="1:42" ht="15">
      <c r="A101" s="5">
        <v>1458</v>
      </c>
      <c r="B101" s="5">
        <v>202.5</v>
      </c>
      <c r="C101" s="5">
        <v>105.75</v>
      </c>
      <c r="D101" s="5">
        <v>21</v>
      </c>
      <c r="E101" s="5">
        <v>15</v>
      </c>
      <c r="F101" s="5">
        <v>864</v>
      </c>
      <c r="G101" s="5">
        <v>22.5</v>
      </c>
      <c r="H101" s="5">
        <v>22.5</v>
      </c>
      <c r="I101" s="5">
        <v>37.5</v>
      </c>
      <c r="J101" s="5">
        <v>22.5</v>
      </c>
      <c r="K101" s="5">
        <v>9.75</v>
      </c>
      <c r="L101" s="5">
        <v>66</v>
      </c>
      <c r="M101" s="5">
        <v>288</v>
      </c>
      <c r="N101" s="5">
        <v>11.25</v>
      </c>
      <c r="P101" s="28">
        <f t="shared" si="13"/>
        <v>3.067020068156001</v>
      </c>
      <c r="Q101" s="28">
        <f t="shared" si="14"/>
        <v>1.6016660355925785</v>
      </c>
      <c r="R101" s="28">
        <f t="shared" si="15"/>
        <v>0.3180613404013631</v>
      </c>
      <c r="S101" s="28">
        <f t="shared" si="16"/>
        <v>0.22718667171525936</v>
      </c>
      <c r="T101" s="28">
        <f t="shared" si="17"/>
        <v>18.376879163511685</v>
      </c>
      <c r="U101" s="28">
        <f t="shared" si="18"/>
        <v>47.856456154978346</v>
      </c>
      <c r="V101" s="28">
        <f t="shared" si="19"/>
        <v>47.856456154978346</v>
      </c>
      <c r="W101" s="28">
        <f t="shared" si="20"/>
        <v>79.76076025829724</v>
      </c>
      <c r="X101" s="28">
        <f t="shared" si="21"/>
        <v>47.856456154978346</v>
      </c>
      <c r="Y101" s="28">
        <f t="shared" si="22"/>
        <v>20.737797667157285</v>
      </c>
      <c r="Z101" s="28">
        <f t="shared" si="23"/>
        <v>140.37893805460314</v>
      </c>
      <c r="AA101" s="28">
        <f t="shared" si="24"/>
        <v>612.5626387837228</v>
      </c>
      <c r="AB101" s="28">
        <f t="shared" si="25"/>
        <v>3.961267605633803</v>
      </c>
      <c r="AD101" s="28">
        <f>+P101*'Silver Conversion'!$B100</f>
        <v>1.6561908368042406</v>
      </c>
      <c r="AE101" s="28">
        <f>+Q101*'Silver Conversion'!$B100</f>
        <v>0.8648996592199925</v>
      </c>
      <c r="AF101" s="28">
        <f>+R101*'Silver Conversion'!$B100</f>
        <v>0.17175312381673608</v>
      </c>
      <c r="AG101" s="28">
        <f>+S101*'Silver Conversion'!$B100</f>
        <v>0.12268080272624006</v>
      </c>
      <c r="AH101" s="28">
        <f>+T101*'Silver Conversion'!$B100</f>
        <v>9.923514748296311</v>
      </c>
      <c r="AI101" s="28">
        <f>+U101*'Silver Conversion'!$B100</f>
        <v>25.84248632368831</v>
      </c>
      <c r="AJ101" s="28">
        <f>+V101*'Silver Conversion'!$B100</f>
        <v>25.84248632368831</v>
      </c>
      <c r="AK101" s="28">
        <f>+W101*'Silver Conversion'!$B100</f>
        <v>43.07081053948051</v>
      </c>
      <c r="AL101" s="28">
        <f>+X101*'Silver Conversion'!$B100</f>
        <v>25.84248632368831</v>
      </c>
      <c r="AM101" s="28">
        <f>+Y101*'Silver Conversion'!$B100</f>
        <v>11.198410740264935</v>
      </c>
      <c r="AN101" s="28">
        <f>+Z101*'Silver Conversion'!$B100</f>
        <v>75.8046265494857</v>
      </c>
      <c r="AO101" s="28">
        <f>+AA101*'Silver Conversion'!$B100</f>
        <v>330.78382494321033</v>
      </c>
      <c r="AP101" s="28">
        <f>+AB101*'Silver Conversion'!$B100</f>
        <v>2.139084507042254</v>
      </c>
    </row>
    <row r="102" spans="1:42" ht="15">
      <c r="A102" s="5">
        <v>1459</v>
      </c>
      <c r="B102" s="5">
        <v>180</v>
      </c>
      <c r="C102" s="5">
        <v>120</v>
      </c>
      <c r="D102" s="5">
        <v>24</v>
      </c>
      <c r="E102" s="5">
        <v>21.75</v>
      </c>
      <c r="F102" s="5">
        <v>844</v>
      </c>
      <c r="G102" s="5">
        <v>22.5</v>
      </c>
      <c r="H102" s="5">
        <v>18</v>
      </c>
      <c r="I102" s="5">
        <v>36</v>
      </c>
      <c r="J102" s="5">
        <v>21</v>
      </c>
      <c r="K102" s="5">
        <v>8.25</v>
      </c>
      <c r="L102" s="5">
        <v>54</v>
      </c>
      <c r="M102" s="5">
        <v>306</v>
      </c>
      <c r="N102" s="5">
        <v>10</v>
      </c>
      <c r="P102" s="28">
        <f t="shared" si="13"/>
        <v>2.726240060583112</v>
      </c>
      <c r="Q102" s="28">
        <f t="shared" si="14"/>
        <v>1.8174933737220749</v>
      </c>
      <c r="R102" s="28">
        <f t="shared" si="15"/>
        <v>0.36349867474441494</v>
      </c>
      <c r="S102" s="28">
        <f t="shared" si="16"/>
        <v>0.32942067398712604</v>
      </c>
      <c r="T102" s="28">
        <f t="shared" si="17"/>
        <v>17.9514884421341</v>
      </c>
      <c r="U102" s="28">
        <f t="shared" si="18"/>
        <v>47.856456154978346</v>
      </c>
      <c r="V102" s="28">
        <f t="shared" si="19"/>
        <v>38.28516492398268</v>
      </c>
      <c r="W102" s="28">
        <f t="shared" si="20"/>
        <v>76.57032984796535</v>
      </c>
      <c r="X102" s="28">
        <f t="shared" si="21"/>
        <v>44.666025744646454</v>
      </c>
      <c r="Y102" s="28">
        <f t="shared" si="22"/>
        <v>17.547367256825392</v>
      </c>
      <c r="Z102" s="28">
        <f t="shared" si="23"/>
        <v>114.85549477194803</v>
      </c>
      <c r="AA102" s="28">
        <f t="shared" si="24"/>
        <v>650.8478037077055</v>
      </c>
      <c r="AB102" s="28">
        <f t="shared" si="25"/>
        <v>3.5211267605633805</v>
      </c>
      <c r="AD102" s="28">
        <f>+P102*'Silver Conversion'!$B101</f>
        <v>1.4721696327148805</v>
      </c>
      <c r="AE102" s="28">
        <f>+Q102*'Silver Conversion'!$B101</f>
        <v>0.9814464218099205</v>
      </c>
      <c r="AF102" s="28">
        <f>+R102*'Silver Conversion'!$B101</f>
        <v>0.1962892843619841</v>
      </c>
      <c r="AG102" s="28">
        <f>+S102*'Silver Conversion'!$B101</f>
        <v>0.17788716395304807</v>
      </c>
      <c r="AH102" s="28">
        <f>+T102*'Silver Conversion'!$B101</f>
        <v>9.693803758752415</v>
      </c>
      <c r="AI102" s="28">
        <f>+U102*'Silver Conversion'!$B101</f>
        <v>25.84248632368831</v>
      </c>
      <c r="AJ102" s="28">
        <f>+V102*'Silver Conversion'!$B101</f>
        <v>20.673989058950646</v>
      </c>
      <c r="AK102" s="28">
        <f>+W102*'Silver Conversion'!$B101</f>
        <v>41.34797811790129</v>
      </c>
      <c r="AL102" s="28">
        <f>+X102*'Silver Conversion'!$B101</f>
        <v>24.119653902109086</v>
      </c>
      <c r="AM102" s="28">
        <f>+Y102*'Silver Conversion'!$B101</f>
        <v>9.475578318685713</v>
      </c>
      <c r="AN102" s="28">
        <f>+Z102*'Silver Conversion'!$B101</f>
        <v>62.02196717685194</v>
      </c>
      <c r="AO102" s="28">
        <f>+AA102*'Silver Conversion'!$B101</f>
        <v>351.45781400216094</v>
      </c>
      <c r="AP102" s="28">
        <f>+AB102*'Silver Conversion'!$B101</f>
        <v>1.9014084507042255</v>
      </c>
    </row>
    <row r="103" spans="1:42" ht="15">
      <c r="A103" s="5">
        <v>1460</v>
      </c>
      <c r="B103" s="5">
        <v>200.25</v>
      </c>
      <c r="C103" s="5">
        <v>140.25</v>
      </c>
      <c r="D103" s="5">
        <v>33</v>
      </c>
      <c r="E103" s="5">
        <v>23</v>
      </c>
      <c r="F103" s="5">
        <v>804</v>
      </c>
      <c r="G103" s="5">
        <v>23.25</v>
      </c>
      <c r="H103" s="5">
        <v>18</v>
      </c>
      <c r="I103" s="5">
        <v>33</v>
      </c>
      <c r="J103" s="5">
        <v>18</v>
      </c>
      <c r="K103" s="5">
        <v>8.25</v>
      </c>
      <c r="L103" s="5">
        <v>61.5</v>
      </c>
      <c r="M103" s="5">
        <v>270</v>
      </c>
      <c r="N103" s="5">
        <v>11</v>
      </c>
      <c r="P103" s="28">
        <f t="shared" si="13"/>
        <v>3.032942067398712</v>
      </c>
      <c r="Q103" s="28">
        <f t="shared" si="14"/>
        <v>2.124195380537675</v>
      </c>
      <c r="R103" s="28">
        <f t="shared" si="15"/>
        <v>0.4998106777735706</v>
      </c>
      <c r="S103" s="28">
        <f t="shared" si="16"/>
        <v>0.34835289663006436</v>
      </c>
      <c r="T103" s="28">
        <f t="shared" si="17"/>
        <v>17.10070699937893</v>
      </c>
      <c r="U103" s="28">
        <f t="shared" si="18"/>
        <v>49.45167136014429</v>
      </c>
      <c r="V103" s="28">
        <f t="shared" si="19"/>
        <v>38.28516492398268</v>
      </c>
      <c r="W103" s="28">
        <f t="shared" si="20"/>
        <v>70.18946902730157</v>
      </c>
      <c r="X103" s="28">
        <f t="shared" si="21"/>
        <v>38.28516492398268</v>
      </c>
      <c r="Y103" s="28">
        <f t="shared" si="22"/>
        <v>17.547367256825392</v>
      </c>
      <c r="Z103" s="28">
        <f t="shared" si="23"/>
        <v>130.80764682360748</v>
      </c>
      <c r="AA103" s="28">
        <f t="shared" si="24"/>
        <v>574.2774738597401</v>
      </c>
      <c r="AB103" s="28">
        <f t="shared" si="25"/>
        <v>3.8732394366197185</v>
      </c>
      <c r="AD103" s="28">
        <f>+P103*'Silver Conversion'!$B102</f>
        <v>1.6377887163953047</v>
      </c>
      <c r="AE103" s="28">
        <f>+Q103*'Silver Conversion'!$B102</f>
        <v>1.1470655054903445</v>
      </c>
      <c r="AF103" s="28">
        <f>+R103*'Silver Conversion'!$B102</f>
        <v>0.26989776599772813</v>
      </c>
      <c r="AG103" s="28">
        <f>+S103*'Silver Conversion'!$B102</f>
        <v>0.18811056418023475</v>
      </c>
      <c r="AH103" s="28">
        <f>+T103*'Silver Conversion'!$B102</f>
        <v>9.234381779664622</v>
      </c>
      <c r="AI103" s="28">
        <f>+U103*'Silver Conversion'!$B102</f>
        <v>26.70390253447792</v>
      </c>
      <c r="AJ103" s="28">
        <f>+V103*'Silver Conversion'!$B102</f>
        <v>20.673989058950646</v>
      </c>
      <c r="AK103" s="28">
        <f>+W103*'Silver Conversion'!$B102</f>
        <v>37.90231327474285</v>
      </c>
      <c r="AL103" s="28">
        <f>+X103*'Silver Conversion'!$B102</f>
        <v>20.673989058950646</v>
      </c>
      <c r="AM103" s="28">
        <f>+Y103*'Silver Conversion'!$B102</f>
        <v>9.475578318685713</v>
      </c>
      <c r="AN103" s="28">
        <f>+Z103*'Silver Conversion'!$B102</f>
        <v>70.63612928474805</v>
      </c>
      <c r="AO103" s="28">
        <f>+AA103*'Silver Conversion'!$B102</f>
        <v>310.10983588425967</v>
      </c>
      <c r="AP103" s="28">
        <f>+AB103*'Silver Conversion'!$B102</f>
        <v>2.091549295774648</v>
      </c>
    </row>
    <row r="104" spans="1:42" ht="15">
      <c r="A104" s="5">
        <v>1461</v>
      </c>
      <c r="B104" s="5">
        <v>195</v>
      </c>
      <c r="C104" s="5">
        <v>118.87</v>
      </c>
      <c r="D104" s="5">
        <v>23</v>
      </c>
      <c r="E104" s="5">
        <v>17</v>
      </c>
      <c r="F104" s="5">
        <v>864</v>
      </c>
      <c r="G104" s="5">
        <v>22.5</v>
      </c>
      <c r="H104" s="5">
        <v>16.5</v>
      </c>
      <c r="I104" s="5">
        <v>33</v>
      </c>
      <c r="J104" s="5">
        <v>18</v>
      </c>
      <c r="K104" s="5">
        <v>8.25</v>
      </c>
      <c r="L104" s="5">
        <v>66</v>
      </c>
      <c r="M104" s="5">
        <v>288</v>
      </c>
      <c r="N104" s="5">
        <v>12</v>
      </c>
      <c r="P104" s="28">
        <f t="shared" si="13"/>
        <v>2.9534267322983716</v>
      </c>
      <c r="Q104" s="28">
        <f t="shared" si="14"/>
        <v>1.8003786444528587</v>
      </c>
      <c r="R104" s="28">
        <f t="shared" si="15"/>
        <v>0.34835289663006436</v>
      </c>
      <c r="S104" s="28">
        <f t="shared" si="16"/>
        <v>0.2574782279439606</v>
      </c>
      <c r="T104" s="28">
        <f t="shared" si="17"/>
        <v>18.376879163511685</v>
      </c>
      <c r="U104" s="28">
        <f t="shared" si="18"/>
        <v>47.856456154978346</v>
      </c>
      <c r="V104" s="28">
        <f t="shared" si="19"/>
        <v>35.094734513650785</v>
      </c>
      <c r="W104" s="28">
        <f t="shared" si="20"/>
        <v>70.18946902730157</v>
      </c>
      <c r="X104" s="28">
        <f t="shared" si="21"/>
        <v>38.28516492398268</v>
      </c>
      <c r="Y104" s="28">
        <f t="shared" si="22"/>
        <v>17.547367256825392</v>
      </c>
      <c r="Z104" s="28">
        <f t="shared" si="23"/>
        <v>140.37893805460314</v>
      </c>
      <c r="AA104" s="28">
        <f t="shared" si="24"/>
        <v>612.5626387837228</v>
      </c>
      <c r="AB104" s="28">
        <f t="shared" si="25"/>
        <v>4.225352112676057</v>
      </c>
      <c r="AD104" s="28">
        <f>+P104*'Silver Conversion'!$B103</f>
        <v>1.5948504354411208</v>
      </c>
      <c r="AE104" s="28">
        <f>+Q104*'Silver Conversion'!$B103</f>
        <v>0.9722044680045437</v>
      </c>
      <c r="AF104" s="28">
        <f>+R104*'Silver Conversion'!$B103</f>
        <v>0.18811056418023475</v>
      </c>
      <c r="AG104" s="28">
        <f>+S104*'Silver Conversion'!$B103</f>
        <v>0.13903824308973872</v>
      </c>
      <c r="AH104" s="28">
        <f>+T104*'Silver Conversion'!$B103</f>
        <v>9.923514748296311</v>
      </c>
      <c r="AI104" s="28">
        <f>+U104*'Silver Conversion'!$B103</f>
        <v>25.84248632368831</v>
      </c>
      <c r="AJ104" s="28">
        <f>+V104*'Silver Conversion'!$B103</f>
        <v>18.951156637371426</v>
      </c>
      <c r="AK104" s="28">
        <f>+W104*'Silver Conversion'!$B103</f>
        <v>37.90231327474285</v>
      </c>
      <c r="AL104" s="28">
        <f>+X104*'Silver Conversion'!$B103</f>
        <v>20.673989058950646</v>
      </c>
      <c r="AM104" s="28">
        <f>+Y104*'Silver Conversion'!$B103</f>
        <v>9.475578318685713</v>
      </c>
      <c r="AN104" s="28">
        <f>+Z104*'Silver Conversion'!$B103</f>
        <v>75.8046265494857</v>
      </c>
      <c r="AO104" s="28">
        <f>+AA104*'Silver Conversion'!$B103</f>
        <v>330.78382494321033</v>
      </c>
      <c r="AP104" s="28">
        <f>+AB104*'Silver Conversion'!$B103</f>
        <v>2.281690140845071</v>
      </c>
    </row>
    <row r="105" spans="1:42" ht="15">
      <c r="A105" s="5">
        <v>1462</v>
      </c>
      <c r="B105" s="5">
        <v>177.75</v>
      </c>
      <c r="C105" s="5">
        <v>128.25</v>
      </c>
      <c r="D105" s="5">
        <v>23.75</v>
      </c>
      <c r="E105" s="5">
        <v>13.75</v>
      </c>
      <c r="G105" s="5">
        <v>22.5</v>
      </c>
      <c r="H105" s="5">
        <v>18</v>
      </c>
      <c r="I105" s="5">
        <v>30</v>
      </c>
      <c r="J105" s="5">
        <v>18</v>
      </c>
      <c r="K105" s="5">
        <v>11.25</v>
      </c>
      <c r="L105" s="5">
        <v>54</v>
      </c>
      <c r="M105" s="5">
        <v>276</v>
      </c>
      <c r="N105" s="5">
        <v>10</v>
      </c>
      <c r="P105" s="28">
        <f t="shared" si="13"/>
        <v>2.692162059825823</v>
      </c>
      <c r="Q105" s="28">
        <f t="shared" si="14"/>
        <v>1.9424460431654675</v>
      </c>
      <c r="R105" s="28">
        <f t="shared" si="15"/>
        <v>0.3597122302158273</v>
      </c>
      <c r="S105" s="28">
        <f t="shared" si="16"/>
        <v>0.20825444907232107</v>
      </c>
      <c r="T105" s="28">
        <f t="shared" si="17"/>
        <v>0</v>
      </c>
      <c r="U105" s="28">
        <f t="shared" si="18"/>
        <v>47.856456154978346</v>
      </c>
      <c r="V105" s="28">
        <f t="shared" si="19"/>
        <v>38.28516492398268</v>
      </c>
      <c r="W105" s="28">
        <f t="shared" si="20"/>
        <v>63.80860820663779</v>
      </c>
      <c r="X105" s="28">
        <f t="shared" si="21"/>
        <v>38.28516492398268</v>
      </c>
      <c r="Y105" s="28">
        <f t="shared" si="22"/>
        <v>23.928228077489173</v>
      </c>
      <c r="Z105" s="28">
        <f t="shared" si="23"/>
        <v>114.85549477194803</v>
      </c>
      <c r="AA105" s="28">
        <f t="shared" si="24"/>
        <v>587.0391955010678</v>
      </c>
      <c r="AB105" s="28">
        <f t="shared" si="25"/>
        <v>3.5211267605633805</v>
      </c>
      <c r="AD105" s="28">
        <f>+P105*'Silver Conversion'!$B104</f>
        <v>1.4537675123059446</v>
      </c>
      <c r="AE105" s="28">
        <f>+Q105*'Silver Conversion'!$B104</f>
        <v>1.0489208633093525</v>
      </c>
      <c r="AF105" s="28">
        <f>+R105*'Silver Conversion'!$B104</f>
        <v>0.19424460431654678</v>
      </c>
      <c r="AG105" s="28">
        <f>+S105*'Silver Conversion'!$B104</f>
        <v>0.1124574024990534</v>
      </c>
      <c r="AH105" s="28">
        <f>+T105*'Silver Conversion'!$B104</f>
        <v>0</v>
      </c>
      <c r="AI105" s="28">
        <f>+U105*'Silver Conversion'!$B104</f>
        <v>25.84248632368831</v>
      </c>
      <c r="AJ105" s="28">
        <f>+V105*'Silver Conversion'!$B104</f>
        <v>20.673989058950646</v>
      </c>
      <c r="AK105" s="28">
        <f>+W105*'Silver Conversion'!$B104</f>
        <v>34.45664843158441</v>
      </c>
      <c r="AL105" s="28">
        <f>+X105*'Silver Conversion'!$B104</f>
        <v>20.673989058950646</v>
      </c>
      <c r="AM105" s="28">
        <f>+Y105*'Silver Conversion'!$B104</f>
        <v>12.921243161844155</v>
      </c>
      <c r="AN105" s="28">
        <f>+Z105*'Silver Conversion'!$B104</f>
        <v>62.02196717685194</v>
      </c>
      <c r="AO105" s="28">
        <f>+AA105*'Silver Conversion'!$B104</f>
        <v>317.00116557057663</v>
      </c>
      <c r="AP105" s="28">
        <f>+AB105*'Silver Conversion'!$B104</f>
        <v>1.9014084507042255</v>
      </c>
    </row>
    <row r="106" spans="1:42" ht="15">
      <c r="A106" s="5">
        <v>1463</v>
      </c>
      <c r="B106" s="5">
        <v>126</v>
      </c>
      <c r="C106" s="5">
        <v>80.25</v>
      </c>
      <c r="D106" s="5">
        <v>22</v>
      </c>
      <c r="E106" s="5">
        <v>12.75</v>
      </c>
      <c r="F106" s="5">
        <v>864</v>
      </c>
      <c r="G106" s="5">
        <v>21.75</v>
      </c>
      <c r="H106" s="5">
        <v>19.5</v>
      </c>
      <c r="I106" s="5">
        <v>27</v>
      </c>
      <c r="J106" s="5">
        <v>18</v>
      </c>
      <c r="K106" s="5">
        <v>9</v>
      </c>
      <c r="L106" s="5">
        <v>45</v>
      </c>
      <c r="M106" s="5">
        <v>288</v>
      </c>
      <c r="N106" s="5">
        <v>12</v>
      </c>
      <c r="P106" s="28">
        <f t="shared" si="13"/>
        <v>1.9083680424081786</v>
      </c>
      <c r="Q106" s="28">
        <f t="shared" si="14"/>
        <v>1.2154486936766375</v>
      </c>
      <c r="R106" s="28">
        <f t="shared" si="15"/>
        <v>0.3332071185157137</v>
      </c>
      <c r="S106" s="28">
        <f t="shared" si="16"/>
        <v>0.19310867095797044</v>
      </c>
      <c r="T106" s="28">
        <f t="shared" si="17"/>
        <v>18.376879163511685</v>
      </c>
      <c r="U106" s="28">
        <f t="shared" si="18"/>
        <v>46.261240949812404</v>
      </c>
      <c r="V106" s="28">
        <f t="shared" si="19"/>
        <v>41.47559533431457</v>
      </c>
      <c r="W106" s="28">
        <f t="shared" si="20"/>
        <v>57.427747385974016</v>
      </c>
      <c r="X106" s="28">
        <f t="shared" si="21"/>
        <v>38.28516492398268</v>
      </c>
      <c r="Y106" s="28">
        <f t="shared" si="22"/>
        <v>19.14258246199134</v>
      </c>
      <c r="Z106" s="28">
        <f t="shared" si="23"/>
        <v>95.71291230995669</v>
      </c>
      <c r="AA106" s="28">
        <f t="shared" si="24"/>
        <v>612.5626387837228</v>
      </c>
      <c r="AB106" s="28">
        <f t="shared" si="25"/>
        <v>4.225352112676057</v>
      </c>
      <c r="AD106" s="28">
        <f>+P106*'Silver Conversion'!$B105</f>
        <v>1.0305187429004166</v>
      </c>
      <c r="AE106" s="28">
        <f>+Q106*'Silver Conversion'!$B105</f>
        <v>0.6563422945853843</v>
      </c>
      <c r="AF106" s="28">
        <f>+R106*'Silver Conversion'!$B105</f>
        <v>0.1799318439984854</v>
      </c>
      <c r="AG106" s="28">
        <f>+S106*'Silver Conversion'!$B105</f>
        <v>0.10427868231730404</v>
      </c>
      <c r="AH106" s="28">
        <f>+T106*'Silver Conversion'!$B105</f>
        <v>9.923514748296311</v>
      </c>
      <c r="AI106" s="28">
        <f>+U106*'Silver Conversion'!$B105</f>
        <v>24.9810701128987</v>
      </c>
      <c r="AJ106" s="28">
        <f>+V106*'Silver Conversion'!$B105</f>
        <v>22.39682148052987</v>
      </c>
      <c r="AK106" s="28">
        <f>+W106*'Silver Conversion'!$B105</f>
        <v>31.01098358842597</v>
      </c>
      <c r="AL106" s="28">
        <f>+X106*'Silver Conversion'!$B105</f>
        <v>20.673989058950646</v>
      </c>
      <c r="AM106" s="28">
        <f>+Y106*'Silver Conversion'!$B105</f>
        <v>10.336994529475323</v>
      </c>
      <c r="AN106" s="28">
        <f>+Z106*'Silver Conversion'!$B105</f>
        <v>51.68497264737662</v>
      </c>
      <c r="AO106" s="28">
        <f>+AA106*'Silver Conversion'!$B105</f>
        <v>330.78382494321033</v>
      </c>
      <c r="AP106" s="28">
        <f>+AB106*'Silver Conversion'!$B105</f>
        <v>2.281690140845071</v>
      </c>
    </row>
    <row r="107" spans="1:42" ht="15">
      <c r="A107" s="5">
        <v>1464</v>
      </c>
      <c r="B107" s="5">
        <v>164.12</v>
      </c>
      <c r="C107" s="5">
        <v>111.75</v>
      </c>
      <c r="D107" s="5">
        <v>20</v>
      </c>
      <c r="E107" s="5">
        <v>11.62</v>
      </c>
      <c r="G107" s="5">
        <v>21</v>
      </c>
      <c r="H107" s="5">
        <v>20.25</v>
      </c>
      <c r="I107" s="5">
        <v>24</v>
      </c>
      <c r="J107" s="5">
        <v>16.5</v>
      </c>
      <c r="K107" s="5">
        <v>7.5</v>
      </c>
      <c r="L107" s="5">
        <v>39</v>
      </c>
      <c r="M107" s="5">
        <v>252</v>
      </c>
      <c r="N107" s="5">
        <v>10.25</v>
      </c>
      <c r="P107" s="28">
        <f t="shared" si="13"/>
        <v>2.4857251041272246</v>
      </c>
      <c r="Q107" s="28">
        <f t="shared" si="14"/>
        <v>1.6925407042786822</v>
      </c>
      <c r="R107" s="28">
        <f t="shared" si="15"/>
        <v>0.3029155622870125</v>
      </c>
      <c r="S107" s="28">
        <f t="shared" si="16"/>
        <v>0.17599394168875424</v>
      </c>
      <c r="T107" s="28">
        <f t="shared" si="17"/>
        <v>0</v>
      </c>
      <c r="U107" s="28">
        <f t="shared" si="18"/>
        <v>44.666025744646454</v>
      </c>
      <c r="V107" s="28">
        <f t="shared" si="19"/>
        <v>43.07081053948051</v>
      </c>
      <c r="W107" s="28">
        <f t="shared" si="20"/>
        <v>51.04688656531024</v>
      </c>
      <c r="X107" s="28">
        <f t="shared" si="21"/>
        <v>35.094734513650785</v>
      </c>
      <c r="Y107" s="28">
        <f t="shared" si="22"/>
        <v>15.952152051659448</v>
      </c>
      <c r="Z107" s="28">
        <f t="shared" si="23"/>
        <v>82.95119066862914</v>
      </c>
      <c r="AA107" s="28">
        <f t="shared" si="24"/>
        <v>535.9923089357575</v>
      </c>
      <c r="AB107" s="28">
        <f t="shared" si="25"/>
        <v>3.609154929577465</v>
      </c>
      <c r="AD107" s="28">
        <f>+P107*'Silver Conversion'!$B106</f>
        <v>1.3422915562287014</v>
      </c>
      <c r="AE107" s="28">
        <f>+Q107*'Silver Conversion'!$B106</f>
        <v>0.9139719803104884</v>
      </c>
      <c r="AF107" s="28">
        <f>+R107*'Silver Conversion'!$B106</f>
        <v>0.16357440363498676</v>
      </c>
      <c r="AG107" s="28">
        <f>+S107*'Silver Conversion'!$B106</f>
        <v>0.0950367285119273</v>
      </c>
      <c r="AH107" s="28">
        <f>+T107*'Silver Conversion'!$B106</f>
        <v>0</v>
      </c>
      <c r="AI107" s="28">
        <f>+U107*'Silver Conversion'!$B106</f>
        <v>24.119653902109086</v>
      </c>
      <c r="AJ107" s="28">
        <f>+V107*'Silver Conversion'!$B106</f>
        <v>23.25823769131948</v>
      </c>
      <c r="AK107" s="28">
        <f>+W107*'Silver Conversion'!$B106</f>
        <v>27.56531874526753</v>
      </c>
      <c r="AL107" s="28">
        <f>+X107*'Silver Conversion'!$B106</f>
        <v>18.951156637371426</v>
      </c>
      <c r="AM107" s="28">
        <f>+Y107*'Silver Conversion'!$B106</f>
        <v>8.614162107896103</v>
      </c>
      <c r="AN107" s="28">
        <f>+Z107*'Silver Conversion'!$B106</f>
        <v>44.79364296105974</v>
      </c>
      <c r="AO107" s="28">
        <f>+AA107*'Silver Conversion'!$B106</f>
        <v>289.43584682530906</v>
      </c>
      <c r="AP107" s="28">
        <f>+AB107*'Silver Conversion'!$B106</f>
        <v>1.9489436619718312</v>
      </c>
    </row>
    <row r="108" spans="1:42" ht="15">
      <c r="A108" s="5">
        <v>1465</v>
      </c>
      <c r="B108" s="5">
        <v>180</v>
      </c>
      <c r="C108" s="5">
        <v>155.25</v>
      </c>
      <c r="D108" s="5">
        <v>27</v>
      </c>
      <c r="E108" s="5">
        <v>12.75</v>
      </c>
      <c r="F108" s="5">
        <v>864</v>
      </c>
      <c r="G108" s="5">
        <v>19.5</v>
      </c>
      <c r="H108" s="5">
        <v>19.5</v>
      </c>
      <c r="I108" s="5">
        <v>24</v>
      </c>
      <c r="K108" s="5">
        <v>6</v>
      </c>
      <c r="L108" s="5">
        <v>42</v>
      </c>
      <c r="M108" s="5">
        <v>216</v>
      </c>
      <c r="N108" s="5">
        <v>10</v>
      </c>
      <c r="P108" s="28">
        <f t="shared" si="13"/>
        <v>2.726240060583112</v>
      </c>
      <c r="Q108" s="28">
        <f t="shared" si="14"/>
        <v>2.3513820522529345</v>
      </c>
      <c r="R108" s="28">
        <f t="shared" si="15"/>
        <v>0.40893600908746686</v>
      </c>
      <c r="S108" s="28">
        <f t="shared" si="16"/>
        <v>0.19310867095797044</v>
      </c>
      <c r="T108" s="28">
        <f t="shared" si="17"/>
        <v>18.376879163511685</v>
      </c>
      <c r="U108" s="28">
        <f t="shared" si="18"/>
        <v>41.47559533431457</v>
      </c>
      <c r="V108" s="28">
        <f t="shared" si="19"/>
        <v>41.47559533431457</v>
      </c>
      <c r="W108" s="28">
        <f t="shared" si="20"/>
        <v>51.04688656531024</v>
      </c>
      <c r="X108" s="28">
        <f t="shared" si="21"/>
        <v>0</v>
      </c>
      <c r="Y108" s="28">
        <f t="shared" si="22"/>
        <v>12.76172164132756</v>
      </c>
      <c r="Z108" s="28">
        <f t="shared" si="23"/>
        <v>89.33205148929291</v>
      </c>
      <c r="AA108" s="28">
        <f t="shared" si="24"/>
        <v>459.4219790877921</v>
      </c>
      <c r="AB108" s="28">
        <f t="shared" si="25"/>
        <v>3.5211267605633805</v>
      </c>
      <c r="AD108" s="28">
        <f>+P108*'Silver Conversion'!$B107</f>
        <v>1.4721696327148805</v>
      </c>
      <c r="AE108" s="28">
        <f>+Q108*'Silver Conversion'!$B107</f>
        <v>1.2697463082165847</v>
      </c>
      <c r="AF108" s="28">
        <f>+R108*'Silver Conversion'!$B107</f>
        <v>0.2208254449072321</v>
      </c>
      <c r="AG108" s="28">
        <f>+S108*'Silver Conversion'!$B107</f>
        <v>0.10427868231730404</v>
      </c>
      <c r="AH108" s="28">
        <f>+T108*'Silver Conversion'!$B107</f>
        <v>9.923514748296311</v>
      </c>
      <c r="AI108" s="28">
        <f>+U108*'Silver Conversion'!$B107</f>
        <v>22.39682148052987</v>
      </c>
      <c r="AJ108" s="28">
        <f>+V108*'Silver Conversion'!$B107</f>
        <v>22.39682148052987</v>
      </c>
      <c r="AK108" s="28">
        <f>+W108*'Silver Conversion'!$B107</f>
        <v>27.56531874526753</v>
      </c>
      <c r="AL108" s="28">
        <f>+X108*'Silver Conversion'!$B107</f>
        <v>0</v>
      </c>
      <c r="AM108" s="28">
        <f>+Y108*'Silver Conversion'!$B107</f>
        <v>6.891329686316882</v>
      </c>
      <c r="AN108" s="28">
        <f>+Z108*'Silver Conversion'!$B107</f>
        <v>48.23930780421817</v>
      </c>
      <c r="AO108" s="28">
        <f>+AA108*'Silver Conversion'!$B107</f>
        <v>248.08786870740775</v>
      </c>
      <c r="AP108" s="28">
        <f>+AB108*'Silver Conversion'!$B107</f>
        <v>1.9014084507042255</v>
      </c>
    </row>
    <row r="109" spans="1:42" ht="15">
      <c r="A109" s="5">
        <v>1466</v>
      </c>
      <c r="B109" s="5">
        <v>246.75</v>
      </c>
      <c r="C109" s="5">
        <v>125.25</v>
      </c>
      <c r="E109" s="5">
        <v>13.12</v>
      </c>
      <c r="F109" s="5">
        <v>864</v>
      </c>
      <c r="G109" s="5">
        <v>19.5</v>
      </c>
      <c r="H109" s="5">
        <v>19.5</v>
      </c>
      <c r="I109" s="5">
        <v>21</v>
      </c>
      <c r="K109" s="5">
        <v>7.5</v>
      </c>
      <c r="L109" s="5">
        <v>36</v>
      </c>
      <c r="M109" s="5">
        <v>234</v>
      </c>
      <c r="N109" s="5">
        <v>12</v>
      </c>
      <c r="P109" s="28">
        <f t="shared" si="13"/>
        <v>3.737220749716016</v>
      </c>
      <c r="Q109" s="28">
        <f t="shared" si="14"/>
        <v>1.8970087088224157</v>
      </c>
      <c r="R109" s="28">
        <f t="shared" si="15"/>
        <v>0</v>
      </c>
      <c r="S109" s="28">
        <f t="shared" si="16"/>
        <v>0.19871260886028017</v>
      </c>
      <c r="T109" s="28">
        <f t="shared" si="17"/>
        <v>18.376879163511685</v>
      </c>
      <c r="U109" s="28">
        <f t="shared" si="18"/>
        <v>41.47559533431457</v>
      </c>
      <c r="V109" s="28">
        <f t="shared" si="19"/>
        <v>41.47559533431457</v>
      </c>
      <c r="W109" s="28">
        <f t="shared" si="20"/>
        <v>44.666025744646454</v>
      </c>
      <c r="X109" s="28">
        <f t="shared" si="21"/>
        <v>0</v>
      </c>
      <c r="Y109" s="28">
        <f t="shared" si="22"/>
        <v>15.952152051659448</v>
      </c>
      <c r="Z109" s="28">
        <f t="shared" si="23"/>
        <v>76.57032984796535</v>
      </c>
      <c r="AA109" s="28">
        <f t="shared" si="24"/>
        <v>497.7071440117748</v>
      </c>
      <c r="AB109" s="28">
        <f t="shared" si="25"/>
        <v>4.225352112676057</v>
      </c>
      <c r="AD109" s="28">
        <f>+P109*'Silver Conversion'!$B108</f>
        <v>1.7564937523665274</v>
      </c>
      <c r="AE109" s="28">
        <f>+Q109*'Silver Conversion'!$B108</f>
        <v>0.8915940931465354</v>
      </c>
      <c r="AF109" s="28">
        <f>+R109*'Silver Conversion'!$B108</f>
        <v>0</v>
      </c>
      <c r="AG109" s="28">
        <f>+S109*'Silver Conversion'!$B108</f>
        <v>0.09339492616433168</v>
      </c>
      <c r="AH109" s="28">
        <f>+T109*'Silver Conversion'!$B108</f>
        <v>8.637133206850491</v>
      </c>
      <c r="AI109" s="28">
        <f>+U109*'Silver Conversion'!$B108</f>
        <v>19.493529807127846</v>
      </c>
      <c r="AJ109" s="28">
        <f>+V109*'Silver Conversion'!$B108</f>
        <v>19.493529807127846</v>
      </c>
      <c r="AK109" s="28">
        <f>+W109*'Silver Conversion'!$B108</f>
        <v>20.993032099983832</v>
      </c>
      <c r="AL109" s="28">
        <f>+X109*'Silver Conversion'!$B108</f>
        <v>0</v>
      </c>
      <c r="AM109" s="28">
        <f>+Y109*'Silver Conversion'!$B108</f>
        <v>7.49751146427994</v>
      </c>
      <c r="AN109" s="28">
        <f>+Z109*'Silver Conversion'!$B108</f>
        <v>35.98805502854371</v>
      </c>
      <c r="AO109" s="28">
        <f>+AA109*'Silver Conversion'!$B108</f>
        <v>233.92235768553414</v>
      </c>
      <c r="AP109" s="28">
        <f>+AB109*'Silver Conversion'!$B108</f>
        <v>1.9859154929577467</v>
      </c>
    </row>
    <row r="110" spans="1:42" ht="15">
      <c r="A110" s="5">
        <v>1467</v>
      </c>
      <c r="B110" s="5">
        <v>171</v>
      </c>
      <c r="C110" s="5">
        <v>114</v>
      </c>
      <c r="E110" s="5">
        <v>13.5</v>
      </c>
      <c r="F110" s="5">
        <v>1008</v>
      </c>
      <c r="G110" s="5">
        <v>20.25</v>
      </c>
      <c r="H110" s="5">
        <v>21</v>
      </c>
      <c r="I110" s="5">
        <v>21</v>
      </c>
      <c r="J110" s="5">
        <v>16</v>
      </c>
      <c r="K110" s="5">
        <v>6.75</v>
      </c>
      <c r="L110" s="5">
        <v>36</v>
      </c>
      <c r="M110" s="5">
        <v>216</v>
      </c>
      <c r="N110" s="5">
        <v>11</v>
      </c>
      <c r="P110" s="28">
        <f t="shared" si="13"/>
        <v>2.5899280575539567</v>
      </c>
      <c r="Q110" s="28">
        <f t="shared" si="14"/>
        <v>1.7266187050359711</v>
      </c>
      <c r="R110" s="28">
        <f t="shared" si="15"/>
        <v>0</v>
      </c>
      <c r="S110" s="28">
        <f t="shared" si="16"/>
        <v>0.20446800454373343</v>
      </c>
      <c r="T110" s="28">
        <f t="shared" si="17"/>
        <v>21.4396923574303</v>
      </c>
      <c r="U110" s="28">
        <f t="shared" si="18"/>
        <v>43.07081053948051</v>
      </c>
      <c r="V110" s="28">
        <f t="shared" si="19"/>
        <v>44.666025744646454</v>
      </c>
      <c r="W110" s="28">
        <f t="shared" si="20"/>
        <v>44.666025744646454</v>
      </c>
      <c r="X110" s="28">
        <f t="shared" si="21"/>
        <v>34.03125771020682</v>
      </c>
      <c r="Y110" s="28">
        <f t="shared" si="22"/>
        <v>14.356936846493504</v>
      </c>
      <c r="Z110" s="28">
        <f t="shared" si="23"/>
        <v>76.57032984796535</v>
      </c>
      <c r="AA110" s="28">
        <f t="shared" si="24"/>
        <v>459.4219790877921</v>
      </c>
      <c r="AB110" s="28">
        <f t="shared" si="25"/>
        <v>3.8732394366197185</v>
      </c>
      <c r="AD110" s="28">
        <f>+P110*'Silver Conversion'!$B109</f>
        <v>1.1913669064748202</v>
      </c>
      <c r="AE110" s="28">
        <f>+Q110*'Silver Conversion'!$B109</f>
        <v>0.7942446043165468</v>
      </c>
      <c r="AF110" s="28">
        <f>+R110*'Silver Conversion'!$B109</f>
        <v>0</v>
      </c>
      <c r="AG110" s="28">
        <f>+S110*'Silver Conversion'!$B109</f>
        <v>0.09405528209011738</v>
      </c>
      <c r="AH110" s="28">
        <f>+T110*'Silver Conversion'!$B109</f>
        <v>9.862258484417938</v>
      </c>
      <c r="AI110" s="28">
        <f>+U110*'Silver Conversion'!$B109</f>
        <v>19.812572848161036</v>
      </c>
      <c r="AJ110" s="28">
        <f>+V110*'Silver Conversion'!$B109</f>
        <v>20.54637184253737</v>
      </c>
      <c r="AK110" s="28">
        <f>+W110*'Silver Conversion'!$B109</f>
        <v>20.54637184253737</v>
      </c>
      <c r="AL110" s="28">
        <f>+X110*'Silver Conversion'!$B109</f>
        <v>15.65437854669514</v>
      </c>
      <c r="AM110" s="28">
        <f>+Y110*'Silver Conversion'!$B109</f>
        <v>6.604190949387012</v>
      </c>
      <c r="AN110" s="28">
        <f>+Z110*'Silver Conversion'!$B109</f>
        <v>35.22235173006406</v>
      </c>
      <c r="AO110" s="28">
        <f>+AA110*'Silver Conversion'!$B109</f>
        <v>211.33411038038437</v>
      </c>
      <c r="AP110" s="28">
        <f>+AB110*'Silver Conversion'!$B109</f>
        <v>1.7816901408450705</v>
      </c>
    </row>
    <row r="111" spans="1:42" ht="15">
      <c r="A111" s="5">
        <v>1468</v>
      </c>
      <c r="B111" s="5">
        <v>229.5</v>
      </c>
      <c r="C111" s="5">
        <v>123</v>
      </c>
      <c r="E111" s="5">
        <v>14.5</v>
      </c>
      <c r="F111" s="5">
        <v>972</v>
      </c>
      <c r="G111" s="5">
        <v>21</v>
      </c>
      <c r="H111" s="5">
        <v>19.5</v>
      </c>
      <c r="I111" s="5">
        <v>21</v>
      </c>
      <c r="K111" s="5">
        <v>6</v>
      </c>
      <c r="L111" s="5">
        <v>33</v>
      </c>
      <c r="M111" s="5">
        <v>216</v>
      </c>
      <c r="N111" s="5">
        <v>12</v>
      </c>
      <c r="P111" s="28">
        <f t="shared" si="13"/>
        <v>3.475956077243468</v>
      </c>
      <c r="Q111" s="28">
        <f t="shared" si="14"/>
        <v>1.8629307080651267</v>
      </c>
      <c r="R111" s="28">
        <f t="shared" si="15"/>
        <v>0</v>
      </c>
      <c r="S111" s="28">
        <f t="shared" si="16"/>
        <v>0.21961378265808404</v>
      </c>
      <c r="T111" s="28">
        <f t="shared" si="17"/>
        <v>20.673989058950646</v>
      </c>
      <c r="U111" s="28">
        <f t="shared" si="18"/>
        <v>44.666025744646454</v>
      </c>
      <c r="V111" s="28">
        <f t="shared" si="19"/>
        <v>41.47559533431457</v>
      </c>
      <c r="W111" s="28">
        <f t="shared" si="20"/>
        <v>44.666025744646454</v>
      </c>
      <c r="X111" s="28">
        <f t="shared" si="21"/>
        <v>0</v>
      </c>
      <c r="Y111" s="28">
        <f t="shared" si="22"/>
        <v>12.76172164132756</v>
      </c>
      <c r="Z111" s="28">
        <f t="shared" si="23"/>
        <v>70.18946902730157</v>
      </c>
      <c r="AA111" s="28">
        <f t="shared" si="24"/>
        <v>459.4219790877921</v>
      </c>
      <c r="AB111" s="28">
        <f t="shared" si="25"/>
        <v>4.225352112676057</v>
      </c>
      <c r="AD111" s="28">
        <f>+P111*'Silver Conversion'!$B110</f>
        <v>1.5989397955319955</v>
      </c>
      <c r="AE111" s="28">
        <f>+Q111*'Silver Conversion'!$B110</f>
        <v>0.8569481257099584</v>
      </c>
      <c r="AF111" s="28">
        <f>+R111*'Silver Conversion'!$B110</f>
        <v>0</v>
      </c>
      <c r="AG111" s="28">
        <f>+S111*'Silver Conversion'!$B110</f>
        <v>0.10102234002271866</v>
      </c>
      <c r="AH111" s="28">
        <f>+T111*'Silver Conversion'!$B110</f>
        <v>9.510034967117297</v>
      </c>
      <c r="AI111" s="28">
        <f>+U111*'Silver Conversion'!$B110</f>
        <v>20.54637184253737</v>
      </c>
      <c r="AJ111" s="28">
        <f>+V111*'Silver Conversion'!$B110</f>
        <v>19.078773853784703</v>
      </c>
      <c r="AK111" s="28">
        <f>+W111*'Silver Conversion'!$B110</f>
        <v>20.54637184253737</v>
      </c>
      <c r="AL111" s="28">
        <f>+X111*'Silver Conversion'!$B110</f>
        <v>0</v>
      </c>
      <c r="AM111" s="28">
        <f>+Y111*'Silver Conversion'!$B110</f>
        <v>5.870391955010677</v>
      </c>
      <c r="AN111" s="28">
        <f>+Z111*'Silver Conversion'!$B110</f>
        <v>32.287155752558725</v>
      </c>
      <c r="AO111" s="28">
        <f>+AA111*'Silver Conversion'!$B110</f>
        <v>211.33411038038437</v>
      </c>
      <c r="AP111" s="28">
        <f>+AB111*'Silver Conversion'!$B110</f>
        <v>1.9436619718309862</v>
      </c>
    </row>
    <row r="112" spans="1:42" ht="15">
      <c r="A112" s="5">
        <v>1469</v>
      </c>
      <c r="B112" s="5">
        <v>228</v>
      </c>
      <c r="C112" s="5">
        <v>139.5</v>
      </c>
      <c r="E112" s="5">
        <v>13</v>
      </c>
      <c r="F112" s="5">
        <v>1008</v>
      </c>
      <c r="G112" s="5">
        <v>21.75</v>
      </c>
      <c r="H112" s="5">
        <v>19.5</v>
      </c>
      <c r="I112" s="5">
        <v>22.5</v>
      </c>
      <c r="K112" s="5">
        <v>3.75</v>
      </c>
      <c r="L112" s="5">
        <v>36</v>
      </c>
      <c r="M112" s="5">
        <v>216</v>
      </c>
      <c r="N112" s="5">
        <v>10</v>
      </c>
      <c r="P112" s="28">
        <f t="shared" si="13"/>
        <v>3.4532374100719423</v>
      </c>
      <c r="Q112" s="28">
        <f t="shared" si="14"/>
        <v>2.112836046951912</v>
      </c>
      <c r="R112" s="28">
        <f t="shared" si="15"/>
        <v>0</v>
      </c>
      <c r="S112" s="28">
        <f t="shared" si="16"/>
        <v>0.1968951154865581</v>
      </c>
      <c r="T112" s="28">
        <f t="shared" si="17"/>
        <v>21.4396923574303</v>
      </c>
      <c r="U112" s="28">
        <f t="shared" si="18"/>
        <v>46.261240949812404</v>
      </c>
      <c r="V112" s="28">
        <f t="shared" si="19"/>
        <v>41.47559533431457</v>
      </c>
      <c r="W112" s="28">
        <f t="shared" si="20"/>
        <v>47.856456154978346</v>
      </c>
      <c r="X112" s="28">
        <f t="shared" si="21"/>
        <v>0</v>
      </c>
      <c r="Y112" s="28">
        <f t="shared" si="22"/>
        <v>7.976076025829724</v>
      </c>
      <c r="Z112" s="28">
        <f t="shared" si="23"/>
        <v>76.57032984796535</v>
      </c>
      <c r="AA112" s="28">
        <f t="shared" si="24"/>
        <v>459.4219790877921</v>
      </c>
      <c r="AB112" s="28">
        <f t="shared" si="25"/>
        <v>3.5211267605633805</v>
      </c>
      <c r="AD112" s="28">
        <f>+P112*'Silver Conversion'!$B111</f>
        <v>1.5884892086330935</v>
      </c>
      <c r="AE112" s="28">
        <f>+Q112*'Silver Conversion'!$B111</f>
        <v>0.9719045815978795</v>
      </c>
      <c r="AF112" s="28">
        <f>+R112*'Silver Conversion'!$B111</f>
        <v>0</v>
      </c>
      <c r="AG112" s="28">
        <f>+S112*'Silver Conversion'!$B111</f>
        <v>0.09057175312381674</v>
      </c>
      <c r="AH112" s="28">
        <f>+T112*'Silver Conversion'!$B111</f>
        <v>9.862258484417938</v>
      </c>
      <c r="AI112" s="28">
        <f>+U112*'Silver Conversion'!$B111</f>
        <v>21.280170836913708</v>
      </c>
      <c r="AJ112" s="28">
        <f>+V112*'Silver Conversion'!$B111</f>
        <v>19.078773853784703</v>
      </c>
      <c r="AK112" s="28">
        <f>+W112*'Silver Conversion'!$B111</f>
        <v>22.01396983129004</v>
      </c>
      <c r="AL112" s="28">
        <f>+X112*'Silver Conversion'!$B111</f>
        <v>0</v>
      </c>
      <c r="AM112" s="28">
        <f>+Y112*'Silver Conversion'!$B111</f>
        <v>3.6689949718816735</v>
      </c>
      <c r="AN112" s="28">
        <f>+Z112*'Silver Conversion'!$B111</f>
        <v>35.22235173006406</v>
      </c>
      <c r="AO112" s="28">
        <f>+AA112*'Silver Conversion'!$B111</f>
        <v>211.33411038038437</v>
      </c>
      <c r="AP112" s="28">
        <f>+AB112*'Silver Conversion'!$B111</f>
        <v>1.619718309859155</v>
      </c>
    </row>
    <row r="113" spans="1:42" ht="15">
      <c r="A113" s="5">
        <v>1470</v>
      </c>
      <c r="B113" s="5">
        <v>211.5</v>
      </c>
      <c r="C113" s="5">
        <v>121.5</v>
      </c>
      <c r="E113" s="5">
        <v>13</v>
      </c>
      <c r="F113" s="5">
        <v>1008</v>
      </c>
      <c r="G113" s="5">
        <v>25.5</v>
      </c>
      <c r="H113" s="5">
        <v>21</v>
      </c>
      <c r="I113" s="5">
        <v>28.5</v>
      </c>
      <c r="K113" s="5">
        <v>3.75</v>
      </c>
      <c r="L113" s="5">
        <v>36</v>
      </c>
      <c r="M113" s="5">
        <v>216</v>
      </c>
      <c r="N113" s="5">
        <v>12</v>
      </c>
      <c r="P113" s="28">
        <f t="shared" si="13"/>
        <v>3.203332071185157</v>
      </c>
      <c r="Q113" s="28">
        <f t="shared" si="14"/>
        <v>1.8402120408936007</v>
      </c>
      <c r="R113" s="28">
        <f t="shared" si="15"/>
        <v>0</v>
      </c>
      <c r="S113" s="28">
        <f t="shared" si="16"/>
        <v>0.1968951154865581</v>
      </c>
      <c r="T113" s="28">
        <f t="shared" si="17"/>
        <v>21.4396923574303</v>
      </c>
      <c r="U113" s="28">
        <f t="shared" si="18"/>
        <v>54.23731697564212</v>
      </c>
      <c r="V113" s="28">
        <f t="shared" si="19"/>
        <v>44.666025744646454</v>
      </c>
      <c r="W113" s="28">
        <f t="shared" si="20"/>
        <v>60.61817779630591</v>
      </c>
      <c r="X113" s="28">
        <f t="shared" si="21"/>
        <v>0</v>
      </c>
      <c r="Y113" s="28">
        <f t="shared" si="22"/>
        <v>7.976076025829724</v>
      </c>
      <c r="Z113" s="28">
        <f t="shared" si="23"/>
        <v>76.57032984796535</v>
      </c>
      <c r="AA113" s="28">
        <f t="shared" si="24"/>
        <v>459.4219790877921</v>
      </c>
      <c r="AB113" s="28">
        <f t="shared" si="25"/>
        <v>4.225352112676057</v>
      </c>
      <c r="AD113" s="28">
        <f>+P113*'Silver Conversion'!$B112</f>
        <v>1.4735327527451723</v>
      </c>
      <c r="AE113" s="28">
        <f>+Q113*'Silver Conversion'!$B112</f>
        <v>0.8464975388110564</v>
      </c>
      <c r="AF113" s="28">
        <f>+R113*'Silver Conversion'!$B112</f>
        <v>0</v>
      </c>
      <c r="AG113" s="28">
        <f>+S113*'Silver Conversion'!$B112</f>
        <v>0.09057175312381674</v>
      </c>
      <c r="AH113" s="28">
        <f>+T113*'Silver Conversion'!$B112</f>
        <v>9.862258484417938</v>
      </c>
      <c r="AI113" s="28">
        <f>+U113*'Silver Conversion'!$B112</f>
        <v>24.949165808795378</v>
      </c>
      <c r="AJ113" s="28">
        <f>+V113*'Silver Conversion'!$B112</f>
        <v>20.54637184253737</v>
      </c>
      <c r="AK113" s="28">
        <f>+W113*'Silver Conversion'!$B112</f>
        <v>27.88436178630072</v>
      </c>
      <c r="AL113" s="28">
        <f>+X113*'Silver Conversion'!$B112</f>
        <v>0</v>
      </c>
      <c r="AM113" s="28">
        <f>+Y113*'Silver Conversion'!$B112</f>
        <v>3.6689949718816735</v>
      </c>
      <c r="AN113" s="28">
        <f>+Z113*'Silver Conversion'!$B112</f>
        <v>35.22235173006406</v>
      </c>
      <c r="AO113" s="28">
        <f>+AA113*'Silver Conversion'!$B112</f>
        <v>211.33411038038437</v>
      </c>
      <c r="AP113" s="28">
        <f>+AB113*'Silver Conversion'!$B112</f>
        <v>1.9436619718309862</v>
      </c>
    </row>
    <row r="114" spans="1:42" ht="15">
      <c r="A114" s="5">
        <v>1471</v>
      </c>
      <c r="B114" s="5">
        <v>157.5</v>
      </c>
      <c r="C114" s="5">
        <v>135</v>
      </c>
      <c r="D114" s="5">
        <v>30</v>
      </c>
      <c r="E114" s="5">
        <v>12</v>
      </c>
      <c r="F114" s="5">
        <v>936</v>
      </c>
      <c r="G114" s="5">
        <v>21</v>
      </c>
      <c r="H114" s="5">
        <v>18</v>
      </c>
      <c r="I114" s="5">
        <v>27</v>
      </c>
      <c r="J114" s="5">
        <v>15</v>
      </c>
      <c r="K114" s="5">
        <v>4.5</v>
      </c>
      <c r="L114" s="5">
        <v>36</v>
      </c>
      <c r="M114" s="5">
        <v>288</v>
      </c>
      <c r="N114" s="5">
        <v>10</v>
      </c>
      <c r="P114" s="28">
        <f t="shared" si="13"/>
        <v>2.385460053010223</v>
      </c>
      <c r="Q114" s="28">
        <f t="shared" si="14"/>
        <v>2.044680045437334</v>
      </c>
      <c r="R114" s="28">
        <f t="shared" si="15"/>
        <v>0.4543733434305187</v>
      </c>
      <c r="S114" s="28">
        <f t="shared" si="16"/>
        <v>0.18174933737220747</v>
      </c>
      <c r="T114" s="28">
        <f t="shared" si="17"/>
        <v>19.908285760470992</v>
      </c>
      <c r="U114" s="28">
        <f t="shared" si="18"/>
        <v>44.666025744646454</v>
      </c>
      <c r="V114" s="28">
        <f t="shared" si="19"/>
        <v>38.28516492398268</v>
      </c>
      <c r="W114" s="28">
        <f t="shared" si="20"/>
        <v>57.427747385974016</v>
      </c>
      <c r="X114" s="28">
        <f t="shared" si="21"/>
        <v>31.904304103318896</v>
      </c>
      <c r="Y114" s="28">
        <f t="shared" si="22"/>
        <v>9.57129123099567</v>
      </c>
      <c r="Z114" s="28">
        <f t="shared" si="23"/>
        <v>76.57032984796535</v>
      </c>
      <c r="AA114" s="28">
        <f t="shared" si="24"/>
        <v>612.5626387837228</v>
      </c>
      <c r="AB114" s="28">
        <f t="shared" si="25"/>
        <v>3.5211267605633805</v>
      </c>
      <c r="AD114" s="28">
        <f>+P114*'Silver Conversion'!$B113</f>
        <v>1.0973116243847025</v>
      </c>
      <c r="AE114" s="28">
        <f>+Q114*'Silver Conversion'!$B113</f>
        <v>0.9405528209011736</v>
      </c>
      <c r="AF114" s="28">
        <f>+R114*'Silver Conversion'!$B113</f>
        <v>0.20901173797803863</v>
      </c>
      <c r="AG114" s="28">
        <f>+S114*'Silver Conversion'!$B113</f>
        <v>0.08360469519121544</v>
      </c>
      <c r="AH114" s="28">
        <f>+T114*'Silver Conversion'!$B113</f>
        <v>9.157811449816657</v>
      </c>
      <c r="AI114" s="28">
        <f>+U114*'Silver Conversion'!$B113</f>
        <v>20.54637184253737</v>
      </c>
      <c r="AJ114" s="28">
        <f>+V114*'Silver Conversion'!$B113</f>
        <v>17.61117586503203</v>
      </c>
      <c r="AK114" s="28">
        <f>+W114*'Silver Conversion'!$B113</f>
        <v>26.416763797548047</v>
      </c>
      <c r="AL114" s="28">
        <f>+X114*'Silver Conversion'!$B113</f>
        <v>14.675979887526694</v>
      </c>
      <c r="AM114" s="28">
        <f>+Y114*'Silver Conversion'!$B113</f>
        <v>4.402793966258008</v>
      </c>
      <c r="AN114" s="28">
        <f>+Z114*'Silver Conversion'!$B113</f>
        <v>35.22235173006406</v>
      </c>
      <c r="AO114" s="28">
        <f>+AA114*'Silver Conversion'!$B113</f>
        <v>281.7788138405125</v>
      </c>
      <c r="AP114" s="28">
        <f>+AB114*'Silver Conversion'!$B113</f>
        <v>1.619718309859155</v>
      </c>
    </row>
    <row r="115" spans="1:42" ht="15">
      <c r="A115" s="5">
        <v>1472</v>
      </c>
      <c r="B115" s="5">
        <v>184.5</v>
      </c>
      <c r="C115" s="5">
        <v>141.75</v>
      </c>
      <c r="D115" s="5">
        <v>30</v>
      </c>
      <c r="E115" s="5">
        <v>13.5</v>
      </c>
      <c r="F115" s="5">
        <v>1116</v>
      </c>
      <c r="G115" s="5">
        <v>22.5</v>
      </c>
      <c r="H115" s="5">
        <v>15</v>
      </c>
      <c r="I115" s="5">
        <v>30</v>
      </c>
      <c r="K115" s="5">
        <v>6</v>
      </c>
      <c r="L115" s="5">
        <v>36</v>
      </c>
      <c r="M115" s="5">
        <v>252</v>
      </c>
      <c r="N115" s="5">
        <v>10</v>
      </c>
      <c r="P115" s="28">
        <f t="shared" si="13"/>
        <v>2.79439606209769</v>
      </c>
      <c r="Q115" s="28">
        <f t="shared" si="14"/>
        <v>2.146914047709201</v>
      </c>
      <c r="R115" s="28">
        <f t="shared" si="15"/>
        <v>0.4543733434305187</v>
      </c>
      <c r="S115" s="28">
        <f t="shared" si="16"/>
        <v>0.20446800454373343</v>
      </c>
      <c r="T115" s="28">
        <f t="shared" si="17"/>
        <v>23.73680225286926</v>
      </c>
      <c r="U115" s="28">
        <f t="shared" si="18"/>
        <v>47.856456154978346</v>
      </c>
      <c r="V115" s="28">
        <f t="shared" si="19"/>
        <v>31.904304103318896</v>
      </c>
      <c r="W115" s="28">
        <f t="shared" si="20"/>
        <v>63.80860820663779</v>
      </c>
      <c r="X115" s="28">
        <f t="shared" si="21"/>
        <v>0</v>
      </c>
      <c r="Y115" s="28">
        <f t="shared" si="22"/>
        <v>12.76172164132756</v>
      </c>
      <c r="Z115" s="28">
        <f t="shared" si="23"/>
        <v>76.57032984796535</v>
      </c>
      <c r="AA115" s="28">
        <f t="shared" si="24"/>
        <v>535.9923089357575</v>
      </c>
      <c r="AB115" s="28">
        <f t="shared" si="25"/>
        <v>3.5211267605633805</v>
      </c>
      <c r="AD115" s="28">
        <f>+P115*'Silver Conversion'!$B114</f>
        <v>1.2854221885649375</v>
      </c>
      <c r="AE115" s="28">
        <f>+Q115*'Silver Conversion'!$B114</f>
        <v>0.9875804619462324</v>
      </c>
      <c r="AF115" s="28">
        <f>+R115*'Silver Conversion'!$B114</f>
        <v>0.20901173797803863</v>
      </c>
      <c r="AG115" s="28">
        <f>+S115*'Silver Conversion'!$B114</f>
        <v>0.09405528209011738</v>
      </c>
      <c r="AH115" s="28">
        <f>+T115*'Silver Conversion'!$B114</f>
        <v>10.918929036319861</v>
      </c>
      <c r="AI115" s="28">
        <f>+U115*'Silver Conversion'!$B114</f>
        <v>22.01396983129004</v>
      </c>
      <c r="AJ115" s="28">
        <f>+V115*'Silver Conversion'!$B114</f>
        <v>14.675979887526694</v>
      </c>
      <c r="AK115" s="28">
        <f>+W115*'Silver Conversion'!$B114</f>
        <v>29.351959775053388</v>
      </c>
      <c r="AL115" s="28">
        <f>+X115*'Silver Conversion'!$B114</f>
        <v>0</v>
      </c>
      <c r="AM115" s="28">
        <f>+Y115*'Silver Conversion'!$B114</f>
        <v>5.870391955010677</v>
      </c>
      <c r="AN115" s="28">
        <f>+Z115*'Silver Conversion'!$B114</f>
        <v>35.22235173006406</v>
      </c>
      <c r="AO115" s="28">
        <f>+AA115*'Silver Conversion'!$B114</f>
        <v>246.55646211044845</v>
      </c>
      <c r="AP115" s="28">
        <f>+AB115*'Silver Conversion'!$B114</f>
        <v>1.619718309859155</v>
      </c>
    </row>
    <row r="116" spans="1:42" ht="15">
      <c r="A116" s="5">
        <v>1473</v>
      </c>
      <c r="B116" s="5">
        <v>247.5</v>
      </c>
      <c r="C116" s="5">
        <v>171</v>
      </c>
      <c r="E116" s="5">
        <v>12.75</v>
      </c>
      <c r="F116" s="5">
        <v>931.5</v>
      </c>
      <c r="G116" s="5">
        <v>24</v>
      </c>
      <c r="H116" s="5">
        <v>13.5</v>
      </c>
      <c r="I116" s="5">
        <v>30</v>
      </c>
      <c r="K116" s="5">
        <v>6</v>
      </c>
      <c r="L116" s="5">
        <v>36</v>
      </c>
      <c r="M116" s="5">
        <v>252</v>
      </c>
      <c r="N116" s="5">
        <v>10</v>
      </c>
      <c r="P116" s="28">
        <f t="shared" si="13"/>
        <v>3.7485800833017793</v>
      </c>
      <c r="Q116" s="28">
        <f t="shared" si="14"/>
        <v>2.5899280575539567</v>
      </c>
      <c r="R116" s="28">
        <f t="shared" si="15"/>
        <v>0</v>
      </c>
      <c r="S116" s="28">
        <f t="shared" si="16"/>
        <v>0.19310867095797044</v>
      </c>
      <c r="T116" s="28">
        <f t="shared" si="17"/>
        <v>19.812572848161036</v>
      </c>
      <c r="U116" s="28">
        <f t="shared" si="18"/>
        <v>51.04688656531024</v>
      </c>
      <c r="V116" s="28">
        <f t="shared" si="19"/>
        <v>28.713873692987008</v>
      </c>
      <c r="W116" s="28">
        <f t="shared" si="20"/>
        <v>63.80860820663779</v>
      </c>
      <c r="X116" s="28">
        <f t="shared" si="21"/>
        <v>0</v>
      </c>
      <c r="Y116" s="28">
        <f t="shared" si="22"/>
        <v>12.76172164132756</v>
      </c>
      <c r="Z116" s="28">
        <f t="shared" si="23"/>
        <v>76.57032984796535</v>
      </c>
      <c r="AA116" s="28">
        <f t="shared" si="24"/>
        <v>535.9923089357575</v>
      </c>
      <c r="AB116" s="28">
        <f t="shared" si="25"/>
        <v>3.5211267605633805</v>
      </c>
      <c r="AD116" s="28">
        <f>+P116*'Silver Conversion'!$B115</f>
        <v>1.7243468383188185</v>
      </c>
      <c r="AE116" s="28">
        <f>+Q116*'Silver Conversion'!$B115</f>
        <v>1.1913669064748202</v>
      </c>
      <c r="AF116" s="28">
        <f>+R116*'Silver Conversion'!$B115</f>
        <v>0</v>
      </c>
      <c r="AG116" s="28">
        <f>+S116*'Silver Conversion'!$B115</f>
        <v>0.08882998864066641</v>
      </c>
      <c r="AH116" s="28">
        <f>+T116*'Silver Conversion'!$B115</f>
        <v>9.113783510154077</v>
      </c>
      <c r="AI116" s="28">
        <f>+U116*'Silver Conversion'!$B115</f>
        <v>23.48156782004271</v>
      </c>
      <c r="AJ116" s="28">
        <f>+V116*'Silver Conversion'!$B115</f>
        <v>13.208381898774023</v>
      </c>
      <c r="AK116" s="28">
        <f>+W116*'Silver Conversion'!$B115</f>
        <v>29.351959775053388</v>
      </c>
      <c r="AL116" s="28">
        <f>+X116*'Silver Conversion'!$B115</f>
        <v>0</v>
      </c>
      <c r="AM116" s="28">
        <f>+Y116*'Silver Conversion'!$B115</f>
        <v>5.870391955010677</v>
      </c>
      <c r="AN116" s="28">
        <f>+Z116*'Silver Conversion'!$B115</f>
        <v>35.22235173006406</v>
      </c>
      <c r="AO116" s="28">
        <f>+AA116*'Silver Conversion'!$B115</f>
        <v>246.55646211044845</v>
      </c>
      <c r="AP116" s="28">
        <f>+AB116*'Silver Conversion'!$B115</f>
        <v>1.619718309859155</v>
      </c>
    </row>
    <row r="117" spans="1:42" ht="15">
      <c r="A117" s="5">
        <v>1474</v>
      </c>
      <c r="B117" s="5">
        <v>225</v>
      </c>
      <c r="C117" s="5">
        <v>139.5</v>
      </c>
      <c r="E117" s="5">
        <v>12</v>
      </c>
      <c r="F117" s="5">
        <v>960</v>
      </c>
      <c r="G117" s="5">
        <v>24.75</v>
      </c>
      <c r="H117" s="5">
        <v>15.75</v>
      </c>
      <c r="I117" s="5">
        <v>36</v>
      </c>
      <c r="K117" s="5">
        <v>6</v>
      </c>
      <c r="L117" s="5">
        <v>36</v>
      </c>
      <c r="M117" s="5">
        <v>252</v>
      </c>
      <c r="N117" s="5">
        <v>10</v>
      </c>
      <c r="P117" s="28">
        <f t="shared" si="13"/>
        <v>3.40780007572889</v>
      </c>
      <c r="Q117" s="28">
        <f t="shared" si="14"/>
        <v>2.112836046951912</v>
      </c>
      <c r="R117" s="28">
        <f t="shared" si="15"/>
        <v>0</v>
      </c>
      <c r="S117" s="28">
        <f t="shared" si="16"/>
        <v>0.18174933737220747</v>
      </c>
      <c r="T117" s="28">
        <f t="shared" si="17"/>
        <v>20.418754626124095</v>
      </c>
      <c r="U117" s="28">
        <f t="shared" si="18"/>
        <v>52.64210177047618</v>
      </c>
      <c r="V117" s="28">
        <f t="shared" si="19"/>
        <v>33.49951930848484</v>
      </c>
      <c r="W117" s="28">
        <f t="shared" si="20"/>
        <v>76.57032984796535</v>
      </c>
      <c r="X117" s="28">
        <f t="shared" si="21"/>
        <v>0</v>
      </c>
      <c r="Y117" s="28">
        <f t="shared" si="22"/>
        <v>12.76172164132756</v>
      </c>
      <c r="Z117" s="28">
        <f t="shared" si="23"/>
        <v>76.57032984796535</v>
      </c>
      <c r="AA117" s="28">
        <f t="shared" si="24"/>
        <v>535.9923089357575</v>
      </c>
      <c r="AB117" s="28">
        <f t="shared" si="25"/>
        <v>3.5211267605633805</v>
      </c>
      <c r="AD117" s="28">
        <f>+P117*'Silver Conversion'!$B116</f>
        <v>1.397198031048845</v>
      </c>
      <c r="AE117" s="28">
        <f>+Q117*'Silver Conversion'!$B116</f>
        <v>0.8662627792502838</v>
      </c>
      <c r="AF117" s="28">
        <f>+R117*'Silver Conversion'!$B116</f>
        <v>0</v>
      </c>
      <c r="AG117" s="28">
        <f>+S117*'Silver Conversion'!$B116</f>
        <v>0.07451722832260506</v>
      </c>
      <c r="AH117" s="28">
        <f>+T117*'Silver Conversion'!$B116</f>
        <v>8.371689396710877</v>
      </c>
      <c r="AI117" s="28">
        <f>+U117*'Silver Conversion'!$B116</f>
        <v>21.583261725895234</v>
      </c>
      <c r="AJ117" s="28">
        <f>+V117*'Silver Conversion'!$B116</f>
        <v>13.734802916478785</v>
      </c>
      <c r="AK117" s="28">
        <f>+W117*'Silver Conversion'!$B116</f>
        <v>31.393835237665794</v>
      </c>
      <c r="AL117" s="28">
        <f>+X117*'Silver Conversion'!$B116</f>
        <v>0</v>
      </c>
      <c r="AM117" s="28">
        <f>+Y117*'Silver Conversion'!$B116</f>
        <v>5.232305872944299</v>
      </c>
      <c r="AN117" s="28">
        <f>+Z117*'Silver Conversion'!$B116</f>
        <v>31.393835237665794</v>
      </c>
      <c r="AO117" s="28">
        <f>+AA117*'Silver Conversion'!$B116</f>
        <v>219.75684666366055</v>
      </c>
      <c r="AP117" s="28">
        <f>+AB117*'Silver Conversion'!$B116</f>
        <v>1.443661971830986</v>
      </c>
    </row>
    <row r="118" spans="1:42" ht="15">
      <c r="A118" s="5">
        <v>1475</v>
      </c>
      <c r="B118" s="5">
        <v>210</v>
      </c>
      <c r="C118" s="5">
        <v>121.5</v>
      </c>
      <c r="D118" s="5">
        <v>24.75</v>
      </c>
      <c r="E118" s="5">
        <v>18</v>
      </c>
      <c r="F118" s="5">
        <v>912</v>
      </c>
      <c r="G118" s="5">
        <v>24</v>
      </c>
      <c r="H118" s="5">
        <v>15</v>
      </c>
      <c r="I118" s="5">
        <v>43.5</v>
      </c>
      <c r="K118" s="5">
        <v>6</v>
      </c>
      <c r="L118" s="5">
        <v>48</v>
      </c>
      <c r="M118" s="5">
        <v>252</v>
      </c>
      <c r="N118" s="5">
        <v>12</v>
      </c>
      <c r="P118" s="28">
        <f t="shared" si="13"/>
        <v>3.180613404013631</v>
      </c>
      <c r="Q118" s="28">
        <f t="shared" si="14"/>
        <v>1.8402120408936007</v>
      </c>
      <c r="R118" s="28">
        <f t="shared" si="15"/>
        <v>0.3748580083301779</v>
      </c>
      <c r="S118" s="28">
        <f t="shared" si="16"/>
        <v>0.2726240060583112</v>
      </c>
      <c r="T118" s="28">
        <f t="shared" si="17"/>
        <v>19.39781689481789</v>
      </c>
      <c r="U118" s="28">
        <f t="shared" si="18"/>
        <v>51.04688656531024</v>
      </c>
      <c r="V118" s="28">
        <f t="shared" si="19"/>
        <v>31.904304103318896</v>
      </c>
      <c r="W118" s="28">
        <f t="shared" si="20"/>
        <v>92.52248189962481</v>
      </c>
      <c r="X118" s="28">
        <f t="shared" si="21"/>
        <v>0</v>
      </c>
      <c r="Y118" s="28">
        <f t="shared" si="22"/>
        <v>12.76172164132756</v>
      </c>
      <c r="Z118" s="28">
        <f t="shared" si="23"/>
        <v>102.09377313062048</v>
      </c>
      <c r="AA118" s="28">
        <f t="shared" si="24"/>
        <v>535.9923089357575</v>
      </c>
      <c r="AB118" s="28">
        <f t="shared" si="25"/>
        <v>4.225352112676057</v>
      </c>
      <c r="AD118" s="28">
        <f>+P118*'Silver Conversion'!$B117</f>
        <v>1.2881484286255207</v>
      </c>
      <c r="AE118" s="28">
        <f>+Q118*'Silver Conversion'!$B117</f>
        <v>0.7452858765619084</v>
      </c>
      <c r="AF118" s="28">
        <f>+R118*'Silver Conversion'!$B117</f>
        <v>0.15181749337372205</v>
      </c>
      <c r="AG118" s="28">
        <f>+S118*'Silver Conversion'!$B117</f>
        <v>0.11041272245361605</v>
      </c>
      <c r="AH118" s="28">
        <f>+T118*'Silver Conversion'!$B117</f>
        <v>7.856115842401246</v>
      </c>
      <c r="AI118" s="28">
        <f>+U118*'Silver Conversion'!$B117</f>
        <v>20.67398905895065</v>
      </c>
      <c r="AJ118" s="28">
        <f>+V118*'Silver Conversion'!$B117</f>
        <v>12.921243161844155</v>
      </c>
      <c r="AK118" s="28">
        <f>+W118*'Silver Conversion'!$B117</f>
        <v>37.47160516934805</v>
      </c>
      <c r="AL118" s="28">
        <f>+X118*'Silver Conversion'!$B117</f>
        <v>0</v>
      </c>
      <c r="AM118" s="28">
        <f>+Y118*'Silver Conversion'!$B117</f>
        <v>5.168497264737662</v>
      </c>
      <c r="AN118" s="28">
        <f>+Z118*'Silver Conversion'!$B117</f>
        <v>41.3479781179013</v>
      </c>
      <c r="AO118" s="28">
        <f>+AA118*'Silver Conversion'!$B117</f>
        <v>217.0768851189818</v>
      </c>
      <c r="AP118" s="28">
        <f>+AB118*'Silver Conversion'!$B117</f>
        <v>1.7112676056338032</v>
      </c>
    </row>
    <row r="119" spans="1:42" ht="15">
      <c r="A119" s="5">
        <v>1476</v>
      </c>
      <c r="B119" s="5">
        <v>216</v>
      </c>
      <c r="C119" s="5">
        <v>134.25</v>
      </c>
      <c r="D119" s="5">
        <v>19.5</v>
      </c>
      <c r="E119" s="5">
        <v>16.5</v>
      </c>
      <c r="F119" s="5">
        <v>864</v>
      </c>
      <c r="G119" s="5">
        <v>21</v>
      </c>
      <c r="H119" s="5">
        <v>21</v>
      </c>
      <c r="I119" s="5">
        <v>39</v>
      </c>
      <c r="J119" s="5">
        <v>9</v>
      </c>
      <c r="K119" s="5">
        <v>4.5</v>
      </c>
      <c r="L119" s="5">
        <v>54</v>
      </c>
      <c r="M119" s="5">
        <v>216</v>
      </c>
      <c r="N119" s="5">
        <v>12</v>
      </c>
      <c r="P119" s="28">
        <f t="shared" si="13"/>
        <v>3.271488072699735</v>
      </c>
      <c r="Q119" s="28">
        <f t="shared" si="14"/>
        <v>2.0333207118515713</v>
      </c>
      <c r="R119" s="28">
        <f t="shared" si="15"/>
        <v>0.29534267322983715</v>
      </c>
      <c r="S119" s="28">
        <f t="shared" si="16"/>
        <v>0.2499053388867853</v>
      </c>
      <c r="T119" s="28">
        <f t="shared" si="17"/>
        <v>18.376879163511685</v>
      </c>
      <c r="U119" s="28">
        <f t="shared" si="18"/>
        <v>44.666025744646454</v>
      </c>
      <c r="V119" s="28">
        <f t="shared" si="19"/>
        <v>44.666025744646454</v>
      </c>
      <c r="W119" s="28">
        <f t="shared" si="20"/>
        <v>82.95119066862914</v>
      </c>
      <c r="X119" s="28">
        <f t="shared" si="21"/>
        <v>19.14258246199134</v>
      </c>
      <c r="Y119" s="28">
        <f t="shared" si="22"/>
        <v>9.57129123099567</v>
      </c>
      <c r="Z119" s="28">
        <f t="shared" si="23"/>
        <v>114.85549477194803</v>
      </c>
      <c r="AA119" s="28">
        <f t="shared" si="24"/>
        <v>459.4219790877921</v>
      </c>
      <c r="AB119" s="28">
        <f t="shared" si="25"/>
        <v>4.225352112676057</v>
      </c>
      <c r="AD119" s="28">
        <f>+P119*'Silver Conversion'!$B118</f>
        <v>1.3249526694433926</v>
      </c>
      <c r="AE119" s="28">
        <f>+Q119*'Silver Conversion'!$B118</f>
        <v>0.8234948882998864</v>
      </c>
      <c r="AF119" s="28">
        <f>+R119*'Silver Conversion'!$B118</f>
        <v>0.11961378265808405</v>
      </c>
      <c r="AG119" s="28">
        <f>+S119*'Silver Conversion'!$B118</f>
        <v>0.10121166224914804</v>
      </c>
      <c r="AH119" s="28">
        <f>+T119*'Silver Conversion'!$B118</f>
        <v>7.442636061222233</v>
      </c>
      <c r="AI119" s="28">
        <f>+U119*'Silver Conversion'!$B118</f>
        <v>18.089740426581816</v>
      </c>
      <c r="AJ119" s="28">
        <f>+V119*'Silver Conversion'!$B118</f>
        <v>18.089740426581816</v>
      </c>
      <c r="AK119" s="28">
        <f>+W119*'Silver Conversion'!$B118</f>
        <v>33.595232220794806</v>
      </c>
      <c r="AL119" s="28">
        <f>+X119*'Silver Conversion'!$B118</f>
        <v>7.752745897106492</v>
      </c>
      <c r="AM119" s="28">
        <f>+Y119*'Silver Conversion'!$B118</f>
        <v>3.876372948553246</v>
      </c>
      <c r="AN119" s="28">
        <f>+Z119*'Silver Conversion'!$B118</f>
        <v>46.51647538263896</v>
      </c>
      <c r="AO119" s="28">
        <f>+AA119*'Silver Conversion'!$B118</f>
        <v>186.06590153055583</v>
      </c>
      <c r="AP119" s="28">
        <f>+AB119*'Silver Conversion'!$B118</f>
        <v>1.7112676056338032</v>
      </c>
    </row>
    <row r="120" spans="1:42" ht="15">
      <c r="A120" s="5">
        <v>1477</v>
      </c>
      <c r="B120" s="5">
        <v>166.5</v>
      </c>
      <c r="C120" s="5">
        <v>119.75</v>
      </c>
      <c r="D120" s="5">
        <v>42</v>
      </c>
      <c r="E120" s="5">
        <v>25.75</v>
      </c>
      <c r="F120" s="5">
        <v>900</v>
      </c>
      <c r="G120" s="5">
        <v>24</v>
      </c>
      <c r="H120" s="5">
        <v>24</v>
      </c>
      <c r="I120" s="5">
        <v>37.5</v>
      </c>
      <c r="J120" s="5">
        <v>9</v>
      </c>
      <c r="K120" s="5">
        <v>4.5</v>
      </c>
      <c r="L120" s="5">
        <v>48</v>
      </c>
      <c r="M120" s="5">
        <v>252</v>
      </c>
      <c r="N120" s="5">
        <v>10</v>
      </c>
      <c r="P120" s="28">
        <f t="shared" si="13"/>
        <v>2.521772056039379</v>
      </c>
      <c r="Q120" s="28">
        <f t="shared" si="14"/>
        <v>1.813706929193487</v>
      </c>
      <c r="R120" s="28">
        <f t="shared" si="15"/>
        <v>0.6361226808027262</v>
      </c>
      <c r="S120" s="28">
        <f t="shared" si="16"/>
        <v>0.39000378644452854</v>
      </c>
      <c r="T120" s="28">
        <f t="shared" si="17"/>
        <v>19.14258246199134</v>
      </c>
      <c r="U120" s="28">
        <f t="shared" si="18"/>
        <v>51.04688656531024</v>
      </c>
      <c r="V120" s="28">
        <f t="shared" si="19"/>
        <v>51.04688656531024</v>
      </c>
      <c r="W120" s="28">
        <f t="shared" si="20"/>
        <v>79.76076025829724</v>
      </c>
      <c r="X120" s="28">
        <f t="shared" si="21"/>
        <v>19.14258246199134</v>
      </c>
      <c r="Y120" s="28">
        <f t="shared" si="22"/>
        <v>9.57129123099567</v>
      </c>
      <c r="Z120" s="28">
        <f t="shared" si="23"/>
        <v>102.09377313062048</v>
      </c>
      <c r="AA120" s="28">
        <f t="shared" si="24"/>
        <v>535.9923089357575</v>
      </c>
      <c r="AB120" s="28">
        <f t="shared" si="25"/>
        <v>3.5211267605633805</v>
      </c>
      <c r="AD120" s="28">
        <f>+P120*'Silver Conversion'!$B119</f>
        <v>0.9078379401741763</v>
      </c>
      <c r="AE120" s="28">
        <f>+Q120*'Silver Conversion'!$B119</f>
        <v>0.6529344945096553</v>
      </c>
      <c r="AF120" s="28">
        <f>+R120*'Silver Conversion'!$B119</f>
        <v>0.22900416508898142</v>
      </c>
      <c r="AG120" s="28">
        <f>+S120*'Silver Conversion'!$B119</f>
        <v>0.14040136312003026</v>
      </c>
      <c r="AH120" s="28">
        <f>+T120*'Silver Conversion'!$B119</f>
        <v>6.891329686316881</v>
      </c>
      <c r="AI120" s="28">
        <f>+U120*'Silver Conversion'!$B119</f>
        <v>18.376879163511685</v>
      </c>
      <c r="AJ120" s="28">
        <f>+V120*'Silver Conversion'!$B119</f>
        <v>18.376879163511685</v>
      </c>
      <c r="AK120" s="28">
        <f>+W120*'Silver Conversion'!$B119</f>
        <v>28.713873692987004</v>
      </c>
      <c r="AL120" s="28">
        <f>+X120*'Silver Conversion'!$B119</f>
        <v>6.891329686316881</v>
      </c>
      <c r="AM120" s="28">
        <f>+Y120*'Silver Conversion'!$B119</f>
        <v>3.4456648431584407</v>
      </c>
      <c r="AN120" s="28">
        <f>+Z120*'Silver Conversion'!$B119</f>
        <v>36.75375832702337</v>
      </c>
      <c r="AO120" s="28">
        <f>+AA120*'Silver Conversion'!$B119</f>
        <v>192.95723121687269</v>
      </c>
      <c r="AP120" s="28">
        <f>+AB120*'Silver Conversion'!$B119</f>
        <v>1.267605633802817</v>
      </c>
    </row>
    <row r="121" spans="1:42" ht="15">
      <c r="A121" s="5">
        <v>1478</v>
      </c>
      <c r="B121" s="5">
        <v>198</v>
      </c>
      <c r="C121" s="5">
        <v>150</v>
      </c>
      <c r="D121" s="5">
        <v>30</v>
      </c>
      <c r="E121" s="5">
        <v>26</v>
      </c>
      <c r="F121" s="5">
        <v>900</v>
      </c>
      <c r="G121" s="5">
        <v>25.5</v>
      </c>
      <c r="H121" s="5">
        <v>40.5</v>
      </c>
      <c r="I121" s="5">
        <v>55.5</v>
      </c>
      <c r="J121" s="5">
        <v>12</v>
      </c>
      <c r="K121" s="5">
        <v>5.25</v>
      </c>
      <c r="L121" s="5">
        <v>51</v>
      </c>
      <c r="M121" s="5">
        <v>288</v>
      </c>
      <c r="N121" s="5">
        <v>12</v>
      </c>
      <c r="P121" s="28">
        <f t="shared" si="13"/>
        <v>2.9988640666414232</v>
      </c>
      <c r="Q121" s="28">
        <f t="shared" si="14"/>
        <v>2.2718667171525935</v>
      </c>
      <c r="R121" s="28">
        <f t="shared" si="15"/>
        <v>0.4543733434305187</v>
      </c>
      <c r="S121" s="28">
        <f t="shared" si="16"/>
        <v>0.3937902309731162</v>
      </c>
      <c r="T121" s="28">
        <f t="shared" si="17"/>
        <v>19.14258246199134</v>
      </c>
      <c r="U121" s="28">
        <f t="shared" si="18"/>
        <v>54.23731697564212</v>
      </c>
      <c r="V121" s="28">
        <f t="shared" si="19"/>
        <v>86.14162107896102</v>
      </c>
      <c r="W121" s="28">
        <f t="shared" si="20"/>
        <v>118.04592518227992</v>
      </c>
      <c r="X121" s="28">
        <f t="shared" si="21"/>
        <v>25.52344328265512</v>
      </c>
      <c r="Y121" s="28">
        <f t="shared" si="22"/>
        <v>11.166506436161614</v>
      </c>
      <c r="Z121" s="28">
        <f t="shared" si="23"/>
        <v>108.47463395128425</v>
      </c>
      <c r="AA121" s="28">
        <f t="shared" si="24"/>
        <v>612.5626387837228</v>
      </c>
      <c r="AB121" s="28">
        <f t="shared" si="25"/>
        <v>4.225352112676057</v>
      </c>
      <c r="AD121" s="28">
        <f>+P121*'Silver Conversion'!$B120</f>
        <v>1.0795910639909123</v>
      </c>
      <c r="AE121" s="28">
        <f>+Q121*'Silver Conversion'!$B120</f>
        <v>0.8178720181749336</v>
      </c>
      <c r="AF121" s="28">
        <f>+R121*'Silver Conversion'!$B120</f>
        <v>0.16357440363498674</v>
      </c>
      <c r="AG121" s="28">
        <f>+S121*'Silver Conversion'!$B120</f>
        <v>0.14176448315032184</v>
      </c>
      <c r="AH121" s="28">
        <f>+T121*'Silver Conversion'!$B120</f>
        <v>6.891329686316881</v>
      </c>
      <c r="AI121" s="28">
        <f>+U121*'Silver Conversion'!$B120</f>
        <v>19.525434111231164</v>
      </c>
      <c r="AJ121" s="28">
        <f>+V121*'Silver Conversion'!$B120</f>
        <v>31.01098358842597</v>
      </c>
      <c r="AK121" s="28">
        <f>+W121*'Silver Conversion'!$B120</f>
        <v>42.49653306562077</v>
      </c>
      <c r="AL121" s="28">
        <f>+X121*'Silver Conversion'!$B120</f>
        <v>9.188439581755842</v>
      </c>
      <c r="AM121" s="28">
        <f>+Y121*'Silver Conversion'!$B120</f>
        <v>4.019942317018181</v>
      </c>
      <c r="AN121" s="28">
        <f>+Z121*'Silver Conversion'!$B120</f>
        <v>39.05086822246233</v>
      </c>
      <c r="AO121" s="28">
        <f>+AA121*'Silver Conversion'!$B120</f>
        <v>220.5225499621402</v>
      </c>
      <c r="AP121" s="28">
        <f>+AB121*'Silver Conversion'!$B120</f>
        <v>1.5211267605633805</v>
      </c>
    </row>
    <row r="122" spans="1:42" ht="15">
      <c r="A122" s="5">
        <v>1479</v>
      </c>
      <c r="B122" s="5">
        <v>249.75</v>
      </c>
      <c r="C122" s="5">
        <v>177.75</v>
      </c>
      <c r="D122" s="5">
        <v>36</v>
      </c>
      <c r="E122" s="5">
        <v>18</v>
      </c>
      <c r="F122" s="5">
        <v>936</v>
      </c>
      <c r="G122" s="5">
        <v>25.5</v>
      </c>
      <c r="H122" s="5">
        <v>40.5</v>
      </c>
      <c r="I122" s="5">
        <v>60</v>
      </c>
      <c r="J122" s="5">
        <v>12</v>
      </c>
      <c r="K122" s="5">
        <v>6</v>
      </c>
      <c r="L122" s="5">
        <v>60</v>
      </c>
      <c r="M122" s="5">
        <v>288</v>
      </c>
      <c r="N122" s="5">
        <v>12</v>
      </c>
      <c r="P122" s="28">
        <f t="shared" si="13"/>
        <v>3.7826580840590682</v>
      </c>
      <c r="Q122" s="28">
        <f t="shared" si="14"/>
        <v>2.692162059825823</v>
      </c>
      <c r="R122" s="28">
        <f t="shared" si="15"/>
        <v>0.5452480121166224</v>
      </c>
      <c r="S122" s="28">
        <f t="shared" si="16"/>
        <v>0.2726240060583112</v>
      </c>
      <c r="T122" s="28">
        <f t="shared" si="17"/>
        <v>19.908285760470992</v>
      </c>
      <c r="U122" s="28">
        <f t="shared" si="18"/>
        <v>54.23731697564212</v>
      </c>
      <c r="V122" s="28">
        <f t="shared" si="19"/>
        <v>86.14162107896102</v>
      </c>
      <c r="W122" s="28">
        <f t="shared" si="20"/>
        <v>127.61721641327559</v>
      </c>
      <c r="X122" s="28">
        <f t="shared" si="21"/>
        <v>25.52344328265512</v>
      </c>
      <c r="Y122" s="28">
        <f t="shared" si="22"/>
        <v>12.76172164132756</v>
      </c>
      <c r="Z122" s="28">
        <f t="shared" si="23"/>
        <v>127.61721641327559</v>
      </c>
      <c r="AA122" s="28">
        <f t="shared" si="24"/>
        <v>612.5626387837228</v>
      </c>
      <c r="AB122" s="28">
        <f t="shared" si="25"/>
        <v>4.225352112676057</v>
      </c>
      <c r="AD122" s="28">
        <f>+P122*'Silver Conversion'!$B121</f>
        <v>1.3617569102612646</v>
      </c>
      <c r="AE122" s="28">
        <f>+Q122*'Silver Conversion'!$B121</f>
        <v>0.9691783415372963</v>
      </c>
      <c r="AF122" s="28">
        <f>+R122*'Silver Conversion'!$B121</f>
        <v>0.19628928436198406</v>
      </c>
      <c r="AG122" s="28">
        <f>+S122*'Silver Conversion'!$B121</f>
        <v>0.09814464218099203</v>
      </c>
      <c r="AH122" s="28">
        <f>+T122*'Silver Conversion'!$B121</f>
        <v>7.166982873769557</v>
      </c>
      <c r="AI122" s="28">
        <f>+U122*'Silver Conversion'!$B121</f>
        <v>19.525434111231164</v>
      </c>
      <c r="AJ122" s="28">
        <f>+V122*'Silver Conversion'!$B121</f>
        <v>31.01098358842597</v>
      </c>
      <c r="AK122" s="28">
        <f>+W122*'Silver Conversion'!$B121</f>
        <v>45.94219790877921</v>
      </c>
      <c r="AL122" s="28">
        <f>+X122*'Silver Conversion'!$B121</f>
        <v>9.188439581755842</v>
      </c>
      <c r="AM122" s="28">
        <f>+Y122*'Silver Conversion'!$B121</f>
        <v>4.594219790877921</v>
      </c>
      <c r="AN122" s="28">
        <f>+Z122*'Silver Conversion'!$B121</f>
        <v>45.94219790877921</v>
      </c>
      <c r="AO122" s="28">
        <f>+AA122*'Silver Conversion'!$B121</f>
        <v>220.5225499621402</v>
      </c>
      <c r="AP122" s="28">
        <f>+AB122*'Silver Conversion'!$B121</f>
        <v>1.5211267605633805</v>
      </c>
    </row>
    <row r="123" spans="1:42" ht="15">
      <c r="A123" s="5">
        <v>1480</v>
      </c>
      <c r="B123" s="5">
        <v>438</v>
      </c>
      <c r="C123" s="5">
        <v>270</v>
      </c>
      <c r="D123" s="5">
        <v>24</v>
      </c>
      <c r="E123" s="5">
        <v>16.5</v>
      </c>
      <c r="F123" s="5">
        <v>918</v>
      </c>
      <c r="G123" s="5">
        <v>30</v>
      </c>
      <c r="H123" s="5">
        <v>24</v>
      </c>
      <c r="I123" s="5">
        <v>57</v>
      </c>
      <c r="J123" s="5">
        <v>12</v>
      </c>
      <c r="K123" s="5">
        <v>4.5</v>
      </c>
      <c r="L123" s="5">
        <v>48</v>
      </c>
      <c r="M123" s="5">
        <v>288</v>
      </c>
      <c r="N123" s="5">
        <v>11</v>
      </c>
      <c r="P123" s="28">
        <f t="shared" si="13"/>
        <v>6.633850814085573</v>
      </c>
      <c r="Q123" s="28">
        <f t="shared" si="14"/>
        <v>4.089360090874668</v>
      </c>
      <c r="R123" s="28">
        <f t="shared" si="15"/>
        <v>0.36349867474441494</v>
      </c>
      <c r="S123" s="28">
        <f t="shared" si="16"/>
        <v>0.2499053388867853</v>
      </c>
      <c r="T123" s="28">
        <f t="shared" si="17"/>
        <v>19.525434111231167</v>
      </c>
      <c r="U123" s="28">
        <f t="shared" si="18"/>
        <v>63.80860820663779</v>
      </c>
      <c r="V123" s="28">
        <f t="shared" si="19"/>
        <v>51.04688656531024</v>
      </c>
      <c r="W123" s="28">
        <f t="shared" si="20"/>
        <v>121.23635559261182</v>
      </c>
      <c r="X123" s="28">
        <f t="shared" si="21"/>
        <v>25.52344328265512</v>
      </c>
      <c r="Y123" s="28">
        <f t="shared" si="22"/>
        <v>9.57129123099567</v>
      </c>
      <c r="Z123" s="28">
        <f t="shared" si="23"/>
        <v>102.09377313062048</v>
      </c>
      <c r="AA123" s="28">
        <f t="shared" si="24"/>
        <v>612.5626387837228</v>
      </c>
      <c r="AB123" s="28">
        <f t="shared" si="25"/>
        <v>3.8732394366197185</v>
      </c>
      <c r="AD123" s="28">
        <f>+P123*'Silver Conversion'!$B122</f>
        <v>2.3218477849299504</v>
      </c>
      <c r="AE123" s="28">
        <f>+Q123*'Silver Conversion'!$B122</f>
        <v>1.4312760318061337</v>
      </c>
      <c r="AF123" s="28">
        <f>+R123*'Silver Conversion'!$B122</f>
        <v>0.12722453616054522</v>
      </c>
      <c r="AG123" s="28">
        <f>+S123*'Silver Conversion'!$B122</f>
        <v>0.08746686861037485</v>
      </c>
      <c r="AH123" s="28">
        <f>+T123*'Silver Conversion'!$B122</f>
        <v>6.833901938930908</v>
      </c>
      <c r="AI123" s="28">
        <f>+U123*'Silver Conversion'!$B122</f>
        <v>22.333012872323227</v>
      </c>
      <c r="AJ123" s="28">
        <f>+V123*'Silver Conversion'!$B122</f>
        <v>17.866410297858582</v>
      </c>
      <c r="AK123" s="28">
        <f>+W123*'Silver Conversion'!$B122</f>
        <v>42.43272445741413</v>
      </c>
      <c r="AL123" s="28">
        <f>+X123*'Silver Conversion'!$B122</f>
        <v>8.933205148929291</v>
      </c>
      <c r="AM123" s="28">
        <f>+Y123*'Silver Conversion'!$B122</f>
        <v>3.349951930848484</v>
      </c>
      <c r="AN123" s="28">
        <f>+Z123*'Silver Conversion'!$B122</f>
        <v>35.732820595717165</v>
      </c>
      <c r="AO123" s="28">
        <f>+AA123*'Silver Conversion'!$B122</f>
        <v>214.39692357430297</v>
      </c>
      <c r="AP123" s="28">
        <f>+AB123*'Silver Conversion'!$B122</f>
        <v>1.3556338028169015</v>
      </c>
    </row>
    <row r="124" spans="1:42" ht="15">
      <c r="A124" s="5">
        <v>1481</v>
      </c>
      <c r="B124" s="5">
        <v>234</v>
      </c>
      <c r="C124" s="5">
        <v>189</v>
      </c>
      <c r="D124" s="5">
        <v>27</v>
      </c>
      <c r="E124" s="5">
        <v>24.75</v>
      </c>
      <c r="F124" s="5">
        <v>945</v>
      </c>
      <c r="G124" s="5">
        <v>27</v>
      </c>
      <c r="H124" s="5">
        <v>40.5</v>
      </c>
      <c r="I124" s="5">
        <v>72</v>
      </c>
      <c r="J124" s="5">
        <v>12</v>
      </c>
      <c r="K124" s="5">
        <v>3.75</v>
      </c>
      <c r="L124" s="5">
        <v>48</v>
      </c>
      <c r="M124" s="5">
        <v>234</v>
      </c>
      <c r="N124" s="5">
        <v>12</v>
      </c>
      <c r="P124" s="28">
        <f t="shared" si="13"/>
        <v>3.544112078758046</v>
      </c>
      <c r="Q124" s="28">
        <f t="shared" si="14"/>
        <v>2.862552063612268</v>
      </c>
      <c r="R124" s="28">
        <f t="shared" si="15"/>
        <v>0.40893600908746686</v>
      </c>
      <c r="S124" s="28">
        <f t="shared" si="16"/>
        <v>0.3748580083301779</v>
      </c>
      <c r="T124" s="28">
        <f t="shared" si="17"/>
        <v>20.099711585090905</v>
      </c>
      <c r="U124" s="28">
        <f t="shared" si="18"/>
        <v>57.427747385974016</v>
      </c>
      <c r="V124" s="28">
        <f t="shared" si="19"/>
        <v>86.14162107896102</v>
      </c>
      <c r="W124" s="28">
        <f t="shared" si="20"/>
        <v>153.1406596959307</v>
      </c>
      <c r="X124" s="28">
        <f t="shared" si="21"/>
        <v>25.52344328265512</v>
      </c>
      <c r="Y124" s="28">
        <f t="shared" si="22"/>
        <v>7.976076025829724</v>
      </c>
      <c r="Z124" s="28">
        <f t="shared" si="23"/>
        <v>102.09377313062048</v>
      </c>
      <c r="AA124" s="28">
        <f t="shared" si="24"/>
        <v>497.7071440117748</v>
      </c>
      <c r="AB124" s="28">
        <f t="shared" si="25"/>
        <v>4.225352112676057</v>
      </c>
      <c r="AD124" s="28">
        <f>+P124*'Silver Conversion'!$B123</f>
        <v>1.240439227565316</v>
      </c>
      <c r="AE124" s="28">
        <f>+Q124*'Silver Conversion'!$B123</f>
        <v>1.0018932222642938</v>
      </c>
      <c r="AF124" s="28">
        <f>+R124*'Silver Conversion'!$B123</f>
        <v>0.14312760318061338</v>
      </c>
      <c r="AG124" s="28">
        <f>+S124*'Silver Conversion'!$B123</f>
        <v>0.13120030291556226</v>
      </c>
      <c r="AH124" s="28">
        <f>+T124*'Silver Conversion'!$B123</f>
        <v>7.034899054781816</v>
      </c>
      <c r="AI124" s="28">
        <f>+U124*'Silver Conversion'!$B123</f>
        <v>20.099711585090905</v>
      </c>
      <c r="AJ124" s="28">
        <f>+V124*'Silver Conversion'!$B123</f>
        <v>30.149567377636355</v>
      </c>
      <c r="AK124" s="28">
        <f>+W124*'Silver Conversion'!$B123</f>
        <v>53.59923089357574</v>
      </c>
      <c r="AL124" s="28">
        <f>+X124*'Silver Conversion'!$B123</f>
        <v>8.933205148929291</v>
      </c>
      <c r="AM124" s="28">
        <f>+Y124*'Silver Conversion'!$B123</f>
        <v>2.7916266090404034</v>
      </c>
      <c r="AN124" s="28">
        <f>+Z124*'Silver Conversion'!$B123</f>
        <v>35.732820595717165</v>
      </c>
      <c r="AO124" s="28">
        <f>+AA124*'Silver Conversion'!$B123</f>
        <v>174.19750040412117</v>
      </c>
      <c r="AP124" s="28">
        <f>+AB124*'Silver Conversion'!$B123</f>
        <v>1.4788732394366197</v>
      </c>
    </row>
    <row r="125" spans="1:42" ht="15">
      <c r="A125" s="5">
        <v>1482</v>
      </c>
      <c r="B125" s="5">
        <v>258.75</v>
      </c>
      <c r="C125" s="5">
        <v>175.5</v>
      </c>
      <c r="E125" s="5">
        <v>32.25</v>
      </c>
      <c r="F125" s="5">
        <v>936</v>
      </c>
      <c r="G125" s="5">
        <v>28.5</v>
      </c>
      <c r="H125" s="5">
        <v>27</v>
      </c>
      <c r="I125" s="5">
        <v>75</v>
      </c>
      <c r="J125" s="5">
        <v>12</v>
      </c>
      <c r="K125" s="5">
        <v>3.75</v>
      </c>
      <c r="L125" s="5">
        <v>48</v>
      </c>
      <c r="M125" s="5">
        <v>216</v>
      </c>
      <c r="N125" s="5">
        <v>15</v>
      </c>
      <c r="P125" s="28">
        <f t="shared" si="13"/>
        <v>3.918970087088224</v>
      </c>
      <c r="Q125" s="28">
        <f t="shared" si="14"/>
        <v>2.6580840590685346</v>
      </c>
      <c r="R125" s="28">
        <f t="shared" si="15"/>
        <v>0</v>
      </c>
      <c r="S125" s="28">
        <f t="shared" si="16"/>
        <v>0.4884513441878076</v>
      </c>
      <c r="T125" s="28">
        <f t="shared" si="17"/>
        <v>19.908285760470992</v>
      </c>
      <c r="U125" s="28">
        <f t="shared" si="18"/>
        <v>60.61817779630591</v>
      </c>
      <c r="V125" s="28">
        <f t="shared" si="19"/>
        <v>57.427747385974016</v>
      </c>
      <c r="W125" s="28">
        <f t="shared" si="20"/>
        <v>159.52152051659448</v>
      </c>
      <c r="X125" s="28">
        <f t="shared" si="21"/>
        <v>25.52344328265512</v>
      </c>
      <c r="Y125" s="28">
        <f t="shared" si="22"/>
        <v>7.976076025829724</v>
      </c>
      <c r="Z125" s="28">
        <f t="shared" si="23"/>
        <v>102.09377313062048</v>
      </c>
      <c r="AA125" s="28">
        <f t="shared" si="24"/>
        <v>459.4219790877921</v>
      </c>
      <c r="AB125" s="28">
        <f t="shared" si="25"/>
        <v>5.281690140845071</v>
      </c>
      <c r="AD125" s="28">
        <f>+P125*'Silver Conversion'!$B124</f>
        <v>1.293260128739114</v>
      </c>
      <c r="AE125" s="28">
        <f>+Q125*'Silver Conversion'!$B124</f>
        <v>0.8771677394926165</v>
      </c>
      <c r="AF125" s="28">
        <f>+R125*'Silver Conversion'!$B124</f>
        <v>0</v>
      </c>
      <c r="AG125" s="28">
        <f>+S125*'Silver Conversion'!$B124</f>
        <v>0.16118894358197652</v>
      </c>
      <c r="AH125" s="28">
        <f>+T125*'Silver Conversion'!$B124</f>
        <v>6.569734300955428</v>
      </c>
      <c r="AI125" s="28">
        <f>+U125*'Silver Conversion'!$B124</f>
        <v>20.003998672780952</v>
      </c>
      <c r="AJ125" s="28">
        <f>+V125*'Silver Conversion'!$B124</f>
        <v>18.951156637371426</v>
      </c>
      <c r="AK125" s="28">
        <f>+W125*'Silver Conversion'!$B124</f>
        <v>52.64210177047618</v>
      </c>
      <c r="AL125" s="28">
        <f>+X125*'Silver Conversion'!$B124</f>
        <v>8.42273628327619</v>
      </c>
      <c r="AM125" s="28">
        <f>+Y125*'Silver Conversion'!$B124</f>
        <v>2.632105088523809</v>
      </c>
      <c r="AN125" s="28">
        <f>+Z125*'Silver Conversion'!$B124</f>
        <v>33.69094513310476</v>
      </c>
      <c r="AO125" s="28">
        <f>+AA125*'Silver Conversion'!$B124</f>
        <v>151.6092530989714</v>
      </c>
      <c r="AP125" s="28">
        <f>+AB125*'Silver Conversion'!$B124</f>
        <v>1.7429577464788735</v>
      </c>
    </row>
    <row r="126" spans="1:42" ht="15">
      <c r="A126" s="5">
        <v>1483</v>
      </c>
      <c r="B126" s="5">
        <v>312.75</v>
      </c>
      <c r="C126" s="5">
        <v>198</v>
      </c>
      <c r="E126" s="5">
        <v>25.5</v>
      </c>
      <c r="F126" s="5">
        <v>1104</v>
      </c>
      <c r="G126" s="5">
        <v>33</v>
      </c>
      <c r="H126" s="5">
        <v>22.5</v>
      </c>
      <c r="I126" s="5">
        <v>51</v>
      </c>
      <c r="J126" s="5">
        <v>12</v>
      </c>
      <c r="K126" s="5">
        <v>3.75</v>
      </c>
      <c r="L126" s="5">
        <v>60</v>
      </c>
      <c r="M126" s="5">
        <v>216</v>
      </c>
      <c r="N126" s="5">
        <v>15</v>
      </c>
      <c r="P126" s="28">
        <f t="shared" si="13"/>
        <v>4.7368421052631575</v>
      </c>
      <c r="Q126" s="28">
        <f t="shared" si="14"/>
        <v>2.9988640666414232</v>
      </c>
      <c r="R126" s="28">
        <f t="shared" si="15"/>
        <v>0</v>
      </c>
      <c r="S126" s="28">
        <f t="shared" si="16"/>
        <v>0.38621734191594087</v>
      </c>
      <c r="T126" s="28">
        <f t="shared" si="17"/>
        <v>23.48156782004271</v>
      </c>
      <c r="U126" s="28">
        <f t="shared" si="18"/>
        <v>70.18946902730157</v>
      </c>
      <c r="V126" s="28">
        <f t="shared" si="19"/>
        <v>47.856456154978346</v>
      </c>
      <c r="W126" s="28">
        <f t="shared" si="20"/>
        <v>108.47463395128425</v>
      </c>
      <c r="X126" s="28">
        <f t="shared" si="21"/>
        <v>25.52344328265512</v>
      </c>
      <c r="Y126" s="28">
        <f t="shared" si="22"/>
        <v>7.976076025829724</v>
      </c>
      <c r="Z126" s="28">
        <f t="shared" si="23"/>
        <v>127.61721641327559</v>
      </c>
      <c r="AA126" s="28">
        <f t="shared" si="24"/>
        <v>459.4219790877921</v>
      </c>
      <c r="AB126" s="28">
        <f t="shared" si="25"/>
        <v>5.281690140845071</v>
      </c>
      <c r="AD126" s="28">
        <f>+P126*'Silver Conversion'!$B125</f>
        <v>1.563157894736842</v>
      </c>
      <c r="AE126" s="28">
        <f>+Q126*'Silver Conversion'!$B125</f>
        <v>0.9896251419916697</v>
      </c>
      <c r="AF126" s="28">
        <f>+R126*'Silver Conversion'!$B125</f>
        <v>0</v>
      </c>
      <c r="AG126" s="28">
        <f>+S126*'Silver Conversion'!$B125</f>
        <v>0.1274517228322605</v>
      </c>
      <c r="AH126" s="28">
        <f>+T126*'Silver Conversion'!$B125</f>
        <v>7.7489173806140945</v>
      </c>
      <c r="AI126" s="28">
        <f>+U126*'Silver Conversion'!$B125</f>
        <v>23.16252477900952</v>
      </c>
      <c r="AJ126" s="28">
        <f>+V126*'Silver Conversion'!$B125</f>
        <v>15.792630531142855</v>
      </c>
      <c r="AK126" s="28">
        <f>+W126*'Silver Conversion'!$B125</f>
        <v>35.7966292039238</v>
      </c>
      <c r="AL126" s="28">
        <f>+X126*'Silver Conversion'!$B125</f>
        <v>8.42273628327619</v>
      </c>
      <c r="AM126" s="28">
        <f>+Y126*'Silver Conversion'!$B125</f>
        <v>2.632105088523809</v>
      </c>
      <c r="AN126" s="28">
        <f>+Z126*'Silver Conversion'!$B125</f>
        <v>42.11368141638094</v>
      </c>
      <c r="AO126" s="28">
        <f>+AA126*'Silver Conversion'!$B125</f>
        <v>151.6092530989714</v>
      </c>
      <c r="AP126" s="28">
        <f>+AB126*'Silver Conversion'!$B125</f>
        <v>1.7429577464788735</v>
      </c>
    </row>
    <row r="127" spans="1:42" ht="15">
      <c r="A127" s="5">
        <v>1484</v>
      </c>
      <c r="B127" s="5">
        <v>277.5</v>
      </c>
      <c r="C127" s="5">
        <v>148.5</v>
      </c>
      <c r="E127" s="5">
        <v>27</v>
      </c>
      <c r="F127" s="5">
        <v>1224</v>
      </c>
      <c r="G127" s="5">
        <v>36</v>
      </c>
      <c r="H127" s="5">
        <v>24</v>
      </c>
      <c r="I127" s="5">
        <v>45</v>
      </c>
      <c r="J127" s="5">
        <v>12</v>
      </c>
      <c r="K127" s="5">
        <v>4.5</v>
      </c>
      <c r="L127" s="5">
        <v>96</v>
      </c>
      <c r="M127" s="5">
        <v>216</v>
      </c>
      <c r="N127" s="5">
        <v>12</v>
      </c>
      <c r="P127" s="28">
        <f t="shared" si="13"/>
        <v>4.202953426732298</v>
      </c>
      <c r="Q127" s="28">
        <f t="shared" si="14"/>
        <v>2.2491480499810677</v>
      </c>
      <c r="R127" s="28">
        <f t="shared" si="15"/>
        <v>0</v>
      </c>
      <c r="S127" s="28">
        <f t="shared" si="16"/>
        <v>0.40893600908746686</v>
      </c>
      <c r="T127" s="28">
        <f t="shared" si="17"/>
        <v>26.03391214830822</v>
      </c>
      <c r="U127" s="28">
        <f t="shared" si="18"/>
        <v>76.57032984796535</v>
      </c>
      <c r="V127" s="28">
        <f t="shared" si="19"/>
        <v>51.04688656531024</v>
      </c>
      <c r="W127" s="28">
        <f t="shared" si="20"/>
        <v>95.71291230995669</v>
      </c>
      <c r="X127" s="28">
        <f t="shared" si="21"/>
        <v>25.52344328265512</v>
      </c>
      <c r="Y127" s="28">
        <f t="shared" si="22"/>
        <v>9.57129123099567</v>
      </c>
      <c r="Z127" s="28">
        <f t="shared" si="23"/>
        <v>204.18754626124095</v>
      </c>
      <c r="AA127" s="28">
        <f t="shared" si="24"/>
        <v>459.4219790877921</v>
      </c>
      <c r="AB127" s="28">
        <f t="shared" si="25"/>
        <v>4.225352112676057</v>
      </c>
      <c r="AD127" s="28">
        <f>+P127*'Silver Conversion'!$B126</f>
        <v>1.3029155622870126</v>
      </c>
      <c r="AE127" s="28">
        <f>+Q127*'Silver Conversion'!$B126</f>
        <v>0.697235895494131</v>
      </c>
      <c r="AF127" s="28">
        <f>+R127*'Silver Conversion'!$B126</f>
        <v>0</v>
      </c>
      <c r="AG127" s="28">
        <f>+S127*'Silver Conversion'!$B126</f>
        <v>0.12677016281711473</v>
      </c>
      <c r="AH127" s="28">
        <f>+T127*'Silver Conversion'!$B126</f>
        <v>8.070512765975549</v>
      </c>
      <c r="AI127" s="28">
        <f>+U127*'Silver Conversion'!$B126</f>
        <v>23.73680225286926</v>
      </c>
      <c r="AJ127" s="28">
        <f>+V127*'Silver Conversion'!$B126</f>
        <v>15.824534835246174</v>
      </c>
      <c r="AK127" s="28">
        <f>+W127*'Silver Conversion'!$B126</f>
        <v>29.671002816086574</v>
      </c>
      <c r="AL127" s="28">
        <f>+X127*'Silver Conversion'!$B126</f>
        <v>7.912267417623087</v>
      </c>
      <c r="AM127" s="28">
        <f>+Y127*'Silver Conversion'!$B126</f>
        <v>2.9671002816086576</v>
      </c>
      <c r="AN127" s="28">
        <f>+Z127*'Silver Conversion'!$B126</f>
        <v>63.2981393409847</v>
      </c>
      <c r="AO127" s="28">
        <f>+AA127*'Silver Conversion'!$B126</f>
        <v>142.42081351721555</v>
      </c>
      <c r="AP127" s="28">
        <f>+AB127*'Silver Conversion'!$B126</f>
        <v>1.3098591549295777</v>
      </c>
    </row>
    <row r="128" spans="1:42" ht="15">
      <c r="A128" s="5">
        <v>1485</v>
      </c>
      <c r="B128" s="5">
        <v>252</v>
      </c>
      <c r="C128" s="5">
        <v>151.5</v>
      </c>
      <c r="E128" s="5">
        <v>63</v>
      </c>
      <c r="F128" s="5">
        <v>1314</v>
      </c>
      <c r="G128" s="5">
        <v>34.5</v>
      </c>
      <c r="H128" s="5">
        <v>22.5</v>
      </c>
      <c r="I128" s="5">
        <v>57</v>
      </c>
      <c r="J128" s="5">
        <v>9</v>
      </c>
      <c r="K128" s="5">
        <v>4.5</v>
      </c>
      <c r="L128" s="5">
        <v>60</v>
      </c>
      <c r="M128" s="5">
        <v>216</v>
      </c>
      <c r="N128" s="5">
        <v>12</v>
      </c>
      <c r="P128" s="28">
        <f t="shared" si="13"/>
        <v>3.816736084816357</v>
      </c>
      <c r="Q128" s="28">
        <f t="shared" si="14"/>
        <v>2.2945853843241193</v>
      </c>
      <c r="R128" s="28">
        <f t="shared" si="15"/>
        <v>0</v>
      </c>
      <c r="S128" s="28">
        <f t="shared" si="16"/>
        <v>0.9541840212040893</v>
      </c>
      <c r="T128" s="28">
        <f t="shared" si="17"/>
        <v>27.948170394507354</v>
      </c>
      <c r="U128" s="28">
        <f t="shared" si="18"/>
        <v>73.37989943763347</v>
      </c>
      <c r="V128" s="28">
        <f t="shared" si="19"/>
        <v>47.856456154978346</v>
      </c>
      <c r="W128" s="28">
        <f t="shared" si="20"/>
        <v>121.23635559261182</v>
      </c>
      <c r="X128" s="28">
        <f t="shared" si="21"/>
        <v>19.14258246199134</v>
      </c>
      <c r="Y128" s="28">
        <f t="shared" si="22"/>
        <v>9.57129123099567</v>
      </c>
      <c r="Z128" s="28">
        <f t="shared" si="23"/>
        <v>127.61721641327559</v>
      </c>
      <c r="AA128" s="28">
        <f t="shared" si="24"/>
        <v>459.4219790877921</v>
      </c>
      <c r="AB128" s="28">
        <f t="shared" si="25"/>
        <v>4.225352112676057</v>
      </c>
      <c r="AD128" s="28">
        <f>+P128*'Silver Conversion'!$B127</f>
        <v>1.145020825444907</v>
      </c>
      <c r="AE128" s="28">
        <f>+Q128*'Silver Conversion'!$B127</f>
        <v>0.6883756152972358</v>
      </c>
      <c r="AF128" s="28">
        <f>+R128*'Silver Conversion'!$B127</f>
        <v>0</v>
      </c>
      <c r="AG128" s="28">
        <f>+S128*'Silver Conversion'!$B127</f>
        <v>0.28625520636122675</v>
      </c>
      <c r="AH128" s="28">
        <f>+T128*'Silver Conversion'!$B127</f>
        <v>8.384451118352207</v>
      </c>
      <c r="AI128" s="28">
        <f>+U128*'Silver Conversion'!$B127</f>
        <v>22.01396983129004</v>
      </c>
      <c r="AJ128" s="28">
        <f>+V128*'Silver Conversion'!$B127</f>
        <v>14.356936846493504</v>
      </c>
      <c r="AK128" s="28">
        <f>+W128*'Silver Conversion'!$B127</f>
        <v>36.370906677783545</v>
      </c>
      <c r="AL128" s="28">
        <f>+X128*'Silver Conversion'!$B127</f>
        <v>5.742774738597402</v>
      </c>
      <c r="AM128" s="28">
        <f>+Y128*'Silver Conversion'!$B127</f>
        <v>2.871387369298701</v>
      </c>
      <c r="AN128" s="28">
        <f>+Z128*'Silver Conversion'!$B127</f>
        <v>38.28516492398268</v>
      </c>
      <c r="AO128" s="28">
        <f>+AA128*'Silver Conversion'!$B127</f>
        <v>137.82659372633762</v>
      </c>
      <c r="AP128" s="28">
        <f>+AB128*'Silver Conversion'!$B127</f>
        <v>1.267605633802817</v>
      </c>
    </row>
    <row r="129" spans="1:42" ht="15">
      <c r="A129" s="5">
        <v>1486</v>
      </c>
      <c r="B129" s="5">
        <v>405</v>
      </c>
      <c r="C129" s="5">
        <v>207</v>
      </c>
      <c r="E129" s="5">
        <v>40.5</v>
      </c>
      <c r="F129" s="5">
        <v>1377</v>
      </c>
      <c r="G129" s="5">
        <v>35.25</v>
      </c>
      <c r="H129" s="5">
        <v>26.25</v>
      </c>
      <c r="I129" s="5">
        <v>58.5</v>
      </c>
      <c r="J129" s="5">
        <v>8.25</v>
      </c>
      <c r="K129" s="5">
        <v>4.5</v>
      </c>
      <c r="L129" s="5">
        <v>57</v>
      </c>
      <c r="M129" s="5">
        <v>198</v>
      </c>
      <c r="N129" s="5">
        <v>16.5</v>
      </c>
      <c r="P129" s="28">
        <f t="shared" si="13"/>
        <v>6.134040136312002</v>
      </c>
      <c r="Q129" s="28">
        <f t="shared" si="14"/>
        <v>3.135176069670579</v>
      </c>
      <c r="R129" s="28">
        <f t="shared" si="15"/>
        <v>0</v>
      </c>
      <c r="S129" s="28">
        <f t="shared" si="16"/>
        <v>0.6134040136312002</v>
      </c>
      <c r="T129" s="28">
        <f t="shared" si="17"/>
        <v>29.28815116684675</v>
      </c>
      <c r="U129" s="28">
        <f t="shared" si="18"/>
        <v>74.97511464279941</v>
      </c>
      <c r="V129" s="28">
        <f t="shared" si="19"/>
        <v>55.83253218080807</v>
      </c>
      <c r="W129" s="28">
        <f t="shared" si="20"/>
        <v>124.4267860029437</v>
      </c>
      <c r="X129" s="28">
        <f t="shared" si="21"/>
        <v>17.547367256825392</v>
      </c>
      <c r="Y129" s="28">
        <f t="shared" si="22"/>
        <v>9.57129123099567</v>
      </c>
      <c r="Z129" s="28">
        <f t="shared" si="23"/>
        <v>121.23635559261182</v>
      </c>
      <c r="AA129" s="28">
        <f t="shared" si="24"/>
        <v>421.13681416380945</v>
      </c>
      <c r="AB129" s="28">
        <f t="shared" si="25"/>
        <v>5.809859154929578</v>
      </c>
      <c r="AD129" s="28">
        <f>+P129*'Silver Conversion'!$B128</f>
        <v>1.8402120408936007</v>
      </c>
      <c r="AE129" s="28">
        <f>+Q129*'Silver Conversion'!$B128</f>
        <v>0.9405528209011736</v>
      </c>
      <c r="AF129" s="28">
        <f>+R129*'Silver Conversion'!$B128</f>
        <v>0</v>
      </c>
      <c r="AG129" s="28">
        <f>+S129*'Silver Conversion'!$B128</f>
        <v>0.18402120408936007</v>
      </c>
      <c r="AH129" s="28">
        <f>+T129*'Silver Conversion'!$B128</f>
        <v>8.786445350054024</v>
      </c>
      <c r="AI129" s="28">
        <f>+U129*'Silver Conversion'!$B128</f>
        <v>22.492534392839822</v>
      </c>
      <c r="AJ129" s="28">
        <f>+V129*'Silver Conversion'!$B128</f>
        <v>16.74975965424242</v>
      </c>
      <c r="AK129" s="28">
        <f>+W129*'Silver Conversion'!$B128</f>
        <v>37.32803580088311</v>
      </c>
      <c r="AL129" s="28">
        <f>+X129*'Silver Conversion'!$B128</f>
        <v>5.264210177047618</v>
      </c>
      <c r="AM129" s="28">
        <f>+Y129*'Silver Conversion'!$B128</f>
        <v>2.871387369298701</v>
      </c>
      <c r="AN129" s="28">
        <f>+Z129*'Silver Conversion'!$B128</f>
        <v>36.370906677783545</v>
      </c>
      <c r="AO129" s="28">
        <f>+AA129*'Silver Conversion'!$B128</f>
        <v>126.34104424914283</v>
      </c>
      <c r="AP129" s="28">
        <f>+AB129*'Silver Conversion'!$B128</f>
        <v>1.7429577464788732</v>
      </c>
    </row>
    <row r="130" spans="1:42" ht="15">
      <c r="A130" s="5">
        <v>1487</v>
      </c>
      <c r="B130" s="5">
        <v>261</v>
      </c>
      <c r="C130" s="5">
        <v>143.62</v>
      </c>
      <c r="E130" s="5">
        <v>31.5</v>
      </c>
      <c r="F130" s="5">
        <v>1440</v>
      </c>
      <c r="G130" s="5">
        <v>33</v>
      </c>
      <c r="H130" s="5">
        <v>42</v>
      </c>
      <c r="I130" s="5">
        <v>59.25</v>
      </c>
      <c r="J130" s="5">
        <v>8.25</v>
      </c>
      <c r="K130" s="5">
        <v>4.5</v>
      </c>
      <c r="L130" s="5">
        <v>58.5</v>
      </c>
      <c r="M130" s="5">
        <v>234</v>
      </c>
      <c r="N130" s="5">
        <v>18</v>
      </c>
      <c r="P130" s="28">
        <f t="shared" si="13"/>
        <v>3.9530480878455125</v>
      </c>
      <c r="Q130" s="28">
        <f t="shared" si="14"/>
        <v>2.1752366527830365</v>
      </c>
      <c r="R130" s="28">
        <f t="shared" si="15"/>
        <v>0</v>
      </c>
      <c r="S130" s="28">
        <f t="shared" si="16"/>
        <v>0.47709201060204465</v>
      </c>
      <c r="T130" s="28">
        <f t="shared" si="17"/>
        <v>30.628131939186144</v>
      </c>
      <c r="U130" s="28">
        <f t="shared" si="18"/>
        <v>70.18946902730157</v>
      </c>
      <c r="V130" s="28">
        <f t="shared" si="19"/>
        <v>89.33205148929291</v>
      </c>
      <c r="W130" s="28">
        <f t="shared" si="20"/>
        <v>126.02200120810964</v>
      </c>
      <c r="X130" s="28">
        <f t="shared" si="21"/>
        <v>17.547367256825392</v>
      </c>
      <c r="Y130" s="28">
        <f t="shared" si="22"/>
        <v>9.57129123099567</v>
      </c>
      <c r="Z130" s="28">
        <f t="shared" si="23"/>
        <v>124.4267860029437</v>
      </c>
      <c r="AA130" s="28">
        <f t="shared" si="24"/>
        <v>497.7071440117748</v>
      </c>
      <c r="AB130" s="28">
        <f t="shared" si="25"/>
        <v>6.338028169014085</v>
      </c>
      <c r="AD130" s="28">
        <f>+P130*'Silver Conversion'!$B129</f>
        <v>1.1463839454751985</v>
      </c>
      <c r="AE130" s="28">
        <f>+Q130*'Silver Conversion'!$B129</f>
        <v>0.6308186293070805</v>
      </c>
      <c r="AF130" s="28">
        <f>+R130*'Silver Conversion'!$B129</f>
        <v>0</v>
      </c>
      <c r="AG130" s="28">
        <f>+S130*'Silver Conversion'!$B129</f>
        <v>0.13835668307459295</v>
      </c>
      <c r="AH130" s="28">
        <f>+T130*'Silver Conversion'!$B129</f>
        <v>8.882158262363982</v>
      </c>
      <c r="AI130" s="28">
        <f>+U130*'Silver Conversion'!$B129</f>
        <v>20.354946017917452</v>
      </c>
      <c r="AJ130" s="28">
        <f>+V130*'Silver Conversion'!$B129</f>
        <v>25.90629493189494</v>
      </c>
      <c r="AK130" s="28">
        <f>+W130*'Silver Conversion'!$B129</f>
        <v>36.5463803503518</v>
      </c>
      <c r="AL130" s="28">
        <f>+X130*'Silver Conversion'!$B129</f>
        <v>5.088736504479363</v>
      </c>
      <c r="AM130" s="28">
        <f>+Y130*'Silver Conversion'!$B129</f>
        <v>2.7756744569887437</v>
      </c>
      <c r="AN130" s="28">
        <f>+Z130*'Silver Conversion'!$B129</f>
        <v>36.08376794085367</v>
      </c>
      <c r="AO130" s="28">
        <f>+AA130*'Silver Conversion'!$B129</f>
        <v>144.33507176341467</v>
      </c>
      <c r="AP130" s="28">
        <f>+AB130*'Silver Conversion'!$B129</f>
        <v>1.8380281690140845</v>
      </c>
    </row>
    <row r="131" spans="1:42" ht="15">
      <c r="A131" s="5">
        <v>1488</v>
      </c>
      <c r="B131" s="5">
        <v>326.25</v>
      </c>
      <c r="C131" s="5">
        <v>184.5</v>
      </c>
      <c r="E131" s="5">
        <v>56.62</v>
      </c>
      <c r="F131" s="5">
        <v>1782</v>
      </c>
      <c r="G131" s="5">
        <v>48</v>
      </c>
      <c r="H131" s="5">
        <v>69</v>
      </c>
      <c r="I131" s="5">
        <v>69</v>
      </c>
      <c r="L131" s="5">
        <v>94.5</v>
      </c>
      <c r="M131" s="5">
        <v>288</v>
      </c>
      <c r="N131" s="5">
        <v>18</v>
      </c>
      <c r="P131" s="28">
        <f t="shared" si="13"/>
        <v>4.941310109806891</v>
      </c>
      <c r="Q131" s="28">
        <f t="shared" si="14"/>
        <v>2.79439606209769</v>
      </c>
      <c r="R131" s="28">
        <f t="shared" si="15"/>
        <v>0</v>
      </c>
      <c r="S131" s="28">
        <f t="shared" si="16"/>
        <v>0.8575539568345323</v>
      </c>
      <c r="T131" s="28">
        <f t="shared" si="17"/>
        <v>37.90231327474285</v>
      </c>
      <c r="U131" s="28">
        <f t="shared" si="18"/>
        <v>102.09377313062048</v>
      </c>
      <c r="V131" s="28">
        <f t="shared" si="19"/>
        <v>146.75979887526694</v>
      </c>
      <c r="W131" s="28">
        <f t="shared" si="20"/>
        <v>146.75979887526694</v>
      </c>
      <c r="X131" s="28">
        <f t="shared" si="21"/>
        <v>0</v>
      </c>
      <c r="Y131" s="28">
        <f t="shared" si="22"/>
        <v>0</v>
      </c>
      <c r="Z131" s="28">
        <f t="shared" si="23"/>
        <v>200.99711585090904</v>
      </c>
      <c r="AA131" s="28">
        <f t="shared" si="24"/>
        <v>612.5626387837228</v>
      </c>
      <c r="AB131" s="28">
        <f t="shared" si="25"/>
        <v>6.338028169014085</v>
      </c>
      <c r="AD131" s="28">
        <f>+P131*'Silver Conversion'!$B130</f>
        <v>0.9553199545626657</v>
      </c>
      <c r="AE131" s="28">
        <f>+Q131*'Silver Conversion'!$B130</f>
        <v>0.5402499053388868</v>
      </c>
      <c r="AF131" s="28">
        <f>+R131*'Silver Conversion'!$B130</f>
        <v>0</v>
      </c>
      <c r="AG131" s="28">
        <f>+S131*'Silver Conversion'!$B130</f>
        <v>0.1657937649880096</v>
      </c>
      <c r="AH131" s="28">
        <f>+T131*'Silver Conversion'!$B130</f>
        <v>7.3277805664502855</v>
      </c>
      <c r="AI131" s="28">
        <f>+U131*'Silver Conversion'!$B130</f>
        <v>19.73812947191996</v>
      </c>
      <c r="AJ131" s="28">
        <f>+V131*'Silver Conversion'!$B130</f>
        <v>28.373561115884947</v>
      </c>
      <c r="AK131" s="28">
        <f>+W131*'Silver Conversion'!$B130</f>
        <v>28.373561115884947</v>
      </c>
      <c r="AL131" s="28">
        <f>+X131*'Silver Conversion'!$B130</f>
        <v>0</v>
      </c>
      <c r="AM131" s="28">
        <f>+Y131*'Silver Conversion'!$B130</f>
        <v>0</v>
      </c>
      <c r="AN131" s="28">
        <f>+Z131*'Silver Conversion'!$B130</f>
        <v>38.85944239784242</v>
      </c>
      <c r="AO131" s="28">
        <f>+AA131*'Silver Conversion'!$B130</f>
        <v>118.42877683151976</v>
      </c>
      <c r="AP131" s="28">
        <f>+AB131*'Silver Conversion'!$B130</f>
        <v>1.2253521126760565</v>
      </c>
    </row>
    <row r="132" spans="1:42" ht="15">
      <c r="A132" s="5">
        <v>1489</v>
      </c>
      <c r="B132" s="5">
        <v>679.5</v>
      </c>
      <c r="C132" s="5">
        <v>290</v>
      </c>
      <c r="E132" s="5">
        <v>77.75</v>
      </c>
      <c r="F132" s="5">
        <v>2304</v>
      </c>
      <c r="G132" s="5">
        <v>66.75</v>
      </c>
      <c r="H132" s="5">
        <v>90</v>
      </c>
      <c r="I132" s="5">
        <v>81</v>
      </c>
      <c r="L132" s="5">
        <v>96</v>
      </c>
      <c r="M132" s="5">
        <v>576</v>
      </c>
      <c r="N132" s="5">
        <v>22.5</v>
      </c>
      <c r="P132" s="28">
        <f t="shared" si="13"/>
        <v>10.291556228701248</v>
      </c>
      <c r="Q132" s="28">
        <f t="shared" si="14"/>
        <v>4.392275653161681</v>
      </c>
      <c r="R132" s="28">
        <f t="shared" si="15"/>
        <v>0</v>
      </c>
      <c r="S132" s="28">
        <f t="shared" si="16"/>
        <v>1.177584248390761</v>
      </c>
      <c r="T132" s="28">
        <f t="shared" si="17"/>
        <v>49.00501110269783</v>
      </c>
      <c r="U132" s="28">
        <f t="shared" si="18"/>
        <v>141.97415325976908</v>
      </c>
      <c r="V132" s="28">
        <f t="shared" si="19"/>
        <v>191.42582461991339</v>
      </c>
      <c r="W132" s="28">
        <f t="shared" si="20"/>
        <v>172.28324215792205</v>
      </c>
      <c r="X132" s="28">
        <f t="shared" si="21"/>
        <v>0</v>
      </c>
      <c r="Y132" s="28">
        <f t="shared" si="22"/>
        <v>0</v>
      </c>
      <c r="Z132" s="28">
        <f t="shared" si="23"/>
        <v>204.18754626124095</v>
      </c>
      <c r="AA132" s="28">
        <f t="shared" si="24"/>
        <v>1225.1252775674457</v>
      </c>
      <c r="AB132" s="28">
        <f t="shared" si="25"/>
        <v>7.922535211267606</v>
      </c>
      <c r="AD132" s="28">
        <f>+P132*'Silver Conversion'!$B131</f>
        <v>1.6466489965921998</v>
      </c>
      <c r="AE132" s="28">
        <f>+Q132*'Silver Conversion'!$B131</f>
        <v>0.7027641045058689</v>
      </c>
      <c r="AF132" s="28">
        <f>+R132*'Silver Conversion'!$B131</f>
        <v>0</v>
      </c>
      <c r="AG132" s="28">
        <f>+S132*'Silver Conversion'!$B131</f>
        <v>0.18841347974252176</v>
      </c>
      <c r="AH132" s="28">
        <f>+T132*'Silver Conversion'!$B131</f>
        <v>7.840801776431653</v>
      </c>
      <c r="AI132" s="28">
        <f>+U132*'Silver Conversion'!$B131</f>
        <v>22.715864521563052</v>
      </c>
      <c r="AJ132" s="28">
        <f>+V132*'Silver Conversion'!$B131</f>
        <v>30.628131939186144</v>
      </c>
      <c r="AK132" s="28">
        <f>+W132*'Silver Conversion'!$B131</f>
        <v>27.56531874526753</v>
      </c>
      <c r="AL132" s="28">
        <f>+X132*'Silver Conversion'!$B131</f>
        <v>0</v>
      </c>
      <c r="AM132" s="28">
        <f>+Y132*'Silver Conversion'!$B131</f>
        <v>0</v>
      </c>
      <c r="AN132" s="28">
        <f>+Z132*'Silver Conversion'!$B131</f>
        <v>32.67000740179855</v>
      </c>
      <c r="AO132" s="28">
        <f>+AA132*'Silver Conversion'!$B131</f>
        <v>196.02004441079131</v>
      </c>
      <c r="AP132" s="28">
        <f>+AB132*'Silver Conversion'!$B131</f>
        <v>1.267605633802817</v>
      </c>
    </row>
    <row r="133" spans="1:42" ht="15">
      <c r="A133" s="5">
        <v>1490</v>
      </c>
      <c r="B133" s="5">
        <v>259.5</v>
      </c>
      <c r="C133" s="5">
        <v>134.25</v>
      </c>
      <c r="D133" s="5">
        <v>35.62</v>
      </c>
      <c r="E133" s="5">
        <v>28.5</v>
      </c>
      <c r="F133" s="5">
        <v>918</v>
      </c>
      <c r="G133" s="5">
        <v>25.5</v>
      </c>
      <c r="H133" s="5">
        <v>30</v>
      </c>
      <c r="I133" s="5">
        <v>36</v>
      </c>
      <c r="L133" s="5">
        <v>33</v>
      </c>
      <c r="M133" s="5">
        <v>288</v>
      </c>
      <c r="N133" s="5">
        <v>12</v>
      </c>
      <c r="P133" s="28">
        <f t="shared" si="13"/>
        <v>3.9303294206739867</v>
      </c>
      <c r="Q133" s="28">
        <f t="shared" si="14"/>
        <v>2.0333207118515713</v>
      </c>
      <c r="R133" s="28">
        <f t="shared" si="15"/>
        <v>0.5394926164331691</v>
      </c>
      <c r="S133" s="28">
        <f t="shared" si="16"/>
        <v>0.4316546762589928</v>
      </c>
      <c r="T133" s="28">
        <f t="shared" si="17"/>
        <v>19.525434111231167</v>
      </c>
      <c r="U133" s="28">
        <f t="shared" si="18"/>
        <v>54.23731697564212</v>
      </c>
      <c r="V133" s="28">
        <f t="shared" si="19"/>
        <v>63.80860820663779</v>
      </c>
      <c r="W133" s="28">
        <f t="shared" si="20"/>
        <v>76.57032984796535</v>
      </c>
      <c r="X133" s="28">
        <f t="shared" si="21"/>
        <v>0</v>
      </c>
      <c r="Y133" s="28">
        <f t="shared" si="22"/>
        <v>0</v>
      </c>
      <c r="Z133" s="28">
        <f t="shared" si="23"/>
        <v>70.18946902730157</v>
      </c>
      <c r="AA133" s="28">
        <f t="shared" si="24"/>
        <v>612.5626387837228</v>
      </c>
      <c r="AB133" s="28">
        <f t="shared" si="25"/>
        <v>4.225352112676057</v>
      </c>
      <c r="AD133" s="28">
        <f>+P133*'Silver Conversion'!$B132</f>
        <v>1.9258614161302534</v>
      </c>
      <c r="AE133" s="28">
        <f>+Q133*'Silver Conversion'!$B132</f>
        <v>0.9963271488072699</v>
      </c>
      <c r="AF133" s="28">
        <f>+R133*'Silver Conversion'!$B132</f>
        <v>0.2643513820522529</v>
      </c>
      <c r="AG133" s="28">
        <f>+S133*'Silver Conversion'!$B132</f>
        <v>0.21151079136690645</v>
      </c>
      <c r="AH133" s="28">
        <f>+T133*'Silver Conversion'!$B132</f>
        <v>9.567462714503272</v>
      </c>
      <c r="AI133" s="28">
        <f>+U133*'Silver Conversion'!$B132</f>
        <v>26.57628531806464</v>
      </c>
      <c r="AJ133" s="28">
        <f>+V133*'Silver Conversion'!$B132</f>
        <v>31.266218021252516</v>
      </c>
      <c r="AK133" s="28">
        <f>+W133*'Silver Conversion'!$B132</f>
        <v>37.51946162550302</v>
      </c>
      <c r="AL133" s="28">
        <f>+X133*'Silver Conversion'!$B132</f>
        <v>0</v>
      </c>
      <c r="AM133" s="28">
        <f>+Y133*'Silver Conversion'!$B132</f>
        <v>0</v>
      </c>
      <c r="AN133" s="28">
        <f>+Z133*'Silver Conversion'!$B132</f>
        <v>34.39283982337777</v>
      </c>
      <c r="AO133" s="28">
        <f>+AA133*'Silver Conversion'!$B132</f>
        <v>300.15569300402416</v>
      </c>
      <c r="AP133" s="28">
        <f>+AB133*'Silver Conversion'!$B132</f>
        <v>2.070422535211268</v>
      </c>
    </row>
    <row r="134" spans="1:42" ht="15">
      <c r="A134" s="5">
        <v>1491</v>
      </c>
      <c r="B134" s="5">
        <v>259.5</v>
      </c>
      <c r="C134" s="5">
        <v>117.25</v>
      </c>
      <c r="E134" s="5">
        <v>32.25</v>
      </c>
      <c r="F134" s="5">
        <v>954</v>
      </c>
      <c r="G134" s="5">
        <v>22.12</v>
      </c>
      <c r="H134" s="5">
        <v>21</v>
      </c>
      <c r="I134" s="5">
        <v>33</v>
      </c>
      <c r="K134" s="5">
        <v>5</v>
      </c>
      <c r="L134" s="5">
        <v>30</v>
      </c>
      <c r="M134" s="5">
        <v>273</v>
      </c>
      <c r="N134" s="5">
        <v>12</v>
      </c>
      <c r="P134" s="28">
        <f t="shared" si="13"/>
        <v>3.9303294206739867</v>
      </c>
      <c r="Q134" s="28">
        <f t="shared" si="14"/>
        <v>1.7758424839076106</v>
      </c>
      <c r="R134" s="28">
        <f t="shared" si="15"/>
        <v>0</v>
      </c>
      <c r="S134" s="28">
        <f t="shared" si="16"/>
        <v>0.4884513441878076</v>
      </c>
      <c r="T134" s="28">
        <f t="shared" si="17"/>
        <v>20.29113740971082</v>
      </c>
      <c r="U134" s="28">
        <f t="shared" si="18"/>
        <v>47.04821378436093</v>
      </c>
      <c r="V134" s="28">
        <f t="shared" si="19"/>
        <v>44.666025744646454</v>
      </c>
      <c r="W134" s="28">
        <f t="shared" si="20"/>
        <v>70.18946902730157</v>
      </c>
      <c r="X134" s="28">
        <f t="shared" si="21"/>
        <v>0</v>
      </c>
      <c r="Y134" s="28">
        <f t="shared" si="22"/>
        <v>10.634768034439633</v>
      </c>
      <c r="Z134" s="28">
        <f t="shared" si="23"/>
        <v>63.80860820663779</v>
      </c>
      <c r="AA134" s="28">
        <f t="shared" si="24"/>
        <v>580.658334680404</v>
      </c>
      <c r="AB134" s="28">
        <f t="shared" si="25"/>
        <v>4.225352112676057</v>
      </c>
      <c r="AD134" s="28">
        <f>+P134*'Silver Conversion'!$B133</f>
        <v>1.9258614161302534</v>
      </c>
      <c r="AE134" s="28">
        <f>+Q134*'Silver Conversion'!$B133</f>
        <v>0.8701628171147292</v>
      </c>
      <c r="AF134" s="28">
        <f>+R134*'Silver Conversion'!$B133</f>
        <v>0</v>
      </c>
      <c r="AG134" s="28">
        <f>+S134*'Silver Conversion'!$B133</f>
        <v>0.23934115865202574</v>
      </c>
      <c r="AH134" s="28">
        <f>+T134*'Silver Conversion'!$B133</f>
        <v>9.942657330758301</v>
      </c>
      <c r="AI134" s="28">
        <f>+U134*'Silver Conversion'!$B133</f>
        <v>23.053624754336855</v>
      </c>
      <c r="AJ134" s="28">
        <f>+V134*'Silver Conversion'!$B133</f>
        <v>21.886352614876763</v>
      </c>
      <c r="AK134" s="28">
        <f>+W134*'Silver Conversion'!$B133</f>
        <v>34.39283982337777</v>
      </c>
      <c r="AL134" s="28">
        <f>+X134*'Silver Conversion'!$B133</f>
        <v>0</v>
      </c>
      <c r="AM134" s="28">
        <f>+Y134*'Silver Conversion'!$B133</f>
        <v>5.21103633687542</v>
      </c>
      <c r="AN134" s="28">
        <f>+Z134*'Silver Conversion'!$B133</f>
        <v>31.266218021252516</v>
      </c>
      <c r="AO134" s="28">
        <f>+AA134*'Silver Conversion'!$B133</f>
        <v>284.522583993398</v>
      </c>
      <c r="AP134" s="28">
        <f>+AB134*'Silver Conversion'!$B133</f>
        <v>2.070422535211268</v>
      </c>
    </row>
    <row r="135" spans="1:42" ht="15">
      <c r="A135" s="5">
        <v>1492</v>
      </c>
      <c r="B135" s="5">
        <v>258</v>
      </c>
      <c r="C135" s="5">
        <v>183</v>
      </c>
      <c r="E135" s="5">
        <v>28.5</v>
      </c>
      <c r="F135" s="5">
        <v>1116</v>
      </c>
      <c r="G135" s="5">
        <v>24</v>
      </c>
      <c r="H135" s="5">
        <v>21</v>
      </c>
      <c r="I135" s="5">
        <v>63</v>
      </c>
      <c r="L135" s="5">
        <v>39</v>
      </c>
      <c r="M135" s="5">
        <v>252</v>
      </c>
      <c r="N135" s="5">
        <v>15</v>
      </c>
      <c r="P135" s="28">
        <f t="shared" si="13"/>
        <v>3.907610753502461</v>
      </c>
      <c r="Q135" s="28">
        <f t="shared" si="14"/>
        <v>2.771677394926164</v>
      </c>
      <c r="R135" s="28">
        <f t="shared" si="15"/>
        <v>0</v>
      </c>
      <c r="S135" s="28">
        <f t="shared" si="16"/>
        <v>0.4316546762589928</v>
      </c>
      <c r="T135" s="28">
        <f t="shared" si="17"/>
        <v>23.73680225286926</v>
      </c>
      <c r="U135" s="28">
        <f t="shared" si="18"/>
        <v>51.04688656531024</v>
      </c>
      <c r="V135" s="28">
        <f t="shared" si="19"/>
        <v>44.666025744646454</v>
      </c>
      <c r="W135" s="28">
        <f t="shared" si="20"/>
        <v>133.99807723393937</v>
      </c>
      <c r="X135" s="28">
        <f t="shared" si="21"/>
        <v>0</v>
      </c>
      <c r="Y135" s="28">
        <f t="shared" si="22"/>
        <v>0</v>
      </c>
      <c r="Z135" s="28">
        <f t="shared" si="23"/>
        <v>82.95119066862914</v>
      </c>
      <c r="AA135" s="28">
        <f t="shared" si="24"/>
        <v>535.9923089357575</v>
      </c>
      <c r="AB135" s="28">
        <f t="shared" si="25"/>
        <v>5.281690140845071</v>
      </c>
      <c r="AD135" s="28">
        <f>+P135*'Silver Conversion'!$B134</f>
        <v>1.5239681938659597</v>
      </c>
      <c r="AE135" s="28">
        <f>+Q135*'Silver Conversion'!$B134</f>
        <v>1.080954184021204</v>
      </c>
      <c r="AF135" s="28">
        <f>+R135*'Silver Conversion'!$B134</f>
        <v>0</v>
      </c>
      <c r="AG135" s="28">
        <f>+S135*'Silver Conversion'!$B134</f>
        <v>0.1683453237410072</v>
      </c>
      <c r="AH135" s="28">
        <f>+T135*'Silver Conversion'!$B134</f>
        <v>9.257352878619011</v>
      </c>
      <c r="AI135" s="28">
        <f>+U135*'Silver Conversion'!$B134</f>
        <v>19.908285760470992</v>
      </c>
      <c r="AJ135" s="28">
        <f>+V135*'Silver Conversion'!$B134</f>
        <v>17.41975004041212</v>
      </c>
      <c r="AK135" s="28">
        <f>+W135*'Silver Conversion'!$B134</f>
        <v>52.259250121236356</v>
      </c>
      <c r="AL135" s="28">
        <f>+X135*'Silver Conversion'!$B134</f>
        <v>0</v>
      </c>
      <c r="AM135" s="28">
        <f>+Y135*'Silver Conversion'!$B134</f>
        <v>0</v>
      </c>
      <c r="AN135" s="28">
        <f>+Z135*'Silver Conversion'!$B134</f>
        <v>32.35096436076537</v>
      </c>
      <c r="AO135" s="28">
        <f>+AA135*'Silver Conversion'!$B134</f>
        <v>209.03700048494542</v>
      </c>
      <c r="AP135" s="28">
        <f>+AB135*'Silver Conversion'!$B134</f>
        <v>2.059859154929578</v>
      </c>
    </row>
    <row r="136" spans="1:42" ht="15">
      <c r="A136" s="5">
        <v>1493</v>
      </c>
      <c r="B136" s="5">
        <v>219</v>
      </c>
      <c r="C136" s="5">
        <v>135</v>
      </c>
      <c r="E136" s="5">
        <v>18.62</v>
      </c>
      <c r="F136" s="5">
        <v>1368.75</v>
      </c>
      <c r="G136" s="5">
        <v>27</v>
      </c>
      <c r="H136" s="5">
        <v>27</v>
      </c>
      <c r="I136" s="5">
        <v>70.5</v>
      </c>
      <c r="K136" s="5">
        <v>7.5</v>
      </c>
      <c r="L136" s="5">
        <v>54</v>
      </c>
      <c r="M136" s="5">
        <v>384</v>
      </c>
      <c r="N136" s="5">
        <v>12</v>
      </c>
      <c r="P136" s="28">
        <f t="shared" si="13"/>
        <v>3.3169254070427865</v>
      </c>
      <c r="Q136" s="28">
        <f t="shared" si="14"/>
        <v>2.044680045437334</v>
      </c>
      <c r="R136" s="28">
        <f t="shared" si="15"/>
        <v>0</v>
      </c>
      <c r="S136" s="28">
        <f t="shared" si="16"/>
        <v>0.2820143884892086</v>
      </c>
      <c r="T136" s="28">
        <f t="shared" si="17"/>
        <v>29.112677494278497</v>
      </c>
      <c r="U136" s="28">
        <f t="shared" si="18"/>
        <v>57.427747385974016</v>
      </c>
      <c r="V136" s="28">
        <f t="shared" si="19"/>
        <v>57.427747385974016</v>
      </c>
      <c r="W136" s="28">
        <f t="shared" si="20"/>
        <v>149.95022928559882</v>
      </c>
      <c r="X136" s="28">
        <f t="shared" si="21"/>
        <v>0</v>
      </c>
      <c r="Y136" s="28">
        <f t="shared" si="22"/>
        <v>15.952152051659448</v>
      </c>
      <c r="Z136" s="28">
        <f t="shared" si="23"/>
        <v>114.85549477194803</v>
      </c>
      <c r="AA136" s="28">
        <f t="shared" si="24"/>
        <v>816.7501850449638</v>
      </c>
      <c r="AB136" s="28">
        <f t="shared" si="25"/>
        <v>4.225352112676057</v>
      </c>
      <c r="AD136" s="28">
        <f>+P136*'Silver Conversion'!$B135</f>
        <v>1.2604316546762588</v>
      </c>
      <c r="AE136" s="28">
        <f>+Q136*'Silver Conversion'!$B135</f>
        <v>0.7769784172661869</v>
      </c>
      <c r="AF136" s="28">
        <f>+R136*'Silver Conversion'!$B135</f>
        <v>0</v>
      </c>
      <c r="AG136" s="28">
        <f>+S136*'Silver Conversion'!$B135</f>
        <v>0.10716546762589928</v>
      </c>
      <c r="AH136" s="28">
        <f>+T136*'Silver Conversion'!$B135</f>
        <v>11.062817447825829</v>
      </c>
      <c r="AI136" s="28">
        <f>+U136*'Silver Conversion'!$B135</f>
        <v>21.822544006670125</v>
      </c>
      <c r="AJ136" s="28">
        <f>+V136*'Silver Conversion'!$B135</f>
        <v>21.822544006670125</v>
      </c>
      <c r="AK136" s="28">
        <f>+W136*'Silver Conversion'!$B135</f>
        <v>56.981087128527555</v>
      </c>
      <c r="AL136" s="28">
        <f>+X136*'Silver Conversion'!$B135</f>
        <v>0</v>
      </c>
      <c r="AM136" s="28">
        <f>+Y136*'Silver Conversion'!$B135</f>
        <v>6.061817779630591</v>
      </c>
      <c r="AN136" s="28">
        <f>+Z136*'Silver Conversion'!$B135</f>
        <v>43.64508801334025</v>
      </c>
      <c r="AO136" s="28">
        <f>+AA136*'Silver Conversion'!$B135</f>
        <v>310.36507031708624</v>
      </c>
      <c r="AP136" s="28">
        <f>+AB136*'Silver Conversion'!$B135</f>
        <v>1.6056338028169017</v>
      </c>
    </row>
    <row r="137" spans="1:42" ht="15">
      <c r="A137" s="5">
        <v>1494</v>
      </c>
      <c r="B137" s="5">
        <v>204</v>
      </c>
      <c r="C137" s="5">
        <v>136.5</v>
      </c>
      <c r="E137" s="5">
        <v>16.12</v>
      </c>
      <c r="F137" s="5">
        <v>1440</v>
      </c>
      <c r="G137" s="5">
        <v>27.75</v>
      </c>
      <c r="H137" s="5">
        <v>27</v>
      </c>
      <c r="I137" s="5">
        <v>93</v>
      </c>
      <c r="J137" s="5">
        <v>6</v>
      </c>
      <c r="K137" s="5">
        <v>4.5</v>
      </c>
      <c r="L137" s="5">
        <v>78</v>
      </c>
      <c r="M137" s="5">
        <v>504</v>
      </c>
      <c r="N137" s="5">
        <v>14.25</v>
      </c>
      <c r="P137" s="28">
        <f t="shared" si="13"/>
        <v>3.089738735327527</v>
      </c>
      <c r="Q137" s="28">
        <f t="shared" si="14"/>
        <v>2.06739871260886</v>
      </c>
      <c r="R137" s="28">
        <f t="shared" si="15"/>
        <v>0</v>
      </c>
      <c r="S137" s="28">
        <f t="shared" si="16"/>
        <v>0.24414994320333205</v>
      </c>
      <c r="T137" s="28">
        <f t="shared" si="17"/>
        <v>30.628131939186144</v>
      </c>
      <c r="U137" s="28">
        <f t="shared" si="18"/>
        <v>59.02296259113996</v>
      </c>
      <c r="V137" s="28">
        <f t="shared" si="19"/>
        <v>57.427747385974016</v>
      </c>
      <c r="W137" s="28">
        <f t="shared" si="20"/>
        <v>197.80668544057716</v>
      </c>
      <c r="X137" s="28">
        <f t="shared" si="21"/>
        <v>12.76172164132756</v>
      </c>
      <c r="Y137" s="28">
        <f t="shared" si="22"/>
        <v>9.57129123099567</v>
      </c>
      <c r="Z137" s="28">
        <f t="shared" si="23"/>
        <v>165.90238133725828</v>
      </c>
      <c r="AA137" s="28">
        <f t="shared" si="24"/>
        <v>1071.984617871515</v>
      </c>
      <c r="AB137" s="28">
        <f t="shared" si="25"/>
        <v>5.017605633802817</v>
      </c>
      <c r="AD137" s="28">
        <f>+P137*'Silver Conversion'!$B136</f>
        <v>1.1741007194244604</v>
      </c>
      <c r="AE137" s="28">
        <f>+Q137*'Silver Conversion'!$B136</f>
        <v>0.7856115107913669</v>
      </c>
      <c r="AF137" s="28">
        <f>+R137*'Silver Conversion'!$B136</f>
        <v>0</v>
      </c>
      <c r="AG137" s="28">
        <f>+S137*'Silver Conversion'!$B136</f>
        <v>0.09277697841726618</v>
      </c>
      <c r="AH137" s="28">
        <f>+T137*'Silver Conversion'!$B136</f>
        <v>11.638690136890736</v>
      </c>
      <c r="AI137" s="28">
        <f>+U137*'Silver Conversion'!$B136</f>
        <v>22.428725784633183</v>
      </c>
      <c r="AJ137" s="28">
        <f>+V137*'Silver Conversion'!$B136</f>
        <v>21.822544006670125</v>
      </c>
      <c r="AK137" s="28">
        <f>+W137*'Silver Conversion'!$B136</f>
        <v>75.16654046741932</v>
      </c>
      <c r="AL137" s="28">
        <f>+X137*'Silver Conversion'!$B136</f>
        <v>4.849454223704472</v>
      </c>
      <c r="AM137" s="28">
        <f>+Y137*'Silver Conversion'!$B136</f>
        <v>3.6370906677783545</v>
      </c>
      <c r="AN137" s="28">
        <f>+Z137*'Silver Conversion'!$B136</f>
        <v>63.04290490815814</v>
      </c>
      <c r="AO137" s="28">
        <f>+AA137*'Silver Conversion'!$B136</f>
        <v>407.3541547911757</v>
      </c>
      <c r="AP137" s="28">
        <f>+AB137*'Silver Conversion'!$B136</f>
        <v>1.9066901408450705</v>
      </c>
    </row>
    <row r="138" spans="1:42" ht="15">
      <c r="A138" s="5">
        <v>1495</v>
      </c>
      <c r="B138" s="5">
        <v>225</v>
      </c>
      <c r="C138" s="5">
        <v>123.75</v>
      </c>
      <c r="E138" s="5">
        <v>18</v>
      </c>
      <c r="F138" s="5">
        <v>1296</v>
      </c>
      <c r="G138" s="5">
        <v>30</v>
      </c>
      <c r="H138" s="5">
        <v>27</v>
      </c>
      <c r="I138" s="5">
        <v>50</v>
      </c>
      <c r="J138" s="5">
        <v>6</v>
      </c>
      <c r="K138" s="5">
        <v>3.25</v>
      </c>
      <c r="L138" s="5">
        <v>72</v>
      </c>
      <c r="M138" s="5">
        <v>360</v>
      </c>
      <c r="N138" s="5">
        <v>13.5</v>
      </c>
      <c r="P138" s="28">
        <f aca="true" t="shared" si="26" ref="P138:P201">+B138/66.025</f>
        <v>3.40780007572889</v>
      </c>
      <c r="Q138" s="28">
        <f aca="true" t="shared" si="27" ref="Q138:Q201">+C138/66.025</f>
        <v>1.8742900416508896</v>
      </c>
      <c r="R138" s="28">
        <f aca="true" t="shared" si="28" ref="R138:R201">+D138/66.025</f>
        <v>0</v>
      </c>
      <c r="S138" s="28">
        <f aca="true" t="shared" si="29" ref="S138:S201">+E138/66.025</f>
        <v>0.2726240060583112</v>
      </c>
      <c r="T138" s="28">
        <f aca="true" t="shared" si="30" ref="T138:T201">+F138/47.0156</f>
        <v>27.56531874526753</v>
      </c>
      <c r="U138" s="28">
        <f aca="true" t="shared" si="31" ref="U138:U201">+G138/0.470156</f>
        <v>63.80860820663779</v>
      </c>
      <c r="V138" s="28">
        <f aca="true" t="shared" si="32" ref="V138:V201">+H138/0.470156</f>
        <v>57.427747385974016</v>
      </c>
      <c r="W138" s="28">
        <f aca="true" t="shared" si="33" ref="W138:W201">+I138/0.470156</f>
        <v>106.34768034439632</v>
      </c>
      <c r="X138" s="28">
        <f aca="true" t="shared" si="34" ref="X138:X201">+J138/0.470156</f>
        <v>12.76172164132756</v>
      </c>
      <c r="Y138" s="28">
        <f aca="true" t="shared" si="35" ref="Y138:Y201">+K138/0.470156</f>
        <v>6.912599222385761</v>
      </c>
      <c r="Z138" s="28">
        <f aca="true" t="shared" si="36" ref="Z138:Z201">+L138/0.470156</f>
        <v>153.1406596959307</v>
      </c>
      <c r="AA138" s="28">
        <f aca="true" t="shared" si="37" ref="AA138:AA201">+M138/0.470156</f>
        <v>765.7032984796535</v>
      </c>
      <c r="AB138" s="28">
        <f aca="true" t="shared" si="38" ref="AB138:AB201">+N138/2.84</f>
        <v>4.753521126760564</v>
      </c>
      <c r="AD138" s="28">
        <f>+P138*'Silver Conversion'!$B137</f>
        <v>1.1245740249905338</v>
      </c>
      <c r="AE138" s="28">
        <f>+Q138*'Silver Conversion'!$B137</f>
        <v>0.6185157137447936</v>
      </c>
      <c r="AF138" s="28">
        <f>+R138*'Silver Conversion'!$B137</f>
        <v>0</v>
      </c>
      <c r="AG138" s="28">
        <f>+S138*'Silver Conversion'!$B137</f>
        <v>0.0899659219992427</v>
      </c>
      <c r="AH138" s="28">
        <f>+T138*'Silver Conversion'!$B137</f>
        <v>9.096555185938286</v>
      </c>
      <c r="AI138" s="28">
        <f>+U138*'Silver Conversion'!$B137</f>
        <v>21.05684070819047</v>
      </c>
      <c r="AJ138" s="28">
        <f>+V138*'Silver Conversion'!$B137</f>
        <v>18.951156637371426</v>
      </c>
      <c r="AK138" s="28">
        <f>+W138*'Silver Conversion'!$B137</f>
        <v>35.094734513650785</v>
      </c>
      <c r="AL138" s="28">
        <f>+X138*'Silver Conversion'!$B137</f>
        <v>4.211368141638095</v>
      </c>
      <c r="AM138" s="28">
        <f>+Y138*'Silver Conversion'!$B137</f>
        <v>2.281157743387301</v>
      </c>
      <c r="AN138" s="28">
        <f>+Z138*'Silver Conversion'!$B137</f>
        <v>50.536417699657136</v>
      </c>
      <c r="AO138" s="28">
        <f>+AA138*'Silver Conversion'!$B137</f>
        <v>252.68208849828568</v>
      </c>
      <c r="AP138" s="28">
        <f>+AB138*'Silver Conversion'!$B137</f>
        <v>1.5686619718309862</v>
      </c>
    </row>
    <row r="139" spans="1:42" ht="15">
      <c r="A139" s="5">
        <v>1496</v>
      </c>
      <c r="B139" s="5">
        <v>210</v>
      </c>
      <c r="C139" s="5">
        <v>96.75</v>
      </c>
      <c r="E139" s="5">
        <v>20</v>
      </c>
      <c r="F139" s="5">
        <v>1242</v>
      </c>
      <c r="G139" s="5">
        <v>30</v>
      </c>
      <c r="H139" s="5">
        <v>27</v>
      </c>
      <c r="I139" s="5">
        <v>72</v>
      </c>
      <c r="J139" s="5">
        <v>6</v>
      </c>
      <c r="K139" s="5">
        <v>3.5</v>
      </c>
      <c r="L139" s="5">
        <v>72</v>
      </c>
      <c r="M139" s="5">
        <v>478.5</v>
      </c>
      <c r="N139" s="5">
        <v>13.5</v>
      </c>
      <c r="P139" s="28">
        <f t="shared" si="26"/>
        <v>3.180613404013631</v>
      </c>
      <c r="Q139" s="28">
        <f t="shared" si="27"/>
        <v>1.465354032563423</v>
      </c>
      <c r="R139" s="28">
        <f t="shared" si="28"/>
        <v>0</v>
      </c>
      <c r="S139" s="28">
        <f t="shared" si="29"/>
        <v>0.3029155622870125</v>
      </c>
      <c r="T139" s="28">
        <f t="shared" si="30"/>
        <v>26.416763797548047</v>
      </c>
      <c r="U139" s="28">
        <f t="shared" si="31"/>
        <v>63.80860820663779</v>
      </c>
      <c r="V139" s="28">
        <f t="shared" si="32"/>
        <v>57.427747385974016</v>
      </c>
      <c r="W139" s="28">
        <f t="shared" si="33"/>
        <v>153.1406596959307</v>
      </c>
      <c r="X139" s="28">
        <f t="shared" si="34"/>
        <v>12.76172164132756</v>
      </c>
      <c r="Y139" s="28">
        <f t="shared" si="35"/>
        <v>7.444337624107742</v>
      </c>
      <c r="Z139" s="28">
        <f t="shared" si="36"/>
        <v>153.1406596959307</v>
      </c>
      <c r="AA139" s="28">
        <f t="shared" si="37"/>
        <v>1017.7473008958729</v>
      </c>
      <c r="AB139" s="28">
        <f t="shared" si="38"/>
        <v>4.753521126760564</v>
      </c>
      <c r="AD139" s="28">
        <f>+P139*'Silver Conversion'!$B138</f>
        <v>1.0496024233244983</v>
      </c>
      <c r="AE139" s="28">
        <f>+Q139*'Silver Conversion'!$B138</f>
        <v>0.4835668307459296</v>
      </c>
      <c r="AF139" s="28">
        <f>+R139*'Silver Conversion'!$B138</f>
        <v>0</v>
      </c>
      <c r="AG139" s="28">
        <f>+S139*'Silver Conversion'!$B138</f>
        <v>0.09996213555471413</v>
      </c>
      <c r="AH139" s="28">
        <f>+T139*'Silver Conversion'!$B138</f>
        <v>8.717532053190856</v>
      </c>
      <c r="AI139" s="28">
        <f>+U139*'Silver Conversion'!$B138</f>
        <v>21.05684070819047</v>
      </c>
      <c r="AJ139" s="28">
        <f>+V139*'Silver Conversion'!$B138</f>
        <v>18.951156637371426</v>
      </c>
      <c r="AK139" s="28">
        <f>+W139*'Silver Conversion'!$B138</f>
        <v>50.536417699657136</v>
      </c>
      <c r="AL139" s="28">
        <f>+X139*'Silver Conversion'!$B138</f>
        <v>4.211368141638095</v>
      </c>
      <c r="AM139" s="28">
        <f>+Y139*'Silver Conversion'!$B138</f>
        <v>2.456631415955555</v>
      </c>
      <c r="AN139" s="28">
        <f>+Z139*'Silver Conversion'!$B138</f>
        <v>50.536417699657136</v>
      </c>
      <c r="AO139" s="28">
        <f>+AA139*'Silver Conversion'!$B138</f>
        <v>335.85660929563807</v>
      </c>
      <c r="AP139" s="28">
        <f>+AB139*'Silver Conversion'!$B138</f>
        <v>1.5686619718309862</v>
      </c>
    </row>
    <row r="140" spans="1:42" ht="15">
      <c r="A140" s="5">
        <v>1497</v>
      </c>
      <c r="B140" s="5">
        <v>201</v>
      </c>
      <c r="C140" s="5">
        <v>139.5</v>
      </c>
      <c r="E140" s="5">
        <v>19.75</v>
      </c>
      <c r="F140" s="5">
        <v>1242</v>
      </c>
      <c r="G140" s="5">
        <v>30</v>
      </c>
      <c r="H140" s="5">
        <v>33.75</v>
      </c>
      <c r="I140" s="5">
        <v>72</v>
      </c>
      <c r="J140" s="5">
        <v>7.75</v>
      </c>
      <c r="K140" s="5">
        <v>4.5</v>
      </c>
      <c r="L140" s="5">
        <v>48</v>
      </c>
      <c r="M140" s="5">
        <v>324</v>
      </c>
      <c r="N140" s="5">
        <v>12</v>
      </c>
      <c r="P140" s="28">
        <f t="shared" si="26"/>
        <v>3.0443014009844753</v>
      </c>
      <c r="Q140" s="28">
        <f t="shared" si="27"/>
        <v>2.112836046951912</v>
      </c>
      <c r="R140" s="28">
        <f t="shared" si="28"/>
        <v>0</v>
      </c>
      <c r="S140" s="28">
        <f t="shared" si="29"/>
        <v>0.2991291177584248</v>
      </c>
      <c r="T140" s="28">
        <f t="shared" si="30"/>
        <v>26.416763797548047</v>
      </c>
      <c r="U140" s="28">
        <f t="shared" si="31"/>
        <v>63.80860820663779</v>
      </c>
      <c r="V140" s="28">
        <f t="shared" si="32"/>
        <v>71.78468423246751</v>
      </c>
      <c r="W140" s="28">
        <f t="shared" si="33"/>
        <v>153.1406596959307</v>
      </c>
      <c r="X140" s="28">
        <f t="shared" si="34"/>
        <v>16.48389045338143</v>
      </c>
      <c r="Y140" s="28">
        <f t="shared" si="35"/>
        <v>9.57129123099567</v>
      </c>
      <c r="Z140" s="28">
        <f t="shared" si="36"/>
        <v>102.09377313062048</v>
      </c>
      <c r="AA140" s="28">
        <f t="shared" si="37"/>
        <v>689.1329686316882</v>
      </c>
      <c r="AB140" s="28">
        <f t="shared" si="38"/>
        <v>4.225352112676057</v>
      </c>
      <c r="AD140" s="28">
        <f>+P140*'Silver Conversion'!$B139</f>
        <v>1.004619462324877</v>
      </c>
      <c r="AE140" s="28">
        <f>+Q140*'Silver Conversion'!$B139</f>
        <v>0.6972358954941309</v>
      </c>
      <c r="AF140" s="28">
        <f>+R140*'Silver Conversion'!$B139</f>
        <v>0</v>
      </c>
      <c r="AG140" s="28">
        <f>+S140*'Silver Conversion'!$B139</f>
        <v>0.0987126088602802</v>
      </c>
      <c r="AH140" s="28">
        <f>+T140*'Silver Conversion'!$B139</f>
        <v>8.717532053190856</v>
      </c>
      <c r="AI140" s="28">
        <f>+U140*'Silver Conversion'!$B139</f>
        <v>21.05684070819047</v>
      </c>
      <c r="AJ140" s="28">
        <f>+V140*'Silver Conversion'!$B139</f>
        <v>23.68894579671428</v>
      </c>
      <c r="AK140" s="28">
        <f>+W140*'Silver Conversion'!$B139</f>
        <v>50.536417699657136</v>
      </c>
      <c r="AL140" s="28">
        <f>+X140*'Silver Conversion'!$B139</f>
        <v>5.439683849615872</v>
      </c>
      <c r="AM140" s="28">
        <f>+Y140*'Silver Conversion'!$B139</f>
        <v>3.158526106228571</v>
      </c>
      <c r="AN140" s="28">
        <f>+Z140*'Silver Conversion'!$B139</f>
        <v>33.69094513310476</v>
      </c>
      <c r="AO140" s="28">
        <f>+AA140*'Silver Conversion'!$B139</f>
        <v>227.4138796484571</v>
      </c>
      <c r="AP140" s="28">
        <f>+AB140*'Silver Conversion'!$B139</f>
        <v>1.394366197183099</v>
      </c>
    </row>
    <row r="141" spans="1:42" ht="15">
      <c r="A141" s="5">
        <v>1498</v>
      </c>
      <c r="B141" s="5">
        <v>244.5</v>
      </c>
      <c r="C141" s="5">
        <v>150</v>
      </c>
      <c r="E141" s="5">
        <v>20.25</v>
      </c>
      <c r="F141" s="5">
        <v>1224.75</v>
      </c>
      <c r="G141" s="5">
        <v>31.5</v>
      </c>
      <c r="H141" s="5">
        <v>30</v>
      </c>
      <c r="I141" s="5">
        <v>84</v>
      </c>
      <c r="J141" s="5">
        <v>8</v>
      </c>
      <c r="K141" s="5">
        <v>3.75</v>
      </c>
      <c r="L141" s="5">
        <v>108</v>
      </c>
      <c r="M141" s="5">
        <v>288</v>
      </c>
      <c r="N141" s="5">
        <v>13.5</v>
      </c>
      <c r="P141" s="28">
        <f t="shared" si="26"/>
        <v>3.7031427489587276</v>
      </c>
      <c r="Q141" s="28">
        <f t="shared" si="27"/>
        <v>2.2718667171525935</v>
      </c>
      <c r="R141" s="28">
        <f t="shared" si="28"/>
        <v>0</v>
      </c>
      <c r="S141" s="28">
        <f t="shared" si="29"/>
        <v>0.3067020068156001</v>
      </c>
      <c r="T141" s="28">
        <f t="shared" si="30"/>
        <v>26.049864300359882</v>
      </c>
      <c r="U141" s="28">
        <f t="shared" si="31"/>
        <v>66.99903861696968</v>
      </c>
      <c r="V141" s="28">
        <f t="shared" si="32"/>
        <v>63.80860820663779</v>
      </c>
      <c r="W141" s="28">
        <f t="shared" si="33"/>
        <v>178.66410297858582</v>
      </c>
      <c r="X141" s="28">
        <f t="shared" si="34"/>
        <v>17.01562885510341</v>
      </c>
      <c r="Y141" s="28">
        <f t="shared" si="35"/>
        <v>7.976076025829724</v>
      </c>
      <c r="Z141" s="28">
        <f t="shared" si="36"/>
        <v>229.71098954389606</v>
      </c>
      <c r="AA141" s="28">
        <f t="shared" si="37"/>
        <v>612.5626387837228</v>
      </c>
      <c r="AB141" s="28">
        <f t="shared" si="38"/>
        <v>4.753521126760564</v>
      </c>
      <c r="AD141" s="28">
        <f>+P141*'Silver Conversion'!$B140</f>
        <v>1.2220371071563803</v>
      </c>
      <c r="AE141" s="28">
        <f>+Q141*'Silver Conversion'!$B140</f>
        <v>0.7497160166603559</v>
      </c>
      <c r="AF141" s="28">
        <f>+R141*'Silver Conversion'!$B140</f>
        <v>0</v>
      </c>
      <c r="AG141" s="28">
        <f>+S141*'Silver Conversion'!$B140</f>
        <v>0.10121166224914804</v>
      </c>
      <c r="AH141" s="28">
        <f>+T141*'Silver Conversion'!$B140</f>
        <v>8.596455219118761</v>
      </c>
      <c r="AI141" s="28">
        <f>+U141*'Silver Conversion'!$B140</f>
        <v>22.109682743599997</v>
      </c>
      <c r="AJ141" s="28">
        <f>+V141*'Silver Conversion'!$B140</f>
        <v>21.05684070819047</v>
      </c>
      <c r="AK141" s="28">
        <f>+W141*'Silver Conversion'!$B140</f>
        <v>58.95915398293332</v>
      </c>
      <c r="AL141" s="28">
        <f>+X141*'Silver Conversion'!$B140</f>
        <v>5.615157522184126</v>
      </c>
      <c r="AM141" s="28">
        <f>+Y141*'Silver Conversion'!$B140</f>
        <v>2.632105088523809</v>
      </c>
      <c r="AN141" s="28">
        <f>+Z141*'Silver Conversion'!$B140</f>
        <v>75.8046265494857</v>
      </c>
      <c r="AO141" s="28">
        <f>+AA141*'Silver Conversion'!$B140</f>
        <v>202.14567079862854</v>
      </c>
      <c r="AP141" s="28">
        <f>+AB141*'Silver Conversion'!$B140</f>
        <v>1.5686619718309862</v>
      </c>
    </row>
    <row r="142" spans="1:42" ht="15">
      <c r="A142" s="5">
        <v>1499</v>
      </c>
      <c r="B142" s="5">
        <v>232.5</v>
      </c>
      <c r="C142" s="5">
        <v>177</v>
      </c>
      <c r="E142" s="5">
        <v>16.08</v>
      </c>
      <c r="F142" s="5">
        <v>1224</v>
      </c>
      <c r="G142" s="5">
        <v>43.5</v>
      </c>
      <c r="H142" s="5">
        <v>37.5</v>
      </c>
      <c r="I142" s="5">
        <v>108</v>
      </c>
      <c r="J142" s="5">
        <v>6.37</v>
      </c>
      <c r="K142" s="5">
        <v>5</v>
      </c>
      <c r="L142" s="5">
        <v>81</v>
      </c>
      <c r="M142" s="5">
        <v>336</v>
      </c>
      <c r="N142" s="5">
        <v>13.5</v>
      </c>
      <c r="P142" s="28">
        <f t="shared" si="26"/>
        <v>3.5213934115865198</v>
      </c>
      <c r="Q142" s="28">
        <f t="shared" si="27"/>
        <v>2.6808027262400604</v>
      </c>
      <c r="R142" s="28">
        <f t="shared" si="28"/>
        <v>0</v>
      </c>
      <c r="S142" s="28">
        <f t="shared" si="29"/>
        <v>0.243544112078758</v>
      </c>
      <c r="T142" s="28">
        <f t="shared" si="30"/>
        <v>26.03391214830822</v>
      </c>
      <c r="U142" s="28">
        <f t="shared" si="31"/>
        <v>92.52248189962481</v>
      </c>
      <c r="V142" s="28">
        <f t="shared" si="32"/>
        <v>79.76076025829724</v>
      </c>
      <c r="W142" s="28">
        <f t="shared" si="33"/>
        <v>229.71098954389606</v>
      </c>
      <c r="X142" s="28">
        <f t="shared" si="34"/>
        <v>13.548694475876092</v>
      </c>
      <c r="Y142" s="28">
        <f t="shared" si="35"/>
        <v>10.634768034439633</v>
      </c>
      <c r="Z142" s="28">
        <f t="shared" si="36"/>
        <v>172.28324215792205</v>
      </c>
      <c r="AA142" s="28">
        <f t="shared" si="37"/>
        <v>714.6564119143433</v>
      </c>
      <c r="AB142" s="28">
        <f t="shared" si="38"/>
        <v>4.753521126760564</v>
      </c>
      <c r="AD142" s="28">
        <f>+P142*'Silver Conversion'!$B141</f>
        <v>1.1620598258235515</v>
      </c>
      <c r="AE142" s="28">
        <f>+Q142*'Silver Conversion'!$B141</f>
        <v>0.88466489965922</v>
      </c>
      <c r="AF142" s="28">
        <f>+R142*'Silver Conversion'!$B141</f>
        <v>0</v>
      </c>
      <c r="AG142" s="28">
        <f>+S142*'Silver Conversion'!$B141</f>
        <v>0.08036955698599015</v>
      </c>
      <c r="AH142" s="28">
        <f>+T142*'Silver Conversion'!$B141</f>
        <v>8.591191008941713</v>
      </c>
      <c r="AI142" s="28">
        <f>+U142*'Silver Conversion'!$B141</f>
        <v>30.532419026876187</v>
      </c>
      <c r="AJ142" s="28">
        <f>+V142*'Silver Conversion'!$B141</f>
        <v>26.32105088523809</v>
      </c>
      <c r="AK142" s="28">
        <f>+W142*'Silver Conversion'!$B141</f>
        <v>75.8046265494857</v>
      </c>
      <c r="AL142" s="28">
        <f>+X142*'Silver Conversion'!$B141</f>
        <v>4.47106917703911</v>
      </c>
      <c r="AM142" s="28">
        <f>+Y142*'Silver Conversion'!$B141</f>
        <v>3.509473451365079</v>
      </c>
      <c r="AN142" s="28">
        <f>+Z142*'Silver Conversion'!$B141</f>
        <v>56.85346991211428</v>
      </c>
      <c r="AO142" s="28">
        <f>+AA142*'Silver Conversion'!$B141</f>
        <v>235.8366159317333</v>
      </c>
      <c r="AP142" s="28">
        <f>+AB142*'Silver Conversion'!$B141</f>
        <v>1.5686619718309862</v>
      </c>
    </row>
    <row r="143" spans="1:42" ht="15">
      <c r="A143" s="5">
        <v>1500</v>
      </c>
      <c r="B143" s="5">
        <v>240</v>
      </c>
      <c r="C143" s="5">
        <v>144</v>
      </c>
      <c r="E143" s="5">
        <v>14.25</v>
      </c>
      <c r="F143" s="5">
        <v>1188</v>
      </c>
      <c r="G143" s="5">
        <v>55.5</v>
      </c>
      <c r="H143" s="5">
        <v>25.5</v>
      </c>
      <c r="I143" s="5">
        <v>72</v>
      </c>
      <c r="J143" s="5">
        <v>6</v>
      </c>
      <c r="L143" s="5">
        <v>108</v>
      </c>
      <c r="M143" s="5">
        <v>240</v>
      </c>
      <c r="N143" s="5">
        <v>10.5</v>
      </c>
      <c r="P143" s="28">
        <f t="shared" si="26"/>
        <v>3.6349867474441497</v>
      </c>
      <c r="Q143" s="28">
        <f t="shared" si="27"/>
        <v>2.1809920484664898</v>
      </c>
      <c r="R143" s="28">
        <f t="shared" si="28"/>
        <v>0</v>
      </c>
      <c r="S143" s="28">
        <f t="shared" si="29"/>
        <v>0.2158273381294964</v>
      </c>
      <c r="T143" s="28">
        <f t="shared" si="30"/>
        <v>25.268208849828568</v>
      </c>
      <c r="U143" s="28">
        <f t="shared" si="31"/>
        <v>118.04592518227992</v>
      </c>
      <c r="V143" s="28">
        <f t="shared" si="32"/>
        <v>54.23731697564212</v>
      </c>
      <c r="W143" s="28">
        <f t="shared" si="33"/>
        <v>153.1406596959307</v>
      </c>
      <c r="X143" s="28">
        <f t="shared" si="34"/>
        <v>12.76172164132756</v>
      </c>
      <c r="Y143" s="28">
        <f t="shared" si="35"/>
        <v>0</v>
      </c>
      <c r="Z143" s="28">
        <f t="shared" si="36"/>
        <v>229.71098954389606</v>
      </c>
      <c r="AA143" s="28">
        <f t="shared" si="37"/>
        <v>510.46886565310234</v>
      </c>
      <c r="AB143" s="28">
        <f t="shared" si="38"/>
        <v>3.6971830985915495</v>
      </c>
      <c r="AD143" s="28">
        <f>+P143*'Silver Conversion'!$B142</f>
        <v>1.1995456266565694</v>
      </c>
      <c r="AE143" s="28">
        <f>+Q143*'Silver Conversion'!$B142</f>
        <v>0.7197273759939417</v>
      </c>
      <c r="AF143" s="28">
        <f>+R143*'Silver Conversion'!$B142</f>
        <v>0</v>
      </c>
      <c r="AG143" s="28">
        <f>+S143*'Silver Conversion'!$B142</f>
        <v>0.07122302158273382</v>
      </c>
      <c r="AH143" s="28">
        <f>+T143*'Silver Conversion'!$B142</f>
        <v>8.338508920443427</v>
      </c>
      <c r="AI143" s="28">
        <f>+U143*'Silver Conversion'!$B142</f>
        <v>38.95515531015237</v>
      </c>
      <c r="AJ143" s="28">
        <f>+V143*'Silver Conversion'!$B142</f>
        <v>17.8983146019619</v>
      </c>
      <c r="AK143" s="28">
        <f>+W143*'Silver Conversion'!$B142</f>
        <v>50.536417699657136</v>
      </c>
      <c r="AL143" s="28">
        <f>+X143*'Silver Conversion'!$B142</f>
        <v>4.211368141638095</v>
      </c>
      <c r="AM143" s="28">
        <f>+Y143*'Silver Conversion'!$B142</f>
        <v>0</v>
      </c>
      <c r="AN143" s="28">
        <f>+Z143*'Silver Conversion'!$B142</f>
        <v>75.8046265494857</v>
      </c>
      <c r="AO143" s="28">
        <f>+AA143*'Silver Conversion'!$B142</f>
        <v>168.45472566552377</v>
      </c>
      <c r="AP143" s="28">
        <f>+AB143*'Silver Conversion'!$B142</f>
        <v>1.2200704225352115</v>
      </c>
    </row>
    <row r="144" spans="1:42" ht="15">
      <c r="A144" s="5">
        <v>1501</v>
      </c>
      <c r="B144" s="5">
        <v>232.5</v>
      </c>
      <c r="C144" s="5">
        <v>153</v>
      </c>
      <c r="E144" s="5">
        <v>15.5</v>
      </c>
      <c r="F144" s="5">
        <v>1188.75</v>
      </c>
      <c r="G144" s="5">
        <v>51</v>
      </c>
      <c r="H144" s="5">
        <v>25.5</v>
      </c>
      <c r="I144" s="5">
        <v>75</v>
      </c>
      <c r="J144" s="5">
        <v>6.62</v>
      </c>
      <c r="L144" s="5">
        <v>108</v>
      </c>
      <c r="M144" s="5">
        <v>156</v>
      </c>
      <c r="N144" s="5">
        <v>12</v>
      </c>
      <c r="P144" s="28">
        <f t="shared" si="26"/>
        <v>3.5213934115865198</v>
      </c>
      <c r="Q144" s="28">
        <f t="shared" si="27"/>
        <v>2.3173040514956456</v>
      </c>
      <c r="R144" s="28">
        <f t="shared" si="28"/>
        <v>0</v>
      </c>
      <c r="S144" s="28">
        <f t="shared" si="29"/>
        <v>0.23475956077243465</v>
      </c>
      <c r="T144" s="28">
        <f t="shared" si="30"/>
        <v>25.28416100188023</v>
      </c>
      <c r="U144" s="28">
        <f t="shared" si="31"/>
        <v>108.47463395128425</v>
      </c>
      <c r="V144" s="28">
        <f t="shared" si="32"/>
        <v>54.23731697564212</v>
      </c>
      <c r="W144" s="28">
        <f t="shared" si="33"/>
        <v>159.52152051659448</v>
      </c>
      <c r="X144" s="28">
        <f t="shared" si="34"/>
        <v>14.080432877598074</v>
      </c>
      <c r="Y144" s="28">
        <f t="shared" si="35"/>
        <v>0</v>
      </c>
      <c r="Z144" s="28">
        <f t="shared" si="36"/>
        <v>229.71098954389606</v>
      </c>
      <c r="AA144" s="28">
        <f t="shared" si="37"/>
        <v>331.80476267451655</v>
      </c>
      <c r="AB144" s="28">
        <f t="shared" si="38"/>
        <v>4.225352112676057</v>
      </c>
      <c r="AD144" s="28">
        <f>+P144*'Silver Conversion'!$B143</f>
        <v>1.1620598258235515</v>
      </c>
      <c r="AE144" s="28">
        <f>+Q144*'Silver Conversion'!$B143</f>
        <v>0.7647103369935631</v>
      </c>
      <c r="AF144" s="28">
        <f>+R144*'Silver Conversion'!$B143</f>
        <v>0</v>
      </c>
      <c r="AG144" s="28">
        <f>+S144*'Silver Conversion'!$B143</f>
        <v>0.07747065505490344</v>
      </c>
      <c r="AH144" s="28">
        <f>+T144*'Silver Conversion'!$B143</f>
        <v>8.343773130620475</v>
      </c>
      <c r="AI144" s="28">
        <f>+U144*'Silver Conversion'!$B143</f>
        <v>35.7966292039238</v>
      </c>
      <c r="AJ144" s="28">
        <f>+V144*'Silver Conversion'!$B143</f>
        <v>17.8983146019619</v>
      </c>
      <c r="AK144" s="28">
        <f>+W144*'Silver Conversion'!$B143</f>
        <v>52.64210177047618</v>
      </c>
      <c r="AL144" s="28">
        <f>+X144*'Silver Conversion'!$B143</f>
        <v>4.646542849607365</v>
      </c>
      <c r="AM144" s="28">
        <f>+Y144*'Silver Conversion'!$B143</f>
        <v>0</v>
      </c>
      <c r="AN144" s="28">
        <f>+Z144*'Silver Conversion'!$B143</f>
        <v>75.8046265494857</v>
      </c>
      <c r="AO144" s="28">
        <f>+AA144*'Silver Conversion'!$B143</f>
        <v>109.49557168259047</v>
      </c>
      <c r="AP144" s="28">
        <f>+AB144*'Silver Conversion'!$B143</f>
        <v>1.394366197183099</v>
      </c>
    </row>
    <row r="145" spans="1:42" ht="15">
      <c r="A145" s="5">
        <v>1502</v>
      </c>
      <c r="B145" s="5">
        <v>213</v>
      </c>
      <c r="C145" s="5">
        <v>144</v>
      </c>
      <c r="E145" s="5">
        <v>14.37</v>
      </c>
      <c r="F145" s="5">
        <v>1206</v>
      </c>
      <c r="G145" s="5">
        <v>39</v>
      </c>
      <c r="H145" s="5">
        <v>24</v>
      </c>
      <c r="I145" s="5">
        <v>58.5</v>
      </c>
      <c r="J145" s="5">
        <v>5.25</v>
      </c>
      <c r="L145" s="5">
        <v>90</v>
      </c>
      <c r="M145" s="5">
        <v>216</v>
      </c>
      <c r="N145" s="5">
        <v>13.5</v>
      </c>
      <c r="P145" s="28">
        <f t="shared" si="26"/>
        <v>3.2260507383566828</v>
      </c>
      <c r="Q145" s="28">
        <f t="shared" si="27"/>
        <v>2.1809920484664898</v>
      </c>
      <c r="R145" s="28">
        <f t="shared" si="28"/>
        <v>0</v>
      </c>
      <c r="S145" s="28">
        <f t="shared" si="29"/>
        <v>0.21764483150321845</v>
      </c>
      <c r="T145" s="28">
        <f t="shared" si="30"/>
        <v>25.651060499068393</v>
      </c>
      <c r="U145" s="28">
        <f t="shared" si="31"/>
        <v>82.95119066862914</v>
      </c>
      <c r="V145" s="28">
        <f t="shared" si="32"/>
        <v>51.04688656531024</v>
      </c>
      <c r="W145" s="28">
        <f t="shared" si="33"/>
        <v>124.4267860029437</v>
      </c>
      <c r="X145" s="28">
        <f t="shared" si="34"/>
        <v>11.166506436161614</v>
      </c>
      <c r="Y145" s="28">
        <f t="shared" si="35"/>
        <v>0</v>
      </c>
      <c r="Z145" s="28">
        <f t="shared" si="36"/>
        <v>191.42582461991339</v>
      </c>
      <c r="AA145" s="28">
        <f t="shared" si="37"/>
        <v>459.4219790877921</v>
      </c>
      <c r="AB145" s="28">
        <f t="shared" si="38"/>
        <v>4.753521126760564</v>
      </c>
      <c r="AD145" s="28">
        <f>+P145*'Silver Conversion'!$B144</f>
        <v>1.0645967436577053</v>
      </c>
      <c r="AE145" s="28">
        <f>+Q145*'Silver Conversion'!$B144</f>
        <v>0.7197273759939417</v>
      </c>
      <c r="AF145" s="28">
        <f>+R145*'Silver Conversion'!$B144</f>
        <v>0</v>
      </c>
      <c r="AG145" s="28">
        <f>+S145*'Silver Conversion'!$B144</f>
        <v>0.0718227943960621</v>
      </c>
      <c r="AH145" s="28">
        <f>+T145*'Silver Conversion'!$B144</f>
        <v>8.46484996469257</v>
      </c>
      <c r="AI145" s="28">
        <f>+U145*'Silver Conversion'!$B144</f>
        <v>27.373892920647616</v>
      </c>
      <c r="AJ145" s="28">
        <f>+V145*'Silver Conversion'!$B144</f>
        <v>16.84547256655238</v>
      </c>
      <c r="AK145" s="28">
        <f>+W145*'Silver Conversion'!$B144</f>
        <v>41.06083938097142</v>
      </c>
      <c r="AL145" s="28">
        <f>+X145*'Silver Conversion'!$B144</f>
        <v>3.6849471239333327</v>
      </c>
      <c r="AM145" s="28">
        <f>+Y145*'Silver Conversion'!$B144</f>
        <v>0</v>
      </c>
      <c r="AN145" s="28">
        <f>+Z145*'Silver Conversion'!$B144</f>
        <v>63.17052212457142</v>
      </c>
      <c r="AO145" s="28">
        <f>+AA145*'Silver Conversion'!$B144</f>
        <v>151.6092530989714</v>
      </c>
      <c r="AP145" s="28">
        <f>+AB145*'Silver Conversion'!$B144</f>
        <v>1.5686619718309862</v>
      </c>
    </row>
    <row r="146" spans="1:42" ht="15">
      <c r="A146" s="5">
        <v>1503</v>
      </c>
      <c r="B146" s="5">
        <v>214.5</v>
      </c>
      <c r="C146" s="5">
        <v>108</v>
      </c>
      <c r="E146" s="5">
        <v>15</v>
      </c>
      <c r="F146" s="5">
        <v>1101</v>
      </c>
      <c r="G146" s="5">
        <v>39</v>
      </c>
      <c r="H146" s="5">
        <v>24</v>
      </c>
      <c r="I146" s="5">
        <v>49.5</v>
      </c>
      <c r="J146" s="5">
        <v>5.25</v>
      </c>
      <c r="L146" s="5">
        <v>93</v>
      </c>
      <c r="M146" s="5">
        <v>216</v>
      </c>
      <c r="N146" s="5">
        <v>12</v>
      </c>
      <c r="P146" s="28">
        <f t="shared" si="26"/>
        <v>3.2487694055282086</v>
      </c>
      <c r="Q146" s="28">
        <f t="shared" si="27"/>
        <v>1.6357440363498674</v>
      </c>
      <c r="R146" s="28">
        <f t="shared" si="28"/>
        <v>0</v>
      </c>
      <c r="S146" s="28">
        <f t="shared" si="29"/>
        <v>0.22718667171525936</v>
      </c>
      <c r="T146" s="28">
        <f t="shared" si="30"/>
        <v>23.41775921183607</v>
      </c>
      <c r="U146" s="28">
        <f t="shared" si="31"/>
        <v>82.95119066862914</v>
      </c>
      <c r="V146" s="28">
        <f t="shared" si="32"/>
        <v>51.04688656531024</v>
      </c>
      <c r="W146" s="28">
        <f t="shared" si="33"/>
        <v>105.28420354095236</v>
      </c>
      <c r="X146" s="28">
        <f t="shared" si="34"/>
        <v>11.166506436161614</v>
      </c>
      <c r="Y146" s="28">
        <f t="shared" si="35"/>
        <v>0</v>
      </c>
      <c r="Z146" s="28">
        <f t="shared" si="36"/>
        <v>197.80668544057716</v>
      </c>
      <c r="AA146" s="28">
        <f t="shared" si="37"/>
        <v>459.4219790877921</v>
      </c>
      <c r="AB146" s="28">
        <f t="shared" si="38"/>
        <v>4.225352112676057</v>
      </c>
      <c r="AD146" s="28">
        <f>+P146*'Silver Conversion'!$B145</f>
        <v>1.072093903824309</v>
      </c>
      <c r="AE146" s="28">
        <f>+Q146*'Silver Conversion'!$B145</f>
        <v>0.5397955319954563</v>
      </c>
      <c r="AF146" s="28">
        <f>+R146*'Silver Conversion'!$B145</f>
        <v>0</v>
      </c>
      <c r="AG146" s="28">
        <f>+S146*'Silver Conversion'!$B145</f>
        <v>0.07497160166603559</v>
      </c>
      <c r="AH146" s="28">
        <f>+T146*'Silver Conversion'!$B145</f>
        <v>7.727860539905904</v>
      </c>
      <c r="AI146" s="28">
        <f>+U146*'Silver Conversion'!$B145</f>
        <v>27.373892920647616</v>
      </c>
      <c r="AJ146" s="28">
        <f>+V146*'Silver Conversion'!$B145</f>
        <v>16.84547256655238</v>
      </c>
      <c r="AK146" s="28">
        <f>+W146*'Silver Conversion'!$B145</f>
        <v>34.74378716851428</v>
      </c>
      <c r="AL146" s="28">
        <f>+X146*'Silver Conversion'!$B145</f>
        <v>3.6849471239333327</v>
      </c>
      <c r="AM146" s="28">
        <f>+Y146*'Silver Conversion'!$B145</f>
        <v>0</v>
      </c>
      <c r="AN146" s="28">
        <f>+Z146*'Silver Conversion'!$B145</f>
        <v>65.27620619539046</v>
      </c>
      <c r="AO146" s="28">
        <f>+AA146*'Silver Conversion'!$B145</f>
        <v>151.6092530989714</v>
      </c>
      <c r="AP146" s="28">
        <f>+AB146*'Silver Conversion'!$B145</f>
        <v>1.394366197183099</v>
      </c>
    </row>
    <row r="147" spans="1:42" ht="15">
      <c r="A147" s="5">
        <v>1504</v>
      </c>
      <c r="B147" s="5">
        <v>211.5</v>
      </c>
      <c r="C147" s="5">
        <v>108</v>
      </c>
      <c r="E147" s="5">
        <v>13.5</v>
      </c>
      <c r="F147" s="5">
        <v>1080</v>
      </c>
      <c r="G147" s="5">
        <v>30</v>
      </c>
      <c r="H147" s="5">
        <v>37.5</v>
      </c>
      <c r="I147" s="5">
        <v>45</v>
      </c>
      <c r="J147" s="5">
        <v>5.25</v>
      </c>
      <c r="L147" s="5">
        <v>126</v>
      </c>
      <c r="M147" s="5">
        <v>333</v>
      </c>
      <c r="N147" s="5">
        <v>12</v>
      </c>
      <c r="P147" s="28">
        <f t="shared" si="26"/>
        <v>3.203332071185157</v>
      </c>
      <c r="Q147" s="28">
        <f t="shared" si="27"/>
        <v>1.6357440363498674</v>
      </c>
      <c r="R147" s="28">
        <f t="shared" si="28"/>
        <v>0</v>
      </c>
      <c r="S147" s="28">
        <f t="shared" si="29"/>
        <v>0.20446800454373343</v>
      </c>
      <c r="T147" s="28">
        <f t="shared" si="30"/>
        <v>22.971098954389607</v>
      </c>
      <c r="U147" s="28">
        <f t="shared" si="31"/>
        <v>63.80860820663779</v>
      </c>
      <c r="V147" s="28">
        <f t="shared" si="32"/>
        <v>79.76076025829724</v>
      </c>
      <c r="W147" s="28">
        <f t="shared" si="33"/>
        <v>95.71291230995669</v>
      </c>
      <c r="X147" s="28">
        <f t="shared" si="34"/>
        <v>11.166506436161614</v>
      </c>
      <c r="Y147" s="28">
        <f t="shared" si="35"/>
        <v>0</v>
      </c>
      <c r="Z147" s="28">
        <f t="shared" si="36"/>
        <v>267.99615446787874</v>
      </c>
      <c r="AA147" s="28">
        <f t="shared" si="37"/>
        <v>708.2755510936795</v>
      </c>
      <c r="AB147" s="28">
        <f t="shared" si="38"/>
        <v>4.225352112676057</v>
      </c>
      <c r="AD147" s="28">
        <f>+P147*'Silver Conversion'!$B146</f>
        <v>1.057099583491102</v>
      </c>
      <c r="AE147" s="28">
        <f>+Q147*'Silver Conversion'!$B146</f>
        <v>0.5397955319954563</v>
      </c>
      <c r="AF147" s="28">
        <f>+R147*'Silver Conversion'!$B146</f>
        <v>0</v>
      </c>
      <c r="AG147" s="28">
        <f>+S147*'Silver Conversion'!$B146</f>
        <v>0.06747444149943203</v>
      </c>
      <c r="AH147" s="28">
        <f>+T147*'Silver Conversion'!$B146</f>
        <v>7.580462654948571</v>
      </c>
      <c r="AI147" s="28">
        <f>+U147*'Silver Conversion'!$B146</f>
        <v>21.05684070819047</v>
      </c>
      <c r="AJ147" s="28">
        <f>+V147*'Silver Conversion'!$B146</f>
        <v>26.32105088523809</v>
      </c>
      <c r="AK147" s="28">
        <f>+W147*'Silver Conversion'!$B146</f>
        <v>31.58526106228571</v>
      </c>
      <c r="AL147" s="28">
        <f>+X147*'Silver Conversion'!$B146</f>
        <v>3.6849471239333327</v>
      </c>
      <c r="AM147" s="28">
        <f>+Y147*'Silver Conversion'!$B146</f>
        <v>0</v>
      </c>
      <c r="AN147" s="28">
        <f>+Z147*'Silver Conversion'!$B146</f>
        <v>88.43873097439999</v>
      </c>
      <c r="AO147" s="28">
        <f>+AA147*'Silver Conversion'!$B146</f>
        <v>233.73093186091424</v>
      </c>
      <c r="AP147" s="28">
        <f>+AB147*'Silver Conversion'!$B146</f>
        <v>1.394366197183099</v>
      </c>
    </row>
    <row r="148" spans="1:42" ht="15">
      <c r="A148" s="5">
        <v>1505</v>
      </c>
      <c r="B148" s="5">
        <v>207.75</v>
      </c>
      <c r="C148" s="5">
        <v>132</v>
      </c>
      <c r="E148" s="5">
        <v>13.87</v>
      </c>
      <c r="F148" s="5">
        <v>1080.75</v>
      </c>
      <c r="G148" s="5">
        <v>30</v>
      </c>
      <c r="H148" s="5">
        <v>39</v>
      </c>
      <c r="I148" s="5">
        <v>44.25</v>
      </c>
      <c r="J148" s="5">
        <v>6.37</v>
      </c>
      <c r="K148" s="5">
        <v>3.54</v>
      </c>
      <c r="M148" s="5">
        <v>384</v>
      </c>
      <c r="N148" s="5">
        <v>11.25</v>
      </c>
      <c r="P148" s="28">
        <f t="shared" si="26"/>
        <v>3.146535403256342</v>
      </c>
      <c r="Q148" s="28">
        <f t="shared" si="27"/>
        <v>1.9992427110942823</v>
      </c>
      <c r="R148" s="28">
        <f t="shared" si="28"/>
        <v>0</v>
      </c>
      <c r="S148" s="28">
        <f t="shared" si="29"/>
        <v>0.21007194244604313</v>
      </c>
      <c r="T148" s="28">
        <f t="shared" si="30"/>
        <v>22.987051106441267</v>
      </c>
      <c r="U148" s="28">
        <f t="shared" si="31"/>
        <v>63.80860820663779</v>
      </c>
      <c r="V148" s="28">
        <f t="shared" si="32"/>
        <v>82.95119066862914</v>
      </c>
      <c r="W148" s="28">
        <f t="shared" si="33"/>
        <v>94.11769710479075</v>
      </c>
      <c r="X148" s="28">
        <f t="shared" si="34"/>
        <v>13.548694475876092</v>
      </c>
      <c r="Y148" s="28">
        <f t="shared" si="35"/>
        <v>7.529415768383259</v>
      </c>
      <c r="Z148" s="28">
        <f t="shared" si="36"/>
        <v>0</v>
      </c>
      <c r="AA148" s="28">
        <f t="shared" si="37"/>
        <v>816.7501850449638</v>
      </c>
      <c r="AB148" s="28">
        <f t="shared" si="38"/>
        <v>3.961267605633803</v>
      </c>
      <c r="AD148" s="28">
        <f>+P148*'Silver Conversion'!$B147</f>
        <v>1.038356683074593</v>
      </c>
      <c r="AE148" s="28">
        <f>+Q148*'Silver Conversion'!$B147</f>
        <v>0.6597500946611132</v>
      </c>
      <c r="AF148" s="28">
        <f>+R148*'Silver Conversion'!$B147</f>
        <v>0</v>
      </c>
      <c r="AG148" s="28">
        <f>+S148*'Silver Conversion'!$B147</f>
        <v>0.06932374100719424</v>
      </c>
      <c r="AH148" s="28">
        <f>+T148*'Silver Conversion'!$B147</f>
        <v>7.5857268651256184</v>
      </c>
      <c r="AI148" s="28">
        <f>+U148*'Silver Conversion'!$B147</f>
        <v>21.05684070819047</v>
      </c>
      <c r="AJ148" s="28">
        <f>+V148*'Silver Conversion'!$B147</f>
        <v>27.373892920647616</v>
      </c>
      <c r="AK148" s="28">
        <f>+W148*'Silver Conversion'!$B147</f>
        <v>31.05884004458095</v>
      </c>
      <c r="AL148" s="28">
        <f>+X148*'Silver Conversion'!$B147</f>
        <v>4.47106917703911</v>
      </c>
      <c r="AM148" s="28">
        <f>+Y148*'Silver Conversion'!$B147</f>
        <v>2.484707203566476</v>
      </c>
      <c r="AN148" s="28">
        <f>+Z148*'Silver Conversion'!$B147</f>
        <v>0</v>
      </c>
      <c r="AO148" s="28">
        <f>+AA148*'Silver Conversion'!$B147</f>
        <v>269.5275610648381</v>
      </c>
      <c r="AP148" s="28">
        <f>+AB148*'Silver Conversion'!$B147</f>
        <v>1.307218309859155</v>
      </c>
    </row>
    <row r="149" spans="1:42" ht="15">
      <c r="A149" s="5">
        <v>1506</v>
      </c>
      <c r="B149" s="5">
        <v>321.75</v>
      </c>
      <c r="C149" s="5">
        <v>207</v>
      </c>
      <c r="E149" s="5">
        <v>14.67</v>
      </c>
      <c r="F149" s="5">
        <v>1080.75</v>
      </c>
      <c r="G149" s="5">
        <v>30</v>
      </c>
      <c r="H149" s="5">
        <v>39</v>
      </c>
      <c r="I149" s="5">
        <v>41.25</v>
      </c>
      <c r="J149" s="5">
        <v>5.62</v>
      </c>
      <c r="K149" s="5">
        <v>3.54</v>
      </c>
      <c r="L149" s="5">
        <v>96</v>
      </c>
      <c r="M149" s="5">
        <v>504</v>
      </c>
      <c r="N149" s="5">
        <v>12.75</v>
      </c>
      <c r="P149" s="28">
        <f t="shared" si="26"/>
        <v>4.873154108292313</v>
      </c>
      <c r="Q149" s="28">
        <f t="shared" si="27"/>
        <v>3.135176069670579</v>
      </c>
      <c r="R149" s="28">
        <f t="shared" si="28"/>
        <v>0</v>
      </c>
      <c r="S149" s="28">
        <f t="shared" si="29"/>
        <v>0.22218856493752365</v>
      </c>
      <c r="T149" s="28">
        <f t="shared" si="30"/>
        <v>22.987051106441267</v>
      </c>
      <c r="U149" s="28">
        <f t="shared" si="31"/>
        <v>63.80860820663779</v>
      </c>
      <c r="V149" s="28">
        <f t="shared" si="32"/>
        <v>82.95119066862914</v>
      </c>
      <c r="W149" s="28">
        <f t="shared" si="33"/>
        <v>87.73683628412697</v>
      </c>
      <c r="X149" s="28">
        <f t="shared" si="34"/>
        <v>11.953479270710147</v>
      </c>
      <c r="Y149" s="28">
        <f t="shared" si="35"/>
        <v>7.529415768383259</v>
      </c>
      <c r="Z149" s="28">
        <f t="shared" si="36"/>
        <v>204.18754626124095</v>
      </c>
      <c r="AA149" s="28">
        <f t="shared" si="37"/>
        <v>1071.984617871515</v>
      </c>
      <c r="AB149" s="28">
        <f t="shared" si="38"/>
        <v>4.48943661971831</v>
      </c>
      <c r="AD149" s="28">
        <f>+P149*'Silver Conversion'!$B148</f>
        <v>1.6081408557364634</v>
      </c>
      <c r="AE149" s="28">
        <f>+Q149*'Silver Conversion'!$B148</f>
        <v>1.034608102991291</v>
      </c>
      <c r="AF149" s="28">
        <f>+R149*'Silver Conversion'!$B148</f>
        <v>0</v>
      </c>
      <c r="AG149" s="28">
        <f>+S149*'Silver Conversion'!$B148</f>
        <v>0.07332222642938281</v>
      </c>
      <c r="AH149" s="28">
        <f>+T149*'Silver Conversion'!$B148</f>
        <v>7.5857268651256184</v>
      </c>
      <c r="AI149" s="28">
        <f>+U149*'Silver Conversion'!$B148</f>
        <v>21.05684070819047</v>
      </c>
      <c r="AJ149" s="28">
        <f>+V149*'Silver Conversion'!$B148</f>
        <v>27.373892920647616</v>
      </c>
      <c r="AK149" s="28">
        <f>+W149*'Silver Conversion'!$B148</f>
        <v>28.9531559737619</v>
      </c>
      <c r="AL149" s="28">
        <f>+X149*'Silver Conversion'!$B148</f>
        <v>3.9446481593343488</v>
      </c>
      <c r="AM149" s="28">
        <f>+Y149*'Silver Conversion'!$B148</f>
        <v>2.484707203566476</v>
      </c>
      <c r="AN149" s="28">
        <f>+Z149*'Silver Conversion'!$B148</f>
        <v>67.38189026620952</v>
      </c>
      <c r="AO149" s="28">
        <f>+AA149*'Silver Conversion'!$B148</f>
        <v>353.75492389759995</v>
      </c>
      <c r="AP149" s="28">
        <f>+AB149*'Silver Conversion'!$B148</f>
        <v>1.4815140845070425</v>
      </c>
    </row>
    <row r="150" spans="1:42" ht="15">
      <c r="A150" s="5">
        <v>1507</v>
      </c>
      <c r="B150" s="5">
        <v>288</v>
      </c>
      <c r="C150" s="5">
        <v>123.75</v>
      </c>
      <c r="E150" s="5">
        <v>15.5</v>
      </c>
      <c r="F150" s="5">
        <v>1044</v>
      </c>
      <c r="G150" s="5">
        <v>36</v>
      </c>
      <c r="H150" s="5">
        <v>54</v>
      </c>
      <c r="I150" s="5">
        <v>45</v>
      </c>
      <c r="J150" s="5">
        <v>6.54</v>
      </c>
      <c r="K150" s="5">
        <v>3.37</v>
      </c>
      <c r="L150" s="5">
        <v>108</v>
      </c>
      <c r="M150" s="5">
        <v>528</v>
      </c>
      <c r="N150" s="5">
        <v>13.5</v>
      </c>
      <c r="P150" s="28">
        <f t="shared" si="26"/>
        <v>4.3619840969329795</v>
      </c>
      <c r="Q150" s="28">
        <f t="shared" si="27"/>
        <v>1.8742900416508896</v>
      </c>
      <c r="R150" s="28">
        <f t="shared" si="28"/>
        <v>0</v>
      </c>
      <c r="S150" s="28">
        <f t="shared" si="29"/>
        <v>0.23475956077243465</v>
      </c>
      <c r="T150" s="28">
        <f t="shared" si="30"/>
        <v>22.205395655909953</v>
      </c>
      <c r="U150" s="28">
        <f t="shared" si="31"/>
        <v>76.57032984796535</v>
      </c>
      <c r="V150" s="28">
        <f t="shared" si="32"/>
        <v>114.85549477194803</v>
      </c>
      <c r="W150" s="28">
        <f t="shared" si="33"/>
        <v>95.71291230995669</v>
      </c>
      <c r="X150" s="28">
        <f t="shared" si="34"/>
        <v>13.91027658904704</v>
      </c>
      <c r="Y150" s="28">
        <f t="shared" si="35"/>
        <v>7.167833655212313</v>
      </c>
      <c r="Z150" s="28">
        <f t="shared" si="36"/>
        <v>229.71098954389606</v>
      </c>
      <c r="AA150" s="28">
        <f t="shared" si="37"/>
        <v>1123.0315044368251</v>
      </c>
      <c r="AB150" s="28">
        <f t="shared" si="38"/>
        <v>4.753521126760564</v>
      </c>
      <c r="AD150" s="28">
        <f>+P150*'Silver Conversion'!$B149</f>
        <v>1.4394547519878833</v>
      </c>
      <c r="AE150" s="28">
        <f>+Q150*'Silver Conversion'!$B149</f>
        <v>0.6185157137447936</v>
      </c>
      <c r="AF150" s="28">
        <f>+R150*'Silver Conversion'!$B149</f>
        <v>0</v>
      </c>
      <c r="AG150" s="28">
        <f>+S150*'Silver Conversion'!$B149</f>
        <v>0.07747065505490344</v>
      </c>
      <c r="AH150" s="28">
        <f>+T150*'Silver Conversion'!$B149</f>
        <v>7.327780566450285</v>
      </c>
      <c r="AI150" s="28">
        <f>+U150*'Silver Conversion'!$B149</f>
        <v>25.268208849828568</v>
      </c>
      <c r="AJ150" s="28">
        <f>+V150*'Silver Conversion'!$B149</f>
        <v>37.90231327474285</v>
      </c>
      <c r="AK150" s="28">
        <f>+W150*'Silver Conversion'!$B149</f>
        <v>31.58526106228571</v>
      </c>
      <c r="AL150" s="28">
        <f>+X150*'Silver Conversion'!$B149</f>
        <v>4.5903912743855235</v>
      </c>
      <c r="AM150" s="28">
        <f>+Y150*'Silver Conversion'!$B149</f>
        <v>2.3653851062200633</v>
      </c>
      <c r="AN150" s="28">
        <f>+Z150*'Silver Conversion'!$B149</f>
        <v>75.8046265494857</v>
      </c>
      <c r="AO150" s="28">
        <f>+AA150*'Silver Conversion'!$B149</f>
        <v>370.6003964641523</v>
      </c>
      <c r="AP150" s="28">
        <f>+AB150*'Silver Conversion'!$B149</f>
        <v>1.5686619718309862</v>
      </c>
    </row>
    <row r="151" spans="1:42" ht="15">
      <c r="A151" s="5">
        <v>1508</v>
      </c>
      <c r="B151" s="5">
        <v>270</v>
      </c>
      <c r="C151" s="5">
        <v>171.5</v>
      </c>
      <c r="E151" s="5">
        <v>13.87</v>
      </c>
      <c r="F151" s="5">
        <v>1062</v>
      </c>
      <c r="G151" s="5">
        <v>27</v>
      </c>
      <c r="H151" s="5">
        <v>63</v>
      </c>
      <c r="I151" s="5">
        <v>54</v>
      </c>
      <c r="J151" s="5">
        <v>6.75</v>
      </c>
      <c r="K151" s="5">
        <v>3.75</v>
      </c>
      <c r="L151" s="5">
        <v>156</v>
      </c>
      <c r="M151" s="5">
        <v>528</v>
      </c>
      <c r="N151" s="5">
        <v>12</v>
      </c>
      <c r="P151" s="28">
        <f t="shared" si="26"/>
        <v>4.089360090874668</v>
      </c>
      <c r="Q151" s="28">
        <f t="shared" si="27"/>
        <v>2.597500946611132</v>
      </c>
      <c r="R151" s="28">
        <f t="shared" si="28"/>
        <v>0</v>
      </c>
      <c r="S151" s="28">
        <f t="shared" si="29"/>
        <v>0.21007194244604313</v>
      </c>
      <c r="T151" s="28">
        <f t="shared" si="30"/>
        <v>22.588247305149782</v>
      </c>
      <c r="U151" s="28">
        <f t="shared" si="31"/>
        <v>57.427747385974016</v>
      </c>
      <c r="V151" s="28">
        <f t="shared" si="32"/>
        <v>133.99807723393937</v>
      </c>
      <c r="W151" s="28">
        <f t="shared" si="33"/>
        <v>114.85549477194803</v>
      </c>
      <c r="X151" s="28">
        <f t="shared" si="34"/>
        <v>14.356936846493504</v>
      </c>
      <c r="Y151" s="28">
        <f t="shared" si="35"/>
        <v>7.976076025829724</v>
      </c>
      <c r="Z151" s="28">
        <f t="shared" si="36"/>
        <v>331.80476267451655</v>
      </c>
      <c r="AA151" s="28">
        <f t="shared" si="37"/>
        <v>1123.0315044368251</v>
      </c>
      <c r="AB151" s="28">
        <f t="shared" si="38"/>
        <v>4.225352112676057</v>
      </c>
      <c r="AD151" s="28">
        <f>+P151*'Silver Conversion'!$B150</f>
        <v>1.3494888299886405</v>
      </c>
      <c r="AE151" s="28">
        <f>+Q151*'Silver Conversion'!$B150</f>
        <v>0.8571753123816735</v>
      </c>
      <c r="AF151" s="28">
        <f>+R151*'Silver Conversion'!$B150</f>
        <v>0</v>
      </c>
      <c r="AG151" s="28">
        <f>+S151*'Silver Conversion'!$B150</f>
        <v>0.06932374100719424</v>
      </c>
      <c r="AH151" s="28">
        <f>+T151*'Silver Conversion'!$B150</f>
        <v>7.454121610699429</v>
      </c>
      <c r="AI151" s="28">
        <f>+U151*'Silver Conversion'!$B150</f>
        <v>18.951156637371426</v>
      </c>
      <c r="AJ151" s="28">
        <f>+V151*'Silver Conversion'!$B150</f>
        <v>44.219365487199994</v>
      </c>
      <c r="AK151" s="28">
        <f>+W151*'Silver Conversion'!$B150</f>
        <v>37.90231327474285</v>
      </c>
      <c r="AL151" s="28">
        <f>+X151*'Silver Conversion'!$B150</f>
        <v>4.7377891593428565</v>
      </c>
      <c r="AM151" s="28">
        <f>+Y151*'Silver Conversion'!$B150</f>
        <v>2.632105088523809</v>
      </c>
      <c r="AN151" s="28">
        <f>+Z151*'Silver Conversion'!$B150</f>
        <v>109.49557168259047</v>
      </c>
      <c r="AO151" s="28">
        <f>+AA151*'Silver Conversion'!$B150</f>
        <v>370.6003964641523</v>
      </c>
      <c r="AP151" s="28">
        <f>+AB151*'Silver Conversion'!$B150</f>
        <v>1.394366197183099</v>
      </c>
    </row>
    <row r="152" spans="1:42" ht="15">
      <c r="A152" s="5">
        <v>1509</v>
      </c>
      <c r="B152" s="5">
        <v>285</v>
      </c>
      <c r="E152" s="5">
        <v>16.12</v>
      </c>
      <c r="F152" s="5">
        <v>1152</v>
      </c>
      <c r="G152" s="5">
        <v>27</v>
      </c>
      <c r="H152" s="5">
        <v>79</v>
      </c>
      <c r="J152" s="5">
        <v>6.75</v>
      </c>
      <c r="K152" s="5">
        <v>3.75</v>
      </c>
      <c r="L152" s="5">
        <v>108</v>
      </c>
      <c r="M152" s="5">
        <v>432</v>
      </c>
      <c r="N152" s="5">
        <v>12</v>
      </c>
      <c r="P152" s="28">
        <f t="shared" si="26"/>
        <v>4.316546762589928</v>
      </c>
      <c r="Q152" s="28">
        <f t="shared" si="27"/>
        <v>0</v>
      </c>
      <c r="R152" s="28">
        <f t="shared" si="28"/>
        <v>0</v>
      </c>
      <c r="S152" s="28">
        <f t="shared" si="29"/>
        <v>0.24414994320333205</v>
      </c>
      <c r="T152" s="28">
        <f t="shared" si="30"/>
        <v>24.502505551348914</v>
      </c>
      <c r="U152" s="28">
        <f t="shared" si="31"/>
        <v>57.427747385974016</v>
      </c>
      <c r="V152" s="28">
        <f t="shared" si="32"/>
        <v>168.0293349441462</v>
      </c>
      <c r="W152" s="28">
        <f t="shared" si="33"/>
        <v>0</v>
      </c>
      <c r="X152" s="28">
        <f t="shared" si="34"/>
        <v>14.356936846493504</v>
      </c>
      <c r="Y152" s="28">
        <f t="shared" si="35"/>
        <v>7.976076025829724</v>
      </c>
      <c r="Z152" s="28">
        <f t="shared" si="36"/>
        <v>229.71098954389606</v>
      </c>
      <c r="AA152" s="28">
        <f t="shared" si="37"/>
        <v>918.8439581755842</v>
      </c>
      <c r="AB152" s="28">
        <f t="shared" si="38"/>
        <v>4.225352112676057</v>
      </c>
      <c r="AD152" s="28">
        <f>+P152*'Silver Conversion'!$B151</f>
        <v>1.4244604316546763</v>
      </c>
      <c r="AE152" s="28">
        <f>+Q152*'Silver Conversion'!$B151</f>
        <v>0</v>
      </c>
      <c r="AF152" s="28">
        <f>+R152*'Silver Conversion'!$B151</f>
        <v>0</v>
      </c>
      <c r="AG152" s="28">
        <f>+S152*'Silver Conversion'!$B151</f>
        <v>0.08056948125709958</v>
      </c>
      <c r="AH152" s="28">
        <f>+T152*'Silver Conversion'!$B151</f>
        <v>8.085826831945143</v>
      </c>
      <c r="AI152" s="28">
        <f>+U152*'Silver Conversion'!$B151</f>
        <v>18.951156637371426</v>
      </c>
      <c r="AJ152" s="28">
        <f>+V152*'Silver Conversion'!$B151</f>
        <v>55.44968053156825</v>
      </c>
      <c r="AK152" s="28">
        <f>+W152*'Silver Conversion'!$B151</f>
        <v>0</v>
      </c>
      <c r="AL152" s="28">
        <f>+X152*'Silver Conversion'!$B151</f>
        <v>4.7377891593428565</v>
      </c>
      <c r="AM152" s="28">
        <f>+Y152*'Silver Conversion'!$B151</f>
        <v>2.632105088523809</v>
      </c>
      <c r="AN152" s="28">
        <f>+Z152*'Silver Conversion'!$B151</f>
        <v>75.8046265494857</v>
      </c>
      <c r="AO152" s="28">
        <f>+AA152*'Silver Conversion'!$B151</f>
        <v>303.2185061979428</v>
      </c>
      <c r="AP152" s="28">
        <f>+AB152*'Silver Conversion'!$B151</f>
        <v>1.394366197183099</v>
      </c>
    </row>
    <row r="153" spans="1:42" ht="15">
      <c r="A153" s="5">
        <v>1510</v>
      </c>
      <c r="B153" s="5">
        <v>281.25</v>
      </c>
      <c r="C153" s="5">
        <v>108</v>
      </c>
      <c r="E153" s="5">
        <v>15.75</v>
      </c>
      <c r="F153" s="5">
        <v>1269</v>
      </c>
      <c r="G153" s="5">
        <v>28.5</v>
      </c>
      <c r="H153" s="5">
        <v>96</v>
      </c>
      <c r="I153" s="5">
        <v>61.5</v>
      </c>
      <c r="J153" s="5">
        <v>7.12</v>
      </c>
      <c r="K153" s="5">
        <v>4.5</v>
      </c>
      <c r="L153" s="5">
        <v>108</v>
      </c>
      <c r="M153" s="5">
        <v>312</v>
      </c>
      <c r="N153" s="5">
        <v>12</v>
      </c>
      <c r="P153" s="28">
        <f t="shared" si="26"/>
        <v>4.259750094661113</v>
      </c>
      <c r="Q153" s="28">
        <f t="shared" si="27"/>
        <v>1.6357440363498674</v>
      </c>
      <c r="R153" s="28">
        <f t="shared" si="28"/>
        <v>0</v>
      </c>
      <c r="S153" s="28">
        <f t="shared" si="29"/>
        <v>0.23854600530102232</v>
      </c>
      <c r="T153" s="28">
        <f t="shared" si="30"/>
        <v>26.991041271407788</v>
      </c>
      <c r="U153" s="28">
        <f t="shared" si="31"/>
        <v>60.61817779630591</v>
      </c>
      <c r="V153" s="28">
        <f t="shared" si="32"/>
        <v>204.18754626124095</v>
      </c>
      <c r="W153" s="28">
        <f t="shared" si="33"/>
        <v>130.80764682360748</v>
      </c>
      <c r="X153" s="28">
        <f t="shared" si="34"/>
        <v>15.143909681042036</v>
      </c>
      <c r="Y153" s="28">
        <f t="shared" si="35"/>
        <v>9.57129123099567</v>
      </c>
      <c r="Z153" s="28">
        <f t="shared" si="36"/>
        <v>229.71098954389606</v>
      </c>
      <c r="AA153" s="28">
        <f t="shared" si="37"/>
        <v>663.6095253490331</v>
      </c>
      <c r="AB153" s="28">
        <f t="shared" si="38"/>
        <v>4.225352112676057</v>
      </c>
      <c r="AD153" s="28">
        <f>+P153*'Silver Conversion'!$B152</f>
        <v>1.4057175312381673</v>
      </c>
      <c r="AE153" s="28">
        <f>+Q153*'Silver Conversion'!$B152</f>
        <v>0.5397955319954563</v>
      </c>
      <c r="AF153" s="28">
        <f>+R153*'Silver Conversion'!$B152</f>
        <v>0</v>
      </c>
      <c r="AG153" s="28">
        <f>+S153*'Silver Conversion'!$B152</f>
        <v>0.07872018174933737</v>
      </c>
      <c r="AH153" s="28">
        <f>+T153*'Silver Conversion'!$B152</f>
        <v>8.90704361956457</v>
      </c>
      <c r="AI153" s="28">
        <f>+U153*'Silver Conversion'!$B152</f>
        <v>20.003998672780952</v>
      </c>
      <c r="AJ153" s="28">
        <f>+V153*'Silver Conversion'!$B152</f>
        <v>67.38189026620952</v>
      </c>
      <c r="AK153" s="28">
        <f>+W153*'Silver Conversion'!$B152</f>
        <v>43.166523451790475</v>
      </c>
      <c r="AL153" s="28">
        <f>+X153*'Silver Conversion'!$B152</f>
        <v>4.997490194743872</v>
      </c>
      <c r="AM153" s="28">
        <f>+Y153*'Silver Conversion'!$B152</f>
        <v>3.158526106228571</v>
      </c>
      <c r="AN153" s="28">
        <f>+Z153*'Silver Conversion'!$B152</f>
        <v>75.8046265494857</v>
      </c>
      <c r="AO153" s="28">
        <f>+AA153*'Silver Conversion'!$B152</f>
        <v>218.99114336518093</v>
      </c>
      <c r="AP153" s="28">
        <f>+AB153*'Silver Conversion'!$B152</f>
        <v>1.394366197183099</v>
      </c>
    </row>
    <row r="154" spans="1:42" ht="15">
      <c r="A154" s="5">
        <v>1511</v>
      </c>
      <c r="B154" s="5">
        <v>261</v>
      </c>
      <c r="C154" s="5">
        <v>171</v>
      </c>
      <c r="E154" s="5">
        <v>14.79</v>
      </c>
      <c r="F154" s="5">
        <v>1170</v>
      </c>
      <c r="G154" s="5">
        <v>27</v>
      </c>
      <c r="H154" s="5">
        <v>81</v>
      </c>
      <c r="I154" s="5">
        <v>63</v>
      </c>
      <c r="J154" s="5">
        <v>6.75</v>
      </c>
      <c r="K154" s="5">
        <v>6</v>
      </c>
      <c r="L154" s="5">
        <v>84</v>
      </c>
      <c r="M154" s="5">
        <v>312</v>
      </c>
      <c r="N154" s="5">
        <v>12.75</v>
      </c>
      <c r="P154" s="28">
        <f t="shared" si="26"/>
        <v>3.9530480878455125</v>
      </c>
      <c r="Q154" s="28">
        <f t="shared" si="27"/>
        <v>2.5899280575539567</v>
      </c>
      <c r="R154" s="28">
        <f t="shared" si="28"/>
        <v>0</v>
      </c>
      <c r="S154" s="28">
        <f t="shared" si="29"/>
        <v>0.2240060583112457</v>
      </c>
      <c r="T154" s="28">
        <f t="shared" si="30"/>
        <v>24.885357200588743</v>
      </c>
      <c r="U154" s="28">
        <f t="shared" si="31"/>
        <v>57.427747385974016</v>
      </c>
      <c r="V154" s="28">
        <f t="shared" si="32"/>
        <v>172.28324215792205</v>
      </c>
      <c r="W154" s="28">
        <f t="shared" si="33"/>
        <v>133.99807723393937</v>
      </c>
      <c r="X154" s="28">
        <f t="shared" si="34"/>
        <v>14.356936846493504</v>
      </c>
      <c r="Y154" s="28">
        <f t="shared" si="35"/>
        <v>12.76172164132756</v>
      </c>
      <c r="Z154" s="28">
        <f t="shared" si="36"/>
        <v>178.66410297858582</v>
      </c>
      <c r="AA154" s="28">
        <f t="shared" si="37"/>
        <v>663.6095253490331</v>
      </c>
      <c r="AB154" s="28">
        <f t="shared" si="38"/>
        <v>4.48943661971831</v>
      </c>
      <c r="AD154" s="28">
        <f>+P154*'Silver Conversion'!$B153</f>
        <v>1.3045058689890192</v>
      </c>
      <c r="AE154" s="28">
        <f>+Q154*'Silver Conversion'!$B153</f>
        <v>0.8546762589928057</v>
      </c>
      <c r="AF154" s="28">
        <f>+R154*'Silver Conversion'!$B153</f>
        <v>0</v>
      </c>
      <c r="AG154" s="28">
        <f>+S154*'Silver Conversion'!$B153</f>
        <v>0.07392199924271109</v>
      </c>
      <c r="AH154" s="28">
        <f>+T154*'Silver Conversion'!$B153</f>
        <v>8.212167876194286</v>
      </c>
      <c r="AI154" s="28">
        <f>+U154*'Silver Conversion'!$B153</f>
        <v>18.951156637371426</v>
      </c>
      <c r="AJ154" s="28">
        <f>+V154*'Silver Conversion'!$B153</f>
        <v>56.85346991211428</v>
      </c>
      <c r="AK154" s="28">
        <f>+W154*'Silver Conversion'!$B153</f>
        <v>44.219365487199994</v>
      </c>
      <c r="AL154" s="28">
        <f>+X154*'Silver Conversion'!$B153</f>
        <v>4.7377891593428565</v>
      </c>
      <c r="AM154" s="28">
        <f>+Y154*'Silver Conversion'!$B153</f>
        <v>4.211368141638095</v>
      </c>
      <c r="AN154" s="28">
        <f>+Z154*'Silver Conversion'!$B153</f>
        <v>58.95915398293332</v>
      </c>
      <c r="AO154" s="28">
        <f>+AA154*'Silver Conversion'!$B153</f>
        <v>218.99114336518093</v>
      </c>
      <c r="AP154" s="28">
        <f>+AB154*'Silver Conversion'!$B153</f>
        <v>1.4815140845070425</v>
      </c>
    </row>
    <row r="155" spans="1:42" ht="15">
      <c r="A155" s="5">
        <v>1512</v>
      </c>
      <c r="B155" s="5">
        <v>250.5</v>
      </c>
      <c r="C155" s="5">
        <v>165</v>
      </c>
      <c r="E155" s="5">
        <v>26.67</v>
      </c>
      <c r="F155" s="5">
        <v>1152.37</v>
      </c>
      <c r="G155" s="5">
        <v>24</v>
      </c>
      <c r="H155" s="5">
        <v>48</v>
      </c>
      <c r="I155" s="5">
        <v>60</v>
      </c>
      <c r="J155" s="5">
        <v>15</v>
      </c>
      <c r="K155" s="5">
        <v>8.25</v>
      </c>
      <c r="M155" s="5">
        <v>336</v>
      </c>
      <c r="N155" s="5">
        <v>15</v>
      </c>
      <c r="P155" s="28">
        <f t="shared" si="26"/>
        <v>3.7940174176448314</v>
      </c>
      <c r="Q155" s="28">
        <f t="shared" si="27"/>
        <v>2.499053388867853</v>
      </c>
      <c r="R155" s="28">
        <f t="shared" si="28"/>
        <v>0</v>
      </c>
      <c r="S155" s="28">
        <f t="shared" si="29"/>
        <v>0.40393790230973114</v>
      </c>
      <c r="T155" s="28">
        <f t="shared" si="30"/>
        <v>24.510375279694397</v>
      </c>
      <c r="U155" s="28">
        <f t="shared" si="31"/>
        <v>51.04688656531024</v>
      </c>
      <c r="V155" s="28">
        <f t="shared" si="32"/>
        <v>102.09377313062048</v>
      </c>
      <c r="W155" s="28">
        <f t="shared" si="33"/>
        <v>127.61721641327559</v>
      </c>
      <c r="X155" s="28">
        <f t="shared" si="34"/>
        <v>31.904304103318896</v>
      </c>
      <c r="Y155" s="28">
        <f t="shared" si="35"/>
        <v>17.547367256825392</v>
      </c>
      <c r="Z155" s="28">
        <f t="shared" si="36"/>
        <v>0</v>
      </c>
      <c r="AA155" s="28">
        <f t="shared" si="37"/>
        <v>714.6564119143433</v>
      </c>
      <c r="AB155" s="28">
        <f t="shared" si="38"/>
        <v>5.281690140845071</v>
      </c>
      <c r="AD155" s="28">
        <f>+P155*'Silver Conversion'!$B154</f>
        <v>1.2520257478227943</v>
      </c>
      <c r="AE155" s="28">
        <f>+Q155*'Silver Conversion'!$B154</f>
        <v>0.8246876183263915</v>
      </c>
      <c r="AF155" s="28">
        <f>+R155*'Silver Conversion'!$B154</f>
        <v>0</v>
      </c>
      <c r="AG155" s="28">
        <f>+S155*'Silver Conversion'!$B154</f>
        <v>0.13329950776221128</v>
      </c>
      <c r="AH155" s="28">
        <f>+T155*'Silver Conversion'!$B154</f>
        <v>8.088423842299152</v>
      </c>
      <c r="AI155" s="28">
        <f>+U155*'Silver Conversion'!$B154</f>
        <v>16.84547256655238</v>
      </c>
      <c r="AJ155" s="28">
        <f>+V155*'Silver Conversion'!$B154</f>
        <v>33.69094513310476</v>
      </c>
      <c r="AK155" s="28">
        <f>+W155*'Silver Conversion'!$B154</f>
        <v>42.11368141638094</v>
      </c>
      <c r="AL155" s="28">
        <f>+X155*'Silver Conversion'!$B154</f>
        <v>10.528420354095235</v>
      </c>
      <c r="AM155" s="28">
        <f>+Y155*'Silver Conversion'!$B154</f>
        <v>5.79063119475238</v>
      </c>
      <c r="AN155" s="28">
        <f>+Z155*'Silver Conversion'!$B154</f>
        <v>0</v>
      </c>
      <c r="AO155" s="28">
        <f>+AA155*'Silver Conversion'!$B154</f>
        <v>235.8366159317333</v>
      </c>
      <c r="AP155" s="28">
        <f>+AB155*'Silver Conversion'!$B154</f>
        <v>1.7429577464788735</v>
      </c>
    </row>
    <row r="156" spans="1:42" ht="15">
      <c r="A156" s="5">
        <v>1513</v>
      </c>
      <c r="B156" s="5">
        <v>207</v>
      </c>
      <c r="C156" s="5">
        <v>163.87</v>
      </c>
      <c r="E156" s="5">
        <v>33</v>
      </c>
      <c r="F156" s="5">
        <v>1037.25</v>
      </c>
      <c r="G156" s="5">
        <v>24</v>
      </c>
      <c r="H156" s="5">
        <v>27</v>
      </c>
      <c r="I156" s="5">
        <v>60</v>
      </c>
      <c r="J156" s="5">
        <v>13.5</v>
      </c>
      <c r="K156" s="5">
        <v>8.25</v>
      </c>
      <c r="L156" s="5">
        <v>144</v>
      </c>
      <c r="M156" s="5">
        <v>336</v>
      </c>
      <c r="N156" s="5">
        <v>15</v>
      </c>
      <c r="P156" s="28">
        <f t="shared" si="26"/>
        <v>3.135176069670579</v>
      </c>
      <c r="Q156" s="28">
        <f t="shared" si="27"/>
        <v>2.4819386595986366</v>
      </c>
      <c r="R156" s="28">
        <f t="shared" si="28"/>
        <v>0</v>
      </c>
      <c r="S156" s="28">
        <f t="shared" si="29"/>
        <v>0.4998106777735706</v>
      </c>
      <c r="T156" s="28">
        <f t="shared" si="30"/>
        <v>22.06182628744502</v>
      </c>
      <c r="U156" s="28">
        <f t="shared" si="31"/>
        <v>51.04688656531024</v>
      </c>
      <c r="V156" s="28">
        <f t="shared" si="32"/>
        <v>57.427747385974016</v>
      </c>
      <c r="W156" s="28">
        <f t="shared" si="33"/>
        <v>127.61721641327559</v>
      </c>
      <c r="X156" s="28">
        <f t="shared" si="34"/>
        <v>28.713873692987008</v>
      </c>
      <c r="Y156" s="28">
        <f t="shared" si="35"/>
        <v>17.547367256825392</v>
      </c>
      <c r="Z156" s="28">
        <f t="shared" si="36"/>
        <v>306.2813193918614</v>
      </c>
      <c r="AA156" s="28">
        <f t="shared" si="37"/>
        <v>714.6564119143433</v>
      </c>
      <c r="AB156" s="28">
        <f t="shared" si="38"/>
        <v>5.281690140845071</v>
      </c>
      <c r="AD156" s="28">
        <f>+P156*'Silver Conversion'!$B155</f>
        <v>1.034608102991291</v>
      </c>
      <c r="AE156" s="28">
        <f>+Q156*'Silver Conversion'!$B155</f>
        <v>0.8190397576675501</v>
      </c>
      <c r="AF156" s="28">
        <f>+R156*'Silver Conversion'!$B155</f>
        <v>0</v>
      </c>
      <c r="AG156" s="28">
        <f>+S156*'Silver Conversion'!$B155</f>
        <v>0.1649375236652783</v>
      </c>
      <c r="AH156" s="28">
        <f>+T156*'Silver Conversion'!$B155</f>
        <v>7.280402674856856</v>
      </c>
      <c r="AI156" s="28">
        <f>+U156*'Silver Conversion'!$B155</f>
        <v>16.84547256655238</v>
      </c>
      <c r="AJ156" s="28">
        <f>+V156*'Silver Conversion'!$B155</f>
        <v>18.951156637371426</v>
      </c>
      <c r="AK156" s="28">
        <f>+W156*'Silver Conversion'!$B155</f>
        <v>42.11368141638094</v>
      </c>
      <c r="AL156" s="28">
        <f>+X156*'Silver Conversion'!$B155</f>
        <v>9.475578318685713</v>
      </c>
      <c r="AM156" s="28">
        <f>+Y156*'Silver Conversion'!$B155</f>
        <v>5.79063119475238</v>
      </c>
      <c r="AN156" s="28">
        <f>+Z156*'Silver Conversion'!$B155</f>
        <v>101.07283539931427</v>
      </c>
      <c r="AO156" s="28">
        <f>+AA156*'Silver Conversion'!$B155</f>
        <v>235.8366159317333</v>
      </c>
      <c r="AP156" s="28">
        <f>+AB156*'Silver Conversion'!$B155</f>
        <v>1.7429577464788735</v>
      </c>
    </row>
    <row r="157" spans="1:42" ht="15">
      <c r="A157" s="5">
        <v>1514</v>
      </c>
      <c r="B157" s="5">
        <v>240</v>
      </c>
      <c r="C157" s="5">
        <v>234</v>
      </c>
      <c r="E157" s="5">
        <v>25.5</v>
      </c>
      <c r="F157" s="5">
        <v>1143.37</v>
      </c>
      <c r="G157" s="5">
        <v>27</v>
      </c>
      <c r="H157" s="5">
        <v>31.5</v>
      </c>
      <c r="I157" s="5">
        <v>60</v>
      </c>
      <c r="J157" s="5">
        <v>12</v>
      </c>
      <c r="K157" s="5">
        <v>7.62</v>
      </c>
      <c r="M157" s="5">
        <v>288</v>
      </c>
      <c r="N157" s="5">
        <v>15</v>
      </c>
      <c r="P157" s="28">
        <f t="shared" si="26"/>
        <v>3.6349867474441497</v>
      </c>
      <c r="Q157" s="28">
        <f t="shared" si="27"/>
        <v>3.544112078758046</v>
      </c>
      <c r="R157" s="28">
        <f t="shared" si="28"/>
        <v>0</v>
      </c>
      <c r="S157" s="28">
        <f t="shared" si="29"/>
        <v>0.38621734191594087</v>
      </c>
      <c r="T157" s="28">
        <f t="shared" si="30"/>
        <v>24.318949455074485</v>
      </c>
      <c r="U157" s="28">
        <f t="shared" si="31"/>
        <v>57.427747385974016</v>
      </c>
      <c r="V157" s="28">
        <f t="shared" si="32"/>
        <v>66.99903861696968</v>
      </c>
      <c r="W157" s="28">
        <f t="shared" si="33"/>
        <v>127.61721641327559</v>
      </c>
      <c r="X157" s="28">
        <f t="shared" si="34"/>
        <v>25.52344328265512</v>
      </c>
      <c r="Y157" s="28">
        <f t="shared" si="35"/>
        <v>16.207386484486</v>
      </c>
      <c r="Z157" s="28">
        <f t="shared" si="36"/>
        <v>0</v>
      </c>
      <c r="AA157" s="28">
        <f t="shared" si="37"/>
        <v>612.5626387837228</v>
      </c>
      <c r="AB157" s="28">
        <f t="shared" si="38"/>
        <v>5.281690140845071</v>
      </c>
      <c r="AD157" s="28">
        <f>+P157*'Silver Conversion'!$B156</f>
        <v>1.1995456266565694</v>
      </c>
      <c r="AE157" s="28">
        <f>+Q157*'Silver Conversion'!$B156</f>
        <v>1.1695569859901553</v>
      </c>
      <c r="AF157" s="28">
        <f>+R157*'Silver Conversion'!$B156</f>
        <v>0</v>
      </c>
      <c r="AG157" s="28">
        <f>+S157*'Silver Conversion'!$B156</f>
        <v>0.1274517228322605</v>
      </c>
      <c r="AH157" s="28">
        <f>+T157*'Silver Conversion'!$B156</f>
        <v>8.02525332017458</v>
      </c>
      <c r="AI157" s="28">
        <f>+U157*'Silver Conversion'!$B156</f>
        <v>18.951156637371426</v>
      </c>
      <c r="AJ157" s="28">
        <f>+V157*'Silver Conversion'!$B156</f>
        <v>22.109682743599997</v>
      </c>
      <c r="AK157" s="28">
        <f>+W157*'Silver Conversion'!$B156</f>
        <v>42.11368141638094</v>
      </c>
      <c r="AL157" s="28">
        <f>+X157*'Silver Conversion'!$B156</f>
        <v>8.42273628327619</v>
      </c>
      <c r="AM157" s="28">
        <f>+Y157*'Silver Conversion'!$B156</f>
        <v>5.348437539880381</v>
      </c>
      <c r="AN157" s="28">
        <f>+Z157*'Silver Conversion'!$B156</f>
        <v>0</v>
      </c>
      <c r="AO157" s="28">
        <f>+AA157*'Silver Conversion'!$B156</f>
        <v>202.14567079862854</v>
      </c>
      <c r="AP157" s="28">
        <f>+AB157*'Silver Conversion'!$B156</f>
        <v>1.7429577464788735</v>
      </c>
    </row>
    <row r="158" spans="1:42" ht="15">
      <c r="A158" s="5">
        <v>1515</v>
      </c>
      <c r="B158" s="5">
        <v>318</v>
      </c>
      <c r="C158" s="5">
        <v>177</v>
      </c>
      <c r="E158" s="5">
        <v>25.5</v>
      </c>
      <c r="F158" s="5">
        <v>1296</v>
      </c>
      <c r="G158" s="5">
        <v>25.5</v>
      </c>
      <c r="H158" s="5">
        <v>25.5</v>
      </c>
      <c r="I158" s="5">
        <v>56.25</v>
      </c>
      <c r="J158" s="5">
        <v>9</v>
      </c>
      <c r="K158" s="5">
        <v>4.5</v>
      </c>
      <c r="L158" s="5">
        <v>186</v>
      </c>
      <c r="M158" s="5">
        <v>240</v>
      </c>
      <c r="N158" s="5">
        <v>15</v>
      </c>
      <c r="P158" s="28">
        <f t="shared" si="26"/>
        <v>4.8163574403634986</v>
      </c>
      <c r="Q158" s="28">
        <f t="shared" si="27"/>
        <v>2.6808027262400604</v>
      </c>
      <c r="R158" s="28">
        <f t="shared" si="28"/>
        <v>0</v>
      </c>
      <c r="S158" s="28">
        <f t="shared" si="29"/>
        <v>0.38621734191594087</v>
      </c>
      <c r="T158" s="28">
        <f t="shared" si="30"/>
        <v>27.56531874526753</v>
      </c>
      <c r="U158" s="28">
        <f t="shared" si="31"/>
        <v>54.23731697564212</v>
      </c>
      <c r="V158" s="28">
        <f t="shared" si="32"/>
        <v>54.23731697564212</v>
      </c>
      <c r="W158" s="28">
        <f t="shared" si="33"/>
        <v>119.64114038744586</v>
      </c>
      <c r="X158" s="28">
        <f t="shared" si="34"/>
        <v>19.14258246199134</v>
      </c>
      <c r="Y158" s="28">
        <f t="shared" si="35"/>
        <v>9.57129123099567</v>
      </c>
      <c r="Z158" s="28">
        <f t="shared" si="36"/>
        <v>395.6133708811543</v>
      </c>
      <c r="AA158" s="28">
        <f t="shared" si="37"/>
        <v>510.46886565310234</v>
      </c>
      <c r="AB158" s="28">
        <f t="shared" si="38"/>
        <v>5.281690140845071</v>
      </c>
      <c r="AD158" s="28">
        <f>+P158*'Silver Conversion'!$B157</f>
        <v>1.5893979553199546</v>
      </c>
      <c r="AE158" s="28">
        <f>+Q158*'Silver Conversion'!$B157</f>
        <v>0.88466489965922</v>
      </c>
      <c r="AF158" s="28">
        <f>+R158*'Silver Conversion'!$B157</f>
        <v>0</v>
      </c>
      <c r="AG158" s="28">
        <f>+S158*'Silver Conversion'!$B157</f>
        <v>0.1274517228322605</v>
      </c>
      <c r="AH158" s="28">
        <f>+T158*'Silver Conversion'!$B157</f>
        <v>9.096555185938286</v>
      </c>
      <c r="AI158" s="28">
        <f>+U158*'Silver Conversion'!$B157</f>
        <v>17.8983146019619</v>
      </c>
      <c r="AJ158" s="28">
        <f>+V158*'Silver Conversion'!$B157</f>
        <v>17.8983146019619</v>
      </c>
      <c r="AK158" s="28">
        <f>+W158*'Silver Conversion'!$B157</f>
        <v>39.481576327857134</v>
      </c>
      <c r="AL158" s="28">
        <f>+X158*'Silver Conversion'!$B157</f>
        <v>6.317052212457142</v>
      </c>
      <c r="AM158" s="28">
        <f>+Y158*'Silver Conversion'!$B157</f>
        <v>3.158526106228571</v>
      </c>
      <c r="AN158" s="28">
        <f>+Z158*'Silver Conversion'!$B157</f>
        <v>130.55241239078092</v>
      </c>
      <c r="AO158" s="28">
        <f>+AA158*'Silver Conversion'!$B157</f>
        <v>168.45472566552377</v>
      </c>
      <c r="AP158" s="28">
        <f>+AB158*'Silver Conversion'!$B157</f>
        <v>1.7429577464788735</v>
      </c>
    </row>
    <row r="159" spans="1:42" ht="15">
      <c r="A159" s="5">
        <v>1516</v>
      </c>
      <c r="B159" s="5">
        <v>312</v>
      </c>
      <c r="C159" s="5">
        <v>189</v>
      </c>
      <c r="E159" s="5">
        <v>18.5</v>
      </c>
      <c r="F159" s="5">
        <v>1440</v>
      </c>
      <c r="G159" s="5">
        <v>34.5</v>
      </c>
      <c r="H159" s="5">
        <v>23.25</v>
      </c>
      <c r="I159" s="5">
        <v>73.5</v>
      </c>
      <c r="J159" s="5">
        <v>8.25</v>
      </c>
      <c r="K159" s="5">
        <v>3.75</v>
      </c>
      <c r="L159" s="5">
        <v>216</v>
      </c>
      <c r="M159" s="5">
        <v>288</v>
      </c>
      <c r="N159" s="5">
        <v>15</v>
      </c>
      <c r="P159" s="28">
        <f t="shared" si="26"/>
        <v>4.725482771677394</v>
      </c>
      <c r="Q159" s="28">
        <f t="shared" si="27"/>
        <v>2.862552063612268</v>
      </c>
      <c r="R159" s="28">
        <f t="shared" si="28"/>
        <v>0</v>
      </c>
      <c r="S159" s="28">
        <f t="shared" si="29"/>
        <v>0.2801968951154865</v>
      </c>
      <c r="T159" s="28">
        <f t="shared" si="30"/>
        <v>30.628131939186144</v>
      </c>
      <c r="U159" s="28">
        <f t="shared" si="31"/>
        <v>73.37989943763347</v>
      </c>
      <c r="V159" s="28">
        <f t="shared" si="32"/>
        <v>49.45167136014429</v>
      </c>
      <c r="W159" s="28">
        <f t="shared" si="33"/>
        <v>156.3310901062626</v>
      </c>
      <c r="X159" s="28">
        <f t="shared" si="34"/>
        <v>17.547367256825392</v>
      </c>
      <c r="Y159" s="28">
        <f t="shared" si="35"/>
        <v>7.976076025829724</v>
      </c>
      <c r="Z159" s="28">
        <f t="shared" si="36"/>
        <v>459.4219790877921</v>
      </c>
      <c r="AA159" s="28">
        <f t="shared" si="37"/>
        <v>612.5626387837228</v>
      </c>
      <c r="AB159" s="28">
        <f t="shared" si="38"/>
        <v>5.281690140845071</v>
      </c>
      <c r="AD159" s="28">
        <f>+P159*'Silver Conversion'!$B158</f>
        <v>1.5594093146535402</v>
      </c>
      <c r="AE159" s="28">
        <f>+Q159*'Silver Conversion'!$B158</f>
        <v>0.9446421809920484</v>
      </c>
      <c r="AF159" s="28">
        <f>+R159*'Silver Conversion'!$B158</f>
        <v>0</v>
      </c>
      <c r="AG159" s="28">
        <f>+S159*'Silver Conversion'!$B158</f>
        <v>0.09246497538811055</v>
      </c>
      <c r="AH159" s="28">
        <f>+T159*'Silver Conversion'!$B158</f>
        <v>10.107283539931428</v>
      </c>
      <c r="AI159" s="28">
        <f>+U159*'Silver Conversion'!$B158</f>
        <v>24.215366814419045</v>
      </c>
      <c r="AJ159" s="28">
        <f>+V159*'Silver Conversion'!$B158</f>
        <v>16.319051548847614</v>
      </c>
      <c r="AK159" s="28">
        <f>+W159*'Silver Conversion'!$B158</f>
        <v>51.589259735066655</v>
      </c>
      <c r="AL159" s="28">
        <f>+X159*'Silver Conversion'!$B158</f>
        <v>5.79063119475238</v>
      </c>
      <c r="AM159" s="28">
        <f>+Y159*'Silver Conversion'!$B158</f>
        <v>2.632105088523809</v>
      </c>
      <c r="AN159" s="28">
        <f>+Z159*'Silver Conversion'!$B158</f>
        <v>151.6092530989714</v>
      </c>
      <c r="AO159" s="28">
        <f>+AA159*'Silver Conversion'!$B158</f>
        <v>202.14567079862854</v>
      </c>
      <c r="AP159" s="28">
        <f>+AB159*'Silver Conversion'!$B158</f>
        <v>1.7429577464788735</v>
      </c>
    </row>
    <row r="160" spans="1:42" ht="15">
      <c r="A160" s="5">
        <v>1517</v>
      </c>
      <c r="B160" s="5">
        <v>277.5</v>
      </c>
      <c r="C160" s="5">
        <v>144</v>
      </c>
      <c r="E160" s="5">
        <v>18.87</v>
      </c>
      <c r="F160" s="5">
        <v>1404</v>
      </c>
      <c r="G160" s="5">
        <v>36</v>
      </c>
      <c r="H160" s="5">
        <v>27</v>
      </c>
      <c r="I160" s="5">
        <v>106.5</v>
      </c>
      <c r="J160" s="5">
        <v>13.5</v>
      </c>
      <c r="K160" s="5">
        <v>6.75</v>
      </c>
      <c r="L160" s="5">
        <v>216</v>
      </c>
      <c r="M160" s="5">
        <v>252</v>
      </c>
      <c r="N160" s="5">
        <v>12</v>
      </c>
      <c r="P160" s="28">
        <f t="shared" si="26"/>
        <v>4.202953426732298</v>
      </c>
      <c r="Q160" s="28">
        <f t="shared" si="27"/>
        <v>2.1809920484664898</v>
      </c>
      <c r="R160" s="28">
        <f t="shared" si="28"/>
        <v>0</v>
      </c>
      <c r="S160" s="28">
        <f t="shared" si="29"/>
        <v>0.2858008330177963</v>
      </c>
      <c r="T160" s="28">
        <f t="shared" si="30"/>
        <v>29.86242864070649</v>
      </c>
      <c r="U160" s="28">
        <f t="shared" si="31"/>
        <v>76.57032984796535</v>
      </c>
      <c r="V160" s="28">
        <f t="shared" si="32"/>
        <v>57.427747385974016</v>
      </c>
      <c r="W160" s="28">
        <f t="shared" si="33"/>
        <v>226.52055913356418</v>
      </c>
      <c r="X160" s="28">
        <f t="shared" si="34"/>
        <v>28.713873692987008</v>
      </c>
      <c r="Y160" s="28">
        <f t="shared" si="35"/>
        <v>14.356936846493504</v>
      </c>
      <c r="Z160" s="28">
        <f t="shared" si="36"/>
        <v>459.4219790877921</v>
      </c>
      <c r="AA160" s="28">
        <f t="shared" si="37"/>
        <v>535.9923089357575</v>
      </c>
      <c r="AB160" s="28">
        <f t="shared" si="38"/>
        <v>4.225352112676057</v>
      </c>
      <c r="AD160" s="28">
        <f>+P160*'Silver Conversion'!$B159</f>
        <v>1.3869746308216586</v>
      </c>
      <c r="AE160" s="28">
        <f>+Q160*'Silver Conversion'!$B159</f>
        <v>0.7197273759939417</v>
      </c>
      <c r="AF160" s="28">
        <f>+R160*'Silver Conversion'!$B159</f>
        <v>0</v>
      </c>
      <c r="AG160" s="28">
        <f>+S160*'Silver Conversion'!$B159</f>
        <v>0.09431427489587278</v>
      </c>
      <c r="AH160" s="28">
        <f>+T160*'Silver Conversion'!$B159</f>
        <v>9.854601451433142</v>
      </c>
      <c r="AI160" s="28">
        <f>+U160*'Silver Conversion'!$B159</f>
        <v>25.268208849828568</v>
      </c>
      <c r="AJ160" s="28">
        <f>+V160*'Silver Conversion'!$B159</f>
        <v>18.951156637371426</v>
      </c>
      <c r="AK160" s="28">
        <f>+W160*'Silver Conversion'!$B159</f>
        <v>74.75178451407618</v>
      </c>
      <c r="AL160" s="28">
        <f>+X160*'Silver Conversion'!$B159</f>
        <v>9.475578318685713</v>
      </c>
      <c r="AM160" s="28">
        <f>+Y160*'Silver Conversion'!$B159</f>
        <v>4.7377891593428565</v>
      </c>
      <c r="AN160" s="28">
        <f>+Z160*'Silver Conversion'!$B159</f>
        <v>151.6092530989714</v>
      </c>
      <c r="AO160" s="28">
        <f>+AA160*'Silver Conversion'!$B159</f>
        <v>176.87746194879998</v>
      </c>
      <c r="AP160" s="28">
        <f>+AB160*'Silver Conversion'!$B159</f>
        <v>1.394366197183099</v>
      </c>
    </row>
    <row r="161" spans="1:42" ht="15">
      <c r="A161" s="5">
        <v>1518</v>
      </c>
      <c r="B161" s="5">
        <v>255</v>
      </c>
      <c r="C161" s="5">
        <v>135</v>
      </c>
      <c r="E161" s="5">
        <v>17.62</v>
      </c>
      <c r="F161" s="5">
        <v>1350</v>
      </c>
      <c r="G161" s="5">
        <v>39</v>
      </c>
      <c r="H161" s="5">
        <v>31.5</v>
      </c>
      <c r="I161" s="5">
        <v>144.75</v>
      </c>
      <c r="J161" s="5">
        <v>12.75</v>
      </c>
      <c r="K161" s="5">
        <v>8.25</v>
      </c>
      <c r="L161" s="5">
        <v>240</v>
      </c>
      <c r="M161" s="5">
        <v>288</v>
      </c>
      <c r="N161" s="5">
        <v>16.5</v>
      </c>
      <c r="P161" s="28">
        <f t="shared" si="26"/>
        <v>3.862173419159409</v>
      </c>
      <c r="Q161" s="28">
        <f t="shared" si="27"/>
        <v>2.044680045437334</v>
      </c>
      <c r="R161" s="28">
        <f t="shared" si="28"/>
        <v>0</v>
      </c>
      <c r="S161" s="28">
        <f t="shared" si="29"/>
        <v>0.266868610374858</v>
      </c>
      <c r="T161" s="28">
        <f t="shared" si="30"/>
        <v>28.713873692987008</v>
      </c>
      <c r="U161" s="28">
        <f t="shared" si="31"/>
        <v>82.95119066862914</v>
      </c>
      <c r="V161" s="28">
        <f t="shared" si="32"/>
        <v>66.99903861696968</v>
      </c>
      <c r="W161" s="28">
        <f t="shared" si="33"/>
        <v>307.87653459702733</v>
      </c>
      <c r="X161" s="28">
        <f t="shared" si="34"/>
        <v>27.11865848782106</v>
      </c>
      <c r="Y161" s="28">
        <f t="shared" si="35"/>
        <v>17.547367256825392</v>
      </c>
      <c r="Z161" s="28">
        <f t="shared" si="36"/>
        <v>510.46886565310234</v>
      </c>
      <c r="AA161" s="28">
        <f t="shared" si="37"/>
        <v>612.5626387837228</v>
      </c>
      <c r="AB161" s="28">
        <f t="shared" si="38"/>
        <v>5.809859154929578</v>
      </c>
      <c r="AD161" s="28">
        <f>+P161*'Silver Conversion'!$B160</f>
        <v>1.274517228322605</v>
      </c>
      <c r="AE161" s="28">
        <f>+Q161*'Silver Conversion'!$B160</f>
        <v>0.6747444149943203</v>
      </c>
      <c r="AF161" s="28">
        <f>+R161*'Silver Conversion'!$B160</f>
        <v>0</v>
      </c>
      <c r="AG161" s="28">
        <f>+S161*'Silver Conversion'!$B160</f>
        <v>0.08806664142370314</v>
      </c>
      <c r="AH161" s="28">
        <f>+T161*'Silver Conversion'!$B160</f>
        <v>9.475578318685713</v>
      </c>
      <c r="AI161" s="28">
        <f>+U161*'Silver Conversion'!$B160</f>
        <v>27.373892920647616</v>
      </c>
      <c r="AJ161" s="28">
        <f>+V161*'Silver Conversion'!$B160</f>
        <v>22.109682743599997</v>
      </c>
      <c r="AK161" s="28">
        <f>+W161*'Silver Conversion'!$B160</f>
        <v>101.59925641701902</v>
      </c>
      <c r="AL161" s="28">
        <f>+X161*'Silver Conversion'!$B160</f>
        <v>8.94915730098095</v>
      </c>
      <c r="AM161" s="28">
        <f>+Y161*'Silver Conversion'!$B160</f>
        <v>5.79063119475238</v>
      </c>
      <c r="AN161" s="28">
        <f>+Z161*'Silver Conversion'!$B160</f>
        <v>168.45472566552377</v>
      </c>
      <c r="AO161" s="28">
        <f>+AA161*'Silver Conversion'!$B160</f>
        <v>202.14567079862854</v>
      </c>
      <c r="AP161" s="28">
        <f>+AB161*'Silver Conversion'!$B160</f>
        <v>1.9172535211267607</v>
      </c>
    </row>
    <row r="162" spans="1:42" ht="15">
      <c r="A162" s="5">
        <v>1519</v>
      </c>
      <c r="B162" s="5">
        <v>210</v>
      </c>
      <c r="C162" s="5">
        <v>172.5</v>
      </c>
      <c r="E162" s="5">
        <v>19.87</v>
      </c>
      <c r="F162" s="5">
        <v>1638</v>
      </c>
      <c r="G162" s="5">
        <v>40</v>
      </c>
      <c r="H162" s="5">
        <v>30</v>
      </c>
      <c r="I162" s="5">
        <v>147</v>
      </c>
      <c r="J162" s="5">
        <v>9</v>
      </c>
      <c r="K162" s="5">
        <v>6.37</v>
      </c>
      <c r="L162" s="5">
        <v>168</v>
      </c>
      <c r="M162" s="5">
        <v>336</v>
      </c>
      <c r="N162" s="5">
        <v>15</v>
      </c>
      <c r="P162" s="28">
        <f t="shared" si="26"/>
        <v>3.180613404013631</v>
      </c>
      <c r="Q162" s="28">
        <f t="shared" si="27"/>
        <v>2.6126467247254825</v>
      </c>
      <c r="R162" s="28">
        <f t="shared" si="28"/>
        <v>0</v>
      </c>
      <c r="S162" s="28">
        <f t="shared" si="29"/>
        <v>0.3009466111321469</v>
      </c>
      <c r="T162" s="28">
        <f t="shared" si="30"/>
        <v>34.83950008082424</v>
      </c>
      <c r="U162" s="28">
        <f t="shared" si="31"/>
        <v>85.07814427551706</v>
      </c>
      <c r="V162" s="28">
        <f t="shared" si="32"/>
        <v>63.80860820663779</v>
      </c>
      <c r="W162" s="28">
        <f t="shared" si="33"/>
        <v>312.6621802125252</v>
      </c>
      <c r="X162" s="28">
        <f t="shared" si="34"/>
        <v>19.14258246199134</v>
      </c>
      <c r="Y162" s="28">
        <f t="shared" si="35"/>
        <v>13.548694475876092</v>
      </c>
      <c r="Z162" s="28">
        <f t="shared" si="36"/>
        <v>357.32820595717163</v>
      </c>
      <c r="AA162" s="28">
        <f t="shared" si="37"/>
        <v>714.6564119143433</v>
      </c>
      <c r="AB162" s="28">
        <f t="shared" si="38"/>
        <v>5.281690140845071</v>
      </c>
      <c r="AD162" s="28">
        <f>+P162*'Silver Conversion'!$B161</f>
        <v>1.0496024233244983</v>
      </c>
      <c r="AE162" s="28">
        <f>+Q162*'Silver Conversion'!$B161</f>
        <v>0.8621734191594093</v>
      </c>
      <c r="AF162" s="28">
        <f>+R162*'Silver Conversion'!$B161</f>
        <v>0</v>
      </c>
      <c r="AG162" s="28">
        <f>+S162*'Silver Conversion'!$B161</f>
        <v>0.09931238167360848</v>
      </c>
      <c r="AH162" s="28">
        <f>+T162*'Silver Conversion'!$B161</f>
        <v>11.497035026671998</v>
      </c>
      <c r="AI162" s="28">
        <f>+U162*'Silver Conversion'!$B161</f>
        <v>28.07578761092063</v>
      </c>
      <c r="AJ162" s="28">
        <f>+V162*'Silver Conversion'!$B161</f>
        <v>21.05684070819047</v>
      </c>
      <c r="AK162" s="28">
        <f>+W162*'Silver Conversion'!$B161</f>
        <v>103.17851947013331</v>
      </c>
      <c r="AL162" s="28">
        <f>+X162*'Silver Conversion'!$B161</f>
        <v>6.317052212457142</v>
      </c>
      <c r="AM162" s="28">
        <f>+Y162*'Silver Conversion'!$B161</f>
        <v>4.47106917703911</v>
      </c>
      <c r="AN162" s="28">
        <f>+Z162*'Silver Conversion'!$B161</f>
        <v>117.91830796586665</v>
      </c>
      <c r="AO162" s="28">
        <f>+AA162*'Silver Conversion'!$B161</f>
        <v>235.8366159317333</v>
      </c>
      <c r="AP162" s="28">
        <f>+AB162*'Silver Conversion'!$B161</f>
        <v>1.7429577464788735</v>
      </c>
    </row>
    <row r="163" spans="1:42" ht="15">
      <c r="A163" s="5">
        <v>1520</v>
      </c>
      <c r="B163" s="5">
        <v>283.5</v>
      </c>
      <c r="C163" s="5">
        <v>198</v>
      </c>
      <c r="E163" s="5">
        <v>21</v>
      </c>
      <c r="F163" s="5">
        <v>1746</v>
      </c>
      <c r="G163" s="5">
        <v>40.5</v>
      </c>
      <c r="H163" s="5">
        <v>27</v>
      </c>
      <c r="I163" s="5">
        <v>108</v>
      </c>
      <c r="J163" s="5">
        <v>9</v>
      </c>
      <c r="M163" s="5">
        <v>288</v>
      </c>
      <c r="N163" s="5">
        <v>12</v>
      </c>
      <c r="P163" s="28">
        <f t="shared" si="26"/>
        <v>4.293828095418402</v>
      </c>
      <c r="Q163" s="28">
        <f t="shared" si="27"/>
        <v>2.9988640666414232</v>
      </c>
      <c r="R163" s="28">
        <f t="shared" si="28"/>
        <v>0</v>
      </c>
      <c r="S163" s="28">
        <f t="shared" si="29"/>
        <v>0.3180613404013631</v>
      </c>
      <c r="T163" s="28">
        <f t="shared" si="30"/>
        <v>37.1366099762632</v>
      </c>
      <c r="U163" s="28">
        <f t="shared" si="31"/>
        <v>86.14162107896102</v>
      </c>
      <c r="V163" s="28">
        <f t="shared" si="32"/>
        <v>57.427747385974016</v>
      </c>
      <c r="W163" s="28">
        <f t="shared" si="33"/>
        <v>229.71098954389606</v>
      </c>
      <c r="X163" s="28">
        <f t="shared" si="34"/>
        <v>19.14258246199134</v>
      </c>
      <c r="Y163" s="28">
        <f t="shared" si="35"/>
        <v>0</v>
      </c>
      <c r="Z163" s="28">
        <f t="shared" si="36"/>
        <v>0</v>
      </c>
      <c r="AA163" s="28">
        <f t="shared" si="37"/>
        <v>612.5626387837228</v>
      </c>
      <c r="AB163" s="28">
        <f t="shared" si="38"/>
        <v>4.225352112676057</v>
      </c>
      <c r="AD163" s="28">
        <f>+P163*'Silver Conversion'!$B162</f>
        <v>1.4169632714880727</v>
      </c>
      <c r="AE163" s="28">
        <f>+Q163*'Silver Conversion'!$B162</f>
        <v>0.9896251419916697</v>
      </c>
      <c r="AF163" s="28">
        <f>+R163*'Silver Conversion'!$B162</f>
        <v>0</v>
      </c>
      <c r="AG163" s="28">
        <f>+S163*'Silver Conversion'!$B162</f>
        <v>0.10496024233244983</v>
      </c>
      <c r="AH163" s="28">
        <f>+T163*'Silver Conversion'!$B162</f>
        <v>12.255081292166857</v>
      </c>
      <c r="AI163" s="28">
        <f>+U163*'Silver Conversion'!$B162</f>
        <v>28.42673495605714</v>
      </c>
      <c r="AJ163" s="28">
        <f>+V163*'Silver Conversion'!$B162</f>
        <v>18.951156637371426</v>
      </c>
      <c r="AK163" s="28">
        <f>+W163*'Silver Conversion'!$B162</f>
        <v>75.8046265494857</v>
      </c>
      <c r="AL163" s="28">
        <f>+X163*'Silver Conversion'!$B162</f>
        <v>6.317052212457142</v>
      </c>
      <c r="AM163" s="28">
        <f>+Y163*'Silver Conversion'!$B162</f>
        <v>0</v>
      </c>
      <c r="AN163" s="28">
        <f>+Z163*'Silver Conversion'!$B162</f>
        <v>0</v>
      </c>
      <c r="AO163" s="28">
        <f>+AA163*'Silver Conversion'!$B162</f>
        <v>202.14567079862854</v>
      </c>
      <c r="AP163" s="28">
        <f>+AB163*'Silver Conversion'!$B162</f>
        <v>1.394366197183099</v>
      </c>
    </row>
    <row r="164" spans="1:42" ht="15">
      <c r="A164" s="5">
        <v>1521</v>
      </c>
      <c r="B164" s="5">
        <v>240</v>
      </c>
      <c r="C164" s="5">
        <v>144</v>
      </c>
      <c r="E164" s="5">
        <v>22.87</v>
      </c>
      <c r="F164" s="5">
        <v>1872</v>
      </c>
      <c r="G164" s="5">
        <v>42</v>
      </c>
      <c r="H164" s="5">
        <v>29.25</v>
      </c>
      <c r="I164" s="5">
        <v>120</v>
      </c>
      <c r="J164" s="5">
        <v>10.5</v>
      </c>
      <c r="L164" s="5">
        <v>168</v>
      </c>
      <c r="M164" s="5">
        <v>288</v>
      </c>
      <c r="N164" s="5">
        <v>13.5</v>
      </c>
      <c r="P164" s="28">
        <f t="shared" si="26"/>
        <v>3.6349867474441497</v>
      </c>
      <c r="Q164" s="28">
        <f t="shared" si="27"/>
        <v>2.1809920484664898</v>
      </c>
      <c r="R164" s="28">
        <f t="shared" si="28"/>
        <v>0</v>
      </c>
      <c r="S164" s="28">
        <f t="shared" si="29"/>
        <v>0.3463839454751988</v>
      </c>
      <c r="T164" s="28">
        <f t="shared" si="30"/>
        <v>39.816571520941984</v>
      </c>
      <c r="U164" s="28">
        <f t="shared" si="31"/>
        <v>89.33205148929291</v>
      </c>
      <c r="V164" s="28">
        <f t="shared" si="32"/>
        <v>62.21339300147185</v>
      </c>
      <c r="W164" s="28">
        <f t="shared" si="33"/>
        <v>255.23443282655117</v>
      </c>
      <c r="X164" s="28">
        <f t="shared" si="34"/>
        <v>22.333012872323227</v>
      </c>
      <c r="Y164" s="28">
        <f t="shared" si="35"/>
        <v>0</v>
      </c>
      <c r="Z164" s="28">
        <f t="shared" si="36"/>
        <v>357.32820595717163</v>
      </c>
      <c r="AA164" s="28">
        <f t="shared" si="37"/>
        <v>612.5626387837228</v>
      </c>
      <c r="AB164" s="28">
        <f t="shared" si="38"/>
        <v>4.753521126760564</v>
      </c>
      <c r="AD164" s="28">
        <f>+P164*'Silver Conversion'!$B163</f>
        <v>1.163195759182128</v>
      </c>
      <c r="AE164" s="28">
        <f>+Q164*'Silver Conversion'!$B163</f>
        <v>0.6979174555092768</v>
      </c>
      <c r="AF164" s="28">
        <f>+R164*'Silver Conversion'!$B163</f>
        <v>0</v>
      </c>
      <c r="AG164" s="28">
        <f>+S164*'Silver Conversion'!$B163</f>
        <v>0.11084286255206362</v>
      </c>
      <c r="AH164" s="28">
        <f>+T164*'Silver Conversion'!$B163</f>
        <v>12.741302886701435</v>
      </c>
      <c r="AI164" s="28">
        <f>+U164*'Silver Conversion'!$B163</f>
        <v>28.58625647657373</v>
      </c>
      <c r="AJ164" s="28">
        <f>+V164*'Silver Conversion'!$B163</f>
        <v>19.908285760470992</v>
      </c>
      <c r="AK164" s="28">
        <f>+W164*'Silver Conversion'!$B163</f>
        <v>81.67501850449638</v>
      </c>
      <c r="AL164" s="28">
        <f>+X164*'Silver Conversion'!$B163</f>
        <v>7.146564119143433</v>
      </c>
      <c r="AM164" s="28">
        <f>+Y164*'Silver Conversion'!$B163</f>
        <v>0</v>
      </c>
      <c r="AN164" s="28">
        <f>+Z164*'Silver Conversion'!$B163</f>
        <v>114.34502590629492</v>
      </c>
      <c r="AO164" s="28">
        <f>+AA164*'Silver Conversion'!$B163</f>
        <v>196.02004441079131</v>
      </c>
      <c r="AP164" s="28">
        <f>+AB164*'Silver Conversion'!$B163</f>
        <v>1.5211267605633805</v>
      </c>
    </row>
    <row r="165" spans="1:42" ht="15">
      <c r="A165" s="5">
        <v>1522</v>
      </c>
      <c r="B165" s="5">
        <v>486</v>
      </c>
      <c r="C165" s="5">
        <v>291</v>
      </c>
      <c r="E165" s="5">
        <v>39</v>
      </c>
      <c r="F165" s="5">
        <v>1725</v>
      </c>
      <c r="G165" s="5">
        <v>54</v>
      </c>
      <c r="H165" s="5">
        <v>52.5</v>
      </c>
      <c r="I165" s="5">
        <v>96</v>
      </c>
      <c r="J165" s="5">
        <v>9</v>
      </c>
      <c r="L165" s="5">
        <v>135</v>
      </c>
      <c r="M165" s="5">
        <v>336</v>
      </c>
      <c r="N165" s="5">
        <v>16.5</v>
      </c>
      <c r="P165" s="28">
        <f t="shared" si="26"/>
        <v>7.360848163574403</v>
      </c>
      <c r="Q165" s="28">
        <f t="shared" si="27"/>
        <v>4.407421431276031</v>
      </c>
      <c r="R165" s="28">
        <f t="shared" si="28"/>
        <v>0</v>
      </c>
      <c r="S165" s="28">
        <f t="shared" si="29"/>
        <v>0.5906853464596743</v>
      </c>
      <c r="T165" s="28">
        <f t="shared" si="30"/>
        <v>36.689949718816735</v>
      </c>
      <c r="U165" s="28">
        <f t="shared" si="31"/>
        <v>114.85549477194803</v>
      </c>
      <c r="V165" s="28">
        <f t="shared" si="32"/>
        <v>111.66506436161615</v>
      </c>
      <c r="W165" s="28">
        <f t="shared" si="33"/>
        <v>204.18754626124095</v>
      </c>
      <c r="X165" s="28">
        <f t="shared" si="34"/>
        <v>19.14258246199134</v>
      </c>
      <c r="Y165" s="28">
        <f t="shared" si="35"/>
        <v>0</v>
      </c>
      <c r="Z165" s="28">
        <f t="shared" si="36"/>
        <v>287.13873692987005</v>
      </c>
      <c r="AA165" s="28">
        <f t="shared" si="37"/>
        <v>714.6564119143433</v>
      </c>
      <c r="AB165" s="28">
        <f t="shared" si="38"/>
        <v>5.809859154929578</v>
      </c>
      <c r="AD165" s="28">
        <f>+P165*'Silver Conversion'!$B164</f>
        <v>2.355471412343809</v>
      </c>
      <c r="AE165" s="28">
        <f>+Q165*'Silver Conversion'!$B164</f>
        <v>1.41037485800833</v>
      </c>
      <c r="AF165" s="28">
        <f>+R165*'Silver Conversion'!$B164</f>
        <v>0</v>
      </c>
      <c r="AG165" s="28">
        <f>+S165*'Silver Conversion'!$B164</f>
        <v>0.18901931086709578</v>
      </c>
      <c r="AH165" s="28">
        <f>+T165*'Silver Conversion'!$B164</f>
        <v>11.740783910021355</v>
      </c>
      <c r="AI165" s="28">
        <f>+U165*'Silver Conversion'!$B164</f>
        <v>36.75375832702337</v>
      </c>
      <c r="AJ165" s="28">
        <f>+V165*'Silver Conversion'!$B164</f>
        <v>35.732820595717165</v>
      </c>
      <c r="AK165" s="28">
        <f>+W165*'Silver Conversion'!$B164</f>
        <v>65.3400148035971</v>
      </c>
      <c r="AL165" s="28">
        <f>+X165*'Silver Conversion'!$B164</f>
        <v>6.125626387837229</v>
      </c>
      <c r="AM165" s="28">
        <f>+Y165*'Silver Conversion'!$B164</f>
        <v>0</v>
      </c>
      <c r="AN165" s="28">
        <f>+Z165*'Silver Conversion'!$B164</f>
        <v>91.88439581755841</v>
      </c>
      <c r="AO165" s="28">
        <f>+AA165*'Silver Conversion'!$B164</f>
        <v>228.69005181258984</v>
      </c>
      <c r="AP165" s="28">
        <f>+AB165*'Silver Conversion'!$B164</f>
        <v>1.859154929577465</v>
      </c>
    </row>
    <row r="166" spans="1:42" ht="15">
      <c r="A166" s="5">
        <v>1523</v>
      </c>
      <c r="B166" s="5">
        <v>345</v>
      </c>
      <c r="C166" s="5">
        <v>256.5</v>
      </c>
      <c r="E166" s="5">
        <v>36</v>
      </c>
      <c r="F166" s="5">
        <v>1728</v>
      </c>
      <c r="G166" s="5">
        <v>51</v>
      </c>
      <c r="H166" s="5">
        <v>57</v>
      </c>
      <c r="I166" s="5">
        <v>79.5</v>
      </c>
      <c r="J166" s="5">
        <v>11.37</v>
      </c>
      <c r="L166" s="5">
        <v>168</v>
      </c>
      <c r="M166" s="5">
        <v>384</v>
      </c>
      <c r="N166" s="5">
        <v>18</v>
      </c>
      <c r="P166" s="28">
        <f t="shared" si="26"/>
        <v>5.225293449450965</v>
      </c>
      <c r="Q166" s="28">
        <f t="shared" si="27"/>
        <v>3.884892086330935</v>
      </c>
      <c r="R166" s="28">
        <f t="shared" si="28"/>
        <v>0</v>
      </c>
      <c r="S166" s="28">
        <f t="shared" si="29"/>
        <v>0.5452480121166224</v>
      </c>
      <c r="T166" s="28">
        <f t="shared" si="30"/>
        <v>36.75375832702337</v>
      </c>
      <c r="U166" s="28">
        <f t="shared" si="31"/>
        <v>108.47463395128425</v>
      </c>
      <c r="V166" s="28">
        <f t="shared" si="32"/>
        <v>121.23635559261182</v>
      </c>
      <c r="W166" s="28">
        <f t="shared" si="33"/>
        <v>169.09281174759016</v>
      </c>
      <c r="X166" s="28">
        <f t="shared" si="34"/>
        <v>24.18346251031572</v>
      </c>
      <c r="Y166" s="28">
        <f t="shared" si="35"/>
        <v>0</v>
      </c>
      <c r="Z166" s="28">
        <f t="shared" si="36"/>
        <v>357.32820595717163</v>
      </c>
      <c r="AA166" s="28">
        <f t="shared" si="37"/>
        <v>816.7501850449638</v>
      </c>
      <c r="AB166" s="28">
        <f t="shared" si="38"/>
        <v>6.338028169014085</v>
      </c>
      <c r="AD166" s="28">
        <f>+P166*'Silver Conversion'!$B165</f>
        <v>1.6720939038243088</v>
      </c>
      <c r="AE166" s="28">
        <f>+Q166*'Silver Conversion'!$B165</f>
        <v>1.2431654676258992</v>
      </c>
      <c r="AF166" s="28">
        <f>+R166*'Silver Conversion'!$B165</f>
        <v>0</v>
      </c>
      <c r="AG166" s="28">
        <f>+S166*'Silver Conversion'!$B165</f>
        <v>0.1744793638773192</v>
      </c>
      <c r="AH166" s="28">
        <f>+T166*'Silver Conversion'!$B165</f>
        <v>11.76120266464748</v>
      </c>
      <c r="AI166" s="28">
        <f>+U166*'Silver Conversion'!$B165</f>
        <v>34.71188286441096</v>
      </c>
      <c r="AJ166" s="28">
        <f>+V166*'Silver Conversion'!$B165</f>
        <v>38.79563378963578</v>
      </c>
      <c r="AK166" s="28">
        <f>+W166*'Silver Conversion'!$B165</f>
        <v>54.10969975922885</v>
      </c>
      <c r="AL166" s="28">
        <f>+X166*'Silver Conversion'!$B165</f>
        <v>7.7387080033010305</v>
      </c>
      <c r="AM166" s="28">
        <f>+Y166*'Silver Conversion'!$B165</f>
        <v>0</v>
      </c>
      <c r="AN166" s="28">
        <f>+Z166*'Silver Conversion'!$B165</f>
        <v>114.34502590629492</v>
      </c>
      <c r="AO166" s="28">
        <f>+AA166*'Silver Conversion'!$B165</f>
        <v>261.3600592143884</v>
      </c>
      <c r="AP166" s="28">
        <f>+AB166*'Silver Conversion'!$B165</f>
        <v>2.028169014084507</v>
      </c>
    </row>
    <row r="167" spans="1:42" ht="15">
      <c r="A167" s="5">
        <v>1524</v>
      </c>
      <c r="B167" s="5">
        <v>409.5</v>
      </c>
      <c r="C167" s="5">
        <v>270</v>
      </c>
      <c r="E167" s="5">
        <v>66</v>
      </c>
      <c r="F167" s="5">
        <v>1599</v>
      </c>
      <c r="G167" s="5">
        <v>46.5</v>
      </c>
      <c r="H167" s="5">
        <v>60</v>
      </c>
      <c r="I167" s="5">
        <v>98.25</v>
      </c>
      <c r="J167" s="5">
        <v>13.5</v>
      </c>
      <c r="K167" s="5">
        <v>7.5</v>
      </c>
      <c r="L167" s="5">
        <v>168</v>
      </c>
      <c r="M167" s="5">
        <v>432</v>
      </c>
      <c r="N167" s="5">
        <v>15.75</v>
      </c>
      <c r="P167" s="28">
        <f t="shared" si="26"/>
        <v>6.20219613782658</v>
      </c>
      <c r="Q167" s="28">
        <f t="shared" si="27"/>
        <v>4.089360090874668</v>
      </c>
      <c r="R167" s="28">
        <f t="shared" si="28"/>
        <v>0</v>
      </c>
      <c r="S167" s="28">
        <f t="shared" si="29"/>
        <v>0.9996213555471412</v>
      </c>
      <c r="T167" s="28">
        <f t="shared" si="30"/>
        <v>34.009988174137945</v>
      </c>
      <c r="U167" s="28">
        <f t="shared" si="31"/>
        <v>98.90334272028858</v>
      </c>
      <c r="V167" s="28">
        <f t="shared" si="32"/>
        <v>127.61721641327559</v>
      </c>
      <c r="W167" s="28">
        <f t="shared" si="33"/>
        <v>208.97319187673878</v>
      </c>
      <c r="X167" s="28">
        <f t="shared" si="34"/>
        <v>28.713873692987008</v>
      </c>
      <c r="Y167" s="28">
        <f t="shared" si="35"/>
        <v>15.952152051659448</v>
      </c>
      <c r="Z167" s="28">
        <f t="shared" si="36"/>
        <v>357.32820595717163</v>
      </c>
      <c r="AA167" s="28">
        <f t="shared" si="37"/>
        <v>918.8439581755842</v>
      </c>
      <c r="AB167" s="28">
        <f t="shared" si="38"/>
        <v>5.545774647887324</v>
      </c>
      <c r="AD167" s="28">
        <f>+P167*'Silver Conversion'!$B166</f>
        <v>1.9847027641045056</v>
      </c>
      <c r="AE167" s="28">
        <f>+Q167*'Silver Conversion'!$B166</f>
        <v>1.3085952290798937</v>
      </c>
      <c r="AF167" s="28">
        <f>+R167*'Silver Conversion'!$B166</f>
        <v>0</v>
      </c>
      <c r="AG167" s="28">
        <f>+S167*'Silver Conversion'!$B166</f>
        <v>0.3198788337750852</v>
      </c>
      <c r="AH167" s="28">
        <f>+T167*'Silver Conversion'!$B166</f>
        <v>10.883196215724142</v>
      </c>
      <c r="AI167" s="28">
        <f>+U167*'Silver Conversion'!$B166</f>
        <v>31.649069670492345</v>
      </c>
      <c r="AJ167" s="28">
        <f>+V167*'Silver Conversion'!$B166</f>
        <v>40.83750925224819</v>
      </c>
      <c r="AK167" s="28">
        <f>+W167*'Silver Conversion'!$B166</f>
        <v>66.87142140055641</v>
      </c>
      <c r="AL167" s="28">
        <f>+X167*'Silver Conversion'!$B166</f>
        <v>9.188439581755842</v>
      </c>
      <c r="AM167" s="28">
        <f>+Y167*'Silver Conversion'!$B166</f>
        <v>5.104688656531024</v>
      </c>
      <c r="AN167" s="28">
        <f>+Z167*'Silver Conversion'!$B166</f>
        <v>114.34502590629492</v>
      </c>
      <c r="AO167" s="28">
        <f>+AA167*'Silver Conversion'!$B166</f>
        <v>294.03006661618696</v>
      </c>
      <c r="AP167" s="28">
        <f>+AB167*'Silver Conversion'!$B166</f>
        <v>1.7746478873239437</v>
      </c>
    </row>
    <row r="168" spans="1:42" ht="15">
      <c r="A168" s="5">
        <v>1525</v>
      </c>
      <c r="B168" s="5">
        <v>525</v>
      </c>
      <c r="C168" s="5">
        <v>270</v>
      </c>
      <c r="E168" s="5">
        <v>48</v>
      </c>
      <c r="F168" s="5">
        <v>1500</v>
      </c>
      <c r="G168" s="5">
        <v>48</v>
      </c>
      <c r="H168" s="5">
        <v>44.25</v>
      </c>
      <c r="I168" s="5">
        <v>96</v>
      </c>
      <c r="J168" s="5">
        <v>12.75</v>
      </c>
      <c r="K168" s="5">
        <v>7.5</v>
      </c>
      <c r="L168" s="5">
        <v>168</v>
      </c>
      <c r="M168" s="5">
        <v>408</v>
      </c>
      <c r="N168" s="5">
        <v>18</v>
      </c>
      <c r="P168" s="28">
        <f t="shared" si="26"/>
        <v>7.951533510034078</v>
      </c>
      <c r="Q168" s="28">
        <f t="shared" si="27"/>
        <v>4.089360090874668</v>
      </c>
      <c r="R168" s="28">
        <f t="shared" si="28"/>
        <v>0</v>
      </c>
      <c r="S168" s="28">
        <f t="shared" si="29"/>
        <v>0.7269973494888299</v>
      </c>
      <c r="T168" s="28">
        <f t="shared" si="30"/>
        <v>31.9043041033189</v>
      </c>
      <c r="U168" s="28">
        <f t="shared" si="31"/>
        <v>102.09377313062048</v>
      </c>
      <c r="V168" s="28">
        <f t="shared" si="32"/>
        <v>94.11769710479075</v>
      </c>
      <c r="W168" s="28">
        <f t="shared" si="33"/>
        <v>204.18754626124095</v>
      </c>
      <c r="X168" s="28">
        <f t="shared" si="34"/>
        <v>27.11865848782106</v>
      </c>
      <c r="Y168" s="28">
        <f t="shared" si="35"/>
        <v>15.952152051659448</v>
      </c>
      <c r="Z168" s="28">
        <f t="shared" si="36"/>
        <v>357.32820595717163</v>
      </c>
      <c r="AA168" s="28">
        <f t="shared" si="37"/>
        <v>867.797071610274</v>
      </c>
      <c r="AB168" s="28">
        <f t="shared" si="38"/>
        <v>6.338028169014085</v>
      </c>
      <c r="AD168" s="28">
        <f>+P168*'Silver Conversion'!$B167</f>
        <v>2.3059447179098824</v>
      </c>
      <c r="AE168" s="28">
        <f>+Q168*'Silver Conversion'!$B167</f>
        <v>1.1859144263536536</v>
      </c>
      <c r="AF168" s="28">
        <f>+R168*'Silver Conversion'!$B167</f>
        <v>0</v>
      </c>
      <c r="AG168" s="28">
        <f>+S168*'Silver Conversion'!$B167</f>
        <v>0.21082923135176065</v>
      </c>
      <c r="AH168" s="28">
        <f>+T168*'Silver Conversion'!$B167</f>
        <v>9.252248189962481</v>
      </c>
      <c r="AI168" s="28">
        <f>+U168*'Silver Conversion'!$B167</f>
        <v>29.607194207879935</v>
      </c>
      <c r="AJ168" s="28">
        <f>+V168*'Silver Conversion'!$B167</f>
        <v>27.294132160389317</v>
      </c>
      <c r="AK168" s="28">
        <f>+W168*'Silver Conversion'!$B167</f>
        <v>59.21438841575987</v>
      </c>
      <c r="AL168" s="28">
        <f>+X168*'Silver Conversion'!$B167</f>
        <v>7.864410961468107</v>
      </c>
      <c r="AM168" s="28">
        <f>+Y168*'Silver Conversion'!$B167</f>
        <v>4.62612409498124</v>
      </c>
      <c r="AN168" s="28">
        <f>+Z168*'Silver Conversion'!$B167</f>
        <v>103.62517972757976</v>
      </c>
      <c r="AO168" s="28">
        <f>+AA168*'Silver Conversion'!$B167</f>
        <v>251.66115076697943</v>
      </c>
      <c r="AP168" s="28">
        <f>+AB168*'Silver Conversion'!$B167</f>
        <v>1.8380281690140845</v>
      </c>
    </row>
    <row r="169" spans="1:42" ht="15">
      <c r="A169" s="5">
        <v>1526</v>
      </c>
      <c r="B169" s="5">
        <v>330</v>
      </c>
      <c r="C169" s="5">
        <v>162</v>
      </c>
      <c r="E169" s="5">
        <v>38</v>
      </c>
      <c r="F169" s="5">
        <v>1260</v>
      </c>
      <c r="G169" s="5">
        <v>45</v>
      </c>
      <c r="H169" s="5">
        <v>45</v>
      </c>
      <c r="I169" s="5">
        <v>99</v>
      </c>
      <c r="J169" s="5">
        <v>12.75</v>
      </c>
      <c r="K169" s="5">
        <v>7.87</v>
      </c>
      <c r="L169" s="5">
        <v>216</v>
      </c>
      <c r="M169" s="5">
        <v>384</v>
      </c>
      <c r="N169" s="5">
        <v>15</v>
      </c>
      <c r="P169" s="28">
        <f t="shared" si="26"/>
        <v>4.998106777735706</v>
      </c>
      <c r="Q169" s="28">
        <f t="shared" si="27"/>
        <v>2.453616054524801</v>
      </c>
      <c r="R169" s="28">
        <f t="shared" si="28"/>
        <v>0</v>
      </c>
      <c r="S169" s="28">
        <f t="shared" si="29"/>
        <v>0.5755395683453237</v>
      </c>
      <c r="T169" s="28">
        <f t="shared" si="30"/>
        <v>26.799615446787875</v>
      </c>
      <c r="U169" s="28">
        <f t="shared" si="31"/>
        <v>95.71291230995669</v>
      </c>
      <c r="V169" s="28">
        <f t="shared" si="32"/>
        <v>95.71291230995669</v>
      </c>
      <c r="W169" s="28">
        <f t="shared" si="33"/>
        <v>210.56840708190472</v>
      </c>
      <c r="X169" s="28">
        <f t="shared" si="34"/>
        <v>27.11865848782106</v>
      </c>
      <c r="Y169" s="28">
        <f t="shared" si="35"/>
        <v>16.739124886207982</v>
      </c>
      <c r="Z169" s="28">
        <f t="shared" si="36"/>
        <v>459.4219790877921</v>
      </c>
      <c r="AA169" s="28">
        <f t="shared" si="37"/>
        <v>816.7501850449638</v>
      </c>
      <c r="AB169" s="28">
        <f t="shared" si="38"/>
        <v>5.281690140845071</v>
      </c>
      <c r="AD169" s="28">
        <f>+P169*'Silver Conversion'!$B168</f>
        <v>1.3994698977659978</v>
      </c>
      <c r="AE169" s="28">
        <f>+Q169*'Silver Conversion'!$B168</f>
        <v>0.6870124952669443</v>
      </c>
      <c r="AF169" s="28">
        <f>+R169*'Silver Conversion'!$B168</f>
        <v>0</v>
      </c>
      <c r="AG169" s="28">
        <f>+S169*'Silver Conversion'!$B168</f>
        <v>0.16115107913669066</v>
      </c>
      <c r="AH169" s="28">
        <f>+T169*'Silver Conversion'!$B168</f>
        <v>7.5038923251006056</v>
      </c>
      <c r="AI169" s="28">
        <f>+U169*'Silver Conversion'!$B168</f>
        <v>26.799615446787875</v>
      </c>
      <c r="AJ169" s="28">
        <f>+V169*'Silver Conversion'!$B168</f>
        <v>26.799615446787875</v>
      </c>
      <c r="AK169" s="28">
        <f>+W169*'Silver Conversion'!$B168</f>
        <v>58.95915398293333</v>
      </c>
      <c r="AL169" s="28">
        <f>+X169*'Silver Conversion'!$B168</f>
        <v>7.593224376589898</v>
      </c>
      <c r="AM169" s="28">
        <f>+Y169*'Silver Conversion'!$B168</f>
        <v>4.686954968138235</v>
      </c>
      <c r="AN169" s="28">
        <f>+Z169*'Silver Conversion'!$B168</f>
        <v>128.63815414458182</v>
      </c>
      <c r="AO169" s="28">
        <f>+AA169*'Silver Conversion'!$B168</f>
        <v>228.6900518125899</v>
      </c>
      <c r="AP169" s="28">
        <f>+AB169*'Silver Conversion'!$B168</f>
        <v>1.47887323943662</v>
      </c>
    </row>
    <row r="170" spans="1:42" ht="15">
      <c r="A170" s="5">
        <v>1527</v>
      </c>
      <c r="B170" s="5">
        <v>486</v>
      </c>
      <c r="C170" s="5">
        <v>252</v>
      </c>
      <c r="E170" s="5">
        <v>30.75</v>
      </c>
      <c r="F170" s="5">
        <v>1179</v>
      </c>
      <c r="G170" s="5">
        <v>36</v>
      </c>
      <c r="H170" s="5">
        <v>42</v>
      </c>
      <c r="I170" s="5">
        <v>90</v>
      </c>
      <c r="J170" s="5">
        <v>12.75</v>
      </c>
      <c r="K170" s="5">
        <v>7.5</v>
      </c>
      <c r="L170" s="5">
        <v>174</v>
      </c>
      <c r="M170" s="5">
        <v>384</v>
      </c>
      <c r="N170" s="5">
        <v>15</v>
      </c>
      <c r="P170" s="28">
        <f t="shared" si="26"/>
        <v>7.360848163574403</v>
      </c>
      <c r="Q170" s="28">
        <f t="shared" si="27"/>
        <v>3.816736084816357</v>
      </c>
      <c r="R170" s="28">
        <f t="shared" si="28"/>
        <v>0</v>
      </c>
      <c r="S170" s="28">
        <f t="shared" si="29"/>
        <v>0.4657326770162817</v>
      </c>
      <c r="T170" s="28">
        <f t="shared" si="30"/>
        <v>25.076783025208655</v>
      </c>
      <c r="U170" s="28">
        <f t="shared" si="31"/>
        <v>76.57032984796535</v>
      </c>
      <c r="V170" s="28">
        <f t="shared" si="32"/>
        <v>89.33205148929291</v>
      </c>
      <c r="W170" s="28">
        <f t="shared" si="33"/>
        <v>191.42582461991339</v>
      </c>
      <c r="X170" s="28">
        <f t="shared" si="34"/>
        <v>27.11865848782106</v>
      </c>
      <c r="Y170" s="28">
        <f t="shared" si="35"/>
        <v>15.952152051659448</v>
      </c>
      <c r="Z170" s="28">
        <f t="shared" si="36"/>
        <v>370.08992759849923</v>
      </c>
      <c r="AA170" s="28">
        <f t="shared" si="37"/>
        <v>816.7501850449638</v>
      </c>
      <c r="AB170" s="28">
        <f t="shared" si="38"/>
        <v>5.281690140845071</v>
      </c>
      <c r="AD170" s="28">
        <f>+P170*'Silver Conversion'!$B169</f>
        <v>2.355471412343809</v>
      </c>
      <c r="AE170" s="28">
        <f>+Q170*'Silver Conversion'!$B169</f>
        <v>1.2213555471412343</v>
      </c>
      <c r="AF170" s="28">
        <f>+R170*'Silver Conversion'!$B169</f>
        <v>0</v>
      </c>
      <c r="AG170" s="28">
        <f>+S170*'Silver Conversion'!$B169</f>
        <v>0.14903445664521014</v>
      </c>
      <c r="AH170" s="28">
        <f>+T170*'Silver Conversion'!$B169</f>
        <v>8.02457056806677</v>
      </c>
      <c r="AI170" s="28">
        <f>+U170*'Silver Conversion'!$B169</f>
        <v>24.502505551348914</v>
      </c>
      <c r="AJ170" s="28">
        <f>+V170*'Silver Conversion'!$B169</f>
        <v>28.58625647657373</v>
      </c>
      <c r="AK170" s="28">
        <f>+W170*'Silver Conversion'!$B169</f>
        <v>61.25626387837229</v>
      </c>
      <c r="AL170" s="28">
        <f>+X170*'Silver Conversion'!$B169</f>
        <v>8.67797071610274</v>
      </c>
      <c r="AM170" s="28">
        <f>+Y170*'Silver Conversion'!$B169</f>
        <v>5.104688656531024</v>
      </c>
      <c r="AN170" s="28">
        <f>+Z170*'Silver Conversion'!$B169</f>
        <v>118.42877683151976</v>
      </c>
      <c r="AO170" s="28">
        <f>+AA170*'Silver Conversion'!$B169</f>
        <v>261.3600592143884</v>
      </c>
      <c r="AP170" s="28">
        <f>+AB170*'Silver Conversion'!$B169</f>
        <v>1.6901408450704227</v>
      </c>
    </row>
    <row r="171" spans="1:42" ht="15">
      <c r="A171" s="5">
        <v>1528</v>
      </c>
      <c r="B171" s="5">
        <v>300</v>
      </c>
      <c r="C171" s="5">
        <v>216</v>
      </c>
      <c r="E171" s="5">
        <v>34.5</v>
      </c>
      <c r="F171" s="5">
        <v>900</v>
      </c>
      <c r="G171" s="5">
        <v>39</v>
      </c>
      <c r="H171" s="5">
        <v>34.5</v>
      </c>
      <c r="I171" s="5">
        <v>72</v>
      </c>
      <c r="J171" s="5">
        <v>13.5</v>
      </c>
      <c r="K171" s="5">
        <v>7.12</v>
      </c>
      <c r="L171" s="5">
        <v>168</v>
      </c>
      <c r="M171" s="5">
        <v>384</v>
      </c>
      <c r="N171" s="5">
        <v>15</v>
      </c>
      <c r="P171" s="28">
        <f t="shared" si="26"/>
        <v>4.543733434305187</v>
      </c>
      <c r="Q171" s="28">
        <f t="shared" si="27"/>
        <v>3.271488072699735</v>
      </c>
      <c r="R171" s="28">
        <f t="shared" si="28"/>
        <v>0</v>
      </c>
      <c r="S171" s="28">
        <f t="shared" si="29"/>
        <v>0.5225293449450965</v>
      </c>
      <c r="T171" s="28">
        <f t="shared" si="30"/>
        <v>19.14258246199134</v>
      </c>
      <c r="U171" s="28">
        <f t="shared" si="31"/>
        <v>82.95119066862914</v>
      </c>
      <c r="V171" s="28">
        <f t="shared" si="32"/>
        <v>73.37989943763347</v>
      </c>
      <c r="W171" s="28">
        <f t="shared" si="33"/>
        <v>153.1406596959307</v>
      </c>
      <c r="X171" s="28">
        <f t="shared" si="34"/>
        <v>28.713873692987008</v>
      </c>
      <c r="Y171" s="28">
        <f t="shared" si="35"/>
        <v>15.143909681042036</v>
      </c>
      <c r="Z171" s="28">
        <f t="shared" si="36"/>
        <v>357.32820595717163</v>
      </c>
      <c r="AA171" s="28">
        <f t="shared" si="37"/>
        <v>816.7501850449638</v>
      </c>
      <c r="AB171" s="28">
        <f t="shared" si="38"/>
        <v>5.281690140845071</v>
      </c>
      <c r="AD171" s="28">
        <f>+P171*'Silver Conversion'!$B170</f>
        <v>1.4539946989776598</v>
      </c>
      <c r="AE171" s="28">
        <f>+Q171*'Silver Conversion'!$B170</f>
        <v>1.046876183263915</v>
      </c>
      <c r="AF171" s="28">
        <f>+R171*'Silver Conversion'!$B170</f>
        <v>0</v>
      </c>
      <c r="AG171" s="28">
        <f>+S171*'Silver Conversion'!$B170</f>
        <v>0.16720939038243088</v>
      </c>
      <c r="AH171" s="28">
        <f>+T171*'Silver Conversion'!$B170</f>
        <v>6.125626387837229</v>
      </c>
      <c r="AI171" s="28">
        <f>+U171*'Silver Conversion'!$B170</f>
        <v>26.544381013961324</v>
      </c>
      <c r="AJ171" s="28">
        <f>+V171*'Silver Conversion'!$B170</f>
        <v>23.48156782004271</v>
      </c>
      <c r="AK171" s="28">
        <f>+W171*'Silver Conversion'!$B170</f>
        <v>49.00501110269783</v>
      </c>
      <c r="AL171" s="28">
        <f>+X171*'Silver Conversion'!$B170</f>
        <v>9.188439581755842</v>
      </c>
      <c r="AM171" s="28">
        <f>+Y171*'Silver Conversion'!$B170</f>
        <v>4.846051097933452</v>
      </c>
      <c r="AN171" s="28">
        <f>+Z171*'Silver Conversion'!$B170</f>
        <v>114.34502590629492</v>
      </c>
      <c r="AO171" s="28">
        <f>+AA171*'Silver Conversion'!$B170</f>
        <v>261.3600592143884</v>
      </c>
      <c r="AP171" s="28">
        <f>+AB171*'Silver Conversion'!$B170</f>
        <v>1.6901408450704227</v>
      </c>
    </row>
    <row r="172" spans="1:42" ht="15">
      <c r="A172" s="5">
        <v>1529</v>
      </c>
      <c r="B172" s="5">
        <v>237</v>
      </c>
      <c r="C172" s="5">
        <v>162</v>
      </c>
      <c r="E172" s="5">
        <v>30</v>
      </c>
      <c r="F172" s="5">
        <v>864</v>
      </c>
      <c r="G172" s="5">
        <v>42</v>
      </c>
      <c r="H172" s="5">
        <v>33</v>
      </c>
      <c r="I172" s="5">
        <v>84</v>
      </c>
      <c r="J172" s="5">
        <v>12</v>
      </c>
      <c r="K172" s="5">
        <v>7.12</v>
      </c>
      <c r="L172" s="5">
        <v>192</v>
      </c>
      <c r="M172" s="5">
        <v>330</v>
      </c>
      <c r="N172" s="5">
        <v>13.5</v>
      </c>
      <c r="P172" s="28">
        <f t="shared" si="26"/>
        <v>3.5895494131010977</v>
      </c>
      <c r="Q172" s="28">
        <f t="shared" si="27"/>
        <v>2.453616054524801</v>
      </c>
      <c r="R172" s="28">
        <f t="shared" si="28"/>
        <v>0</v>
      </c>
      <c r="S172" s="28">
        <f t="shared" si="29"/>
        <v>0.4543733434305187</v>
      </c>
      <c r="T172" s="28">
        <f t="shared" si="30"/>
        <v>18.376879163511685</v>
      </c>
      <c r="U172" s="28">
        <f t="shared" si="31"/>
        <v>89.33205148929291</v>
      </c>
      <c r="V172" s="28">
        <f t="shared" si="32"/>
        <v>70.18946902730157</v>
      </c>
      <c r="W172" s="28">
        <f t="shared" si="33"/>
        <v>178.66410297858582</v>
      </c>
      <c r="X172" s="28">
        <f t="shared" si="34"/>
        <v>25.52344328265512</v>
      </c>
      <c r="Y172" s="28">
        <f t="shared" si="35"/>
        <v>15.143909681042036</v>
      </c>
      <c r="Z172" s="28">
        <f t="shared" si="36"/>
        <v>408.3750925224819</v>
      </c>
      <c r="AA172" s="28">
        <f t="shared" si="37"/>
        <v>701.8946902730157</v>
      </c>
      <c r="AB172" s="28">
        <f t="shared" si="38"/>
        <v>4.753521126760564</v>
      </c>
      <c r="AD172" s="28">
        <f>+P172*'Silver Conversion'!$B171</f>
        <v>1.1486558121923514</v>
      </c>
      <c r="AE172" s="28">
        <f>+Q172*'Silver Conversion'!$B171</f>
        <v>0.7851571374479364</v>
      </c>
      <c r="AF172" s="28">
        <f>+R172*'Silver Conversion'!$B171</f>
        <v>0</v>
      </c>
      <c r="AG172" s="28">
        <f>+S172*'Silver Conversion'!$B171</f>
        <v>0.145399469897766</v>
      </c>
      <c r="AH172" s="28">
        <f>+T172*'Silver Conversion'!$B171</f>
        <v>5.88060133232374</v>
      </c>
      <c r="AI172" s="28">
        <f>+U172*'Silver Conversion'!$B171</f>
        <v>28.58625647657373</v>
      </c>
      <c r="AJ172" s="28">
        <f>+V172*'Silver Conversion'!$B171</f>
        <v>22.460630088736504</v>
      </c>
      <c r="AK172" s="28">
        <f>+W172*'Silver Conversion'!$B171</f>
        <v>57.17251295314746</v>
      </c>
      <c r="AL172" s="28">
        <f>+X172*'Silver Conversion'!$B171</f>
        <v>8.167501850449638</v>
      </c>
      <c r="AM172" s="28">
        <f>+Y172*'Silver Conversion'!$B171</f>
        <v>4.846051097933452</v>
      </c>
      <c r="AN172" s="28">
        <f>+Z172*'Silver Conversion'!$B171</f>
        <v>130.6800296071942</v>
      </c>
      <c r="AO172" s="28">
        <f>+AA172*'Silver Conversion'!$B171</f>
        <v>224.60630088736502</v>
      </c>
      <c r="AP172" s="28">
        <f>+AB172*'Silver Conversion'!$B171</f>
        <v>1.5211267605633805</v>
      </c>
    </row>
    <row r="173" spans="1:42" ht="15">
      <c r="A173" s="5">
        <v>1530</v>
      </c>
      <c r="B173" s="5">
        <v>300</v>
      </c>
      <c r="C173" s="5">
        <v>162</v>
      </c>
      <c r="E173" s="5">
        <v>35.25</v>
      </c>
      <c r="F173" s="5">
        <v>864</v>
      </c>
      <c r="G173" s="5">
        <v>42</v>
      </c>
      <c r="H173" s="5">
        <v>27</v>
      </c>
      <c r="I173" s="5">
        <v>84</v>
      </c>
      <c r="J173" s="5">
        <v>10.5</v>
      </c>
      <c r="K173" s="5">
        <v>6</v>
      </c>
      <c r="L173" s="5">
        <v>168</v>
      </c>
      <c r="M173" s="5">
        <v>309</v>
      </c>
      <c r="N173" s="5">
        <v>15</v>
      </c>
      <c r="P173" s="28">
        <f t="shared" si="26"/>
        <v>4.543733434305187</v>
      </c>
      <c r="Q173" s="28">
        <f t="shared" si="27"/>
        <v>2.453616054524801</v>
      </c>
      <c r="R173" s="28">
        <f t="shared" si="28"/>
        <v>0</v>
      </c>
      <c r="S173" s="28">
        <f t="shared" si="29"/>
        <v>0.5338886785308595</v>
      </c>
      <c r="T173" s="28">
        <f t="shared" si="30"/>
        <v>18.376879163511685</v>
      </c>
      <c r="U173" s="28">
        <f t="shared" si="31"/>
        <v>89.33205148929291</v>
      </c>
      <c r="V173" s="28">
        <f t="shared" si="32"/>
        <v>57.427747385974016</v>
      </c>
      <c r="W173" s="28">
        <f t="shared" si="33"/>
        <v>178.66410297858582</v>
      </c>
      <c r="X173" s="28">
        <f t="shared" si="34"/>
        <v>22.333012872323227</v>
      </c>
      <c r="Y173" s="28">
        <f t="shared" si="35"/>
        <v>12.76172164132756</v>
      </c>
      <c r="Z173" s="28">
        <f t="shared" si="36"/>
        <v>357.32820595717163</v>
      </c>
      <c r="AA173" s="28">
        <f t="shared" si="37"/>
        <v>657.2286645283693</v>
      </c>
      <c r="AB173" s="28">
        <f t="shared" si="38"/>
        <v>5.281690140845071</v>
      </c>
      <c r="AD173" s="28">
        <f>+P173*'Silver Conversion'!$B172</f>
        <v>1.4539946989776598</v>
      </c>
      <c r="AE173" s="28">
        <f>+Q173*'Silver Conversion'!$B172</f>
        <v>0.7851571374479364</v>
      </c>
      <c r="AF173" s="28">
        <f>+R173*'Silver Conversion'!$B172</f>
        <v>0</v>
      </c>
      <c r="AG173" s="28">
        <f>+S173*'Silver Conversion'!$B172</f>
        <v>0.17084437712987505</v>
      </c>
      <c r="AH173" s="28">
        <f>+T173*'Silver Conversion'!$B172</f>
        <v>5.88060133232374</v>
      </c>
      <c r="AI173" s="28">
        <f>+U173*'Silver Conversion'!$B172</f>
        <v>28.58625647657373</v>
      </c>
      <c r="AJ173" s="28">
        <f>+V173*'Silver Conversion'!$B172</f>
        <v>18.376879163511685</v>
      </c>
      <c r="AK173" s="28">
        <f>+W173*'Silver Conversion'!$B172</f>
        <v>57.17251295314746</v>
      </c>
      <c r="AL173" s="28">
        <f>+X173*'Silver Conversion'!$B172</f>
        <v>7.146564119143433</v>
      </c>
      <c r="AM173" s="28">
        <f>+Y173*'Silver Conversion'!$B172</f>
        <v>4.083750925224819</v>
      </c>
      <c r="AN173" s="28">
        <f>+Z173*'Silver Conversion'!$B172</f>
        <v>114.34502590629492</v>
      </c>
      <c r="AO173" s="28">
        <f>+AA173*'Silver Conversion'!$B172</f>
        <v>210.31317264907818</v>
      </c>
      <c r="AP173" s="28">
        <f>+AB173*'Silver Conversion'!$B172</f>
        <v>1.6901408450704227</v>
      </c>
    </row>
    <row r="174" spans="1:42" ht="15">
      <c r="A174" s="5">
        <v>1531</v>
      </c>
      <c r="B174" s="5">
        <v>300</v>
      </c>
      <c r="C174" s="5">
        <v>216</v>
      </c>
      <c r="E174" s="5">
        <v>35.62</v>
      </c>
      <c r="F174" s="5">
        <v>864</v>
      </c>
      <c r="G174" s="5">
        <v>45</v>
      </c>
      <c r="H174" s="5">
        <v>27</v>
      </c>
      <c r="I174" s="5">
        <v>81</v>
      </c>
      <c r="J174" s="5">
        <v>9.75</v>
      </c>
      <c r="K174" s="5">
        <v>4.67</v>
      </c>
      <c r="L174" s="5">
        <v>156</v>
      </c>
      <c r="M174" s="5">
        <v>324</v>
      </c>
      <c r="N174" s="5">
        <v>15</v>
      </c>
      <c r="P174" s="28">
        <f t="shared" si="26"/>
        <v>4.543733434305187</v>
      </c>
      <c r="Q174" s="28">
        <f t="shared" si="27"/>
        <v>3.271488072699735</v>
      </c>
      <c r="R174" s="28">
        <f t="shared" si="28"/>
        <v>0</v>
      </c>
      <c r="S174" s="28">
        <f t="shared" si="29"/>
        <v>0.5394926164331691</v>
      </c>
      <c r="T174" s="28">
        <f t="shared" si="30"/>
        <v>18.376879163511685</v>
      </c>
      <c r="U174" s="28">
        <f t="shared" si="31"/>
        <v>95.71291230995669</v>
      </c>
      <c r="V174" s="28">
        <f t="shared" si="32"/>
        <v>57.427747385974016</v>
      </c>
      <c r="W174" s="28">
        <f t="shared" si="33"/>
        <v>172.28324215792205</v>
      </c>
      <c r="X174" s="28">
        <f t="shared" si="34"/>
        <v>20.737797667157285</v>
      </c>
      <c r="Y174" s="28">
        <f t="shared" si="35"/>
        <v>9.932873344166616</v>
      </c>
      <c r="Z174" s="28">
        <f t="shared" si="36"/>
        <v>331.80476267451655</v>
      </c>
      <c r="AA174" s="28">
        <f t="shared" si="37"/>
        <v>689.1329686316882</v>
      </c>
      <c r="AB174" s="28">
        <f t="shared" si="38"/>
        <v>5.281690140845071</v>
      </c>
      <c r="AD174" s="28">
        <f>+P174*'Silver Conversion'!$B173</f>
        <v>1.4539946989776598</v>
      </c>
      <c r="AE174" s="28">
        <f>+Q174*'Silver Conversion'!$B173</f>
        <v>1.046876183263915</v>
      </c>
      <c r="AF174" s="28">
        <f>+R174*'Silver Conversion'!$B173</f>
        <v>0</v>
      </c>
      <c r="AG174" s="28">
        <f>+S174*'Silver Conversion'!$B173</f>
        <v>0.17263763725861414</v>
      </c>
      <c r="AH174" s="28">
        <f>+T174*'Silver Conversion'!$B173</f>
        <v>5.88060133232374</v>
      </c>
      <c r="AI174" s="28">
        <f>+U174*'Silver Conversion'!$B173</f>
        <v>30.628131939186144</v>
      </c>
      <c r="AJ174" s="28">
        <f>+V174*'Silver Conversion'!$B173</f>
        <v>18.376879163511685</v>
      </c>
      <c r="AK174" s="28">
        <f>+W174*'Silver Conversion'!$B173</f>
        <v>55.13063749053506</v>
      </c>
      <c r="AL174" s="28">
        <f>+X174*'Silver Conversion'!$B173</f>
        <v>6.636095253490331</v>
      </c>
      <c r="AM174" s="28">
        <f>+Y174*'Silver Conversion'!$B173</f>
        <v>3.1785194701333173</v>
      </c>
      <c r="AN174" s="28">
        <f>+Z174*'Silver Conversion'!$B173</f>
        <v>106.1775240558453</v>
      </c>
      <c r="AO174" s="28">
        <f>+AA174*'Silver Conversion'!$B173</f>
        <v>220.52254996214023</v>
      </c>
      <c r="AP174" s="28">
        <f>+AB174*'Silver Conversion'!$B173</f>
        <v>1.6901408450704227</v>
      </c>
    </row>
    <row r="175" spans="1:42" ht="15">
      <c r="A175" s="5">
        <v>1532</v>
      </c>
      <c r="B175" s="5">
        <v>300</v>
      </c>
      <c r="C175" s="5">
        <v>141</v>
      </c>
      <c r="E175" s="5">
        <v>33</v>
      </c>
      <c r="F175" s="5">
        <v>1179</v>
      </c>
      <c r="G175" s="5">
        <v>43.5</v>
      </c>
      <c r="H175" s="5">
        <v>26.25</v>
      </c>
      <c r="I175" s="5">
        <v>87</v>
      </c>
      <c r="J175" s="5">
        <v>9</v>
      </c>
      <c r="K175" s="5">
        <v>4.5</v>
      </c>
      <c r="L175" s="5">
        <v>144</v>
      </c>
      <c r="M175" s="5">
        <v>384</v>
      </c>
      <c r="N175" s="5">
        <v>15</v>
      </c>
      <c r="P175" s="28">
        <f t="shared" si="26"/>
        <v>4.543733434305187</v>
      </c>
      <c r="Q175" s="28">
        <f t="shared" si="27"/>
        <v>2.135554714123438</v>
      </c>
      <c r="R175" s="28">
        <f t="shared" si="28"/>
        <v>0</v>
      </c>
      <c r="S175" s="28">
        <f t="shared" si="29"/>
        <v>0.4998106777735706</v>
      </c>
      <c r="T175" s="28">
        <f t="shared" si="30"/>
        <v>25.076783025208655</v>
      </c>
      <c r="U175" s="28">
        <f t="shared" si="31"/>
        <v>92.52248189962481</v>
      </c>
      <c r="V175" s="28">
        <f t="shared" si="32"/>
        <v>55.83253218080807</v>
      </c>
      <c r="W175" s="28">
        <f t="shared" si="33"/>
        <v>185.04496379924962</v>
      </c>
      <c r="X175" s="28">
        <f t="shared" si="34"/>
        <v>19.14258246199134</v>
      </c>
      <c r="Y175" s="28">
        <f t="shared" si="35"/>
        <v>9.57129123099567</v>
      </c>
      <c r="Z175" s="28">
        <f t="shared" si="36"/>
        <v>306.2813193918614</v>
      </c>
      <c r="AA175" s="28">
        <f t="shared" si="37"/>
        <v>816.7501850449638</v>
      </c>
      <c r="AB175" s="28">
        <f t="shared" si="38"/>
        <v>5.281690140845071</v>
      </c>
      <c r="AD175" s="28">
        <f>+P175*'Silver Conversion'!$B174</f>
        <v>1.4539946989776598</v>
      </c>
      <c r="AE175" s="28">
        <f>+Q175*'Silver Conversion'!$B174</f>
        <v>0.6833775085195002</v>
      </c>
      <c r="AF175" s="28">
        <f>+R175*'Silver Conversion'!$B174</f>
        <v>0</v>
      </c>
      <c r="AG175" s="28">
        <f>+S175*'Silver Conversion'!$B174</f>
        <v>0.1599394168875426</v>
      </c>
      <c r="AH175" s="28">
        <f>+T175*'Silver Conversion'!$B174</f>
        <v>8.02457056806677</v>
      </c>
      <c r="AI175" s="28">
        <f>+U175*'Silver Conversion'!$B174</f>
        <v>29.60719420787994</v>
      </c>
      <c r="AJ175" s="28">
        <f>+V175*'Silver Conversion'!$B174</f>
        <v>17.866410297858582</v>
      </c>
      <c r="AK175" s="28">
        <f>+W175*'Silver Conversion'!$B174</f>
        <v>59.21438841575988</v>
      </c>
      <c r="AL175" s="28">
        <f>+X175*'Silver Conversion'!$B174</f>
        <v>6.125626387837229</v>
      </c>
      <c r="AM175" s="28">
        <f>+Y175*'Silver Conversion'!$B174</f>
        <v>3.0628131939186143</v>
      </c>
      <c r="AN175" s="28">
        <f>+Z175*'Silver Conversion'!$B174</f>
        <v>98.01002220539566</v>
      </c>
      <c r="AO175" s="28">
        <f>+AA175*'Silver Conversion'!$B174</f>
        <v>261.3600592143884</v>
      </c>
      <c r="AP175" s="28">
        <f>+AB175*'Silver Conversion'!$B174</f>
        <v>1.6901408450704227</v>
      </c>
    </row>
    <row r="176" spans="1:42" ht="15">
      <c r="A176" s="5">
        <v>1533</v>
      </c>
      <c r="B176" s="5">
        <v>336</v>
      </c>
      <c r="C176" s="5">
        <v>162</v>
      </c>
      <c r="E176" s="5">
        <v>27.37</v>
      </c>
      <c r="F176" s="5">
        <v>1308</v>
      </c>
      <c r="G176" s="5">
        <v>42</v>
      </c>
      <c r="H176" s="5">
        <v>39</v>
      </c>
      <c r="I176" s="5">
        <v>138</v>
      </c>
      <c r="J176" s="5">
        <v>8.12</v>
      </c>
      <c r="K176" s="5">
        <v>4.67</v>
      </c>
      <c r="L176" s="5">
        <v>120</v>
      </c>
      <c r="M176" s="5">
        <v>384</v>
      </c>
      <c r="N176" s="5">
        <v>15</v>
      </c>
      <c r="P176" s="28">
        <f t="shared" si="26"/>
        <v>5.088981446421809</v>
      </c>
      <c r="Q176" s="28">
        <f t="shared" si="27"/>
        <v>2.453616054524801</v>
      </c>
      <c r="R176" s="28">
        <f t="shared" si="28"/>
        <v>0</v>
      </c>
      <c r="S176" s="28">
        <f t="shared" si="29"/>
        <v>0.4145399469897766</v>
      </c>
      <c r="T176" s="28">
        <f t="shared" si="30"/>
        <v>27.82055317809408</v>
      </c>
      <c r="U176" s="28">
        <f t="shared" si="31"/>
        <v>89.33205148929291</v>
      </c>
      <c r="V176" s="28">
        <f t="shared" si="32"/>
        <v>82.95119066862914</v>
      </c>
      <c r="W176" s="28">
        <f t="shared" si="33"/>
        <v>293.5195977505339</v>
      </c>
      <c r="X176" s="28">
        <f t="shared" si="34"/>
        <v>17.270863287929963</v>
      </c>
      <c r="Y176" s="28">
        <f t="shared" si="35"/>
        <v>9.932873344166616</v>
      </c>
      <c r="Z176" s="28">
        <f t="shared" si="36"/>
        <v>255.23443282655117</v>
      </c>
      <c r="AA176" s="28">
        <f t="shared" si="37"/>
        <v>816.7501850449638</v>
      </c>
      <c r="AB176" s="28">
        <f t="shared" si="38"/>
        <v>5.281690140845071</v>
      </c>
      <c r="AD176" s="28">
        <f>+P176*'Silver Conversion'!$B175</f>
        <v>1.628474062854979</v>
      </c>
      <c r="AE176" s="28">
        <f>+Q176*'Silver Conversion'!$B175</f>
        <v>0.7851571374479364</v>
      </c>
      <c r="AF176" s="28">
        <f>+R176*'Silver Conversion'!$B175</f>
        <v>0</v>
      </c>
      <c r="AG176" s="28">
        <f>+S176*'Silver Conversion'!$B175</f>
        <v>0.1326527830367285</v>
      </c>
      <c r="AH176" s="28">
        <f>+T176*'Silver Conversion'!$B175</f>
        <v>8.902577016990106</v>
      </c>
      <c r="AI176" s="28">
        <f>+U176*'Silver Conversion'!$B175</f>
        <v>28.58625647657373</v>
      </c>
      <c r="AJ176" s="28">
        <f>+V176*'Silver Conversion'!$B175</f>
        <v>26.544381013961324</v>
      </c>
      <c r="AK176" s="28">
        <f>+W176*'Silver Conversion'!$B175</f>
        <v>93.92627128017084</v>
      </c>
      <c r="AL176" s="28">
        <f>+X176*'Silver Conversion'!$B175</f>
        <v>5.526676252137588</v>
      </c>
      <c r="AM176" s="28">
        <f>+Y176*'Silver Conversion'!$B175</f>
        <v>3.1785194701333173</v>
      </c>
      <c r="AN176" s="28">
        <f>+Z176*'Silver Conversion'!$B175</f>
        <v>81.67501850449638</v>
      </c>
      <c r="AO176" s="28">
        <f>+AA176*'Silver Conversion'!$B175</f>
        <v>261.3600592143884</v>
      </c>
      <c r="AP176" s="28">
        <f>+AB176*'Silver Conversion'!$B175</f>
        <v>1.6901408450704227</v>
      </c>
    </row>
    <row r="177" spans="1:42" ht="15">
      <c r="A177" s="5">
        <v>1534</v>
      </c>
      <c r="B177" s="5">
        <v>334.5</v>
      </c>
      <c r="C177" s="5">
        <v>198</v>
      </c>
      <c r="E177" s="5">
        <v>23.25</v>
      </c>
      <c r="F177" s="5">
        <v>1179</v>
      </c>
      <c r="G177" s="5">
        <v>45</v>
      </c>
      <c r="H177" s="5">
        <v>41.25</v>
      </c>
      <c r="I177" s="5">
        <v>126</v>
      </c>
      <c r="J177" s="5">
        <v>6.5</v>
      </c>
      <c r="K177" s="5">
        <v>5.25</v>
      </c>
      <c r="L177" s="5">
        <v>117</v>
      </c>
      <c r="M177" s="5">
        <v>384</v>
      </c>
      <c r="N177" s="5">
        <v>15</v>
      </c>
      <c r="P177" s="28">
        <f t="shared" si="26"/>
        <v>5.066262779250284</v>
      </c>
      <c r="Q177" s="28">
        <f t="shared" si="27"/>
        <v>2.9988640666414232</v>
      </c>
      <c r="R177" s="28">
        <f t="shared" si="28"/>
        <v>0</v>
      </c>
      <c r="S177" s="28">
        <f t="shared" si="29"/>
        <v>0.352139341158652</v>
      </c>
      <c r="T177" s="28">
        <f t="shared" si="30"/>
        <v>25.076783025208655</v>
      </c>
      <c r="U177" s="28">
        <f t="shared" si="31"/>
        <v>95.71291230995669</v>
      </c>
      <c r="V177" s="28">
        <f t="shared" si="32"/>
        <v>87.73683628412697</v>
      </c>
      <c r="W177" s="28">
        <f t="shared" si="33"/>
        <v>267.99615446787874</v>
      </c>
      <c r="X177" s="28">
        <f t="shared" si="34"/>
        <v>13.825198444771521</v>
      </c>
      <c r="Y177" s="28">
        <f t="shared" si="35"/>
        <v>11.166506436161614</v>
      </c>
      <c r="Z177" s="28">
        <f t="shared" si="36"/>
        <v>248.8535720058874</v>
      </c>
      <c r="AA177" s="28">
        <f t="shared" si="37"/>
        <v>816.7501850449638</v>
      </c>
      <c r="AB177" s="28">
        <f t="shared" si="38"/>
        <v>5.281690140845071</v>
      </c>
      <c r="AD177" s="28">
        <f>+P177*'Silver Conversion'!$B176</f>
        <v>1.621204089360091</v>
      </c>
      <c r="AE177" s="28">
        <f>+Q177*'Silver Conversion'!$B176</f>
        <v>0.9596365013252555</v>
      </c>
      <c r="AF177" s="28">
        <f>+R177*'Silver Conversion'!$B176</f>
        <v>0</v>
      </c>
      <c r="AG177" s="28">
        <f>+S177*'Silver Conversion'!$B176</f>
        <v>0.11268458917076864</v>
      </c>
      <c r="AH177" s="28">
        <f>+T177*'Silver Conversion'!$B176</f>
        <v>8.02457056806677</v>
      </c>
      <c r="AI177" s="28">
        <f>+U177*'Silver Conversion'!$B176</f>
        <v>30.628131939186144</v>
      </c>
      <c r="AJ177" s="28">
        <f>+V177*'Silver Conversion'!$B176</f>
        <v>28.075787610920628</v>
      </c>
      <c r="AK177" s="28">
        <f>+W177*'Silver Conversion'!$B176</f>
        <v>85.7587694297212</v>
      </c>
      <c r="AL177" s="28">
        <f>+X177*'Silver Conversion'!$B176</f>
        <v>4.424063502326887</v>
      </c>
      <c r="AM177" s="28">
        <f>+Y177*'Silver Conversion'!$B176</f>
        <v>3.5732820595717163</v>
      </c>
      <c r="AN177" s="28">
        <f>+Z177*'Silver Conversion'!$B176</f>
        <v>79.63314304188397</v>
      </c>
      <c r="AO177" s="28">
        <f>+AA177*'Silver Conversion'!$B176</f>
        <v>261.3600592143884</v>
      </c>
      <c r="AP177" s="28">
        <f>+AB177*'Silver Conversion'!$B176</f>
        <v>1.6901408450704227</v>
      </c>
    </row>
    <row r="178" spans="1:42" ht="15">
      <c r="A178" s="5">
        <v>1535</v>
      </c>
      <c r="B178" s="5">
        <v>222</v>
      </c>
      <c r="C178" s="5">
        <v>147</v>
      </c>
      <c r="E178" s="5">
        <v>19.5</v>
      </c>
      <c r="F178" s="5">
        <v>1200</v>
      </c>
      <c r="G178" s="5">
        <v>39</v>
      </c>
      <c r="H178" s="5">
        <v>42.75</v>
      </c>
      <c r="I178" s="5">
        <v>105</v>
      </c>
      <c r="J178" s="5">
        <v>9</v>
      </c>
      <c r="K178" s="5">
        <v>4.5</v>
      </c>
      <c r="L178" s="5">
        <v>120</v>
      </c>
      <c r="M178" s="5">
        <v>576</v>
      </c>
      <c r="N178" s="5">
        <v>15</v>
      </c>
      <c r="P178" s="28">
        <f t="shared" si="26"/>
        <v>3.3623627413858386</v>
      </c>
      <c r="Q178" s="28">
        <f t="shared" si="27"/>
        <v>2.226429382809542</v>
      </c>
      <c r="R178" s="28">
        <f t="shared" si="28"/>
        <v>0</v>
      </c>
      <c r="S178" s="28">
        <f t="shared" si="29"/>
        <v>0.29534267322983715</v>
      </c>
      <c r="T178" s="28">
        <f t="shared" si="30"/>
        <v>25.52344328265512</v>
      </c>
      <c r="U178" s="28">
        <f t="shared" si="31"/>
        <v>82.95119066862914</v>
      </c>
      <c r="V178" s="28">
        <f t="shared" si="32"/>
        <v>90.92726669445885</v>
      </c>
      <c r="W178" s="28">
        <f t="shared" si="33"/>
        <v>223.3301287232323</v>
      </c>
      <c r="X178" s="28">
        <f t="shared" si="34"/>
        <v>19.14258246199134</v>
      </c>
      <c r="Y178" s="28">
        <f t="shared" si="35"/>
        <v>9.57129123099567</v>
      </c>
      <c r="Z178" s="28">
        <f t="shared" si="36"/>
        <v>255.23443282655117</v>
      </c>
      <c r="AA178" s="28">
        <f t="shared" si="37"/>
        <v>1225.1252775674457</v>
      </c>
      <c r="AB178" s="28">
        <f t="shared" si="38"/>
        <v>5.281690140845071</v>
      </c>
      <c r="AD178" s="28">
        <f>+P178*'Silver Conversion'!$B177</f>
        <v>1.0759560772434684</v>
      </c>
      <c r="AE178" s="28">
        <f>+Q178*'Silver Conversion'!$B177</f>
        <v>0.7124574024990534</v>
      </c>
      <c r="AF178" s="28">
        <f>+R178*'Silver Conversion'!$B177</f>
        <v>0</v>
      </c>
      <c r="AG178" s="28">
        <f>+S178*'Silver Conversion'!$B177</f>
        <v>0.09450965543354789</v>
      </c>
      <c r="AH178" s="28">
        <f>+T178*'Silver Conversion'!$B177</f>
        <v>8.167501850449638</v>
      </c>
      <c r="AI178" s="28">
        <f>+U178*'Silver Conversion'!$B177</f>
        <v>26.544381013961324</v>
      </c>
      <c r="AJ178" s="28">
        <f>+V178*'Silver Conversion'!$B177</f>
        <v>29.096725342226833</v>
      </c>
      <c r="AK178" s="28">
        <f>+W178*'Silver Conversion'!$B177</f>
        <v>71.46564119143433</v>
      </c>
      <c r="AL178" s="28">
        <f>+X178*'Silver Conversion'!$B177</f>
        <v>6.125626387837229</v>
      </c>
      <c r="AM178" s="28">
        <f>+Y178*'Silver Conversion'!$B177</f>
        <v>3.0628131939186143</v>
      </c>
      <c r="AN178" s="28">
        <f>+Z178*'Silver Conversion'!$B177</f>
        <v>81.67501850449638</v>
      </c>
      <c r="AO178" s="28">
        <f>+AA178*'Silver Conversion'!$B177</f>
        <v>392.04008882158263</v>
      </c>
      <c r="AP178" s="28">
        <f>+AB178*'Silver Conversion'!$B177</f>
        <v>1.6901408450704227</v>
      </c>
    </row>
    <row r="179" spans="1:42" ht="15">
      <c r="A179" s="5">
        <v>1536</v>
      </c>
      <c r="B179" s="5">
        <v>277.5</v>
      </c>
      <c r="C179" s="5">
        <v>198</v>
      </c>
      <c r="E179" s="5">
        <v>24</v>
      </c>
      <c r="F179" s="5">
        <v>1179</v>
      </c>
      <c r="G179" s="5">
        <v>42</v>
      </c>
      <c r="H179" s="5">
        <v>40.5</v>
      </c>
      <c r="I179" s="5">
        <v>102</v>
      </c>
      <c r="J179" s="5">
        <v>10.5</v>
      </c>
      <c r="K179" s="5">
        <v>5.62</v>
      </c>
      <c r="L179" s="5">
        <v>120</v>
      </c>
      <c r="M179" s="5">
        <v>552</v>
      </c>
      <c r="N179" s="5">
        <v>15</v>
      </c>
      <c r="P179" s="28">
        <f t="shared" si="26"/>
        <v>4.202953426732298</v>
      </c>
      <c r="Q179" s="28">
        <f t="shared" si="27"/>
        <v>2.9988640666414232</v>
      </c>
      <c r="R179" s="28">
        <f t="shared" si="28"/>
        <v>0</v>
      </c>
      <c r="S179" s="28">
        <f t="shared" si="29"/>
        <v>0.36349867474441494</v>
      </c>
      <c r="T179" s="28">
        <f t="shared" si="30"/>
        <v>25.076783025208655</v>
      </c>
      <c r="U179" s="28">
        <f t="shared" si="31"/>
        <v>89.33205148929291</v>
      </c>
      <c r="V179" s="28">
        <f t="shared" si="32"/>
        <v>86.14162107896102</v>
      </c>
      <c r="W179" s="28">
        <f t="shared" si="33"/>
        <v>216.9492679025685</v>
      </c>
      <c r="X179" s="28">
        <f t="shared" si="34"/>
        <v>22.333012872323227</v>
      </c>
      <c r="Y179" s="28">
        <f t="shared" si="35"/>
        <v>11.953479270710147</v>
      </c>
      <c r="Z179" s="28">
        <f t="shared" si="36"/>
        <v>255.23443282655117</v>
      </c>
      <c r="AA179" s="28">
        <f t="shared" si="37"/>
        <v>1174.0783910021355</v>
      </c>
      <c r="AB179" s="28">
        <f t="shared" si="38"/>
        <v>5.281690140845071</v>
      </c>
      <c r="AD179" s="28">
        <f>+P179*'Silver Conversion'!$B178</f>
        <v>1.3449450965543355</v>
      </c>
      <c r="AE179" s="28">
        <f>+Q179*'Silver Conversion'!$B178</f>
        <v>0.9596365013252555</v>
      </c>
      <c r="AF179" s="28">
        <f>+R179*'Silver Conversion'!$B178</f>
        <v>0</v>
      </c>
      <c r="AG179" s="28">
        <f>+S179*'Silver Conversion'!$B178</f>
        <v>0.11631957591821278</v>
      </c>
      <c r="AH179" s="28">
        <f>+T179*'Silver Conversion'!$B178</f>
        <v>8.02457056806677</v>
      </c>
      <c r="AI179" s="28">
        <f>+U179*'Silver Conversion'!$B178</f>
        <v>28.58625647657373</v>
      </c>
      <c r="AJ179" s="28">
        <f>+V179*'Silver Conversion'!$B178</f>
        <v>27.56531874526753</v>
      </c>
      <c r="AK179" s="28">
        <f>+W179*'Silver Conversion'!$B178</f>
        <v>69.42376572882192</v>
      </c>
      <c r="AL179" s="28">
        <f>+X179*'Silver Conversion'!$B178</f>
        <v>7.146564119143433</v>
      </c>
      <c r="AM179" s="28">
        <f>+Y179*'Silver Conversion'!$B178</f>
        <v>3.825113366627247</v>
      </c>
      <c r="AN179" s="28">
        <f>+Z179*'Silver Conversion'!$B178</f>
        <v>81.67501850449638</v>
      </c>
      <c r="AO179" s="28">
        <f>+AA179*'Silver Conversion'!$B178</f>
        <v>375.70508512068335</v>
      </c>
      <c r="AP179" s="28">
        <f>+AB179*'Silver Conversion'!$B178</f>
        <v>1.6901408450704227</v>
      </c>
    </row>
    <row r="180" spans="1:42" ht="15">
      <c r="A180" s="5">
        <v>1537</v>
      </c>
      <c r="B180" s="5">
        <v>412.5</v>
      </c>
      <c r="C180" s="5">
        <v>198</v>
      </c>
      <c r="E180" s="5">
        <v>23.25</v>
      </c>
      <c r="F180" s="5">
        <v>1179</v>
      </c>
      <c r="G180" s="5">
        <v>42</v>
      </c>
      <c r="H180" s="5">
        <v>51</v>
      </c>
      <c r="I180" s="5">
        <v>93</v>
      </c>
      <c r="J180" s="5">
        <v>11.25</v>
      </c>
      <c r="K180" s="5">
        <v>9</v>
      </c>
      <c r="L180" s="5">
        <v>132</v>
      </c>
      <c r="M180" s="5">
        <v>480</v>
      </c>
      <c r="N180" s="5">
        <v>15</v>
      </c>
      <c r="P180" s="28">
        <f t="shared" si="26"/>
        <v>6.247633472169632</v>
      </c>
      <c r="Q180" s="28">
        <f t="shared" si="27"/>
        <v>2.9988640666414232</v>
      </c>
      <c r="R180" s="28">
        <f t="shared" si="28"/>
        <v>0</v>
      </c>
      <c r="S180" s="28">
        <f t="shared" si="29"/>
        <v>0.352139341158652</v>
      </c>
      <c r="T180" s="28">
        <f t="shared" si="30"/>
        <v>25.076783025208655</v>
      </c>
      <c r="U180" s="28">
        <f t="shared" si="31"/>
        <v>89.33205148929291</v>
      </c>
      <c r="V180" s="28">
        <f t="shared" si="32"/>
        <v>108.47463395128425</v>
      </c>
      <c r="W180" s="28">
        <f t="shared" si="33"/>
        <v>197.80668544057716</v>
      </c>
      <c r="X180" s="28">
        <f t="shared" si="34"/>
        <v>23.928228077489173</v>
      </c>
      <c r="Y180" s="28">
        <f t="shared" si="35"/>
        <v>19.14258246199134</v>
      </c>
      <c r="Z180" s="28">
        <f t="shared" si="36"/>
        <v>280.7578761092063</v>
      </c>
      <c r="AA180" s="28">
        <f t="shared" si="37"/>
        <v>1020.9377313062047</v>
      </c>
      <c r="AB180" s="28">
        <f t="shared" si="38"/>
        <v>5.281690140845071</v>
      </c>
      <c r="AD180" s="28">
        <f>+P180*'Silver Conversion'!$B179</f>
        <v>1.9992427110942823</v>
      </c>
      <c r="AE180" s="28">
        <f>+Q180*'Silver Conversion'!$B179</f>
        <v>0.9596365013252555</v>
      </c>
      <c r="AF180" s="28">
        <f>+R180*'Silver Conversion'!$B179</f>
        <v>0</v>
      </c>
      <c r="AG180" s="28">
        <f>+S180*'Silver Conversion'!$B179</f>
        <v>0.11268458917076864</v>
      </c>
      <c r="AH180" s="28">
        <f>+T180*'Silver Conversion'!$B179</f>
        <v>8.02457056806677</v>
      </c>
      <c r="AI180" s="28">
        <f>+U180*'Silver Conversion'!$B179</f>
        <v>28.58625647657373</v>
      </c>
      <c r="AJ180" s="28">
        <f>+V180*'Silver Conversion'!$B179</f>
        <v>34.71188286441096</v>
      </c>
      <c r="AK180" s="28">
        <f>+W180*'Silver Conversion'!$B179</f>
        <v>63.29813934098469</v>
      </c>
      <c r="AL180" s="28">
        <f>+X180*'Silver Conversion'!$B179</f>
        <v>7.657032984796536</v>
      </c>
      <c r="AM180" s="28">
        <f>+Y180*'Silver Conversion'!$B179</f>
        <v>6.125626387837229</v>
      </c>
      <c r="AN180" s="28">
        <f>+Z180*'Silver Conversion'!$B179</f>
        <v>89.84252035494602</v>
      </c>
      <c r="AO180" s="28">
        <f>+AA180*'Silver Conversion'!$B179</f>
        <v>326.7000740179855</v>
      </c>
      <c r="AP180" s="28">
        <f>+AB180*'Silver Conversion'!$B179</f>
        <v>1.6901408450704227</v>
      </c>
    </row>
    <row r="181" spans="1:42" ht="15">
      <c r="A181" s="5">
        <v>1538</v>
      </c>
      <c r="B181" s="5">
        <v>373.5</v>
      </c>
      <c r="C181" s="5">
        <v>234</v>
      </c>
      <c r="E181" s="5">
        <v>23.25</v>
      </c>
      <c r="F181" s="5">
        <v>1179</v>
      </c>
      <c r="G181" s="5">
        <v>42</v>
      </c>
      <c r="H181" s="5">
        <v>82.5</v>
      </c>
      <c r="I181" s="5">
        <v>112.5</v>
      </c>
      <c r="J181" s="5">
        <v>12</v>
      </c>
      <c r="K181" s="5">
        <v>9</v>
      </c>
      <c r="L181" s="5">
        <v>90</v>
      </c>
      <c r="M181" s="5">
        <v>480</v>
      </c>
      <c r="N181" s="5">
        <v>15</v>
      </c>
      <c r="P181" s="28">
        <f t="shared" si="26"/>
        <v>5.656948125709958</v>
      </c>
      <c r="Q181" s="28">
        <f t="shared" si="27"/>
        <v>3.544112078758046</v>
      </c>
      <c r="R181" s="28">
        <f t="shared" si="28"/>
        <v>0</v>
      </c>
      <c r="S181" s="28">
        <f t="shared" si="29"/>
        <v>0.352139341158652</v>
      </c>
      <c r="T181" s="28">
        <f t="shared" si="30"/>
        <v>25.076783025208655</v>
      </c>
      <c r="U181" s="28">
        <f t="shared" si="31"/>
        <v>89.33205148929291</v>
      </c>
      <c r="V181" s="28">
        <f t="shared" si="32"/>
        <v>175.47367256825393</v>
      </c>
      <c r="W181" s="28">
        <f t="shared" si="33"/>
        <v>239.28228077489172</v>
      </c>
      <c r="X181" s="28">
        <f t="shared" si="34"/>
        <v>25.52344328265512</v>
      </c>
      <c r="Y181" s="28">
        <f t="shared" si="35"/>
        <v>19.14258246199134</v>
      </c>
      <c r="Z181" s="28">
        <f t="shared" si="36"/>
        <v>191.42582461991339</v>
      </c>
      <c r="AA181" s="28">
        <f t="shared" si="37"/>
        <v>1020.9377313062047</v>
      </c>
      <c r="AB181" s="28">
        <f t="shared" si="38"/>
        <v>5.281690140845071</v>
      </c>
      <c r="AD181" s="28">
        <f>+P181*'Silver Conversion'!$B180</f>
        <v>1.8102234002271866</v>
      </c>
      <c r="AE181" s="28">
        <f>+Q181*'Silver Conversion'!$B180</f>
        <v>1.1341158652025747</v>
      </c>
      <c r="AF181" s="28">
        <f>+R181*'Silver Conversion'!$B180</f>
        <v>0</v>
      </c>
      <c r="AG181" s="28">
        <f>+S181*'Silver Conversion'!$B180</f>
        <v>0.11268458917076864</v>
      </c>
      <c r="AH181" s="28">
        <f>+T181*'Silver Conversion'!$B180</f>
        <v>8.02457056806677</v>
      </c>
      <c r="AI181" s="28">
        <f>+U181*'Silver Conversion'!$B180</f>
        <v>28.58625647657373</v>
      </c>
      <c r="AJ181" s="28">
        <f>+V181*'Silver Conversion'!$B180</f>
        <v>56.151575221841256</v>
      </c>
      <c r="AK181" s="28">
        <f>+W181*'Silver Conversion'!$B180</f>
        <v>76.57032984796535</v>
      </c>
      <c r="AL181" s="28">
        <f>+X181*'Silver Conversion'!$B180</f>
        <v>8.167501850449638</v>
      </c>
      <c r="AM181" s="28">
        <f>+Y181*'Silver Conversion'!$B180</f>
        <v>6.125626387837229</v>
      </c>
      <c r="AN181" s="28">
        <f>+Z181*'Silver Conversion'!$B180</f>
        <v>61.25626387837229</v>
      </c>
      <c r="AO181" s="28">
        <f>+AA181*'Silver Conversion'!$B180</f>
        <v>326.7000740179855</v>
      </c>
      <c r="AP181" s="28">
        <f>+AB181*'Silver Conversion'!$B180</f>
        <v>1.6901408450704227</v>
      </c>
    </row>
    <row r="182" spans="1:42" ht="15">
      <c r="A182" s="5">
        <v>1539</v>
      </c>
      <c r="B182" s="5">
        <v>345</v>
      </c>
      <c r="C182" s="5">
        <v>169.5</v>
      </c>
      <c r="E182" s="5">
        <v>22.5</v>
      </c>
      <c r="F182" s="5">
        <v>918</v>
      </c>
      <c r="G182" s="5">
        <v>36</v>
      </c>
      <c r="H182" s="5">
        <v>54</v>
      </c>
      <c r="I182" s="5">
        <v>111</v>
      </c>
      <c r="J182" s="5">
        <v>12</v>
      </c>
      <c r="K182" s="5">
        <v>7.5</v>
      </c>
      <c r="L182" s="5">
        <v>108</v>
      </c>
      <c r="M182" s="5">
        <v>367.5</v>
      </c>
      <c r="N182" s="5">
        <v>15</v>
      </c>
      <c r="P182" s="28">
        <f t="shared" si="26"/>
        <v>5.225293449450965</v>
      </c>
      <c r="Q182" s="28">
        <f t="shared" si="27"/>
        <v>2.5672093903824305</v>
      </c>
      <c r="R182" s="28">
        <f t="shared" si="28"/>
        <v>0</v>
      </c>
      <c r="S182" s="28">
        <f t="shared" si="29"/>
        <v>0.340780007572889</v>
      </c>
      <c r="T182" s="28">
        <f t="shared" si="30"/>
        <v>19.525434111231167</v>
      </c>
      <c r="U182" s="28">
        <f t="shared" si="31"/>
        <v>76.57032984796535</v>
      </c>
      <c r="V182" s="28">
        <f t="shared" si="32"/>
        <v>114.85549477194803</v>
      </c>
      <c r="W182" s="28">
        <f t="shared" si="33"/>
        <v>236.09185036455983</v>
      </c>
      <c r="X182" s="28">
        <f t="shared" si="34"/>
        <v>25.52344328265512</v>
      </c>
      <c r="Y182" s="28">
        <f t="shared" si="35"/>
        <v>15.952152051659448</v>
      </c>
      <c r="Z182" s="28">
        <f t="shared" si="36"/>
        <v>229.71098954389606</v>
      </c>
      <c r="AA182" s="28">
        <f t="shared" si="37"/>
        <v>781.655450531313</v>
      </c>
      <c r="AB182" s="28">
        <f t="shared" si="38"/>
        <v>5.281690140845071</v>
      </c>
      <c r="AD182" s="28">
        <f>+P182*'Silver Conversion'!$B181</f>
        <v>1.6720939038243088</v>
      </c>
      <c r="AE182" s="28">
        <f>+Q182*'Silver Conversion'!$B181</f>
        <v>0.8215070049223777</v>
      </c>
      <c r="AF182" s="28">
        <f>+R182*'Silver Conversion'!$B181</f>
        <v>0</v>
      </c>
      <c r="AG182" s="28">
        <f>+S182*'Silver Conversion'!$B181</f>
        <v>0.10904960242332448</v>
      </c>
      <c r="AH182" s="28">
        <f>+T182*'Silver Conversion'!$B181</f>
        <v>6.248138915593974</v>
      </c>
      <c r="AI182" s="28">
        <f>+U182*'Silver Conversion'!$B181</f>
        <v>24.502505551348914</v>
      </c>
      <c r="AJ182" s="28">
        <f>+V182*'Silver Conversion'!$B181</f>
        <v>36.75375832702337</v>
      </c>
      <c r="AK182" s="28">
        <f>+W182*'Silver Conversion'!$B181</f>
        <v>75.54939211665915</v>
      </c>
      <c r="AL182" s="28">
        <f>+X182*'Silver Conversion'!$B181</f>
        <v>8.167501850449638</v>
      </c>
      <c r="AM182" s="28">
        <f>+Y182*'Silver Conversion'!$B181</f>
        <v>5.104688656531024</v>
      </c>
      <c r="AN182" s="28">
        <f>+Z182*'Silver Conversion'!$B181</f>
        <v>73.50751665404674</v>
      </c>
      <c r="AO182" s="28">
        <f>+AA182*'Silver Conversion'!$B181</f>
        <v>250.12974417002016</v>
      </c>
      <c r="AP182" s="28">
        <f>+AB182*'Silver Conversion'!$B181</f>
        <v>1.6901408450704227</v>
      </c>
    </row>
    <row r="183" spans="1:42" ht="15">
      <c r="A183" s="5">
        <v>1540</v>
      </c>
      <c r="B183" s="5">
        <v>360.62</v>
      </c>
      <c r="C183" s="5">
        <v>198</v>
      </c>
      <c r="E183" s="5">
        <v>20.87</v>
      </c>
      <c r="F183" s="5">
        <v>975</v>
      </c>
      <c r="G183" s="5">
        <v>39</v>
      </c>
      <c r="H183" s="5">
        <v>51</v>
      </c>
      <c r="I183" s="5">
        <v>114</v>
      </c>
      <c r="J183" s="5">
        <v>12</v>
      </c>
      <c r="K183" s="5">
        <v>6</v>
      </c>
      <c r="L183" s="5">
        <v>108</v>
      </c>
      <c r="M183" s="5">
        <v>336</v>
      </c>
      <c r="N183" s="5">
        <v>13.87</v>
      </c>
      <c r="P183" s="28">
        <f t="shared" si="26"/>
        <v>5.461870503597122</v>
      </c>
      <c r="Q183" s="28">
        <f t="shared" si="27"/>
        <v>2.9988640666414232</v>
      </c>
      <c r="R183" s="28">
        <f t="shared" si="28"/>
        <v>0</v>
      </c>
      <c r="S183" s="28">
        <f t="shared" si="29"/>
        <v>0.3160923892464975</v>
      </c>
      <c r="T183" s="28">
        <f t="shared" si="30"/>
        <v>20.737797667157285</v>
      </c>
      <c r="U183" s="28">
        <f t="shared" si="31"/>
        <v>82.95119066862914</v>
      </c>
      <c r="V183" s="28">
        <f t="shared" si="32"/>
        <v>108.47463395128425</v>
      </c>
      <c r="W183" s="28">
        <f t="shared" si="33"/>
        <v>242.47271118522363</v>
      </c>
      <c r="X183" s="28">
        <f t="shared" si="34"/>
        <v>25.52344328265512</v>
      </c>
      <c r="Y183" s="28">
        <f t="shared" si="35"/>
        <v>12.76172164132756</v>
      </c>
      <c r="Z183" s="28">
        <f t="shared" si="36"/>
        <v>229.71098954389606</v>
      </c>
      <c r="AA183" s="28">
        <f t="shared" si="37"/>
        <v>714.6564119143433</v>
      </c>
      <c r="AB183" s="28">
        <f t="shared" si="38"/>
        <v>4.883802816901408</v>
      </c>
      <c r="AD183" s="28">
        <f>+P183*'Silver Conversion'!$B182</f>
        <v>1.747798561151079</v>
      </c>
      <c r="AE183" s="28">
        <f>+Q183*'Silver Conversion'!$B182</f>
        <v>0.9596365013252555</v>
      </c>
      <c r="AF183" s="28">
        <f>+R183*'Silver Conversion'!$B182</f>
        <v>0</v>
      </c>
      <c r="AG183" s="28">
        <f>+S183*'Silver Conversion'!$B182</f>
        <v>0.1011495645588792</v>
      </c>
      <c r="AH183" s="28">
        <f>+T183*'Silver Conversion'!$B182</f>
        <v>6.636095253490331</v>
      </c>
      <c r="AI183" s="28">
        <f>+U183*'Silver Conversion'!$B182</f>
        <v>26.544381013961324</v>
      </c>
      <c r="AJ183" s="28">
        <f>+V183*'Silver Conversion'!$B182</f>
        <v>34.71188286441096</v>
      </c>
      <c r="AK183" s="28">
        <f>+W183*'Silver Conversion'!$B182</f>
        <v>77.59126757927156</v>
      </c>
      <c r="AL183" s="28">
        <f>+X183*'Silver Conversion'!$B182</f>
        <v>8.167501850449638</v>
      </c>
      <c r="AM183" s="28">
        <f>+Y183*'Silver Conversion'!$B182</f>
        <v>4.083750925224819</v>
      </c>
      <c r="AN183" s="28">
        <f>+Z183*'Silver Conversion'!$B182</f>
        <v>73.50751665404674</v>
      </c>
      <c r="AO183" s="28">
        <f>+AA183*'Silver Conversion'!$B182</f>
        <v>228.69005181258984</v>
      </c>
      <c r="AP183" s="28">
        <f>+AB183*'Silver Conversion'!$B182</f>
        <v>1.5628169014084505</v>
      </c>
    </row>
    <row r="184" spans="1:42" ht="15">
      <c r="A184" s="5">
        <v>1541</v>
      </c>
      <c r="B184" s="5">
        <v>504</v>
      </c>
      <c r="C184" s="5">
        <v>201</v>
      </c>
      <c r="E184" s="5">
        <v>22.5</v>
      </c>
      <c r="F184" s="5">
        <v>975</v>
      </c>
      <c r="G184" s="5">
        <v>39</v>
      </c>
      <c r="H184" s="5">
        <v>54</v>
      </c>
      <c r="I184" s="5">
        <v>108</v>
      </c>
      <c r="J184" s="5">
        <v>12</v>
      </c>
      <c r="K184" s="5">
        <v>7.5</v>
      </c>
      <c r="L184" s="5">
        <v>108</v>
      </c>
      <c r="M184" s="5">
        <v>384</v>
      </c>
      <c r="N184" s="5">
        <v>15</v>
      </c>
      <c r="P184" s="28">
        <f t="shared" si="26"/>
        <v>7.633472169632714</v>
      </c>
      <c r="Q184" s="28">
        <f t="shared" si="27"/>
        <v>3.0443014009844753</v>
      </c>
      <c r="R184" s="28">
        <f t="shared" si="28"/>
        <v>0</v>
      </c>
      <c r="S184" s="28">
        <f t="shared" si="29"/>
        <v>0.340780007572889</v>
      </c>
      <c r="T184" s="28">
        <f t="shared" si="30"/>
        <v>20.737797667157285</v>
      </c>
      <c r="U184" s="28">
        <f t="shared" si="31"/>
        <v>82.95119066862914</v>
      </c>
      <c r="V184" s="28">
        <f t="shared" si="32"/>
        <v>114.85549477194803</v>
      </c>
      <c r="W184" s="28">
        <f t="shared" si="33"/>
        <v>229.71098954389606</v>
      </c>
      <c r="X184" s="28">
        <f t="shared" si="34"/>
        <v>25.52344328265512</v>
      </c>
      <c r="Y184" s="28">
        <f t="shared" si="35"/>
        <v>15.952152051659448</v>
      </c>
      <c r="Z184" s="28">
        <f t="shared" si="36"/>
        <v>229.71098954389606</v>
      </c>
      <c r="AA184" s="28">
        <f t="shared" si="37"/>
        <v>816.7501850449638</v>
      </c>
      <c r="AB184" s="28">
        <f t="shared" si="38"/>
        <v>5.281690140845071</v>
      </c>
      <c r="AD184" s="28">
        <f>+P184*'Silver Conversion'!$B183</f>
        <v>2.4427110942824686</v>
      </c>
      <c r="AE184" s="28">
        <f>+Q184*'Silver Conversion'!$B183</f>
        <v>0.9741764483150321</v>
      </c>
      <c r="AF184" s="28">
        <f>+R184*'Silver Conversion'!$B183</f>
        <v>0</v>
      </c>
      <c r="AG184" s="28">
        <f>+S184*'Silver Conversion'!$B183</f>
        <v>0.10904960242332448</v>
      </c>
      <c r="AH184" s="28">
        <f>+T184*'Silver Conversion'!$B183</f>
        <v>6.636095253490331</v>
      </c>
      <c r="AI184" s="28">
        <f>+U184*'Silver Conversion'!$B183</f>
        <v>26.544381013961324</v>
      </c>
      <c r="AJ184" s="28">
        <f>+V184*'Silver Conversion'!$B183</f>
        <v>36.75375832702337</v>
      </c>
      <c r="AK184" s="28">
        <f>+W184*'Silver Conversion'!$B183</f>
        <v>73.50751665404674</v>
      </c>
      <c r="AL184" s="28">
        <f>+X184*'Silver Conversion'!$B183</f>
        <v>8.167501850449638</v>
      </c>
      <c r="AM184" s="28">
        <f>+Y184*'Silver Conversion'!$B183</f>
        <v>5.104688656531024</v>
      </c>
      <c r="AN184" s="28">
        <f>+Z184*'Silver Conversion'!$B183</f>
        <v>73.50751665404674</v>
      </c>
      <c r="AO184" s="28">
        <f>+AA184*'Silver Conversion'!$B183</f>
        <v>261.3600592143884</v>
      </c>
      <c r="AP184" s="28">
        <f>+AB184*'Silver Conversion'!$B183</f>
        <v>1.6901408450704227</v>
      </c>
    </row>
    <row r="185" spans="1:42" ht="15">
      <c r="A185" s="5">
        <v>1542</v>
      </c>
      <c r="B185" s="5">
        <v>504</v>
      </c>
      <c r="C185" s="5">
        <v>180</v>
      </c>
      <c r="E185" s="5">
        <v>24</v>
      </c>
      <c r="F185" s="5">
        <v>1024.5</v>
      </c>
      <c r="G185" s="5">
        <v>42</v>
      </c>
      <c r="H185" s="5">
        <v>51</v>
      </c>
      <c r="I185" s="5">
        <v>94.5</v>
      </c>
      <c r="J185" s="5">
        <v>10.5</v>
      </c>
      <c r="K185" s="5">
        <v>7.5</v>
      </c>
      <c r="L185" s="5">
        <v>144</v>
      </c>
      <c r="M185" s="5">
        <v>480</v>
      </c>
      <c r="N185" s="5">
        <v>15</v>
      </c>
      <c r="P185" s="28">
        <f t="shared" si="26"/>
        <v>7.633472169632714</v>
      </c>
      <c r="Q185" s="28">
        <f t="shared" si="27"/>
        <v>2.726240060583112</v>
      </c>
      <c r="R185" s="28">
        <f t="shared" si="28"/>
        <v>0</v>
      </c>
      <c r="S185" s="28">
        <f t="shared" si="29"/>
        <v>0.36349867474441494</v>
      </c>
      <c r="T185" s="28">
        <f t="shared" si="30"/>
        <v>21.790639702566807</v>
      </c>
      <c r="U185" s="28">
        <f t="shared" si="31"/>
        <v>89.33205148929291</v>
      </c>
      <c r="V185" s="28">
        <f t="shared" si="32"/>
        <v>108.47463395128425</v>
      </c>
      <c r="W185" s="28">
        <f t="shared" si="33"/>
        <v>200.99711585090904</v>
      </c>
      <c r="X185" s="28">
        <f t="shared" si="34"/>
        <v>22.333012872323227</v>
      </c>
      <c r="Y185" s="28">
        <f t="shared" si="35"/>
        <v>15.952152051659448</v>
      </c>
      <c r="Z185" s="28">
        <f t="shared" si="36"/>
        <v>306.2813193918614</v>
      </c>
      <c r="AA185" s="28">
        <f t="shared" si="37"/>
        <v>1020.9377313062047</v>
      </c>
      <c r="AB185" s="28">
        <f t="shared" si="38"/>
        <v>5.281690140845071</v>
      </c>
      <c r="AD185" s="28">
        <f>+P185*'Silver Conversion'!$B184</f>
        <v>2.4427110942824686</v>
      </c>
      <c r="AE185" s="28">
        <f>+Q185*'Silver Conversion'!$B184</f>
        <v>0.8723968193865959</v>
      </c>
      <c r="AF185" s="28">
        <f>+R185*'Silver Conversion'!$B184</f>
        <v>0</v>
      </c>
      <c r="AG185" s="28">
        <f>+S185*'Silver Conversion'!$B184</f>
        <v>0.11631957591821278</v>
      </c>
      <c r="AH185" s="28">
        <f>+T185*'Silver Conversion'!$B184</f>
        <v>6.973004704821379</v>
      </c>
      <c r="AI185" s="28">
        <f>+U185*'Silver Conversion'!$B184</f>
        <v>28.58625647657373</v>
      </c>
      <c r="AJ185" s="28">
        <f>+V185*'Silver Conversion'!$B184</f>
        <v>34.71188286441096</v>
      </c>
      <c r="AK185" s="28">
        <f>+W185*'Silver Conversion'!$B184</f>
        <v>64.3190770722909</v>
      </c>
      <c r="AL185" s="28">
        <f>+X185*'Silver Conversion'!$B184</f>
        <v>7.146564119143433</v>
      </c>
      <c r="AM185" s="28">
        <f>+Y185*'Silver Conversion'!$B184</f>
        <v>5.104688656531024</v>
      </c>
      <c r="AN185" s="28">
        <f>+Z185*'Silver Conversion'!$B184</f>
        <v>98.01002220539566</v>
      </c>
      <c r="AO185" s="28">
        <f>+AA185*'Silver Conversion'!$B184</f>
        <v>326.7000740179855</v>
      </c>
      <c r="AP185" s="28">
        <f>+AB185*'Silver Conversion'!$B184</f>
        <v>1.6901408450704227</v>
      </c>
    </row>
    <row r="186" spans="1:42" ht="15">
      <c r="A186" s="5">
        <v>1543</v>
      </c>
      <c r="B186" s="5">
        <v>360</v>
      </c>
      <c r="C186" s="5">
        <v>198</v>
      </c>
      <c r="E186" s="5">
        <v>26.5</v>
      </c>
      <c r="F186" s="5">
        <v>1024.5</v>
      </c>
      <c r="G186" s="5">
        <v>42</v>
      </c>
      <c r="H186" s="5">
        <v>51</v>
      </c>
      <c r="I186" s="5">
        <v>90</v>
      </c>
      <c r="J186" s="5">
        <v>12</v>
      </c>
      <c r="K186" s="5">
        <v>6</v>
      </c>
      <c r="L186" s="5">
        <v>144</v>
      </c>
      <c r="M186" s="5">
        <v>480</v>
      </c>
      <c r="N186" s="5">
        <v>21</v>
      </c>
      <c r="P186" s="28">
        <f t="shared" si="26"/>
        <v>5.452480121166224</v>
      </c>
      <c r="Q186" s="28">
        <f t="shared" si="27"/>
        <v>2.9988640666414232</v>
      </c>
      <c r="R186" s="28">
        <f t="shared" si="28"/>
        <v>0</v>
      </c>
      <c r="S186" s="28">
        <f t="shared" si="29"/>
        <v>0.4013631200302915</v>
      </c>
      <c r="T186" s="28">
        <f t="shared" si="30"/>
        <v>21.790639702566807</v>
      </c>
      <c r="U186" s="28">
        <f t="shared" si="31"/>
        <v>89.33205148929291</v>
      </c>
      <c r="V186" s="28">
        <f t="shared" si="32"/>
        <v>108.47463395128425</v>
      </c>
      <c r="W186" s="28">
        <f t="shared" si="33"/>
        <v>191.42582461991339</v>
      </c>
      <c r="X186" s="28">
        <f t="shared" si="34"/>
        <v>25.52344328265512</v>
      </c>
      <c r="Y186" s="28">
        <f t="shared" si="35"/>
        <v>12.76172164132756</v>
      </c>
      <c r="Z186" s="28">
        <f t="shared" si="36"/>
        <v>306.2813193918614</v>
      </c>
      <c r="AA186" s="28">
        <f t="shared" si="37"/>
        <v>1020.9377313062047</v>
      </c>
      <c r="AB186" s="28">
        <f t="shared" si="38"/>
        <v>7.394366197183099</v>
      </c>
      <c r="AD186" s="28">
        <f>+P186*'Silver Conversion'!$B185</f>
        <v>1.7447936387731917</v>
      </c>
      <c r="AE186" s="28">
        <f>+Q186*'Silver Conversion'!$B185</f>
        <v>0.9596365013252555</v>
      </c>
      <c r="AF186" s="28">
        <f>+R186*'Silver Conversion'!$B185</f>
        <v>0</v>
      </c>
      <c r="AG186" s="28">
        <f>+S186*'Silver Conversion'!$B185</f>
        <v>0.12843619840969328</v>
      </c>
      <c r="AH186" s="28">
        <f>+T186*'Silver Conversion'!$B185</f>
        <v>6.973004704821379</v>
      </c>
      <c r="AI186" s="28">
        <f>+U186*'Silver Conversion'!$B185</f>
        <v>28.58625647657373</v>
      </c>
      <c r="AJ186" s="28">
        <f>+V186*'Silver Conversion'!$B185</f>
        <v>34.71188286441096</v>
      </c>
      <c r="AK186" s="28">
        <f>+W186*'Silver Conversion'!$B185</f>
        <v>61.25626387837229</v>
      </c>
      <c r="AL186" s="28">
        <f>+X186*'Silver Conversion'!$B185</f>
        <v>8.167501850449638</v>
      </c>
      <c r="AM186" s="28">
        <f>+Y186*'Silver Conversion'!$B185</f>
        <v>4.083750925224819</v>
      </c>
      <c r="AN186" s="28">
        <f>+Z186*'Silver Conversion'!$B185</f>
        <v>98.01002220539566</v>
      </c>
      <c r="AO186" s="28">
        <f>+AA186*'Silver Conversion'!$B185</f>
        <v>326.7000740179855</v>
      </c>
      <c r="AP186" s="28">
        <f>+AB186*'Silver Conversion'!$B185</f>
        <v>2.3661971830985915</v>
      </c>
    </row>
    <row r="187" spans="1:42" ht="15">
      <c r="A187" s="5">
        <v>1544</v>
      </c>
      <c r="B187" s="5">
        <v>292.5</v>
      </c>
      <c r="C187" s="5">
        <v>234</v>
      </c>
      <c r="E187" s="5">
        <v>27</v>
      </c>
      <c r="F187" s="5">
        <v>1026</v>
      </c>
      <c r="G187" s="5">
        <v>42</v>
      </c>
      <c r="H187" s="5">
        <v>42</v>
      </c>
      <c r="I187" s="5">
        <v>75</v>
      </c>
      <c r="J187" s="5">
        <v>12.75</v>
      </c>
      <c r="K187" s="5">
        <v>6</v>
      </c>
      <c r="L187" s="5">
        <v>120</v>
      </c>
      <c r="M187" s="5">
        <v>480</v>
      </c>
      <c r="N187" s="5">
        <v>22.5</v>
      </c>
      <c r="P187" s="28">
        <f t="shared" si="26"/>
        <v>4.430140098447557</v>
      </c>
      <c r="Q187" s="28">
        <f t="shared" si="27"/>
        <v>3.544112078758046</v>
      </c>
      <c r="R187" s="28">
        <f t="shared" si="28"/>
        <v>0</v>
      </c>
      <c r="S187" s="28">
        <f t="shared" si="29"/>
        <v>0.40893600908746686</v>
      </c>
      <c r="T187" s="28">
        <f t="shared" si="30"/>
        <v>21.822544006670128</v>
      </c>
      <c r="U187" s="28">
        <f t="shared" si="31"/>
        <v>89.33205148929291</v>
      </c>
      <c r="V187" s="28">
        <f t="shared" si="32"/>
        <v>89.33205148929291</v>
      </c>
      <c r="W187" s="28">
        <f t="shared" si="33"/>
        <v>159.52152051659448</v>
      </c>
      <c r="X187" s="28">
        <f t="shared" si="34"/>
        <v>27.11865848782106</v>
      </c>
      <c r="Y187" s="28">
        <f t="shared" si="35"/>
        <v>12.76172164132756</v>
      </c>
      <c r="Z187" s="28">
        <f t="shared" si="36"/>
        <v>255.23443282655117</v>
      </c>
      <c r="AA187" s="28">
        <f t="shared" si="37"/>
        <v>1020.9377313062047</v>
      </c>
      <c r="AB187" s="28">
        <f t="shared" si="38"/>
        <v>7.922535211267606</v>
      </c>
      <c r="AD187" s="28">
        <f>+P187*'Silver Conversion'!$B186</f>
        <v>1.4176448315032184</v>
      </c>
      <c r="AE187" s="28">
        <f>+Q187*'Silver Conversion'!$B186</f>
        <v>1.1341158652025747</v>
      </c>
      <c r="AF187" s="28">
        <f>+R187*'Silver Conversion'!$B186</f>
        <v>0</v>
      </c>
      <c r="AG187" s="28">
        <f>+S187*'Silver Conversion'!$B186</f>
        <v>0.13085952290798938</v>
      </c>
      <c r="AH187" s="28">
        <f>+T187*'Silver Conversion'!$B186</f>
        <v>6.983214082134441</v>
      </c>
      <c r="AI187" s="28">
        <f>+U187*'Silver Conversion'!$B186</f>
        <v>28.58625647657373</v>
      </c>
      <c r="AJ187" s="28">
        <f>+V187*'Silver Conversion'!$B186</f>
        <v>28.58625647657373</v>
      </c>
      <c r="AK187" s="28">
        <f>+W187*'Silver Conversion'!$B186</f>
        <v>51.04688656531023</v>
      </c>
      <c r="AL187" s="28">
        <f>+X187*'Silver Conversion'!$B186</f>
        <v>8.67797071610274</v>
      </c>
      <c r="AM187" s="28">
        <f>+Y187*'Silver Conversion'!$B186</f>
        <v>4.083750925224819</v>
      </c>
      <c r="AN187" s="28">
        <f>+Z187*'Silver Conversion'!$B186</f>
        <v>81.67501850449638</v>
      </c>
      <c r="AO187" s="28">
        <f>+AA187*'Silver Conversion'!$B186</f>
        <v>326.7000740179855</v>
      </c>
      <c r="AP187" s="28">
        <f>+AB187*'Silver Conversion'!$B186</f>
        <v>2.535211267605634</v>
      </c>
    </row>
    <row r="188" spans="1:42" ht="15">
      <c r="A188" s="5">
        <v>1545</v>
      </c>
      <c r="B188" s="5">
        <v>420</v>
      </c>
      <c r="C188" s="5">
        <v>207</v>
      </c>
      <c r="E188" s="5">
        <v>26.5</v>
      </c>
      <c r="F188" s="5">
        <v>1026</v>
      </c>
      <c r="G188" s="5">
        <v>42</v>
      </c>
      <c r="H188" s="5">
        <v>37.5</v>
      </c>
      <c r="I188" s="5">
        <v>75</v>
      </c>
      <c r="J188" s="5">
        <v>10.5</v>
      </c>
      <c r="K188" s="5">
        <v>6</v>
      </c>
      <c r="L188" s="5">
        <v>120</v>
      </c>
      <c r="M188" s="5">
        <v>448</v>
      </c>
      <c r="N188" s="5">
        <v>24</v>
      </c>
      <c r="P188" s="28">
        <f t="shared" si="26"/>
        <v>6.361226808027262</v>
      </c>
      <c r="Q188" s="28">
        <f t="shared" si="27"/>
        <v>3.135176069670579</v>
      </c>
      <c r="R188" s="28">
        <f t="shared" si="28"/>
        <v>0</v>
      </c>
      <c r="S188" s="28">
        <f t="shared" si="29"/>
        <v>0.4013631200302915</v>
      </c>
      <c r="T188" s="28">
        <f t="shared" si="30"/>
        <v>21.822544006670128</v>
      </c>
      <c r="U188" s="28">
        <f t="shared" si="31"/>
        <v>89.33205148929291</v>
      </c>
      <c r="V188" s="28">
        <f t="shared" si="32"/>
        <v>79.76076025829724</v>
      </c>
      <c r="W188" s="28">
        <f t="shared" si="33"/>
        <v>159.52152051659448</v>
      </c>
      <c r="X188" s="28">
        <f t="shared" si="34"/>
        <v>22.333012872323227</v>
      </c>
      <c r="Y188" s="28">
        <f t="shared" si="35"/>
        <v>12.76172164132756</v>
      </c>
      <c r="Z188" s="28">
        <f t="shared" si="36"/>
        <v>255.23443282655117</v>
      </c>
      <c r="AA188" s="28">
        <f t="shared" si="37"/>
        <v>952.875215885791</v>
      </c>
      <c r="AB188" s="28">
        <f t="shared" si="38"/>
        <v>8.450704225352114</v>
      </c>
      <c r="AD188" s="28">
        <f>+P188*'Silver Conversion'!$B187</f>
        <v>2.035592578568724</v>
      </c>
      <c r="AE188" s="28">
        <f>+Q188*'Silver Conversion'!$B187</f>
        <v>1.0032563422945853</v>
      </c>
      <c r="AF188" s="28">
        <f>+R188*'Silver Conversion'!$B187</f>
        <v>0</v>
      </c>
      <c r="AG188" s="28">
        <f>+S188*'Silver Conversion'!$B187</f>
        <v>0.12843619840969328</v>
      </c>
      <c r="AH188" s="28">
        <f>+T188*'Silver Conversion'!$B187</f>
        <v>6.983214082134441</v>
      </c>
      <c r="AI188" s="28">
        <f>+U188*'Silver Conversion'!$B187</f>
        <v>28.58625647657373</v>
      </c>
      <c r="AJ188" s="28">
        <f>+V188*'Silver Conversion'!$B187</f>
        <v>25.523443282655116</v>
      </c>
      <c r="AK188" s="28">
        <f>+W188*'Silver Conversion'!$B187</f>
        <v>51.04688656531023</v>
      </c>
      <c r="AL188" s="28">
        <f>+X188*'Silver Conversion'!$B187</f>
        <v>7.146564119143433</v>
      </c>
      <c r="AM188" s="28">
        <f>+Y188*'Silver Conversion'!$B187</f>
        <v>4.083750925224819</v>
      </c>
      <c r="AN188" s="28">
        <f>+Z188*'Silver Conversion'!$B187</f>
        <v>81.67501850449638</v>
      </c>
      <c r="AO188" s="28">
        <f>+AA188*'Silver Conversion'!$B187</f>
        <v>304.92006908345314</v>
      </c>
      <c r="AP188" s="28">
        <f>+AB188*'Silver Conversion'!$B187</f>
        <v>2.7042253521126765</v>
      </c>
    </row>
    <row r="189" spans="1:42" ht="15">
      <c r="A189" s="5">
        <v>1546</v>
      </c>
      <c r="B189" s="5">
        <v>450</v>
      </c>
      <c r="C189" s="5">
        <v>198</v>
      </c>
      <c r="E189" s="5">
        <v>25.12</v>
      </c>
      <c r="F189" s="5">
        <v>1044</v>
      </c>
      <c r="G189" s="5">
        <v>42</v>
      </c>
      <c r="H189" s="5">
        <v>33</v>
      </c>
      <c r="I189" s="5">
        <v>75</v>
      </c>
      <c r="J189" s="5">
        <v>13</v>
      </c>
      <c r="K189" s="5">
        <v>7.5</v>
      </c>
      <c r="L189" s="5">
        <v>108</v>
      </c>
      <c r="M189" s="5">
        <v>456</v>
      </c>
      <c r="N189" s="5">
        <v>21</v>
      </c>
      <c r="P189" s="28">
        <f t="shared" si="26"/>
        <v>6.81560015145778</v>
      </c>
      <c r="Q189" s="28">
        <f t="shared" si="27"/>
        <v>2.9988640666414232</v>
      </c>
      <c r="R189" s="28">
        <f t="shared" si="28"/>
        <v>0</v>
      </c>
      <c r="S189" s="28">
        <f t="shared" si="29"/>
        <v>0.3804619462324877</v>
      </c>
      <c r="T189" s="28">
        <f t="shared" si="30"/>
        <v>22.205395655909953</v>
      </c>
      <c r="U189" s="28">
        <f t="shared" si="31"/>
        <v>89.33205148929291</v>
      </c>
      <c r="V189" s="28">
        <f t="shared" si="32"/>
        <v>70.18946902730157</v>
      </c>
      <c r="W189" s="28">
        <f t="shared" si="33"/>
        <v>159.52152051659448</v>
      </c>
      <c r="X189" s="28">
        <f t="shared" si="34"/>
        <v>27.650396889543043</v>
      </c>
      <c r="Y189" s="28">
        <f t="shared" si="35"/>
        <v>15.952152051659448</v>
      </c>
      <c r="Z189" s="28">
        <f t="shared" si="36"/>
        <v>229.71098954389606</v>
      </c>
      <c r="AA189" s="28">
        <f t="shared" si="37"/>
        <v>969.8908447408945</v>
      </c>
      <c r="AB189" s="28">
        <f t="shared" si="38"/>
        <v>7.394366197183099</v>
      </c>
      <c r="AD189" s="28">
        <f>+P189*'Silver Conversion'!$B188</f>
        <v>2.1809920484664898</v>
      </c>
      <c r="AE189" s="28">
        <f>+Q189*'Silver Conversion'!$B188</f>
        <v>0.9596365013252555</v>
      </c>
      <c r="AF189" s="28">
        <f>+R189*'Silver Conversion'!$B188</f>
        <v>0</v>
      </c>
      <c r="AG189" s="28">
        <f>+S189*'Silver Conversion'!$B188</f>
        <v>0.12174782279439607</v>
      </c>
      <c r="AH189" s="28">
        <f>+T189*'Silver Conversion'!$B188</f>
        <v>7.105726609891185</v>
      </c>
      <c r="AI189" s="28">
        <f>+U189*'Silver Conversion'!$B188</f>
        <v>28.58625647657373</v>
      </c>
      <c r="AJ189" s="28">
        <f>+V189*'Silver Conversion'!$B188</f>
        <v>22.460630088736504</v>
      </c>
      <c r="AK189" s="28">
        <f>+W189*'Silver Conversion'!$B188</f>
        <v>51.04688656531023</v>
      </c>
      <c r="AL189" s="28">
        <f>+X189*'Silver Conversion'!$B188</f>
        <v>8.848127004653774</v>
      </c>
      <c r="AM189" s="28">
        <f>+Y189*'Silver Conversion'!$B188</f>
        <v>5.104688656531024</v>
      </c>
      <c r="AN189" s="28">
        <f>+Z189*'Silver Conversion'!$B188</f>
        <v>73.50751665404674</v>
      </c>
      <c r="AO189" s="28">
        <f>+AA189*'Silver Conversion'!$B188</f>
        <v>310.36507031708624</v>
      </c>
      <c r="AP189" s="28">
        <f>+AB189*'Silver Conversion'!$B188</f>
        <v>2.3661971830985915</v>
      </c>
    </row>
    <row r="190" spans="1:42" ht="15">
      <c r="A190" s="5">
        <v>1547</v>
      </c>
      <c r="B190" s="5">
        <v>360</v>
      </c>
      <c r="C190" s="5">
        <v>196.5</v>
      </c>
      <c r="E190" s="5">
        <v>19.5</v>
      </c>
      <c r="F190" s="5">
        <v>990</v>
      </c>
      <c r="G190" s="5">
        <v>43.75</v>
      </c>
      <c r="H190" s="5">
        <v>43.5</v>
      </c>
      <c r="I190" s="5">
        <v>72</v>
      </c>
      <c r="J190" s="5">
        <v>13.12</v>
      </c>
      <c r="K190" s="5">
        <v>7.87</v>
      </c>
      <c r="L190" s="5">
        <v>96</v>
      </c>
      <c r="M190" s="5">
        <v>432</v>
      </c>
      <c r="N190" s="5">
        <v>15.75</v>
      </c>
      <c r="P190" s="28">
        <f t="shared" si="26"/>
        <v>5.452480121166224</v>
      </c>
      <c r="Q190" s="28">
        <f t="shared" si="27"/>
        <v>2.9761453994698974</v>
      </c>
      <c r="R190" s="28">
        <f t="shared" si="28"/>
        <v>0</v>
      </c>
      <c r="S190" s="28">
        <f t="shared" si="29"/>
        <v>0.29534267322983715</v>
      </c>
      <c r="T190" s="28">
        <f t="shared" si="30"/>
        <v>21.056840708190474</v>
      </c>
      <c r="U190" s="28">
        <f t="shared" si="31"/>
        <v>93.05422030134679</v>
      </c>
      <c r="V190" s="28">
        <f t="shared" si="32"/>
        <v>92.52248189962481</v>
      </c>
      <c r="W190" s="28">
        <f t="shared" si="33"/>
        <v>153.1406596959307</v>
      </c>
      <c r="X190" s="28">
        <f t="shared" si="34"/>
        <v>27.905631322369594</v>
      </c>
      <c r="Y190" s="28">
        <f t="shared" si="35"/>
        <v>16.739124886207982</v>
      </c>
      <c r="Z190" s="28">
        <f t="shared" si="36"/>
        <v>204.18754626124095</v>
      </c>
      <c r="AA190" s="28">
        <f t="shared" si="37"/>
        <v>918.8439581755842</v>
      </c>
      <c r="AB190" s="28">
        <f t="shared" si="38"/>
        <v>5.545774647887324</v>
      </c>
      <c r="AD190" s="28">
        <f>+P190*'Silver Conversion'!$B189</f>
        <v>1.7447936387731917</v>
      </c>
      <c r="AE190" s="28">
        <f>+Q190*'Silver Conversion'!$B189</f>
        <v>0.9523665278303672</v>
      </c>
      <c r="AF190" s="28">
        <f>+R190*'Silver Conversion'!$B189</f>
        <v>0</v>
      </c>
      <c r="AG190" s="28">
        <f>+S190*'Silver Conversion'!$B189</f>
        <v>0.09450965543354789</v>
      </c>
      <c r="AH190" s="28">
        <f>+T190*'Silver Conversion'!$B189</f>
        <v>6.738189026620952</v>
      </c>
      <c r="AI190" s="28">
        <f>+U190*'Silver Conversion'!$B189</f>
        <v>29.777350496430973</v>
      </c>
      <c r="AJ190" s="28">
        <f>+V190*'Silver Conversion'!$B189</f>
        <v>29.60719420787994</v>
      </c>
      <c r="AK190" s="28">
        <f>+W190*'Silver Conversion'!$B189</f>
        <v>49.00501110269783</v>
      </c>
      <c r="AL190" s="28">
        <f>+X190*'Silver Conversion'!$B189</f>
        <v>8.92980202315827</v>
      </c>
      <c r="AM190" s="28">
        <f>+Y190*'Silver Conversion'!$B189</f>
        <v>5.356519963586554</v>
      </c>
      <c r="AN190" s="28">
        <f>+Z190*'Silver Conversion'!$B189</f>
        <v>65.3400148035971</v>
      </c>
      <c r="AO190" s="28">
        <f>+AA190*'Silver Conversion'!$B189</f>
        <v>294.03006661618696</v>
      </c>
      <c r="AP190" s="28">
        <f>+AB190*'Silver Conversion'!$B189</f>
        <v>1.7746478873239437</v>
      </c>
    </row>
    <row r="191" spans="1:42" ht="15">
      <c r="A191" s="5">
        <v>1548</v>
      </c>
      <c r="B191" s="5">
        <v>345</v>
      </c>
      <c r="C191" s="5">
        <v>153</v>
      </c>
      <c r="E191" s="5">
        <v>21</v>
      </c>
      <c r="F191" s="5">
        <v>1080</v>
      </c>
      <c r="G191" s="5">
        <v>43.5</v>
      </c>
      <c r="H191" s="5">
        <v>45</v>
      </c>
      <c r="I191" s="5">
        <v>72</v>
      </c>
      <c r="J191" s="5">
        <v>12.75</v>
      </c>
      <c r="K191" s="5">
        <v>7.87</v>
      </c>
      <c r="L191" s="5">
        <v>120</v>
      </c>
      <c r="M191" s="5">
        <v>480</v>
      </c>
      <c r="N191" s="5">
        <v>16.5</v>
      </c>
      <c r="P191" s="28">
        <f t="shared" si="26"/>
        <v>5.225293449450965</v>
      </c>
      <c r="Q191" s="28">
        <f t="shared" si="27"/>
        <v>2.3173040514956456</v>
      </c>
      <c r="R191" s="28">
        <f t="shared" si="28"/>
        <v>0</v>
      </c>
      <c r="S191" s="28">
        <f t="shared" si="29"/>
        <v>0.3180613404013631</v>
      </c>
      <c r="T191" s="28">
        <f t="shared" si="30"/>
        <v>22.971098954389607</v>
      </c>
      <c r="U191" s="28">
        <f t="shared" si="31"/>
        <v>92.52248189962481</v>
      </c>
      <c r="V191" s="28">
        <f t="shared" si="32"/>
        <v>95.71291230995669</v>
      </c>
      <c r="W191" s="28">
        <f t="shared" si="33"/>
        <v>153.1406596959307</v>
      </c>
      <c r="X191" s="28">
        <f t="shared" si="34"/>
        <v>27.11865848782106</v>
      </c>
      <c r="Y191" s="28">
        <f t="shared" si="35"/>
        <v>16.739124886207982</v>
      </c>
      <c r="Z191" s="28">
        <f t="shared" si="36"/>
        <v>255.23443282655117</v>
      </c>
      <c r="AA191" s="28">
        <f t="shared" si="37"/>
        <v>1020.9377313062047</v>
      </c>
      <c r="AB191" s="28">
        <f t="shared" si="38"/>
        <v>5.809859154929578</v>
      </c>
      <c r="AD191" s="28">
        <f>+P191*'Silver Conversion'!$B190</f>
        <v>1.6720939038243088</v>
      </c>
      <c r="AE191" s="28">
        <f>+Q191*'Silver Conversion'!$B190</f>
        <v>0.7415372964786066</v>
      </c>
      <c r="AF191" s="28">
        <f>+R191*'Silver Conversion'!$B190</f>
        <v>0</v>
      </c>
      <c r="AG191" s="28">
        <f>+S191*'Silver Conversion'!$B190</f>
        <v>0.10177962892843619</v>
      </c>
      <c r="AH191" s="28">
        <f>+T191*'Silver Conversion'!$B190</f>
        <v>7.350751665404674</v>
      </c>
      <c r="AI191" s="28">
        <f>+U191*'Silver Conversion'!$B190</f>
        <v>29.60719420787994</v>
      </c>
      <c r="AJ191" s="28">
        <f>+V191*'Silver Conversion'!$B190</f>
        <v>30.628131939186144</v>
      </c>
      <c r="AK191" s="28">
        <f>+W191*'Silver Conversion'!$B190</f>
        <v>49.00501110269783</v>
      </c>
      <c r="AL191" s="28">
        <f>+X191*'Silver Conversion'!$B190</f>
        <v>8.67797071610274</v>
      </c>
      <c r="AM191" s="28">
        <f>+Y191*'Silver Conversion'!$B190</f>
        <v>5.356519963586554</v>
      </c>
      <c r="AN191" s="28">
        <f>+Z191*'Silver Conversion'!$B190</f>
        <v>81.67501850449638</v>
      </c>
      <c r="AO191" s="28">
        <f>+AA191*'Silver Conversion'!$B190</f>
        <v>326.7000740179855</v>
      </c>
      <c r="AP191" s="28">
        <f>+AB191*'Silver Conversion'!$B190</f>
        <v>1.859154929577465</v>
      </c>
    </row>
    <row r="192" spans="1:42" ht="15">
      <c r="A192" s="5">
        <v>1549</v>
      </c>
      <c r="B192" s="5">
        <v>540</v>
      </c>
      <c r="C192" s="5">
        <v>270</v>
      </c>
      <c r="E192" s="5">
        <v>21</v>
      </c>
      <c r="F192" s="5">
        <v>1206</v>
      </c>
      <c r="G192" s="5">
        <v>45</v>
      </c>
      <c r="H192" s="5">
        <v>43.5</v>
      </c>
      <c r="I192" s="5">
        <v>72</v>
      </c>
      <c r="J192" s="5">
        <v>14.25</v>
      </c>
      <c r="K192" s="5">
        <v>8.79</v>
      </c>
      <c r="L192" s="5">
        <v>108</v>
      </c>
      <c r="M192" s="5">
        <v>552</v>
      </c>
      <c r="N192" s="5">
        <v>18</v>
      </c>
      <c r="P192" s="28">
        <f t="shared" si="26"/>
        <v>8.178720181749336</v>
      </c>
      <c r="Q192" s="28">
        <f t="shared" si="27"/>
        <v>4.089360090874668</v>
      </c>
      <c r="R192" s="28">
        <f t="shared" si="28"/>
        <v>0</v>
      </c>
      <c r="S192" s="28">
        <f t="shared" si="29"/>
        <v>0.3180613404013631</v>
      </c>
      <c r="T192" s="28">
        <f t="shared" si="30"/>
        <v>25.651060499068393</v>
      </c>
      <c r="U192" s="28">
        <f t="shared" si="31"/>
        <v>95.71291230995669</v>
      </c>
      <c r="V192" s="28">
        <f t="shared" si="32"/>
        <v>92.52248189962481</v>
      </c>
      <c r="W192" s="28">
        <f t="shared" si="33"/>
        <v>153.1406596959307</v>
      </c>
      <c r="X192" s="28">
        <f t="shared" si="34"/>
        <v>30.309088898152954</v>
      </c>
      <c r="Y192" s="28">
        <f t="shared" si="35"/>
        <v>18.69592220454487</v>
      </c>
      <c r="Z192" s="28">
        <f t="shared" si="36"/>
        <v>229.71098954389606</v>
      </c>
      <c r="AA192" s="28">
        <f t="shared" si="37"/>
        <v>1174.0783910021355</v>
      </c>
      <c r="AB192" s="28">
        <f t="shared" si="38"/>
        <v>6.338028169014085</v>
      </c>
      <c r="AD192" s="28">
        <f>+P192*'Silver Conversion'!$B191</f>
        <v>2.6171904581597873</v>
      </c>
      <c r="AE192" s="28">
        <f>+Q192*'Silver Conversion'!$B191</f>
        <v>1.3085952290798937</v>
      </c>
      <c r="AF192" s="28">
        <f>+R192*'Silver Conversion'!$B191</f>
        <v>0</v>
      </c>
      <c r="AG192" s="28">
        <f>+S192*'Silver Conversion'!$B191</f>
        <v>0.10177962892843619</v>
      </c>
      <c r="AH192" s="28">
        <f>+T192*'Silver Conversion'!$B191</f>
        <v>8.208339359701887</v>
      </c>
      <c r="AI192" s="28">
        <f>+U192*'Silver Conversion'!$B191</f>
        <v>30.628131939186144</v>
      </c>
      <c r="AJ192" s="28">
        <f>+V192*'Silver Conversion'!$B191</f>
        <v>29.60719420787994</v>
      </c>
      <c r="AK192" s="28">
        <f>+W192*'Silver Conversion'!$B191</f>
        <v>49.00501110269783</v>
      </c>
      <c r="AL192" s="28">
        <f>+X192*'Silver Conversion'!$B191</f>
        <v>9.698908447408945</v>
      </c>
      <c r="AM192" s="28">
        <f>+Y192*'Silver Conversion'!$B191</f>
        <v>5.982695105454359</v>
      </c>
      <c r="AN192" s="28">
        <f>+Z192*'Silver Conversion'!$B191</f>
        <v>73.50751665404674</v>
      </c>
      <c r="AO192" s="28">
        <f>+AA192*'Silver Conversion'!$B191</f>
        <v>375.70508512068335</v>
      </c>
      <c r="AP192" s="28">
        <f>+AB192*'Silver Conversion'!$B191</f>
        <v>2.028169014084507</v>
      </c>
    </row>
    <row r="193" spans="1:42" ht="15">
      <c r="A193" s="5">
        <v>1550</v>
      </c>
      <c r="B193" s="5">
        <v>405</v>
      </c>
      <c r="C193" s="5">
        <v>216</v>
      </c>
      <c r="E193" s="5">
        <v>22.12</v>
      </c>
      <c r="F193" s="5">
        <v>1167.75</v>
      </c>
      <c r="G193" s="5">
        <v>45</v>
      </c>
      <c r="H193" s="5">
        <v>46.5</v>
      </c>
      <c r="I193" s="5">
        <v>72</v>
      </c>
      <c r="J193" s="5">
        <v>12.75</v>
      </c>
      <c r="K193" s="5">
        <v>7.5</v>
      </c>
      <c r="L193" s="5">
        <v>108</v>
      </c>
      <c r="M193" s="5">
        <v>552</v>
      </c>
      <c r="N193" s="5">
        <v>18</v>
      </c>
      <c r="P193" s="28">
        <f t="shared" si="26"/>
        <v>6.134040136312002</v>
      </c>
      <c r="Q193" s="28">
        <f t="shared" si="27"/>
        <v>3.271488072699735</v>
      </c>
      <c r="R193" s="28">
        <f t="shared" si="28"/>
        <v>0</v>
      </c>
      <c r="S193" s="28">
        <f t="shared" si="29"/>
        <v>0.33502461188943583</v>
      </c>
      <c r="T193" s="28">
        <f t="shared" si="30"/>
        <v>24.83750074443376</v>
      </c>
      <c r="U193" s="28">
        <f t="shared" si="31"/>
        <v>95.71291230995669</v>
      </c>
      <c r="V193" s="28">
        <f t="shared" si="32"/>
        <v>98.90334272028858</v>
      </c>
      <c r="W193" s="28">
        <f t="shared" si="33"/>
        <v>153.1406596959307</v>
      </c>
      <c r="X193" s="28">
        <f t="shared" si="34"/>
        <v>27.11865848782106</v>
      </c>
      <c r="Y193" s="28">
        <f t="shared" si="35"/>
        <v>15.952152051659448</v>
      </c>
      <c r="Z193" s="28">
        <f t="shared" si="36"/>
        <v>229.71098954389606</v>
      </c>
      <c r="AA193" s="28">
        <f t="shared" si="37"/>
        <v>1174.0783910021355</v>
      </c>
      <c r="AB193" s="28">
        <f t="shared" si="38"/>
        <v>6.338028169014085</v>
      </c>
      <c r="AD193" s="28">
        <f>+P193*'Silver Conversion'!$B192</f>
        <v>1.9628928436198407</v>
      </c>
      <c r="AE193" s="28">
        <f>+Q193*'Silver Conversion'!$B192</f>
        <v>1.046876183263915</v>
      </c>
      <c r="AF193" s="28">
        <f>+R193*'Silver Conversion'!$B192</f>
        <v>0</v>
      </c>
      <c r="AG193" s="28">
        <f>+S193*'Silver Conversion'!$B192</f>
        <v>0.10720787580461946</v>
      </c>
      <c r="AH193" s="28">
        <f>+T193*'Silver Conversion'!$B192</f>
        <v>7.948000238218804</v>
      </c>
      <c r="AI193" s="28">
        <f>+U193*'Silver Conversion'!$B192</f>
        <v>30.628131939186144</v>
      </c>
      <c r="AJ193" s="28">
        <f>+V193*'Silver Conversion'!$B192</f>
        <v>31.649069670492345</v>
      </c>
      <c r="AK193" s="28">
        <f>+W193*'Silver Conversion'!$B192</f>
        <v>49.00501110269783</v>
      </c>
      <c r="AL193" s="28">
        <f>+X193*'Silver Conversion'!$B192</f>
        <v>8.67797071610274</v>
      </c>
      <c r="AM193" s="28">
        <f>+Y193*'Silver Conversion'!$B192</f>
        <v>5.104688656531024</v>
      </c>
      <c r="AN193" s="28">
        <f>+Z193*'Silver Conversion'!$B192</f>
        <v>73.50751665404674</v>
      </c>
      <c r="AO193" s="28">
        <f>+AA193*'Silver Conversion'!$B192</f>
        <v>375.70508512068335</v>
      </c>
      <c r="AP193" s="28">
        <f>+AB193*'Silver Conversion'!$B192</f>
        <v>2.028169014084507</v>
      </c>
    </row>
    <row r="194" spans="1:42" ht="15">
      <c r="A194" s="5">
        <v>1551</v>
      </c>
      <c r="B194" s="5">
        <v>277.5</v>
      </c>
      <c r="C194" s="5">
        <v>198</v>
      </c>
      <c r="E194" s="5">
        <v>23.5</v>
      </c>
      <c r="F194" s="5">
        <v>1134</v>
      </c>
      <c r="G194" s="5">
        <v>45</v>
      </c>
      <c r="H194" s="5">
        <v>48</v>
      </c>
      <c r="I194" s="5">
        <v>76.5</v>
      </c>
      <c r="J194" s="5">
        <v>13.92</v>
      </c>
      <c r="K194" s="5">
        <v>7.5</v>
      </c>
      <c r="L194" s="5">
        <v>96</v>
      </c>
      <c r="M194" s="5">
        <v>528</v>
      </c>
      <c r="N194" s="5">
        <v>19.5</v>
      </c>
      <c r="P194" s="28">
        <f t="shared" si="26"/>
        <v>4.202953426732298</v>
      </c>
      <c r="Q194" s="28">
        <f t="shared" si="27"/>
        <v>2.9988640666414232</v>
      </c>
      <c r="R194" s="28">
        <f t="shared" si="28"/>
        <v>0</v>
      </c>
      <c r="S194" s="28">
        <f t="shared" si="29"/>
        <v>0.35592578568723965</v>
      </c>
      <c r="T194" s="28">
        <f t="shared" si="30"/>
        <v>24.11965390210909</v>
      </c>
      <c r="U194" s="28">
        <f t="shared" si="31"/>
        <v>95.71291230995669</v>
      </c>
      <c r="V194" s="28">
        <f t="shared" si="32"/>
        <v>102.09377313062048</v>
      </c>
      <c r="W194" s="28">
        <f t="shared" si="33"/>
        <v>162.71195092692636</v>
      </c>
      <c r="X194" s="28">
        <f t="shared" si="34"/>
        <v>29.607194207879935</v>
      </c>
      <c r="Y194" s="28">
        <f t="shared" si="35"/>
        <v>15.952152051659448</v>
      </c>
      <c r="Z194" s="28">
        <f t="shared" si="36"/>
        <v>204.18754626124095</v>
      </c>
      <c r="AA194" s="28">
        <f t="shared" si="37"/>
        <v>1123.0315044368251</v>
      </c>
      <c r="AB194" s="28">
        <f t="shared" si="38"/>
        <v>6.866197183098592</v>
      </c>
      <c r="AD194" s="28">
        <f>+P194*'Silver Conversion'!$B193</f>
        <v>1.3449450965543355</v>
      </c>
      <c r="AE194" s="28">
        <f>+Q194*'Silver Conversion'!$B193</f>
        <v>0.9596365013252555</v>
      </c>
      <c r="AF194" s="28">
        <f>+R194*'Silver Conversion'!$B193</f>
        <v>0</v>
      </c>
      <c r="AG194" s="28">
        <f>+S194*'Silver Conversion'!$B193</f>
        <v>0.11389625141991669</v>
      </c>
      <c r="AH194" s="28">
        <f>+T194*'Silver Conversion'!$B193</f>
        <v>7.718289248674909</v>
      </c>
      <c r="AI194" s="28">
        <f>+U194*'Silver Conversion'!$B193</f>
        <v>30.628131939186144</v>
      </c>
      <c r="AJ194" s="28">
        <f>+V194*'Silver Conversion'!$B193</f>
        <v>32.67000740179855</v>
      </c>
      <c r="AK194" s="28">
        <f>+W194*'Silver Conversion'!$B193</f>
        <v>52.067824296616436</v>
      </c>
      <c r="AL194" s="28">
        <f>+X194*'Silver Conversion'!$B193</f>
        <v>9.474302146521579</v>
      </c>
      <c r="AM194" s="28">
        <f>+Y194*'Silver Conversion'!$B193</f>
        <v>5.104688656531024</v>
      </c>
      <c r="AN194" s="28">
        <f>+Z194*'Silver Conversion'!$B193</f>
        <v>65.3400148035971</v>
      </c>
      <c r="AO194" s="28">
        <f>+AA194*'Silver Conversion'!$B193</f>
        <v>359.37008141978407</v>
      </c>
      <c r="AP194" s="28">
        <f>+AB194*'Silver Conversion'!$B193</f>
        <v>2.1971830985915495</v>
      </c>
    </row>
    <row r="195" spans="1:42" ht="15">
      <c r="A195" s="5">
        <v>1552</v>
      </c>
      <c r="B195" s="5">
        <v>357</v>
      </c>
      <c r="C195" s="5">
        <v>279</v>
      </c>
      <c r="E195" s="5">
        <v>26.25</v>
      </c>
      <c r="F195" s="5">
        <v>1296</v>
      </c>
      <c r="G195" s="5">
        <v>46.5</v>
      </c>
      <c r="H195" s="5">
        <v>52.5</v>
      </c>
      <c r="I195" s="5">
        <v>73.5</v>
      </c>
      <c r="J195" s="5">
        <v>14.25</v>
      </c>
      <c r="K195" s="5">
        <v>8.62</v>
      </c>
      <c r="L195" s="5">
        <v>108</v>
      </c>
      <c r="M195" s="5">
        <v>534</v>
      </c>
      <c r="N195" s="5">
        <v>21</v>
      </c>
      <c r="P195" s="28">
        <f t="shared" si="26"/>
        <v>5.4070427868231725</v>
      </c>
      <c r="Q195" s="28">
        <f t="shared" si="27"/>
        <v>4.225672093903824</v>
      </c>
      <c r="R195" s="28">
        <f t="shared" si="28"/>
        <v>0</v>
      </c>
      <c r="S195" s="28">
        <f t="shared" si="29"/>
        <v>0.3975766755017039</v>
      </c>
      <c r="T195" s="28">
        <f t="shared" si="30"/>
        <v>27.56531874526753</v>
      </c>
      <c r="U195" s="28">
        <f t="shared" si="31"/>
        <v>98.90334272028858</v>
      </c>
      <c r="V195" s="28">
        <f t="shared" si="32"/>
        <v>111.66506436161615</v>
      </c>
      <c r="W195" s="28">
        <f t="shared" si="33"/>
        <v>156.3310901062626</v>
      </c>
      <c r="X195" s="28">
        <f t="shared" si="34"/>
        <v>30.309088898152954</v>
      </c>
      <c r="Y195" s="28">
        <f t="shared" si="35"/>
        <v>18.334340091373925</v>
      </c>
      <c r="Z195" s="28">
        <f t="shared" si="36"/>
        <v>229.71098954389606</v>
      </c>
      <c r="AA195" s="28">
        <f t="shared" si="37"/>
        <v>1135.7932260781527</v>
      </c>
      <c r="AB195" s="28">
        <f t="shared" si="38"/>
        <v>7.394366197183099</v>
      </c>
      <c r="AD195" s="28">
        <f>+P195*'Silver Conversion'!$B194</f>
        <v>1.7302536917834153</v>
      </c>
      <c r="AE195" s="28">
        <f>+Q195*'Silver Conversion'!$B194</f>
        <v>1.3522150700492237</v>
      </c>
      <c r="AF195" s="28">
        <f>+R195*'Silver Conversion'!$B194</f>
        <v>0</v>
      </c>
      <c r="AG195" s="28">
        <f>+S195*'Silver Conversion'!$B194</f>
        <v>0.12722453616054524</v>
      </c>
      <c r="AH195" s="28">
        <f>+T195*'Silver Conversion'!$B194</f>
        <v>8.82090199848561</v>
      </c>
      <c r="AI195" s="28">
        <f>+U195*'Silver Conversion'!$B194</f>
        <v>31.649069670492345</v>
      </c>
      <c r="AJ195" s="28">
        <f>+V195*'Silver Conversion'!$B194</f>
        <v>35.732820595717165</v>
      </c>
      <c r="AK195" s="28">
        <f>+W195*'Silver Conversion'!$B194</f>
        <v>50.02594883400403</v>
      </c>
      <c r="AL195" s="28">
        <f>+X195*'Silver Conversion'!$B194</f>
        <v>9.698908447408945</v>
      </c>
      <c r="AM195" s="28">
        <f>+Y195*'Silver Conversion'!$B194</f>
        <v>5.866988829239656</v>
      </c>
      <c r="AN195" s="28">
        <f>+Z195*'Silver Conversion'!$B194</f>
        <v>73.50751665404674</v>
      </c>
      <c r="AO195" s="28">
        <f>+AA195*'Silver Conversion'!$B194</f>
        <v>363.45383234500883</v>
      </c>
      <c r="AP195" s="28">
        <f>+AB195*'Silver Conversion'!$B194</f>
        <v>2.3661971830985915</v>
      </c>
    </row>
    <row r="196" spans="1:42" ht="15">
      <c r="A196" s="5">
        <v>1553</v>
      </c>
      <c r="B196" s="5">
        <v>420</v>
      </c>
      <c r="C196" s="5">
        <v>315</v>
      </c>
      <c r="E196" s="5">
        <v>24</v>
      </c>
      <c r="F196" s="5">
        <v>1290</v>
      </c>
      <c r="G196" s="5">
        <v>45</v>
      </c>
      <c r="H196" s="5">
        <v>45</v>
      </c>
      <c r="I196" s="5">
        <v>48</v>
      </c>
      <c r="J196" s="5">
        <v>22</v>
      </c>
      <c r="K196" s="5">
        <v>8.62</v>
      </c>
      <c r="L196" s="5">
        <v>96</v>
      </c>
      <c r="M196" s="5">
        <v>504</v>
      </c>
      <c r="N196" s="5">
        <v>18</v>
      </c>
      <c r="P196" s="28">
        <f t="shared" si="26"/>
        <v>6.361226808027262</v>
      </c>
      <c r="Q196" s="28">
        <f t="shared" si="27"/>
        <v>4.770920106020446</v>
      </c>
      <c r="R196" s="28">
        <f t="shared" si="28"/>
        <v>0</v>
      </c>
      <c r="S196" s="28">
        <f t="shared" si="29"/>
        <v>0.36349867474441494</v>
      </c>
      <c r="T196" s="28">
        <f t="shared" si="30"/>
        <v>27.43770152885425</v>
      </c>
      <c r="U196" s="28">
        <f t="shared" si="31"/>
        <v>95.71291230995669</v>
      </c>
      <c r="V196" s="28">
        <f t="shared" si="32"/>
        <v>95.71291230995669</v>
      </c>
      <c r="W196" s="28">
        <f t="shared" si="33"/>
        <v>102.09377313062048</v>
      </c>
      <c r="X196" s="28">
        <f t="shared" si="34"/>
        <v>46.792979351534385</v>
      </c>
      <c r="Y196" s="28">
        <f t="shared" si="35"/>
        <v>18.334340091373925</v>
      </c>
      <c r="Z196" s="28">
        <f t="shared" si="36"/>
        <v>204.18754626124095</v>
      </c>
      <c r="AA196" s="28">
        <f t="shared" si="37"/>
        <v>1071.984617871515</v>
      </c>
      <c r="AB196" s="28">
        <f t="shared" si="38"/>
        <v>6.338028169014085</v>
      </c>
      <c r="AD196" s="28">
        <f>+P196*'Silver Conversion'!$B195</f>
        <v>1.9083680424081786</v>
      </c>
      <c r="AE196" s="28">
        <f>+Q196*'Silver Conversion'!$B195</f>
        <v>1.4312760318061337</v>
      </c>
      <c r="AF196" s="28">
        <f>+R196*'Silver Conversion'!$B195</f>
        <v>0</v>
      </c>
      <c r="AG196" s="28">
        <f>+S196*'Silver Conversion'!$B195</f>
        <v>0.10904960242332448</v>
      </c>
      <c r="AH196" s="28">
        <f>+T196*'Silver Conversion'!$B195</f>
        <v>8.231310458656274</v>
      </c>
      <c r="AI196" s="28">
        <f>+U196*'Silver Conversion'!$B195</f>
        <v>28.713873692987008</v>
      </c>
      <c r="AJ196" s="28">
        <f>+V196*'Silver Conversion'!$B195</f>
        <v>28.713873692987008</v>
      </c>
      <c r="AK196" s="28">
        <f>+W196*'Silver Conversion'!$B195</f>
        <v>30.62813193918614</v>
      </c>
      <c r="AL196" s="28">
        <f>+X196*'Silver Conversion'!$B195</f>
        <v>14.037893805460316</v>
      </c>
      <c r="AM196" s="28">
        <f>+Y196*'Silver Conversion'!$B195</f>
        <v>5.500302027412177</v>
      </c>
      <c r="AN196" s="28">
        <f>+Z196*'Silver Conversion'!$B195</f>
        <v>61.25626387837228</v>
      </c>
      <c r="AO196" s="28">
        <f>+AA196*'Silver Conversion'!$B195</f>
        <v>321.5953853614545</v>
      </c>
      <c r="AP196" s="28">
        <f>+AB196*'Silver Conversion'!$B195</f>
        <v>1.9014084507042255</v>
      </c>
    </row>
    <row r="197" spans="1:42" ht="15">
      <c r="A197" s="5">
        <v>1554</v>
      </c>
      <c r="B197" s="5">
        <v>462</v>
      </c>
      <c r="E197" s="5">
        <v>24</v>
      </c>
      <c r="F197" s="5">
        <v>1404</v>
      </c>
      <c r="G197" s="5">
        <v>45</v>
      </c>
      <c r="H197" s="5">
        <v>46.5</v>
      </c>
      <c r="I197" s="5">
        <v>72</v>
      </c>
      <c r="J197" s="5">
        <v>13.75</v>
      </c>
      <c r="K197" s="5">
        <v>9.67</v>
      </c>
      <c r="L197" s="5">
        <v>108</v>
      </c>
      <c r="M197" s="5">
        <v>480</v>
      </c>
      <c r="N197" s="5">
        <v>21</v>
      </c>
      <c r="P197" s="28">
        <f t="shared" si="26"/>
        <v>6.997349488829988</v>
      </c>
      <c r="Q197" s="28">
        <f t="shared" si="27"/>
        <v>0</v>
      </c>
      <c r="R197" s="28">
        <f t="shared" si="28"/>
        <v>0</v>
      </c>
      <c r="S197" s="28">
        <f t="shared" si="29"/>
        <v>0.36349867474441494</v>
      </c>
      <c r="T197" s="28">
        <f t="shared" si="30"/>
        <v>29.86242864070649</v>
      </c>
      <c r="U197" s="28">
        <f t="shared" si="31"/>
        <v>95.71291230995669</v>
      </c>
      <c r="V197" s="28">
        <f t="shared" si="32"/>
        <v>98.90334272028858</v>
      </c>
      <c r="W197" s="28">
        <f t="shared" si="33"/>
        <v>153.1406596959307</v>
      </c>
      <c r="X197" s="28">
        <f t="shared" si="34"/>
        <v>29.24561209470899</v>
      </c>
      <c r="Y197" s="28">
        <f t="shared" si="35"/>
        <v>20.56764137860625</v>
      </c>
      <c r="Z197" s="28">
        <f t="shared" si="36"/>
        <v>229.71098954389606</v>
      </c>
      <c r="AA197" s="28">
        <f t="shared" si="37"/>
        <v>1020.9377313062047</v>
      </c>
      <c r="AB197" s="28">
        <f t="shared" si="38"/>
        <v>7.394366197183099</v>
      </c>
      <c r="AD197" s="28">
        <f>+P197*'Silver Conversion'!$B196</f>
        <v>2.099204846648996</v>
      </c>
      <c r="AE197" s="28">
        <f>+Q197*'Silver Conversion'!$B196</f>
        <v>0</v>
      </c>
      <c r="AF197" s="28">
        <f>+R197*'Silver Conversion'!$B196</f>
        <v>0</v>
      </c>
      <c r="AG197" s="28">
        <f>+S197*'Silver Conversion'!$B196</f>
        <v>0.10904960242332448</v>
      </c>
      <c r="AH197" s="28">
        <f>+T197*'Silver Conversion'!$B196</f>
        <v>8.958728592211946</v>
      </c>
      <c r="AI197" s="28">
        <f>+U197*'Silver Conversion'!$B196</f>
        <v>28.713873692987008</v>
      </c>
      <c r="AJ197" s="28">
        <f>+V197*'Silver Conversion'!$B196</f>
        <v>29.67100281608657</v>
      </c>
      <c r="AK197" s="28">
        <f>+W197*'Silver Conversion'!$B196</f>
        <v>45.942197908779214</v>
      </c>
      <c r="AL197" s="28">
        <f>+X197*'Silver Conversion'!$B196</f>
        <v>8.773683628412696</v>
      </c>
      <c r="AM197" s="28">
        <f>+Y197*'Silver Conversion'!$B196</f>
        <v>6.170292413581875</v>
      </c>
      <c r="AN197" s="28">
        <f>+Z197*'Silver Conversion'!$B196</f>
        <v>68.91329686316881</v>
      </c>
      <c r="AO197" s="28">
        <f>+AA197*'Silver Conversion'!$B196</f>
        <v>306.2813193918614</v>
      </c>
      <c r="AP197" s="28">
        <f>+AB197*'Silver Conversion'!$B196</f>
        <v>2.2183098591549295</v>
      </c>
    </row>
    <row r="198" spans="1:42" ht="15">
      <c r="A198" s="5">
        <v>1555</v>
      </c>
      <c r="B198" s="5">
        <v>420</v>
      </c>
      <c r="C198" s="5">
        <v>360</v>
      </c>
      <c r="E198" s="5">
        <v>28.5</v>
      </c>
      <c r="F198" s="5">
        <v>1440</v>
      </c>
      <c r="G198" s="5">
        <v>45</v>
      </c>
      <c r="H198" s="5">
        <v>54</v>
      </c>
      <c r="I198" s="5">
        <v>72</v>
      </c>
      <c r="J198" s="5">
        <v>15</v>
      </c>
      <c r="K198" s="5">
        <v>10.12</v>
      </c>
      <c r="L198" s="5">
        <v>111</v>
      </c>
      <c r="M198" s="5">
        <v>480</v>
      </c>
      <c r="N198" s="5">
        <v>22.5</v>
      </c>
      <c r="P198" s="28">
        <f t="shared" si="26"/>
        <v>6.361226808027262</v>
      </c>
      <c r="Q198" s="28">
        <f t="shared" si="27"/>
        <v>5.452480121166224</v>
      </c>
      <c r="R198" s="28">
        <f t="shared" si="28"/>
        <v>0</v>
      </c>
      <c r="S198" s="28">
        <f t="shared" si="29"/>
        <v>0.4316546762589928</v>
      </c>
      <c r="T198" s="28">
        <f t="shared" si="30"/>
        <v>30.628131939186144</v>
      </c>
      <c r="U198" s="28">
        <f t="shared" si="31"/>
        <v>95.71291230995669</v>
      </c>
      <c r="V198" s="28">
        <f t="shared" si="32"/>
        <v>114.85549477194803</v>
      </c>
      <c r="W198" s="28">
        <f t="shared" si="33"/>
        <v>153.1406596959307</v>
      </c>
      <c r="X198" s="28">
        <f t="shared" si="34"/>
        <v>31.904304103318896</v>
      </c>
      <c r="Y198" s="28">
        <f t="shared" si="35"/>
        <v>21.524770501705813</v>
      </c>
      <c r="Z198" s="28">
        <f t="shared" si="36"/>
        <v>236.09185036455983</v>
      </c>
      <c r="AA198" s="28">
        <f t="shared" si="37"/>
        <v>1020.9377313062047</v>
      </c>
      <c r="AB198" s="28">
        <f t="shared" si="38"/>
        <v>7.922535211267606</v>
      </c>
      <c r="AD198" s="28">
        <f>+P198*'Silver Conversion'!$B197</f>
        <v>1.9083680424081786</v>
      </c>
      <c r="AE198" s="28">
        <f>+Q198*'Silver Conversion'!$B197</f>
        <v>1.6357440363498672</v>
      </c>
      <c r="AF198" s="28">
        <f>+R198*'Silver Conversion'!$B197</f>
        <v>0</v>
      </c>
      <c r="AG198" s="28">
        <f>+S198*'Silver Conversion'!$B197</f>
        <v>0.12949640287769784</v>
      </c>
      <c r="AH198" s="28">
        <f>+T198*'Silver Conversion'!$B197</f>
        <v>9.188439581755842</v>
      </c>
      <c r="AI198" s="28">
        <f>+U198*'Silver Conversion'!$B197</f>
        <v>28.713873692987008</v>
      </c>
      <c r="AJ198" s="28">
        <f>+V198*'Silver Conversion'!$B197</f>
        <v>34.456648431584405</v>
      </c>
      <c r="AK198" s="28">
        <f>+W198*'Silver Conversion'!$B197</f>
        <v>45.942197908779214</v>
      </c>
      <c r="AL198" s="28">
        <f>+X198*'Silver Conversion'!$B197</f>
        <v>9.57129123099567</v>
      </c>
      <c r="AM198" s="28">
        <f>+Y198*'Silver Conversion'!$B197</f>
        <v>6.457431150511744</v>
      </c>
      <c r="AN198" s="28">
        <f>+Z198*'Silver Conversion'!$B197</f>
        <v>70.82755510936795</v>
      </c>
      <c r="AO198" s="28">
        <f>+AA198*'Silver Conversion'!$B197</f>
        <v>306.2813193918614</v>
      </c>
      <c r="AP198" s="28">
        <f>+AB198*'Silver Conversion'!$B197</f>
        <v>2.3767605633802815</v>
      </c>
    </row>
    <row r="199" spans="1:42" ht="15">
      <c r="A199" s="5">
        <v>1556</v>
      </c>
      <c r="B199" s="5">
        <v>465</v>
      </c>
      <c r="C199" s="5">
        <v>400.5</v>
      </c>
      <c r="E199" s="5">
        <v>28</v>
      </c>
      <c r="F199" s="5">
        <v>1386</v>
      </c>
      <c r="G199" s="5">
        <v>45</v>
      </c>
      <c r="H199" s="5">
        <v>57</v>
      </c>
      <c r="I199" s="5">
        <v>72</v>
      </c>
      <c r="J199" s="5">
        <v>15</v>
      </c>
      <c r="K199" s="5">
        <v>10.5</v>
      </c>
      <c r="L199" s="5">
        <v>144</v>
      </c>
      <c r="M199" s="5">
        <v>432</v>
      </c>
      <c r="N199" s="5">
        <v>24</v>
      </c>
      <c r="P199" s="28">
        <f t="shared" si="26"/>
        <v>7.0427868231730395</v>
      </c>
      <c r="Q199" s="28">
        <f t="shared" si="27"/>
        <v>6.065884134797424</v>
      </c>
      <c r="R199" s="28">
        <f t="shared" si="28"/>
        <v>0</v>
      </c>
      <c r="S199" s="28">
        <f t="shared" si="29"/>
        <v>0.42408178720181744</v>
      </c>
      <c r="T199" s="28">
        <f t="shared" si="30"/>
        <v>29.47957699146666</v>
      </c>
      <c r="U199" s="28">
        <f t="shared" si="31"/>
        <v>95.71291230995669</v>
      </c>
      <c r="V199" s="28">
        <f t="shared" si="32"/>
        <v>121.23635559261182</v>
      </c>
      <c r="W199" s="28">
        <f t="shared" si="33"/>
        <v>153.1406596959307</v>
      </c>
      <c r="X199" s="28">
        <f t="shared" si="34"/>
        <v>31.904304103318896</v>
      </c>
      <c r="Y199" s="28">
        <f t="shared" si="35"/>
        <v>22.333012872323227</v>
      </c>
      <c r="Z199" s="28">
        <f t="shared" si="36"/>
        <v>306.2813193918614</v>
      </c>
      <c r="AA199" s="28">
        <f t="shared" si="37"/>
        <v>918.8439581755842</v>
      </c>
      <c r="AB199" s="28">
        <f t="shared" si="38"/>
        <v>8.450704225352114</v>
      </c>
      <c r="AD199" s="28">
        <f>+P199*'Silver Conversion'!$B198</f>
        <v>2.112836046951912</v>
      </c>
      <c r="AE199" s="28">
        <f>+Q199*'Silver Conversion'!$B198</f>
        <v>1.8197652404392273</v>
      </c>
      <c r="AF199" s="28">
        <f>+R199*'Silver Conversion'!$B198</f>
        <v>0</v>
      </c>
      <c r="AG199" s="28">
        <f>+S199*'Silver Conversion'!$B198</f>
        <v>0.12722453616054522</v>
      </c>
      <c r="AH199" s="28">
        <f>+T199*'Silver Conversion'!$B198</f>
        <v>8.843873097439998</v>
      </c>
      <c r="AI199" s="28">
        <f>+U199*'Silver Conversion'!$B198</f>
        <v>28.713873692987008</v>
      </c>
      <c r="AJ199" s="28">
        <f>+V199*'Silver Conversion'!$B198</f>
        <v>36.370906677783545</v>
      </c>
      <c r="AK199" s="28">
        <f>+W199*'Silver Conversion'!$B198</f>
        <v>45.942197908779214</v>
      </c>
      <c r="AL199" s="28">
        <f>+X199*'Silver Conversion'!$B198</f>
        <v>9.57129123099567</v>
      </c>
      <c r="AM199" s="28">
        <f>+Y199*'Silver Conversion'!$B198</f>
        <v>6.699903861696968</v>
      </c>
      <c r="AN199" s="28">
        <f>+Z199*'Silver Conversion'!$B198</f>
        <v>91.88439581755843</v>
      </c>
      <c r="AO199" s="28">
        <f>+AA199*'Silver Conversion'!$B198</f>
        <v>275.65318745267524</v>
      </c>
      <c r="AP199" s="28">
        <f>+AB199*'Silver Conversion'!$B198</f>
        <v>2.535211267605634</v>
      </c>
    </row>
    <row r="200" spans="1:42" ht="15">
      <c r="A200" s="5">
        <v>1557</v>
      </c>
      <c r="B200" s="5">
        <v>360</v>
      </c>
      <c r="C200" s="5">
        <v>270</v>
      </c>
      <c r="E200" s="5">
        <v>36.75</v>
      </c>
      <c r="F200" s="5">
        <v>1296</v>
      </c>
      <c r="G200" s="5">
        <v>48</v>
      </c>
      <c r="H200" s="5">
        <v>48</v>
      </c>
      <c r="I200" s="5">
        <v>85.5</v>
      </c>
      <c r="J200" s="5">
        <v>15</v>
      </c>
      <c r="K200" s="5">
        <v>10.5</v>
      </c>
      <c r="L200" s="5">
        <v>120</v>
      </c>
      <c r="M200" s="5">
        <v>480</v>
      </c>
      <c r="N200" s="5">
        <v>25.5</v>
      </c>
      <c r="P200" s="28">
        <f t="shared" si="26"/>
        <v>5.452480121166224</v>
      </c>
      <c r="Q200" s="28">
        <f t="shared" si="27"/>
        <v>4.089360090874668</v>
      </c>
      <c r="R200" s="28">
        <f t="shared" si="28"/>
        <v>0</v>
      </c>
      <c r="S200" s="28">
        <f t="shared" si="29"/>
        <v>0.5566073457023855</v>
      </c>
      <c r="T200" s="28">
        <f t="shared" si="30"/>
        <v>27.56531874526753</v>
      </c>
      <c r="U200" s="28">
        <f t="shared" si="31"/>
        <v>102.09377313062048</v>
      </c>
      <c r="V200" s="28">
        <f t="shared" si="32"/>
        <v>102.09377313062048</v>
      </c>
      <c r="W200" s="28">
        <f t="shared" si="33"/>
        <v>181.8545333889177</v>
      </c>
      <c r="X200" s="28">
        <f t="shared" si="34"/>
        <v>31.904304103318896</v>
      </c>
      <c r="Y200" s="28">
        <f t="shared" si="35"/>
        <v>22.333012872323227</v>
      </c>
      <c r="Z200" s="28">
        <f t="shared" si="36"/>
        <v>255.23443282655117</v>
      </c>
      <c r="AA200" s="28">
        <f t="shared" si="37"/>
        <v>1020.9377313062047</v>
      </c>
      <c r="AB200" s="28">
        <f t="shared" si="38"/>
        <v>8.97887323943662</v>
      </c>
      <c r="AD200" s="28">
        <f>+P200*'Silver Conversion'!$B199</f>
        <v>1.6357440363498672</v>
      </c>
      <c r="AE200" s="28">
        <f>+Q200*'Silver Conversion'!$B199</f>
        <v>1.2268080272624002</v>
      </c>
      <c r="AF200" s="28">
        <f>+R200*'Silver Conversion'!$B199</f>
        <v>0</v>
      </c>
      <c r="AG200" s="28">
        <f>+S200*'Silver Conversion'!$B199</f>
        <v>0.16698220371071562</v>
      </c>
      <c r="AH200" s="28">
        <f>+T200*'Silver Conversion'!$B199</f>
        <v>8.269595623580258</v>
      </c>
      <c r="AI200" s="28">
        <f>+U200*'Silver Conversion'!$B199</f>
        <v>30.62813193918614</v>
      </c>
      <c r="AJ200" s="28">
        <f>+V200*'Silver Conversion'!$B199</f>
        <v>30.62813193918614</v>
      </c>
      <c r="AK200" s="28">
        <f>+W200*'Silver Conversion'!$B199</f>
        <v>54.556360016675306</v>
      </c>
      <c r="AL200" s="28">
        <f>+X200*'Silver Conversion'!$B199</f>
        <v>9.57129123099567</v>
      </c>
      <c r="AM200" s="28">
        <f>+Y200*'Silver Conversion'!$B199</f>
        <v>6.699903861696968</v>
      </c>
      <c r="AN200" s="28">
        <f>+Z200*'Silver Conversion'!$B199</f>
        <v>76.57032984796535</v>
      </c>
      <c r="AO200" s="28">
        <f>+AA200*'Silver Conversion'!$B199</f>
        <v>306.2813193918614</v>
      </c>
      <c r="AP200" s="28">
        <f>+AB200*'Silver Conversion'!$B199</f>
        <v>2.693661971830986</v>
      </c>
    </row>
    <row r="201" spans="1:42" ht="15">
      <c r="A201" s="5">
        <v>1558</v>
      </c>
      <c r="B201" s="5">
        <v>540</v>
      </c>
      <c r="C201" s="5">
        <v>412.5</v>
      </c>
      <c r="E201" s="5">
        <v>31.5</v>
      </c>
      <c r="F201" s="5">
        <v>1500</v>
      </c>
      <c r="G201" s="5">
        <v>49.5</v>
      </c>
      <c r="H201" s="5">
        <v>42</v>
      </c>
      <c r="I201" s="5">
        <v>132</v>
      </c>
      <c r="J201" s="5">
        <v>21</v>
      </c>
      <c r="K201" s="5">
        <v>11.25</v>
      </c>
      <c r="L201" s="5">
        <v>120</v>
      </c>
      <c r="M201" s="5">
        <v>480</v>
      </c>
      <c r="N201" s="5">
        <v>27</v>
      </c>
      <c r="P201" s="28">
        <f t="shared" si="26"/>
        <v>8.178720181749336</v>
      </c>
      <c r="Q201" s="28">
        <f t="shared" si="27"/>
        <v>6.247633472169632</v>
      </c>
      <c r="R201" s="28">
        <f t="shared" si="28"/>
        <v>0</v>
      </c>
      <c r="S201" s="28">
        <f t="shared" si="29"/>
        <v>0.47709201060204465</v>
      </c>
      <c r="T201" s="28">
        <f t="shared" si="30"/>
        <v>31.9043041033189</v>
      </c>
      <c r="U201" s="28">
        <f t="shared" si="31"/>
        <v>105.28420354095236</v>
      </c>
      <c r="V201" s="28">
        <f t="shared" si="32"/>
        <v>89.33205148929291</v>
      </c>
      <c r="W201" s="28">
        <f t="shared" si="33"/>
        <v>280.7578761092063</v>
      </c>
      <c r="X201" s="28">
        <f t="shared" si="34"/>
        <v>44.666025744646454</v>
      </c>
      <c r="Y201" s="28">
        <f t="shared" si="35"/>
        <v>23.928228077489173</v>
      </c>
      <c r="Z201" s="28">
        <f t="shared" si="36"/>
        <v>255.23443282655117</v>
      </c>
      <c r="AA201" s="28">
        <f t="shared" si="37"/>
        <v>1020.9377313062047</v>
      </c>
      <c r="AB201" s="28">
        <f t="shared" si="38"/>
        <v>9.507042253521128</v>
      </c>
      <c r="AD201" s="28">
        <f>+P201*'Silver Conversion'!$B200</f>
        <v>2.4536160545248005</v>
      </c>
      <c r="AE201" s="28">
        <f>+Q201*'Silver Conversion'!$B200</f>
        <v>1.8742900416508894</v>
      </c>
      <c r="AF201" s="28">
        <f>+R201*'Silver Conversion'!$B200</f>
        <v>0</v>
      </c>
      <c r="AG201" s="28">
        <f>+S201*'Silver Conversion'!$B200</f>
        <v>0.14312760318061338</v>
      </c>
      <c r="AH201" s="28">
        <f>+T201*'Silver Conversion'!$B200</f>
        <v>9.57129123099567</v>
      </c>
      <c r="AI201" s="28">
        <f>+U201*'Silver Conversion'!$B200</f>
        <v>31.585261062285706</v>
      </c>
      <c r="AJ201" s="28">
        <f>+V201*'Silver Conversion'!$B200</f>
        <v>26.79961544678787</v>
      </c>
      <c r="AK201" s="28">
        <f>+W201*'Silver Conversion'!$B200</f>
        <v>84.22736283276188</v>
      </c>
      <c r="AL201" s="28">
        <f>+X201*'Silver Conversion'!$B200</f>
        <v>13.399807723393936</v>
      </c>
      <c r="AM201" s="28">
        <f>+Y201*'Silver Conversion'!$B200</f>
        <v>7.178468423246752</v>
      </c>
      <c r="AN201" s="28">
        <f>+Z201*'Silver Conversion'!$B200</f>
        <v>76.57032984796535</v>
      </c>
      <c r="AO201" s="28">
        <f>+AA201*'Silver Conversion'!$B200</f>
        <v>306.2813193918614</v>
      </c>
      <c r="AP201" s="28">
        <f>+AB201*'Silver Conversion'!$B200</f>
        <v>2.8521126760563384</v>
      </c>
    </row>
    <row r="202" spans="1:42" ht="15">
      <c r="A202" s="5">
        <v>1559</v>
      </c>
      <c r="B202" s="5">
        <v>656.25</v>
      </c>
      <c r="C202" s="5">
        <v>465</v>
      </c>
      <c r="E202" s="5">
        <v>28.5</v>
      </c>
      <c r="F202" s="5">
        <v>1440</v>
      </c>
      <c r="G202" s="5">
        <v>54</v>
      </c>
      <c r="H202" s="5">
        <v>42</v>
      </c>
      <c r="I202" s="5">
        <v>91.12</v>
      </c>
      <c r="J202" s="5">
        <v>19.5</v>
      </c>
      <c r="K202" s="5">
        <v>12</v>
      </c>
      <c r="M202" s="5">
        <v>480</v>
      </c>
      <c r="N202" s="5">
        <v>24</v>
      </c>
      <c r="P202" s="28">
        <f aca="true" t="shared" si="39" ref="P202:P244">+B202/66.025</f>
        <v>9.939416887542597</v>
      </c>
      <c r="Q202" s="28">
        <f aca="true" t="shared" si="40" ref="Q202:Q244">+C202/66.025</f>
        <v>7.0427868231730395</v>
      </c>
      <c r="R202" s="28">
        <f aca="true" t="shared" si="41" ref="R202:R244">+D202/66.025</f>
        <v>0</v>
      </c>
      <c r="S202" s="28">
        <f aca="true" t="shared" si="42" ref="S202:S244">+E202/66.025</f>
        <v>0.4316546762589928</v>
      </c>
      <c r="T202" s="28">
        <f aca="true" t="shared" si="43" ref="T202:T244">+F202/47.0156</f>
        <v>30.628131939186144</v>
      </c>
      <c r="U202" s="28">
        <f aca="true" t="shared" si="44" ref="U202:U244">+G202/0.470156</f>
        <v>114.85549477194803</v>
      </c>
      <c r="V202" s="28">
        <f aca="true" t="shared" si="45" ref="V202:V244">+H202/0.470156</f>
        <v>89.33205148929291</v>
      </c>
      <c r="W202" s="28">
        <f aca="true" t="shared" si="46" ref="W202:W244">+I202/0.470156</f>
        <v>193.80801265962788</v>
      </c>
      <c r="X202" s="28">
        <f aca="true" t="shared" si="47" ref="X202:X244">+J202/0.470156</f>
        <v>41.47559533431457</v>
      </c>
      <c r="Y202" s="28">
        <f aca="true" t="shared" si="48" ref="Y202:Y244">+K202/0.470156</f>
        <v>25.52344328265512</v>
      </c>
      <c r="Z202" s="28">
        <f aca="true" t="shared" si="49" ref="Z202:Z244">+L202/0.470156</f>
        <v>0</v>
      </c>
      <c r="AA202" s="28">
        <f aca="true" t="shared" si="50" ref="AA202:AA244">+M202/0.470156</f>
        <v>1020.9377313062047</v>
      </c>
      <c r="AB202" s="28">
        <f aca="true" t="shared" si="51" ref="AB202:AB244">+N202/2.84</f>
        <v>8.450704225352114</v>
      </c>
      <c r="AD202" s="28">
        <f>+P202*'Silver Conversion'!$B201</f>
        <v>2.6836425596365014</v>
      </c>
      <c r="AE202" s="28">
        <f>+Q202*'Silver Conversion'!$B201</f>
        <v>1.9015524422567207</v>
      </c>
      <c r="AF202" s="28">
        <f>+R202*'Silver Conversion'!$B201</f>
        <v>0</v>
      </c>
      <c r="AG202" s="28">
        <f>+S202*'Silver Conversion'!$B201</f>
        <v>0.11654676258992806</v>
      </c>
      <c r="AH202" s="28">
        <f>+T202*'Silver Conversion'!$B201</f>
        <v>8.26959562358026</v>
      </c>
      <c r="AI202" s="28">
        <f>+U202*'Silver Conversion'!$B201</f>
        <v>31.01098358842597</v>
      </c>
      <c r="AJ202" s="28">
        <f>+V202*'Silver Conversion'!$B201</f>
        <v>24.119653902109086</v>
      </c>
      <c r="AK202" s="28">
        <f>+W202*'Silver Conversion'!$B201</f>
        <v>52.32816341809953</v>
      </c>
      <c r="AL202" s="28">
        <f>+X202*'Silver Conversion'!$B201</f>
        <v>11.198410740264935</v>
      </c>
      <c r="AM202" s="28">
        <f>+Y202*'Silver Conversion'!$B201</f>
        <v>6.891329686316882</v>
      </c>
      <c r="AN202" s="28">
        <f>+Z202*'Silver Conversion'!$B201</f>
        <v>0</v>
      </c>
      <c r="AO202" s="28">
        <f>+AA202*'Silver Conversion'!$B201</f>
        <v>275.6531874526753</v>
      </c>
      <c r="AP202" s="28">
        <f>+AB202*'Silver Conversion'!$B201</f>
        <v>2.281690140845071</v>
      </c>
    </row>
    <row r="203" spans="1:42" ht="15">
      <c r="A203" s="5">
        <v>1560</v>
      </c>
      <c r="B203" s="5">
        <v>615</v>
      </c>
      <c r="C203" s="5">
        <v>360</v>
      </c>
      <c r="E203" s="5">
        <v>28.5</v>
      </c>
      <c r="F203" s="5">
        <v>1440</v>
      </c>
      <c r="G203" s="5">
        <v>60</v>
      </c>
      <c r="H203" s="5">
        <v>42</v>
      </c>
      <c r="I203" s="5">
        <v>120</v>
      </c>
      <c r="J203" s="5">
        <v>17.25</v>
      </c>
      <c r="K203" s="5">
        <v>12</v>
      </c>
      <c r="M203" s="5">
        <v>552</v>
      </c>
      <c r="N203" s="5">
        <v>25.5</v>
      </c>
      <c r="P203" s="28">
        <f t="shared" si="39"/>
        <v>9.314653540325633</v>
      </c>
      <c r="Q203" s="28">
        <f t="shared" si="40"/>
        <v>5.452480121166224</v>
      </c>
      <c r="R203" s="28">
        <f t="shared" si="41"/>
        <v>0</v>
      </c>
      <c r="S203" s="28">
        <f t="shared" si="42"/>
        <v>0.4316546762589928</v>
      </c>
      <c r="T203" s="28">
        <f t="shared" si="43"/>
        <v>30.628131939186144</v>
      </c>
      <c r="U203" s="28">
        <f t="shared" si="44"/>
        <v>127.61721641327559</v>
      </c>
      <c r="V203" s="28">
        <f t="shared" si="45"/>
        <v>89.33205148929291</v>
      </c>
      <c r="W203" s="28">
        <f t="shared" si="46"/>
        <v>255.23443282655117</v>
      </c>
      <c r="X203" s="28">
        <f t="shared" si="47"/>
        <v>36.689949718816735</v>
      </c>
      <c r="Y203" s="28">
        <f t="shared" si="48"/>
        <v>25.52344328265512</v>
      </c>
      <c r="Z203" s="28">
        <f t="shared" si="49"/>
        <v>0</v>
      </c>
      <c r="AA203" s="28">
        <f t="shared" si="50"/>
        <v>1174.0783910021355</v>
      </c>
      <c r="AB203" s="28">
        <f t="shared" si="51"/>
        <v>8.97887323943662</v>
      </c>
      <c r="AD203" s="28">
        <f>+P203*'Silver Conversion'!$B202</f>
        <v>2.514956455887921</v>
      </c>
      <c r="AE203" s="28">
        <f>+Q203*'Silver Conversion'!$B202</f>
        <v>1.4721696327148805</v>
      </c>
      <c r="AF203" s="28">
        <f>+R203*'Silver Conversion'!$B202</f>
        <v>0</v>
      </c>
      <c r="AG203" s="28">
        <f>+S203*'Silver Conversion'!$B202</f>
        <v>0.11654676258992806</v>
      </c>
      <c r="AH203" s="28">
        <f>+T203*'Silver Conversion'!$B202</f>
        <v>8.26959562358026</v>
      </c>
      <c r="AI203" s="28">
        <f>+U203*'Silver Conversion'!$B202</f>
        <v>34.45664843158441</v>
      </c>
      <c r="AJ203" s="28">
        <f>+V203*'Silver Conversion'!$B202</f>
        <v>24.119653902109086</v>
      </c>
      <c r="AK203" s="28">
        <f>+W203*'Silver Conversion'!$B202</f>
        <v>68.91329686316882</v>
      </c>
      <c r="AL203" s="28">
        <f>+X203*'Silver Conversion'!$B202</f>
        <v>9.90628642408052</v>
      </c>
      <c r="AM203" s="28">
        <f>+Y203*'Silver Conversion'!$B202</f>
        <v>6.891329686316882</v>
      </c>
      <c r="AN203" s="28">
        <f>+Z203*'Silver Conversion'!$B202</f>
        <v>0</v>
      </c>
      <c r="AO203" s="28">
        <f>+AA203*'Silver Conversion'!$B202</f>
        <v>317.00116557057663</v>
      </c>
      <c r="AP203" s="28">
        <f>+AB203*'Silver Conversion'!$B202</f>
        <v>2.4242957746478875</v>
      </c>
    </row>
    <row r="204" spans="1:42" ht="15">
      <c r="A204" s="5">
        <v>1561</v>
      </c>
      <c r="B204" s="5">
        <v>472.5</v>
      </c>
      <c r="C204" s="5">
        <v>360</v>
      </c>
      <c r="E204" s="5">
        <v>27.75</v>
      </c>
      <c r="F204" s="5">
        <v>1440</v>
      </c>
      <c r="G204" s="5">
        <v>60</v>
      </c>
      <c r="H204" s="5">
        <v>39</v>
      </c>
      <c r="I204" s="5">
        <v>120</v>
      </c>
      <c r="J204" s="5">
        <v>16.5</v>
      </c>
      <c r="K204" s="5">
        <v>11.62</v>
      </c>
      <c r="L204" s="5">
        <v>144</v>
      </c>
      <c r="M204" s="5">
        <v>672</v>
      </c>
      <c r="N204" s="5">
        <v>24</v>
      </c>
      <c r="P204" s="28">
        <f t="shared" si="39"/>
        <v>7.15638015903067</v>
      </c>
      <c r="Q204" s="28">
        <f t="shared" si="40"/>
        <v>5.452480121166224</v>
      </c>
      <c r="R204" s="28">
        <f t="shared" si="41"/>
        <v>0</v>
      </c>
      <c r="S204" s="28">
        <f t="shared" si="42"/>
        <v>0.4202953426732298</v>
      </c>
      <c r="T204" s="28">
        <f t="shared" si="43"/>
        <v>30.628131939186144</v>
      </c>
      <c r="U204" s="28">
        <f t="shared" si="44"/>
        <v>127.61721641327559</v>
      </c>
      <c r="V204" s="28">
        <f t="shared" si="45"/>
        <v>82.95119066862914</v>
      </c>
      <c r="W204" s="28">
        <f t="shared" si="46"/>
        <v>255.23443282655117</v>
      </c>
      <c r="X204" s="28">
        <f t="shared" si="47"/>
        <v>35.094734513650785</v>
      </c>
      <c r="Y204" s="28">
        <f t="shared" si="48"/>
        <v>24.715200912037705</v>
      </c>
      <c r="Z204" s="28">
        <f t="shared" si="49"/>
        <v>306.2813193918614</v>
      </c>
      <c r="AA204" s="28">
        <f t="shared" si="50"/>
        <v>1429.3128238286865</v>
      </c>
      <c r="AB204" s="28">
        <f t="shared" si="51"/>
        <v>8.450704225352114</v>
      </c>
      <c r="AD204" s="28">
        <f>+P204*'Silver Conversion'!$B203</f>
        <v>1.932222642938281</v>
      </c>
      <c r="AE204" s="28">
        <f>+Q204*'Silver Conversion'!$B203</f>
        <v>1.4721696327148805</v>
      </c>
      <c r="AF204" s="28">
        <f>+R204*'Silver Conversion'!$B203</f>
        <v>0</v>
      </c>
      <c r="AG204" s="28">
        <f>+S204*'Silver Conversion'!$B203</f>
        <v>0.11347974252177206</v>
      </c>
      <c r="AH204" s="28">
        <f>+T204*'Silver Conversion'!$B203</f>
        <v>8.26959562358026</v>
      </c>
      <c r="AI204" s="28">
        <f>+U204*'Silver Conversion'!$B203</f>
        <v>34.45664843158441</v>
      </c>
      <c r="AJ204" s="28">
        <f>+V204*'Silver Conversion'!$B203</f>
        <v>22.39682148052987</v>
      </c>
      <c r="AK204" s="28">
        <f>+W204*'Silver Conversion'!$B203</f>
        <v>68.91329686316882</v>
      </c>
      <c r="AL204" s="28">
        <f>+X204*'Silver Conversion'!$B203</f>
        <v>9.475578318685713</v>
      </c>
      <c r="AM204" s="28">
        <f>+Y204*'Silver Conversion'!$B203</f>
        <v>6.673104246250181</v>
      </c>
      <c r="AN204" s="28">
        <f>+Z204*'Silver Conversion'!$B203</f>
        <v>82.69595623580258</v>
      </c>
      <c r="AO204" s="28">
        <f>+AA204*'Silver Conversion'!$B203</f>
        <v>385.91446243374537</v>
      </c>
      <c r="AP204" s="28">
        <f>+AB204*'Silver Conversion'!$B203</f>
        <v>2.281690140845071</v>
      </c>
    </row>
    <row r="205" spans="1:42" ht="15">
      <c r="A205" s="5">
        <v>1562</v>
      </c>
      <c r="B205" s="5">
        <v>292.5</v>
      </c>
      <c r="C205" s="5">
        <v>277.5</v>
      </c>
      <c r="E205" s="5">
        <v>31.5</v>
      </c>
      <c r="F205" s="5">
        <v>1440</v>
      </c>
      <c r="G205" s="5">
        <v>60</v>
      </c>
      <c r="H205" s="5">
        <v>37.5</v>
      </c>
      <c r="I205" s="5">
        <v>240</v>
      </c>
      <c r="J205" s="5">
        <v>21</v>
      </c>
      <c r="K205" s="5">
        <v>12</v>
      </c>
      <c r="L205" s="5">
        <v>126</v>
      </c>
      <c r="M205" s="5">
        <v>672</v>
      </c>
      <c r="N205" s="5">
        <v>25.5</v>
      </c>
      <c r="P205" s="28">
        <f t="shared" si="39"/>
        <v>4.430140098447557</v>
      </c>
      <c r="Q205" s="28">
        <f t="shared" si="40"/>
        <v>4.202953426732298</v>
      </c>
      <c r="R205" s="28">
        <f t="shared" si="41"/>
        <v>0</v>
      </c>
      <c r="S205" s="28">
        <f t="shared" si="42"/>
        <v>0.47709201060204465</v>
      </c>
      <c r="T205" s="28">
        <f t="shared" si="43"/>
        <v>30.628131939186144</v>
      </c>
      <c r="U205" s="28">
        <f t="shared" si="44"/>
        <v>127.61721641327559</v>
      </c>
      <c r="V205" s="28">
        <f t="shared" si="45"/>
        <v>79.76076025829724</v>
      </c>
      <c r="W205" s="28">
        <f t="shared" si="46"/>
        <v>510.46886565310234</v>
      </c>
      <c r="X205" s="28">
        <f t="shared" si="47"/>
        <v>44.666025744646454</v>
      </c>
      <c r="Y205" s="28">
        <f t="shared" si="48"/>
        <v>25.52344328265512</v>
      </c>
      <c r="Z205" s="28">
        <f t="shared" si="49"/>
        <v>267.99615446787874</v>
      </c>
      <c r="AA205" s="28">
        <f t="shared" si="50"/>
        <v>1429.3128238286865</v>
      </c>
      <c r="AB205" s="28">
        <f t="shared" si="51"/>
        <v>8.97887323943662</v>
      </c>
      <c r="AD205" s="28">
        <f>+P205*'Silver Conversion'!$B204</f>
        <v>1.1961378265808407</v>
      </c>
      <c r="AE205" s="28">
        <f>+Q205*'Silver Conversion'!$B204</f>
        <v>1.1347974252177206</v>
      </c>
      <c r="AF205" s="28">
        <f>+R205*'Silver Conversion'!$B204</f>
        <v>0</v>
      </c>
      <c r="AG205" s="28">
        <f>+S205*'Silver Conversion'!$B204</f>
        <v>0.12881484286255207</v>
      </c>
      <c r="AH205" s="28">
        <f>+T205*'Silver Conversion'!$B204</f>
        <v>8.26959562358026</v>
      </c>
      <c r="AI205" s="28">
        <f>+U205*'Silver Conversion'!$B204</f>
        <v>34.45664843158441</v>
      </c>
      <c r="AJ205" s="28">
        <f>+V205*'Silver Conversion'!$B204</f>
        <v>21.535405269740256</v>
      </c>
      <c r="AK205" s="28">
        <f>+W205*'Silver Conversion'!$B204</f>
        <v>137.82659372633765</v>
      </c>
      <c r="AL205" s="28">
        <f>+X205*'Silver Conversion'!$B204</f>
        <v>12.059826951054543</v>
      </c>
      <c r="AM205" s="28">
        <f>+Y205*'Silver Conversion'!$B204</f>
        <v>6.891329686316882</v>
      </c>
      <c r="AN205" s="28">
        <f>+Z205*'Silver Conversion'!$B204</f>
        <v>72.35896170632726</v>
      </c>
      <c r="AO205" s="28">
        <f>+AA205*'Silver Conversion'!$B204</f>
        <v>385.91446243374537</v>
      </c>
      <c r="AP205" s="28">
        <f>+AB205*'Silver Conversion'!$B204</f>
        <v>2.4242957746478875</v>
      </c>
    </row>
    <row r="206" spans="1:42" ht="15">
      <c r="A206" s="5">
        <v>1563</v>
      </c>
      <c r="B206" s="5">
        <v>390</v>
      </c>
      <c r="C206" s="5">
        <v>311.25</v>
      </c>
      <c r="E206" s="5">
        <v>30</v>
      </c>
      <c r="F206" s="5">
        <v>1473</v>
      </c>
      <c r="G206" s="5">
        <v>56.25</v>
      </c>
      <c r="H206" s="5">
        <v>34.5</v>
      </c>
      <c r="I206" s="5">
        <v>333</v>
      </c>
      <c r="K206" s="5">
        <v>10</v>
      </c>
      <c r="L206" s="5">
        <v>144</v>
      </c>
      <c r="M206" s="5">
        <v>624</v>
      </c>
      <c r="N206" s="5">
        <v>28.5</v>
      </c>
      <c r="P206" s="28">
        <f t="shared" si="39"/>
        <v>5.906853464596743</v>
      </c>
      <c r="Q206" s="28">
        <f t="shared" si="40"/>
        <v>4.714123438091631</v>
      </c>
      <c r="R206" s="28">
        <f t="shared" si="41"/>
        <v>0</v>
      </c>
      <c r="S206" s="28">
        <f t="shared" si="42"/>
        <v>0.4543733434305187</v>
      </c>
      <c r="T206" s="28">
        <f t="shared" si="43"/>
        <v>31.33002662945916</v>
      </c>
      <c r="U206" s="28">
        <f t="shared" si="44"/>
        <v>119.64114038744586</v>
      </c>
      <c r="V206" s="28">
        <f t="shared" si="45"/>
        <v>73.37989943763347</v>
      </c>
      <c r="W206" s="28">
        <f t="shared" si="46"/>
        <v>708.2755510936795</v>
      </c>
      <c r="X206" s="28">
        <f t="shared" si="47"/>
        <v>0</v>
      </c>
      <c r="Y206" s="28">
        <f t="shared" si="48"/>
        <v>21.269536068879265</v>
      </c>
      <c r="Z206" s="28">
        <f t="shared" si="49"/>
        <v>306.2813193918614</v>
      </c>
      <c r="AA206" s="28">
        <f t="shared" si="50"/>
        <v>1327.2190506980662</v>
      </c>
      <c r="AB206" s="28">
        <f t="shared" si="51"/>
        <v>10.035211267605634</v>
      </c>
      <c r="AD206" s="28">
        <f>+P206*'Silver Conversion'!$B205</f>
        <v>1.5948504354411208</v>
      </c>
      <c r="AE206" s="28">
        <f>+Q206*'Silver Conversion'!$B205</f>
        <v>1.2728133282847405</v>
      </c>
      <c r="AF206" s="28">
        <f>+R206*'Silver Conversion'!$B205</f>
        <v>0</v>
      </c>
      <c r="AG206" s="28">
        <f>+S206*'Silver Conversion'!$B205</f>
        <v>0.12268080272624006</v>
      </c>
      <c r="AH206" s="28">
        <f>+T206*'Silver Conversion'!$B205</f>
        <v>8.459107189953974</v>
      </c>
      <c r="AI206" s="28">
        <f>+U206*'Silver Conversion'!$B205</f>
        <v>32.303107904610386</v>
      </c>
      <c r="AJ206" s="28">
        <f>+V206*'Silver Conversion'!$B205</f>
        <v>19.81257284816104</v>
      </c>
      <c r="AK206" s="28">
        <f>+W206*'Silver Conversion'!$B205</f>
        <v>191.2343987952935</v>
      </c>
      <c r="AL206" s="28">
        <f>+X206*'Silver Conversion'!$B205</f>
        <v>0</v>
      </c>
      <c r="AM206" s="28">
        <f>+Y206*'Silver Conversion'!$B205</f>
        <v>5.742774738597402</v>
      </c>
      <c r="AN206" s="28">
        <f>+Z206*'Silver Conversion'!$B205</f>
        <v>82.69595623580258</v>
      </c>
      <c r="AO206" s="28">
        <f>+AA206*'Silver Conversion'!$B205</f>
        <v>358.3491436884779</v>
      </c>
      <c r="AP206" s="28">
        <f>+AB206*'Silver Conversion'!$B205</f>
        <v>2.7095070422535215</v>
      </c>
    </row>
    <row r="207" spans="1:42" ht="15">
      <c r="A207" s="5">
        <v>1564</v>
      </c>
      <c r="B207" s="5">
        <v>607.5</v>
      </c>
      <c r="C207" s="5">
        <v>405</v>
      </c>
      <c r="E207" s="5">
        <v>27.75</v>
      </c>
      <c r="F207" s="5">
        <v>1836</v>
      </c>
      <c r="G207" s="5">
        <v>57</v>
      </c>
      <c r="H207" s="5">
        <v>36</v>
      </c>
      <c r="I207" s="5">
        <v>432</v>
      </c>
      <c r="J207" s="5">
        <v>18</v>
      </c>
      <c r="K207" s="5">
        <v>11.5</v>
      </c>
      <c r="M207" s="5">
        <v>624</v>
      </c>
      <c r="N207" s="5">
        <v>25.5</v>
      </c>
      <c r="P207" s="28">
        <f t="shared" si="39"/>
        <v>9.201060204468003</v>
      </c>
      <c r="Q207" s="28">
        <f t="shared" si="40"/>
        <v>6.134040136312002</v>
      </c>
      <c r="R207" s="28">
        <f t="shared" si="41"/>
        <v>0</v>
      </c>
      <c r="S207" s="28">
        <f t="shared" si="42"/>
        <v>0.4202953426732298</v>
      </c>
      <c r="T207" s="28">
        <f t="shared" si="43"/>
        <v>39.050868222462334</v>
      </c>
      <c r="U207" s="28">
        <f t="shared" si="44"/>
        <v>121.23635559261182</v>
      </c>
      <c r="V207" s="28">
        <f t="shared" si="45"/>
        <v>76.57032984796535</v>
      </c>
      <c r="W207" s="28">
        <f t="shared" si="46"/>
        <v>918.8439581755842</v>
      </c>
      <c r="X207" s="28">
        <f t="shared" si="47"/>
        <v>38.28516492398268</v>
      </c>
      <c r="Y207" s="28">
        <f t="shared" si="48"/>
        <v>24.459966479211154</v>
      </c>
      <c r="Z207" s="28">
        <f t="shared" si="49"/>
        <v>0</v>
      </c>
      <c r="AA207" s="28">
        <f t="shared" si="50"/>
        <v>1327.2190506980662</v>
      </c>
      <c r="AB207" s="28">
        <f t="shared" si="51"/>
        <v>8.97887323943662</v>
      </c>
      <c r="AD207" s="28">
        <f>+P207*'Silver Conversion'!$B206</f>
        <v>2.484286255206361</v>
      </c>
      <c r="AE207" s="28">
        <f>+Q207*'Silver Conversion'!$B206</f>
        <v>1.6561908368042406</v>
      </c>
      <c r="AF207" s="28">
        <f>+R207*'Silver Conversion'!$B206</f>
        <v>0</v>
      </c>
      <c r="AG207" s="28">
        <f>+S207*'Silver Conversion'!$B206</f>
        <v>0.11347974252177206</v>
      </c>
      <c r="AH207" s="28">
        <f>+T207*'Silver Conversion'!$B206</f>
        <v>10.543734420064832</v>
      </c>
      <c r="AI207" s="28">
        <f>+U207*'Silver Conversion'!$B206</f>
        <v>32.73381601000519</v>
      </c>
      <c r="AJ207" s="28">
        <f>+V207*'Silver Conversion'!$B206</f>
        <v>20.673989058950646</v>
      </c>
      <c r="AK207" s="28">
        <f>+W207*'Silver Conversion'!$B206</f>
        <v>248.08786870740775</v>
      </c>
      <c r="AL207" s="28">
        <f>+X207*'Silver Conversion'!$B206</f>
        <v>10.336994529475323</v>
      </c>
      <c r="AM207" s="28">
        <f>+Y207*'Silver Conversion'!$B206</f>
        <v>6.604190949387012</v>
      </c>
      <c r="AN207" s="28">
        <f>+Z207*'Silver Conversion'!$B206</f>
        <v>0</v>
      </c>
      <c r="AO207" s="28">
        <f>+AA207*'Silver Conversion'!$B206</f>
        <v>358.3491436884779</v>
      </c>
      <c r="AP207" s="28">
        <f>+AB207*'Silver Conversion'!$B206</f>
        <v>2.4242957746478875</v>
      </c>
    </row>
    <row r="208" spans="1:42" ht="15">
      <c r="A208" s="5">
        <v>1565</v>
      </c>
      <c r="B208" s="5">
        <v>517.5</v>
      </c>
      <c r="C208" s="5">
        <v>357</v>
      </c>
      <c r="E208" s="5">
        <v>30.5</v>
      </c>
      <c r="F208" s="5">
        <v>1800</v>
      </c>
      <c r="G208" s="5">
        <v>60</v>
      </c>
      <c r="H208" s="5">
        <v>42</v>
      </c>
      <c r="K208" s="5">
        <v>12</v>
      </c>
      <c r="M208" s="5">
        <v>708</v>
      </c>
      <c r="N208" s="5">
        <v>24</v>
      </c>
      <c r="P208" s="28">
        <f t="shared" si="39"/>
        <v>7.837940174176448</v>
      </c>
      <c r="Q208" s="28">
        <f t="shared" si="40"/>
        <v>5.4070427868231725</v>
      </c>
      <c r="R208" s="28">
        <f t="shared" si="41"/>
        <v>0</v>
      </c>
      <c r="S208" s="28">
        <f t="shared" si="42"/>
        <v>0.461946232487694</v>
      </c>
      <c r="T208" s="28">
        <f t="shared" si="43"/>
        <v>38.28516492398268</v>
      </c>
      <c r="U208" s="28">
        <f t="shared" si="44"/>
        <v>127.61721641327559</v>
      </c>
      <c r="V208" s="28">
        <f t="shared" si="45"/>
        <v>89.33205148929291</v>
      </c>
      <c r="W208" s="28">
        <f t="shared" si="46"/>
        <v>0</v>
      </c>
      <c r="X208" s="28">
        <f t="shared" si="47"/>
        <v>0</v>
      </c>
      <c r="Y208" s="28">
        <f t="shared" si="48"/>
        <v>25.52344328265512</v>
      </c>
      <c r="Z208" s="28">
        <f t="shared" si="49"/>
        <v>0</v>
      </c>
      <c r="AA208" s="28">
        <f t="shared" si="50"/>
        <v>1505.883153676652</v>
      </c>
      <c r="AB208" s="28">
        <f t="shared" si="51"/>
        <v>8.450704225352114</v>
      </c>
      <c r="AD208" s="28">
        <f>+P208*'Silver Conversion'!$B207</f>
        <v>2.1162438470276412</v>
      </c>
      <c r="AE208" s="28">
        <f>+Q208*'Silver Conversion'!$B207</f>
        <v>1.4599015524422567</v>
      </c>
      <c r="AF208" s="28">
        <f>+R208*'Silver Conversion'!$B207</f>
        <v>0</v>
      </c>
      <c r="AG208" s="28">
        <f>+S208*'Silver Conversion'!$B207</f>
        <v>0.12472548277167739</v>
      </c>
      <c r="AH208" s="28">
        <f>+T208*'Silver Conversion'!$B207</f>
        <v>10.336994529475323</v>
      </c>
      <c r="AI208" s="28">
        <f>+U208*'Silver Conversion'!$B207</f>
        <v>34.45664843158441</v>
      </c>
      <c r="AJ208" s="28">
        <f>+V208*'Silver Conversion'!$B207</f>
        <v>24.119653902109086</v>
      </c>
      <c r="AK208" s="28">
        <f>+W208*'Silver Conversion'!$B207</f>
        <v>0</v>
      </c>
      <c r="AL208" s="28">
        <f>+X208*'Silver Conversion'!$B207</f>
        <v>0</v>
      </c>
      <c r="AM208" s="28">
        <f>+Y208*'Silver Conversion'!$B207</f>
        <v>6.891329686316882</v>
      </c>
      <c r="AN208" s="28">
        <f>+Z208*'Silver Conversion'!$B207</f>
        <v>0</v>
      </c>
      <c r="AO208" s="28">
        <f>+AA208*'Silver Conversion'!$B207</f>
        <v>406.5884514926961</v>
      </c>
      <c r="AP208" s="28">
        <f>+AB208*'Silver Conversion'!$B207</f>
        <v>2.281690140845071</v>
      </c>
    </row>
    <row r="209" spans="1:42" ht="15">
      <c r="A209" s="5">
        <v>1566</v>
      </c>
      <c r="B209" s="5">
        <v>409.5</v>
      </c>
      <c r="C209" s="5">
        <v>270</v>
      </c>
      <c r="E209" s="5">
        <v>33.5</v>
      </c>
      <c r="F209" s="5">
        <v>1728</v>
      </c>
      <c r="G209" s="5">
        <v>63</v>
      </c>
      <c r="H209" s="5">
        <v>48</v>
      </c>
      <c r="J209" s="5">
        <v>18</v>
      </c>
      <c r="K209" s="5">
        <v>12</v>
      </c>
      <c r="M209" s="5">
        <v>456</v>
      </c>
      <c r="N209" s="5">
        <v>33</v>
      </c>
      <c r="P209" s="28">
        <f t="shared" si="39"/>
        <v>6.20219613782658</v>
      </c>
      <c r="Q209" s="28">
        <f t="shared" si="40"/>
        <v>4.089360090874668</v>
      </c>
      <c r="R209" s="28">
        <f t="shared" si="41"/>
        <v>0</v>
      </c>
      <c r="S209" s="28">
        <f t="shared" si="42"/>
        <v>0.5073835668307459</v>
      </c>
      <c r="T209" s="28">
        <f t="shared" si="43"/>
        <v>36.75375832702337</v>
      </c>
      <c r="U209" s="28">
        <f t="shared" si="44"/>
        <v>133.99807723393937</v>
      </c>
      <c r="V209" s="28">
        <f t="shared" si="45"/>
        <v>102.09377313062048</v>
      </c>
      <c r="W209" s="28">
        <f t="shared" si="46"/>
        <v>0</v>
      </c>
      <c r="X209" s="28">
        <f t="shared" si="47"/>
        <v>38.28516492398268</v>
      </c>
      <c r="Y209" s="28">
        <f t="shared" si="48"/>
        <v>25.52344328265512</v>
      </c>
      <c r="Z209" s="28">
        <f t="shared" si="49"/>
        <v>0</v>
      </c>
      <c r="AA209" s="28">
        <f t="shared" si="50"/>
        <v>969.8908447408945</v>
      </c>
      <c r="AB209" s="28">
        <f t="shared" si="51"/>
        <v>11.619718309859156</v>
      </c>
      <c r="AD209" s="28">
        <f>+P209*'Silver Conversion'!$B208</f>
        <v>1.6745929572131768</v>
      </c>
      <c r="AE209" s="28">
        <f>+Q209*'Silver Conversion'!$B208</f>
        <v>1.1041272245361604</v>
      </c>
      <c r="AF209" s="28">
        <f>+R209*'Silver Conversion'!$B208</f>
        <v>0</v>
      </c>
      <c r="AG209" s="28">
        <f>+S209*'Silver Conversion'!$B208</f>
        <v>0.1369935630443014</v>
      </c>
      <c r="AH209" s="28">
        <f>+T209*'Silver Conversion'!$B208</f>
        <v>9.923514748296311</v>
      </c>
      <c r="AI209" s="28">
        <f>+U209*'Silver Conversion'!$B208</f>
        <v>36.17948085316363</v>
      </c>
      <c r="AJ209" s="28">
        <f>+V209*'Silver Conversion'!$B208</f>
        <v>27.56531874526753</v>
      </c>
      <c r="AK209" s="28">
        <f>+W209*'Silver Conversion'!$B208</f>
        <v>0</v>
      </c>
      <c r="AL209" s="28">
        <f>+X209*'Silver Conversion'!$B208</f>
        <v>10.336994529475323</v>
      </c>
      <c r="AM209" s="28">
        <f>+Y209*'Silver Conversion'!$B208</f>
        <v>6.891329686316882</v>
      </c>
      <c r="AN209" s="28">
        <f>+Z209*'Silver Conversion'!$B208</f>
        <v>0</v>
      </c>
      <c r="AO209" s="28">
        <f>+AA209*'Silver Conversion'!$B208</f>
        <v>261.87052808004154</v>
      </c>
      <c r="AP209" s="28">
        <f>+AB209*'Silver Conversion'!$B208</f>
        <v>3.1373239436619724</v>
      </c>
    </row>
    <row r="210" spans="1:42" ht="15">
      <c r="A210" s="5">
        <v>1567</v>
      </c>
      <c r="B210" s="5">
        <v>504</v>
      </c>
      <c r="C210" s="5">
        <v>390</v>
      </c>
      <c r="E210" s="5">
        <v>30</v>
      </c>
      <c r="F210" s="5">
        <v>1950</v>
      </c>
      <c r="G210" s="5">
        <v>52.5</v>
      </c>
      <c r="H210" s="5">
        <v>46.5</v>
      </c>
      <c r="J210" s="5">
        <v>21</v>
      </c>
      <c r="K210" s="5">
        <v>10.5</v>
      </c>
      <c r="L210" s="5">
        <v>144</v>
      </c>
      <c r="N210" s="5">
        <v>30</v>
      </c>
      <c r="P210" s="28">
        <f t="shared" si="39"/>
        <v>7.633472169632714</v>
      </c>
      <c r="Q210" s="28">
        <f t="shared" si="40"/>
        <v>5.906853464596743</v>
      </c>
      <c r="R210" s="28">
        <f t="shared" si="41"/>
        <v>0</v>
      </c>
      <c r="S210" s="28">
        <f t="shared" si="42"/>
        <v>0.4543733434305187</v>
      </c>
      <c r="T210" s="28">
        <f t="shared" si="43"/>
        <v>41.47559533431457</v>
      </c>
      <c r="U210" s="28">
        <f t="shared" si="44"/>
        <v>111.66506436161615</v>
      </c>
      <c r="V210" s="28">
        <f t="shared" si="45"/>
        <v>98.90334272028858</v>
      </c>
      <c r="W210" s="28">
        <f t="shared" si="46"/>
        <v>0</v>
      </c>
      <c r="X210" s="28">
        <f t="shared" si="47"/>
        <v>44.666025744646454</v>
      </c>
      <c r="Y210" s="28">
        <f t="shared" si="48"/>
        <v>22.333012872323227</v>
      </c>
      <c r="Z210" s="28">
        <f t="shared" si="49"/>
        <v>306.2813193918614</v>
      </c>
      <c r="AA210" s="28">
        <f t="shared" si="50"/>
        <v>0</v>
      </c>
      <c r="AB210" s="28">
        <f t="shared" si="51"/>
        <v>10.563380281690142</v>
      </c>
      <c r="AD210" s="28">
        <f>+P210*'Silver Conversion'!$B209</f>
        <v>2.061037485800833</v>
      </c>
      <c r="AE210" s="28">
        <f>+Q210*'Silver Conversion'!$B209</f>
        <v>1.5948504354411208</v>
      </c>
      <c r="AF210" s="28">
        <f>+R210*'Silver Conversion'!$B209</f>
        <v>0</v>
      </c>
      <c r="AG210" s="28">
        <f>+S210*'Silver Conversion'!$B209</f>
        <v>0.12268080272624006</v>
      </c>
      <c r="AH210" s="28">
        <f>+T210*'Silver Conversion'!$B209</f>
        <v>11.198410740264935</v>
      </c>
      <c r="AI210" s="28">
        <f>+U210*'Silver Conversion'!$B209</f>
        <v>30.149567377636362</v>
      </c>
      <c r="AJ210" s="28">
        <f>+V210*'Silver Conversion'!$B209</f>
        <v>26.70390253447792</v>
      </c>
      <c r="AK210" s="28">
        <f>+W210*'Silver Conversion'!$B209</f>
        <v>0</v>
      </c>
      <c r="AL210" s="28">
        <f>+X210*'Silver Conversion'!$B209</f>
        <v>12.059826951054543</v>
      </c>
      <c r="AM210" s="28">
        <f>+Y210*'Silver Conversion'!$B209</f>
        <v>6.029913475527271</v>
      </c>
      <c r="AN210" s="28">
        <f>+Z210*'Silver Conversion'!$B209</f>
        <v>82.69595623580258</v>
      </c>
      <c r="AO210" s="28">
        <f>+AA210*'Silver Conversion'!$B209</f>
        <v>0</v>
      </c>
      <c r="AP210" s="28">
        <f>+AB210*'Silver Conversion'!$B209</f>
        <v>2.8521126760563384</v>
      </c>
    </row>
    <row r="211" spans="1:42" ht="15">
      <c r="A211" s="5">
        <v>1568</v>
      </c>
      <c r="B211" s="5">
        <v>510</v>
      </c>
      <c r="C211" s="5">
        <v>400.5</v>
      </c>
      <c r="E211" s="5">
        <v>27.37</v>
      </c>
      <c r="F211" s="5">
        <v>1800</v>
      </c>
      <c r="G211" s="5">
        <v>49.5</v>
      </c>
      <c r="J211" s="5">
        <v>24</v>
      </c>
      <c r="K211" s="5">
        <v>11.62</v>
      </c>
      <c r="N211" s="5">
        <v>28.5</v>
      </c>
      <c r="P211" s="28">
        <f t="shared" si="39"/>
        <v>7.724346838318818</v>
      </c>
      <c r="Q211" s="28">
        <f t="shared" si="40"/>
        <v>6.065884134797424</v>
      </c>
      <c r="R211" s="28">
        <f t="shared" si="41"/>
        <v>0</v>
      </c>
      <c r="S211" s="28">
        <f t="shared" si="42"/>
        <v>0.4145399469897766</v>
      </c>
      <c r="T211" s="28">
        <f t="shared" si="43"/>
        <v>38.28516492398268</v>
      </c>
      <c r="U211" s="28">
        <f t="shared" si="44"/>
        <v>105.28420354095236</v>
      </c>
      <c r="V211" s="28">
        <f t="shared" si="45"/>
        <v>0</v>
      </c>
      <c r="W211" s="28">
        <f t="shared" si="46"/>
        <v>0</v>
      </c>
      <c r="X211" s="28">
        <f t="shared" si="47"/>
        <v>51.04688656531024</v>
      </c>
      <c r="Y211" s="28">
        <f t="shared" si="48"/>
        <v>24.715200912037705</v>
      </c>
      <c r="Z211" s="28">
        <f t="shared" si="49"/>
        <v>0</v>
      </c>
      <c r="AA211" s="28">
        <f t="shared" si="50"/>
        <v>0</v>
      </c>
      <c r="AB211" s="28">
        <f t="shared" si="51"/>
        <v>10.035211267605634</v>
      </c>
      <c r="AD211" s="28">
        <f>+P211*'Silver Conversion'!$B210</f>
        <v>2.085573646346081</v>
      </c>
      <c r="AE211" s="28">
        <f>+Q211*'Silver Conversion'!$B210</f>
        <v>1.6377887163953047</v>
      </c>
      <c r="AF211" s="28">
        <f>+R211*'Silver Conversion'!$B210</f>
        <v>0</v>
      </c>
      <c r="AG211" s="28">
        <f>+S211*'Silver Conversion'!$B210</f>
        <v>0.11192578568723968</v>
      </c>
      <c r="AH211" s="28">
        <f>+T211*'Silver Conversion'!$B210</f>
        <v>10.336994529475323</v>
      </c>
      <c r="AI211" s="28">
        <f>+U211*'Silver Conversion'!$B210</f>
        <v>28.42673495605714</v>
      </c>
      <c r="AJ211" s="28">
        <f>+V211*'Silver Conversion'!$B210</f>
        <v>0</v>
      </c>
      <c r="AK211" s="28">
        <f>+W211*'Silver Conversion'!$B210</f>
        <v>0</v>
      </c>
      <c r="AL211" s="28">
        <f>+X211*'Silver Conversion'!$B210</f>
        <v>13.782659372633765</v>
      </c>
      <c r="AM211" s="28">
        <f>+Y211*'Silver Conversion'!$B210</f>
        <v>6.673104246250181</v>
      </c>
      <c r="AN211" s="28">
        <f>+Z211*'Silver Conversion'!$B210</f>
        <v>0</v>
      </c>
      <c r="AO211" s="28">
        <f>+AA211*'Silver Conversion'!$B210</f>
        <v>0</v>
      </c>
      <c r="AP211" s="28">
        <f>+AB211*'Silver Conversion'!$B210</f>
        <v>2.7095070422535215</v>
      </c>
    </row>
    <row r="212" spans="1:42" ht="15">
      <c r="A212" s="5">
        <v>1569</v>
      </c>
      <c r="B212" s="5">
        <v>555</v>
      </c>
      <c r="C212" s="5">
        <v>396</v>
      </c>
      <c r="E212" s="5">
        <v>45.75</v>
      </c>
      <c r="F212" s="5">
        <v>1920</v>
      </c>
      <c r="G212" s="5">
        <v>72</v>
      </c>
      <c r="H212" s="5">
        <v>90</v>
      </c>
      <c r="J212" s="5">
        <v>21.75</v>
      </c>
      <c r="K212" s="5">
        <v>10.5</v>
      </c>
      <c r="N212" s="5">
        <v>30</v>
      </c>
      <c r="P212" s="28">
        <f t="shared" si="39"/>
        <v>8.405906853464597</v>
      </c>
      <c r="Q212" s="28">
        <f t="shared" si="40"/>
        <v>5.9977281332828465</v>
      </c>
      <c r="R212" s="28">
        <f t="shared" si="41"/>
        <v>0</v>
      </c>
      <c r="S212" s="28">
        <f t="shared" si="42"/>
        <v>0.692919348731541</v>
      </c>
      <c r="T212" s="28">
        <f t="shared" si="43"/>
        <v>40.83750925224819</v>
      </c>
      <c r="U212" s="28">
        <f t="shared" si="44"/>
        <v>153.1406596959307</v>
      </c>
      <c r="V212" s="28">
        <f t="shared" si="45"/>
        <v>191.42582461991339</v>
      </c>
      <c r="W212" s="28">
        <f t="shared" si="46"/>
        <v>0</v>
      </c>
      <c r="X212" s="28">
        <f t="shared" si="47"/>
        <v>46.261240949812404</v>
      </c>
      <c r="Y212" s="28">
        <f t="shared" si="48"/>
        <v>22.333012872323227</v>
      </c>
      <c r="Z212" s="28">
        <f t="shared" si="49"/>
        <v>0</v>
      </c>
      <c r="AA212" s="28">
        <f t="shared" si="50"/>
        <v>0</v>
      </c>
      <c r="AB212" s="28">
        <f t="shared" si="51"/>
        <v>10.563380281690142</v>
      </c>
      <c r="AD212" s="28">
        <f>+P212*'Silver Conversion'!$B211</f>
        <v>2.2695948504354413</v>
      </c>
      <c r="AE212" s="28">
        <f>+Q212*'Silver Conversion'!$B211</f>
        <v>1.6193865959863687</v>
      </c>
      <c r="AF212" s="28">
        <f>+R212*'Silver Conversion'!$B211</f>
        <v>0</v>
      </c>
      <c r="AG212" s="28">
        <f>+S212*'Silver Conversion'!$B211</f>
        <v>0.18708822415751608</v>
      </c>
      <c r="AH212" s="28">
        <f>+T212*'Silver Conversion'!$B211</f>
        <v>11.026127498107012</v>
      </c>
      <c r="AI212" s="28">
        <f>+U212*'Silver Conversion'!$B211</f>
        <v>41.34797811790129</v>
      </c>
      <c r="AJ212" s="28">
        <f>+V212*'Silver Conversion'!$B211</f>
        <v>51.68497264737662</v>
      </c>
      <c r="AK212" s="28">
        <f>+W212*'Silver Conversion'!$B211</f>
        <v>0</v>
      </c>
      <c r="AL212" s="28">
        <f>+X212*'Silver Conversion'!$B211</f>
        <v>12.49053505644935</v>
      </c>
      <c r="AM212" s="28">
        <f>+Y212*'Silver Conversion'!$B211</f>
        <v>6.029913475527271</v>
      </c>
      <c r="AN212" s="28">
        <f>+Z212*'Silver Conversion'!$B211</f>
        <v>0</v>
      </c>
      <c r="AO212" s="28">
        <f>+AA212*'Silver Conversion'!$B211</f>
        <v>0</v>
      </c>
      <c r="AP212" s="28">
        <f>+AB212*'Silver Conversion'!$B211</f>
        <v>2.8521126760563384</v>
      </c>
    </row>
    <row r="213" spans="1:42" ht="15">
      <c r="A213" s="5">
        <v>1570</v>
      </c>
      <c r="B213" s="5">
        <v>555</v>
      </c>
      <c r="C213" s="5">
        <v>307.5</v>
      </c>
      <c r="E213" s="5">
        <v>43.5</v>
      </c>
      <c r="F213" s="5">
        <v>1956</v>
      </c>
      <c r="G213" s="5">
        <v>54</v>
      </c>
      <c r="H213" s="5">
        <v>90</v>
      </c>
      <c r="I213" s="5">
        <v>120</v>
      </c>
      <c r="J213" s="5">
        <v>18</v>
      </c>
      <c r="K213" s="5">
        <v>12</v>
      </c>
      <c r="L213" s="5">
        <v>144</v>
      </c>
      <c r="M213" s="5">
        <v>432</v>
      </c>
      <c r="N213" s="5">
        <v>36</v>
      </c>
      <c r="P213" s="28">
        <f t="shared" si="39"/>
        <v>8.405906853464597</v>
      </c>
      <c r="Q213" s="28">
        <f t="shared" si="40"/>
        <v>4.6573267701628165</v>
      </c>
      <c r="R213" s="28">
        <f t="shared" si="41"/>
        <v>0</v>
      </c>
      <c r="S213" s="28">
        <f t="shared" si="42"/>
        <v>0.6588413479742521</v>
      </c>
      <c r="T213" s="28">
        <f t="shared" si="43"/>
        <v>41.60321255072785</v>
      </c>
      <c r="U213" s="28">
        <f t="shared" si="44"/>
        <v>114.85549477194803</v>
      </c>
      <c r="V213" s="28">
        <f t="shared" si="45"/>
        <v>191.42582461991339</v>
      </c>
      <c r="W213" s="28">
        <f t="shared" si="46"/>
        <v>255.23443282655117</v>
      </c>
      <c r="X213" s="28">
        <f t="shared" si="47"/>
        <v>38.28516492398268</v>
      </c>
      <c r="Y213" s="28">
        <f t="shared" si="48"/>
        <v>25.52344328265512</v>
      </c>
      <c r="Z213" s="28">
        <f t="shared" si="49"/>
        <v>306.2813193918614</v>
      </c>
      <c r="AA213" s="28">
        <f t="shared" si="50"/>
        <v>918.8439581755842</v>
      </c>
      <c r="AB213" s="28">
        <f t="shared" si="51"/>
        <v>12.67605633802817</v>
      </c>
      <c r="AD213" s="28">
        <f>+P213*'Silver Conversion'!$B212</f>
        <v>2.2695948504354413</v>
      </c>
      <c r="AE213" s="28">
        <f>+Q213*'Silver Conversion'!$B212</f>
        <v>1.2574782279439605</v>
      </c>
      <c r="AF213" s="28">
        <f>+R213*'Silver Conversion'!$B212</f>
        <v>0</v>
      </c>
      <c r="AG213" s="28">
        <f>+S213*'Silver Conversion'!$B212</f>
        <v>0.17788716395304807</v>
      </c>
      <c r="AH213" s="28">
        <f>+T213*'Silver Conversion'!$B212</f>
        <v>11.23286738869652</v>
      </c>
      <c r="AI213" s="28">
        <f>+U213*'Silver Conversion'!$B212</f>
        <v>31.01098358842597</v>
      </c>
      <c r="AJ213" s="28">
        <f>+V213*'Silver Conversion'!$B212</f>
        <v>51.68497264737662</v>
      </c>
      <c r="AK213" s="28">
        <f>+W213*'Silver Conversion'!$B212</f>
        <v>68.91329686316882</v>
      </c>
      <c r="AL213" s="28">
        <f>+X213*'Silver Conversion'!$B212</f>
        <v>10.336994529475323</v>
      </c>
      <c r="AM213" s="28">
        <f>+Y213*'Silver Conversion'!$B212</f>
        <v>6.891329686316882</v>
      </c>
      <c r="AN213" s="28">
        <f>+Z213*'Silver Conversion'!$B212</f>
        <v>82.69595623580258</v>
      </c>
      <c r="AO213" s="28">
        <f>+AA213*'Silver Conversion'!$B212</f>
        <v>248.08786870740775</v>
      </c>
      <c r="AP213" s="28">
        <f>+AB213*'Silver Conversion'!$B212</f>
        <v>3.422535211267606</v>
      </c>
    </row>
    <row r="214" spans="1:42" ht="15">
      <c r="A214" s="5">
        <v>1571</v>
      </c>
      <c r="B214" s="5">
        <v>510</v>
      </c>
      <c r="C214" s="5">
        <v>300</v>
      </c>
      <c r="E214" s="5">
        <v>42</v>
      </c>
      <c r="F214" s="5">
        <v>1863</v>
      </c>
      <c r="G214" s="5">
        <v>61.5</v>
      </c>
      <c r="H214" s="5">
        <v>87</v>
      </c>
      <c r="I214" s="5">
        <v>96</v>
      </c>
      <c r="J214" s="5">
        <v>16.5</v>
      </c>
      <c r="K214" s="5">
        <v>12.75</v>
      </c>
      <c r="M214" s="5">
        <v>480</v>
      </c>
      <c r="N214" s="5">
        <v>36</v>
      </c>
      <c r="P214" s="28">
        <f t="shared" si="39"/>
        <v>7.724346838318818</v>
      </c>
      <c r="Q214" s="28">
        <f t="shared" si="40"/>
        <v>4.543733434305187</v>
      </c>
      <c r="R214" s="28">
        <f t="shared" si="41"/>
        <v>0</v>
      </c>
      <c r="S214" s="28">
        <f t="shared" si="42"/>
        <v>0.6361226808027262</v>
      </c>
      <c r="T214" s="28">
        <f t="shared" si="43"/>
        <v>39.62514569632207</v>
      </c>
      <c r="U214" s="28">
        <f t="shared" si="44"/>
        <v>130.80764682360748</v>
      </c>
      <c r="V214" s="28">
        <f t="shared" si="45"/>
        <v>185.04496379924962</v>
      </c>
      <c r="W214" s="28">
        <f t="shared" si="46"/>
        <v>204.18754626124095</v>
      </c>
      <c r="X214" s="28">
        <f t="shared" si="47"/>
        <v>35.094734513650785</v>
      </c>
      <c r="Y214" s="28">
        <f t="shared" si="48"/>
        <v>27.11865848782106</v>
      </c>
      <c r="Z214" s="28">
        <f t="shared" si="49"/>
        <v>0</v>
      </c>
      <c r="AA214" s="28">
        <f t="shared" si="50"/>
        <v>1020.9377313062047</v>
      </c>
      <c r="AB214" s="28">
        <f t="shared" si="51"/>
        <v>12.67605633802817</v>
      </c>
      <c r="AD214" s="28">
        <f>+P214*'Silver Conversion'!$B213</f>
        <v>2.085573646346081</v>
      </c>
      <c r="AE214" s="28">
        <f>+Q214*'Silver Conversion'!$B213</f>
        <v>1.2268080272624005</v>
      </c>
      <c r="AF214" s="28">
        <f>+R214*'Silver Conversion'!$B213</f>
        <v>0</v>
      </c>
      <c r="AG214" s="28">
        <f>+S214*'Silver Conversion'!$B213</f>
        <v>0.17175312381673608</v>
      </c>
      <c r="AH214" s="28">
        <f>+T214*'Silver Conversion'!$B213</f>
        <v>10.69878933800696</v>
      </c>
      <c r="AI214" s="28">
        <f>+U214*'Silver Conversion'!$B213</f>
        <v>35.318064642374026</v>
      </c>
      <c r="AJ214" s="28">
        <f>+V214*'Silver Conversion'!$B213</f>
        <v>49.9621402257974</v>
      </c>
      <c r="AK214" s="28">
        <f>+W214*'Silver Conversion'!$B213</f>
        <v>55.13063749053506</v>
      </c>
      <c r="AL214" s="28">
        <f>+X214*'Silver Conversion'!$B213</f>
        <v>9.475578318685713</v>
      </c>
      <c r="AM214" s="28">
        <f>+Y214*'Silver Conversion'!$B213</f>
        <v>7.322037791711687</v>
      </c>
      <c r="AN214" s="28">
        <f>+Z214*'Silver Conversion'!$B213</f>
        <v>0</v>
      </c>
      <c r="AO214" s="28">
        <f>+AA214*'Silver Conversion'!$B213</f>
        <v>275.6531874526753</v>
      </c>
      <c r="AP214" s="28">
        <f>+AB214*'Silver Conversion'!$B213</f>
        <v>3.422535211267606</v>
      </c>
    </row>
    <row r="215" spans="1:42" ht="15">
      <c r="A215" s="5">
        <v>1572</v>
      </c>
      <c r="B215" s="5">
        <v>540</v>
      </c>
      <c r="C215" s="5">
        <v>292.5</v>
      </c>
      <c r="E215" s="5">
        <v>69</v>
      </c>
      <c r="F215" s="5">
        <v>1944</v>
      </c>
      <c r="G215" s="5">
        <v>66</v>
      </c>
      <c r="H215" s="5">
        <v>78</v>
      </c>
      <c r="J215" s="5">
        <v>18</v>
      </c>
      <c r="K215" s="5">
        <v>13.5</v>
      </c>
      <c r="L215" s="5">
        <v>168</v>
      </c>
      <c r="N215" s="5">
        <v>31.5</v>
      </c>
      <c r="P215" s="28">
        <f t="shared" si="39"/>
        <v>8.178720181749336</v>
      </c>
      <c r="Q215" s="28">
        <f t="shared" si="40"/>
        <v>4.430140098447557</v>
      </c>
      <c r="R215" s="28">
        <f t="shared" si="41"/>
        <v>0</v>
      </c>
      <c r="S215" s="28">
        <f t="shared" si="42"/>
        <v>1.045058689890193</v>
      </c>
      <c r="T215" s="28">
        <f t="shared" si="43"/>
        <v>41.34797811790129</v>
      </c>
      <c r="U215" s="28">
        <f t="shared" si="44"/>
        <v>140.37893805460314</v>
      </c>
      <c r="V215" s="28">
        <f t="shared" si="45"/>
        <v>165.90238133725828</v>
      </c>
      <c r="W215" s="28">
        <f t="shared" si="46"/>
        <v>0</v>
      </c>
      <c r="X215" s="28">
        <f t="shared" si="47"/>
        <v>38.28516492398268</v>
      </c>
      <c r="Y215" s="28">
        <f t="shared" si="48"/>
        <v>28.713873692987008</v>
      </c>
      <c r="Z215" s="28">
        <f t="shared" si="49"/>
        <v>357.32820595717163</v>
      </c>
      <c r="AA215" s="28">
        <f t="shared" si="50"/>
        <v>0</v>
      </c>
      <c r="AB215" s="28">
        <f t="shared" si="51"/>
        <v>11.091549295774648</v>
      </c>
      <c r="AD215" s="28">
        <f>+P215*'Silver Conversion'!$B214</f>
        <v>2.208254449072321</v>
      </c>
      <c r="AE215" s="28">
        <f>+Q215*'Silver Conversion'!$B214</f>
        <v>1.1961378265808407</v>
      </c>
      <c r="AF215" s="28">
        <f>+R215*'Silver Conversion'!$B214</f>
        <v>0</v>
      </c>
      <c r="AG215" s="28">
        <f>+S215*'Silver Conversion'!$B214</f>
        <v>0.2821658462703521</v>
      </c>
      <c r="AH215" s="28">
        <f>+T215*'Silver Conversion'!$B214</f>
        <v>11.16395409183335</v>
      </c>
      <c r="AI215" s="28">
        <f>+U215*'Silver Conversion'!$B214</f>
        <v>37.90231327474285</v>
      </c>
      <c r="AJ215" s="28">
        <f>+V215*'Silver Conversion'!$B214</f>
        <v>44.79364296105974</v>
      </c>
      <c r="AK215" s="28">
        <f>+W215*'Silver Conversion'!$B214</f>
        <v>0</v>
      </c>
      <c r="AL215" s="28">
        <f>+X215*'Silver Conversion'!$B214</f>
        <v>10.336994529475323</v>
      </c>
      <c r="AM215" s="28">
        <f>+Y215*'Silver Conversion'!$B214</f>
        <v>7.752745897106492</v>
      </c>
      <c r="AN215" s="28">
        <f>+Z215*'Silver Conversion'!$B214</f>
        <v>96.47861560843634</v>
      </c>
      <c r="AO215" s="28">
        <f>+AA215*'Silver Conversion'!$B214</f>
        <v>0</v>
      </c>
      <c r="AP215" s="28">
        <f>+AB215*'Silver Conversion'!$B214</f>
        <v>2.994718309859155</v>
      </c>
    </row>
    <row r="216" spans="1:42" ht="15">
      <c r="A216" s="5">
        <v>1573</v>
      </c>
      <c r="C216" s="5">
        <v>345</v>
      </c>
      <c r="E216" s="5">
        <v>225</v>
      </c>
      <c r="F216" s="5">
        <v>2260.5</v>
      </c>
      <c r="G216" s="5">
        <v>66</v>
      </c>
      <c r="H216" s="5">
        <v>78</v>
      </c>
      <c r="I216" s="5">
        <v>108</v>
      </c>
      <c r="J216" s="5">
        <v>19.5</v>
      </c>
      <c r="K216" s="5">
        <v>15</v>
      </c>
      <c r="M216" s="5">
        <v>720</v>
      </c>
      <c r="N216" s="5">
        <v>36</v>
      </c>
      <c r="P216" s="28">
        <f t="shared" si="39"/>
        <v>0</v>
      </c>
      <c r="Q216" s="28">
        <f t="shared" si="40"/>
        <v>5.225293449450965</v>
      </c>
      <c r="R216" s="28">
        <f t="shared" si="41"/>
        <v>0</v>
      </c>
      <c r="S216" s="28">
        <f t="shared" si="42"/>
        <v>3.40780007572889</v>
      </c>
      <c r="T216" s="28">
        <f t="shared" si="43"/>
        <v>48.07978628370158</v>
      </c>
      <c r="U216" s="28">
        <f t="shared" si="44"/>
        <v>140.37893805460314</v>
      </c>
      <c r="V216" s="28">
        <f t="shared" si="45"/>
        <v>165.90238133725828</v>
      </c>
      <c r="W216" s="28">
        <f t="shared" si="46"/>
        <v>229.71098954389606</v>
      </c>
      <c r="X216" s="28">
        <f t="shared" si="47"/>
        <v>41.47559533431457</v>
      </c>
      <c r="Y216" s="28">
        <f t="shared" si="48"/>
        <v>31.904304103318896</v>
      </c>
      <c r="Z216" s="28">
        <f t="shared" si="49"/>
        <v>0</v>
      </c>
      <c r="AA216" s="28">
        <f t="shared" si="50"/>
        <v>1531.406596959307</v>
      </c>
      <c r="AB216" s="28">
        <f t="shared" si="51"/>
        <v>12.67605633802817</v>
      </c>
      <c r="AD216" s="28">
        <f>+P216*'Silver Conversion'!$B215</f>
        <v>0</v>
      </c>
      <c r="AE216" s="28">
        <f>+Q216*'Silver Conversion'!$B215</f>
        <v>1.4108292313517607</v>
      </c>
      <c r="AF216" s="28">
        <f>+R216*'Silver Conversion'!$B215</f>
        <v>0</v>
      </c>
      <c r="AG216" s="28">
        <f>+S216*'Silver Conversion'!$B215</f>
        <v>0.9201060204468005</v>
      </c>
      <c r="AH216" s="28">
        <f>+T216*'Silver Conversion'!$B215</f>
        <v>12.981542296599427</v>
      </c>
      <c r="AI216" s="28">
        <f>+U216*'Silver Conversion'!$B215</f>
        <v>37.90231327474285</v>
      </c>
      <c r="AJ216" s="28">
        <f>+V216*'Silver Conversion'!$B215</f>
        <v>44.79364296105974</v>
      </c>
      <c r="AK216" s="28">
        <f>+W216*'Silver Conversion'!$B215</f>
        <v>62.02196717685194</v>
      </c>
      <c r="AL216" s="28">
        <f>+X216*'Silver Conversion'!$B215</f>
        <v>11.198410740264935</v>
      </c>
      <c r="AM216" s="28">
        <f>+Y216*'Silver Conversion'!$B215</f>
        <v>8.614162107896103</v>
      </c>
      <c r="AN216" s="28">
        <f>+Z216*'Silver Conversion'!$B215</f>
        <v>0</v>
      </c>
      <c r="AO216" s="28">
        <f>+AA216*'Silver Conversion'!$B215</f>
        <v>413.47978117901295</v>
      </c>
      <c r="AP216" s="28">
        <f>+AB216*'Silver Conversion'!$B215</f>
        <v>3.422535211267606</v>
      </c>
    </row>
    <row r="217" spans="1:42" ht="15">
      <c r="A217" s="5">
        <v>1574</v>
      </c>
      <c r="B217" s="5">
        <v>960</v>
      </c>
      <c r="C217" s="5">
        <v>370.5</v>
      </c>
      <c r="E217" s="5">
        <v>111</v>
      </c>
      <c r="F217" s="5">
        <v>2268</v>
      </c>
      <c r="G217" s="5">
        <v>72</v>
      </c>
      <c r="H217" s="5">
        <v>60</v>
      </c>
      <c r="I217" s="5">
        <v>108</v>
      </c>
      <c r="J217" s="5">
        <v>19.5</v>
      </c>
      <c r="K217" s="5">
        <v>16.5</v>
      </c>
      <c r="M217" s="5">
        <v>768</v>
      </c>
      <c r="N217" s="5">
        <v>48</v>
      </c>
      <c r="P217" s="28">
        <f t="shared" si="39"/>
        <v>14.539946989776599</v>
      </c>
      <c r="Q217" s="28">
        <f t="shared" si="40"/>
        <v>5.611510791366906</v>
      </c>
      <c r="R217" s="28">
        <f t="shared" si="41"/>
        <v>0</v>
      </c>
      <c r="S217" s="28">
        <f t="shared" si="42"/>
        <v>1.6811813706929193</v>
      </c>
      <c r="T217" s="28">
        <f t="shared" si="43"/>
        <v>48.23930780421818</v>
      </c>
      <c r="U217" s="28">
        <f t="shared" si="44"/>
        <v>153.1406596959307</v>
      </c>
      <c r="V217" s="28">
        <f t="shared" si="45"/>
        <v>127.61721641327559</v>
      </c>
      <c r="W217" s="28">
        <f t="shared" si="46"/>
        <v>229.71098954389606</v>
      </c>
      <c r="X217" s="28">
        <f t="shared" si="47"/>
        <v>41.47559533431457</v>
      </c>
      <c r="Y217" s="28">
        <f t="shared" si="48"/>
        <v>35.094734513650785</v>
      </c>
      <c r="Z217" s="28">
        <f t="shared" si="49"/>
        <v>0</v>
      </c>
      <c r="AA217" s="28">
        <f t="shared" si="50"/>
        <v>1633.5003700899276</v>
      </c>
      <c r="AB217" s="28">
        <f t="shared" si="51"/>
        <v>16.901408450704228</v>
      </c>
      <c r="AD217" s="28">
        <f>+P217*'Silver Conversion'!$B216</f>
        <v>3.780386217341916</v>
      </c>
      <c r="AE217" s="28">
        <f>+Q217*'Silver Conversion'!$B216</f>
        <v>1.4589928057553956</v>
      </c>
      <c r="AF217" s="28">
        <f>+R217*'Silver Conversion'!$B216</f>
        <v>0</v>
      </c>
      <c r="AG217" s="28">
        <f>+S217*'Silver Conversion'!$B216</f>
        <v>0.437107156380159</v>
      </c>
      <c r="AH217" s="28">
        <f>+T217*'Silver Conversion'!$B216</f>
        <v>12.542220029096727</v>
      </c>
      <c r="AI217" s="28">
        <f>+U217*'Silver Conversion'!$B216</f>
        <v>39.816571520941984</v>
      </c>
      <c r="AJ217" s="28">
        <f>+V217*'Silver Conversion'!$B216</f>
        <v>33.18047626745165</v>
      </c>
      <c r="AK217" s="28">
        <f>+W217*'Silver Conversion'!$B216</f>
        <v>59.72485728141298</v>
      </c>
      <c r="AL217" s="28">
        <f>+X217*'Silver Conversion'!$B216</f>
        <v>10.783654786921788</v>
      </c>
      <c r="AM217" s="28">
        <f>+Y217*'Silver Conversion'!$B216</f>
        <v>9.124630973549204</v>
      </c>
      <c r="AN217" s="28">
        <f>+Z217*'Silver Conversion'!$B216</f>
        <v>0</v>
      </c>
      <c r="AO217" s="28">
        <f>+AA217*'Silver Conversion'!$B216</f>
        <v>424.7100962233812</v>
      </c>
      <c r="AP217" s="28">
        <f>+AB217*'Silver Conversion'!$B216</f>
        <v>4.394366197183099</v>
      </c>
    </row>
    <row r="218" spans="1:42" ht="15">
      <c r="A218" s="5">
        <v>1575</v>
      </c>
      <c r="B218" s="5">
        <v>1092</v>
      </c>
      <c r="C218" s="5">
        <v>400.5</v>
      </c>
      <c r="E218" s="5">
        <v>180</v>
      </c>
      <c r="F218" s="5">
        <v>2079</v>
      </c>
      <c r="G218" s="5">
        <v>72</v>
      </c>
      <c r="H218" s="5">
        <v>48</v>
      </c>
      <c r="I218" s="5">
        <v>192</v>
      </c>
      <c r="J218" s="5">
        <v>21.75</v>
      </c>
      <c r="K218" s="5">
        <v>16.5</v>
      </c>
      <c r="M218" s="5">
        <v>768</v>
      </c>
      <c r="N218" s="5">
        <v>54</v>
      </c>
      <c r="P218" s="28">
        <f t="shared" si="39"/>
        <v>16.53918970087088</v>
      </c>
      <c r="Q218" s="28">
        <f t="shared" si="40"/>
        <v>6.065884134797424</v>
      </c>
      <c r="R218" s="28">
        <f t="shared" si="41"/>
        <v>0</v>
      </c>
      <c r="S218" s="28">
        <f t="shared" si="42"/>
        <v>2.726240060583112</v>
      </c>
      <c r="T218" s="28">
        <f t="shared" si="43"/>
        <v>44.219365487199994</v>
      </c>
      <c r="U218" s="28">
        <f t="shared" si="44"/>
        <v>153.1406596959307</v>
      </c>
      <c r="V218" s="28">
        <f t="shared" si="45"/>
        <v>102.09377313062048</v>
      </c>
      <c r="W218" s="28">
        <f t="shared" si="46"/>
        <v>408.3750925224819</v>
      </c>
      <c r="X218" s="28">
        <f t="shared" si="47"/>
        <v>46.261240949812404</v>
      </c>
      <c r="Y218" s="28">
        <f t="shared" si="48"/>
        <v>35.094734513650785</v>
      </c>
      <c r="Z218" s="28">
        <f t="shared" si="49"/>
        <v>0</v>
      </c>
      <c r="AA218" s="28">
        <f t="shared" si="50"/>
        <v>1633.5003700899276</v>
      </c>
      <c r="AB218" s="28">
        <f t="shared" si="51"/>
        <v>19.014084507042256</v>
      </c>
      <c r="AD218" s="28">
        <f>+P218*'Silver Conversion'!$B217</f>
        <v>4.300189322226429</v>
      </c>
      <c r="AE218" s="28">
        <f>+Q218*'Silver Conversion'!$B217</f>
        <v>1.5771298750473304</v>
      </c>
      <c r="AF218" s="28">
        <f>+R218*'Silver Conversion'!$B217</f>
        <v>0</v>
      </c>
      <c r="AG218" s="28">
        <f>+S218*'Silver Conversion'!$B217</f>
        <v>0.7088224157516092</v>
      </c>
      <c r="AH218" s="28">
        <f>+T218*'Silver Conversion'!$B217</f>
        <v>11.497035026671998</v>
      </c>
      <c r="AI218" s="28">
        <f>+U218*'Silver Conversion'!$B217</f>
        <v>39.816571520941984</v>
      </c>
      <c r="AJ218" s="28">
        <f>+V218*'Silver Conversion'!$B217</f>
        <v>26.544381013961324</v>
      </c>
      <c r="AK218" s="28">
        <f>+W218*'Silver Conversion'!$B217</f>
        <v>106.1775240558453</v>
      </c>
      <c r="AL218" s="28">
        <f>+X218*'Silver Conversion'!$B217</f>
        <v>12.027922646951225</v>
      </c>
      <c r="AM218" s="28">
        <f>+Y218*'Silver Conversion'!$B217</f>
        <v>9.124630973549204</v>
      </c>
      <c r="AN218" s="28">
        <f>+Z218*'Silver Conversion'!$B217</f>
        <v>0</v>
      </c>
      <c r="AO218" s="28">
        <f>+AA218*'Silver Conversion'!$B217</f>
        <v>424.7100962233812</v>
      </c>
      <c r="AP218" s="28">
        <f>+AB218*'Silver Conversion'!$B217</f>
        <v>4.943661971830987</v>
      </c>
    </row>
    <row r="219" spans="1:42" ht="15">
      <c r="A219" s="5">
        <v>1576</v>
      </c>
      <c r="B219" s="5">
        <v>1080</v>
      </c>
      <c r="C219" s="5">
        <v>394.5</v>
      </c>
      <c r="E219" s="5">
        <v>141</v>
      </c>
      <c r="F219" s="5">
        <v>2142</v>
      </c>
      <c r="G219" s="5">
        <v>96</v>
      </c>
      <c r="H219" s="5">
        <v>35</v>
      </c>
      <c r="J219" s="5">
        <v>24</v>
      </c>
      <c r="M219" s="5">
        <v>768</v>
      </c>
      <c r="N219" s="5">
        <v>48</v>
      </c>
      <c r="P219" s="28">
        <f t="shared" si="39"/>
        <v>16.35744036349867</v>
      </c>
      <c r="Q219" s="28">
        <f t="shared" si="40"/>
        <v>5.975009466111321</v>
      </c>
      <c r="R219" s="28">
        <f t="shared" si="41"/>
        <v>0</v>
      </c>
      <c r="S219" s="28">
        <f t="shared" si="42"/>
        <v>2.135554714123438</v>
      </c>
      <c r="T219" s="28">
        <f t="shared" si="43"/>
        <v>45.55934625953939</v>
      </c>
      <c r="U219" s="28">
        <f t="shared" si="44"/>
        <v>204.18754626124095</v>
      </c>
      <c r="V219" s="28">
        <f t="shared" si="45"/>
        <v>74.44337624107743</v>
      </c>
      <c r="W219" s="28">
        <f t="shared" si="46"/>
        <v>0</v>
      </c>
      <c r="X219" s="28">
        <f t="shared" si="47"/>
        <v>51.04688656531024</v>
      </c>
      <c r="Y219" s="28">
        <f t="shared" si="48"/>
        <v>0</v>
      </c>
      <c r="Z219" s="28">
        <f t="shared" si="49"/>
        <v>0</v>
      </c>
      <c r="AA219" s="28">
        <f t="shared" si="50"/>
        <v>1633.5003700899276</v>
      </c>
      <c r="AB219" s="28">
        <f t="shared" si="51"/>
        <v>16.901408450704228</v>
      </c>
      <c r="AD219" s="28">
        <f>+P219*'Silver Conversion'!$B218</f>
        <v>4.089360090874668</v>
      </c>
      <c r="AE219" s="28">
        <f>+Q219*'Silver Conversion'!$B218</f>
        <v>1.4937523665278303</v>
      </c>
      <c r="AF219" s="28">
        <f>+R219*'Silver Conversion'!$B218</f>
        <v>0</v>
      </c>
      <c r="AG219" s="28">
        <f>+S219*'Silver Conversion'!$B218</f>
        <v>0.5338886785308595</v>
      </c>
      <c r="AH219" s="28">
        <f>+T219*'Silver Conversion'!$B218</f>
        <v>11.389836564884847</v>
      </c>
      <c r="AI219" s="28">
        <f>+U219*'Silver Conversion'!$B218</f>
        <v>51.04688656531024</v>
      </c>
      <c r="AJ219" s="28">
        <f>+V219*'Silver Conversion'!$B218</f>
        <v>18.610844060269358</v>
      </c>
      <c r="AK219" s="28">
        <f>+W219*'Silver Conversion'!$B218</f>
        <v>0</v>
      </c>
      <c r="AL219" s="28">
        <f>+X219*'Silver Conversion'!$B218</f>
        <v>12.76172164132756</v>
      </c>
      <c r="AM219" s="28">
        <f>+Y219*'Silver Conversion'!$B218</f>
        <v>0</v>
      </c>
      <c r="AN219" s="28">
        <f>+Z219*'Silver Conversion'!$B218</f>
        <v>0</v>
      </c>
      <c r="AO219" s="28">
        <f>+AA219*'Silver Conversion'!$B218</f>
        <v>408.3750925224819</v>
      </c>
      <c r="AP219" s="28">
        <f>+AB219*'Silver Conversion'!$B218</f>
        <v>4.225352112676057</v>
      </c>
    </row>
    <row r="220" spans="1:42" ht="15">
      <c r="A220" s="5">
        <v>1577</v>
      </c>
      <c r="B220" s="5">
        <v>702</v>
      </c>
      <c r="C220" s="5">
        <v>487.5</v>
      </c>
      <c r="E220" s="5">
        <v>81</v>
      </c>
      <c r="F220" s="5">
        <v>2250</v>
      </c>
      <c r="G220" s="5">
        <v>63.75</v>
      </c>
      <c r="H220" s="5">
        <v>18</v>
      </c>
      <c r="J220" s="5">
        <v>22.5</v>
      </c>
      <c r="L220" s="5">
        <v>168</v>
      </c>
      <c r="N220" s="5">
        <v>57</v>
      </c>
      <c r="P220" s="28">
        <f t="shared" si="39"/>
        <v>10.632336236274138</v>
      </c>
      <c r="Q220" s="28">
        <f t="shared" si="40"/>
        <v>7.383566830745929</v>
      </c>
      <c r="R220" s="28">
        <f t="shared" si="41"/>
        <v>0</v>
      </c>
      <c r="S220" s="28">
        <f t="shared" si="42"/>
        <v>1.2268080272624005</v>
      </c>
      <c r="T220" s="28">
        <f t="shared" si="43"/>
        <v>47.856456154978346</v>
      </c>
      <c r="U220" s="28">
        <f t="shared" si="44"/>
        <v>135.5932924391053</v>
      </c>
      <c r="V220" s="28">
        <f t="shared" si="45"/>
        <v>38.28516492398268</v>
      </c>
      <c r="W220" s="28">
        <f t="shared" si="46"/>
        <v>0</v>
      </c>
      <c r="X220" s="28">
        <f t="shared" si="47"/>
        <v>47.856456154978346</v>
      </c>
      <c r="Y220" s="28">
        <f t="shared" si="48"/>
        <v>0</v>
      </c>
      <c r="Z220" s="28">
        <f t="shared" si="49"/>
        <v>357.32820595717163</v>
      </c>
      <c r="AA220" s="28">
        <f t="shared" si="50"/>
        <v>0</v>
      </c>
      <c r="AB220" s="28">
        <f t="shared" si="51"/>
        <v>20.070422535211268</v>
      </c>
      <c r="AD220" s="28">
        <f>+P220*'Silver Conversion'!$B219</f>
        <v>2.3391139719803107</v>
      </c>
      <c r="AE220" s="28">
        <f>+Q220*'Silver Conversion'!$B219</f>
        <v>1.6243847027641043</v>
      </c>
      <c r="AF220" s="28">
        <f>+R220*'Silver Conversion'!$B219</f>
        <v>0</v>
      </c>
      <c r="AG220" s="28">
        <f>+S220*'Silver Conversion'!$B219</f>
        <v>0.2698977659977281</v>
      </c>
      <c r="AH220" s="28">
        <f>+T220*'Silver Conversion'!$B219</f>
        <v>10.528420354095235</v>
      </c>
      <c r="AI220" s="28">
        <f>+U220*'Silver Conversion'!$B219</f>
        <v>29.83052433660317</v>
      </c>
      <c r="AJ220" s="28">
        <f>+V220*'Silver Conversion'!$B219</f>
        <v>8.422736283276189</v>
      </c>
      <c r="AK220" s="28">
        <f>+W220*'Silver Conversion'!$B219</f>
        <v>0</v>
      </c>
      <c r="AL220" s="28">
        <f>+X220*'Silver Conversion'!$B219</f>
        <v>10.528420354095235</v>
      </c>
      <c r="AM220" s="28">
        <f>+Y220*'Silver Conversion'!$B219</f>
        <v>0</v>
      </c>
      <c r="AN220" s="28">
        <f>+Z220*'Silver Conversion'!$B219</f>
        <v>78.61220531057776</v>
      </c>
      <c r="AO220" s="28">
        <f>+AA220*'Silver Conversion'!$B219</f>
        <v>0</v>
      </c>
      <c r="AP220" s="28">
        <f>+AB220*'Silver Conversion'!$B219</f>
        <v>4.415492957746479</v>
      </c>
    </row>
    <row r="221" spans="1:42" ht="15">
      <c r="A221" s="5">
        <v>1578</v>
      </c>
      <c r="B221" s="5">
        <v>540</v>
      </c>
      <c r="C221" s="5">
        <v>382.5</v>
      </c>
      <c r="E221" s="5">
        <v>70.5</v>
      </c>
      <c r="F221" s="5">
        <v>2520</v>
      </c>
      <c r="G221" s="5">
        <v>72</v>
      </c>
      <c r="H221" s="5">
        <v>18</v>
      </c>
      <c r="J221" s="5">
        <v>25.5</v>
      </c>
      <c r="N221" s="5">
        <v>60</v>
      </c>
      <c r="P221" s="28">
        <f t="shared" si="39"/>
        <v>8.178720181749336</v>
      </c>
      <c r="Q221" s="28">
        <f t="shared" si="40"/>
        <v>5.793260128739114</v>
      </c>
      <c r="R221" s="28">
        <f t="shared" si="41"/>
        <v>0</v>
      </c>
      <c r="S221" s="28">
        <f t="shared" si="42"/>
        <v>1.067777357061719</v>
      </c>
      <c r="T221" s="28">
        <f t="shared" si="43"/>
        <v>53.59923089357575</v>
      </c>
      <c r="U221" s="28">
        <f t="shared" si="44"/>
        <v>153.1406596959307</v>
      </c>
      <c r="V221" s="28">
        <f t="shared" si="45"/>
        <v>38.28516492398268</v>
      </c>
      <c r="W221" s="28">
        <f t="shared" si="46"/>
        <v>0</v>
      </c>
      <c r="X221" s="28">
        <f t="shared" si="47"/>
        <v>54.23731697564212</v>
      </c>
      <c r="Y221" s="28">
        <f t="shared" si="48"/>
        <v>0</v>
      </c>
      <c r="Z221" s="28">
        <f t="shared" si="49"/>
        <v>0</v>
      </c>
      <c r="AA221" s="28">
        <f t="shared" si="50"/>
        <v>0</v>
      </c>
      <c r="AB221" s="28">
        <f t="shared" si="51"/>
        <v>21.126760563380284</v>
      </c>
      <c r="AD221" s="28">
        <f>+P221*'Silver Conversion'!$B220</f>
        <v>1.7993184399848539</v>
      </c>
      <c r="AE221" s="28">
        <f>+Q221*'Silver Conversion'!$B220</f>
        <v>1.274517228322605</v>
      </c>
      <c r="AF221" s="28">
        <f>+R221*'Silver Conversion'!$B220</f>
        <v>0</v>
      </c>
      <c r="AG221" s="28">
        <f>+S221*'Silver Conversion'!$B220</f>
        <v>0.23491101855357818</v>
      </c>
      <c r="AH221" s="28">
        <f>+T221*'Silver Conversion'!$B220</f>
        <v>11.791830796586666</v>
      </c>
      <c r="AI221" s="28">
        <f>+U221*'Silver Conversion'!$B220</f>
        <v>33.690945133104755</v>
      </c>
      <c r="AJ221" s="28">
        <f>+V221*'Silver Conversion'!$B220</f>
        <v>8.422736283276189</v>
      </c>
      <c r="AK221" s="28">
        <f>+W221*'Silver Conversion'!$B220</f>
        <v>0</v>
      </c>
      <c r="AL221" s="28">
        <f>+X221*'Silver Conversion'!$B220</f>
        <v>11.932209734641267</v>
      </c>
      <c r="AM221" s="28">
        <f>+Y221*'Silver Conversion'!$B220</f>
        <v>0</v>
      </c>
      <c r="AN221" s="28">
        <f>+Z221*'Silver Conversion'!$B220</f>
        <v>0</v>
      </c>
      <c r="AO221" s="28">
        <f>+AA221*'Silver Conversion'!$B220</f>
        <v>0</v>
      </c>
      <c r="AP221" s="28">
        <f>+AB221*'Silver Conversion'!$B220</f>
        <v>4.647887323943663</v>
      </c>
    </row>
    <row r="222" spans="1:42" ht="15">
      <c r="A222" s="5">
        <v>1579</v>
      </c>
      <c r="B222" s="5">
        <v>1050</v>
      </c>
      <c r="C222" s="5">
        <v>453</v>
      </c>
      <c r="E222" s="5">
        <v>129</v>
      </c>
      <c r="F222" s="5">
        <v>2550</v>
      </c>
      <c r="G222" s="5">
        <v>72</v>
      </c>
      <c r="J222" s="5">
        <v>27</v>
      </c>
      <c r="N222" s="5">
        <v>63</v>
      </c>
      <c r="P222" s="28">
        <f t="shared" si="39"/>
        <v>15.903067020068155</v>
      </c>
      <c r="Q222" s="28">
        <f t="shared" si="40"/>
        <v>6.861037485800832</v>
      </c>
      <c r="R222" s="28">
        <f t="shared" si="41"/>
        <v>0</v>
      </c>
      <c r="S222" s="28">
        <f t="shared" si="42"/>
        <v>1.9538053767512304</v>
      </c>
      <c r="T222" s="28">
        <f t="shared" si="43"/>
        <v>54.23731697564213</v>
      </c>
      <c r="U222" s="28">
        <f t="shared" si="44"/>
        <v>153.1406596959307</v>
      </c>
      <c r="V222" s="28">
        <f t="shared" si="45"/>
        <v>0</v>
      </c>
      <c r="W222" s="28">
        <f t="shared" si="46"/>
        <v>0</v>
      </c>
      <c r="X222" s="28">
        <f t="shared" si="47"/>
        <v>57.427747385974016</v>
      </c>
      <c r="Y222" s="28">
        <f t="shared" si="48"/>
        <v>0</v>
      </c>
      <c r="Z222" s="28">
        <f t="shared" si="49"/>
        <v>0</v>
      </c>
      <c r="AA222" s="28">
        <f t="shared" si="50"/>
        <v>0</v>
      </c>
      <c r="AB222" s="28">
        <f t="shared" si="51"/>
        <v>22.183098591549296</v>
      </c>
      <c r="AD222" s="28">
        <f>+P222*'Silver Conversion'!$B221</f>
        <v>3.180613404013631</v>
      </c>
      <c r="AE222" s="28">
        <f>+Q222*'Silver Conversion'!$B221</f>
        <v>1.3722074971601665</v>
      </c>
      <c r="AF222" s="28">
        <f>+R222*'Silver Conversion'!$B221</f>
        <v>0</v>
      </c>
      <c r="AG222" s="28">
        <f>+S222*'Silver Conversion'!$B221</f>
        <v>0.3907610753502461</v>
      </c>
      <c r="AH222" s="28">
        <f>+T222*'Silver Conversion'!$B221</f>
        <v>10.847463395128427</v>
      </c>
      <c r="AI222" s="28">
        <f>+U222*'Silver Conversion'!$B221</f>
        <v>30.628131939186144</v>
      </c>
      <c r="AJ222" s="28">
        <f>+V222*'Silver Conversion'!$B221</f>
        <v>0</v>
      </c>
      <c r="AK222" s="28">
        <f>+W222*'Silver Conversion'!$B221</f>
        <v>0</v>
      </c>
      <c r="AL222" s="28">
        <f>+X222*'Silver Conversion'!$B221</f>
        <v>11.485549477194803</v>
      </c>
      <c r="AM222" s="28">
        <f>+Y222*'Silver Conversion'!$B221</f>
        <v>0</v>
      </c>
      <c r="AN222" s="28">
        <f>+Z222*'Silver Conversion'!$B221</f>
        <v>0</v>
      </c>
      <c r="AO222" s="28">
        <f>+AA222*'Silver Conversion'!$B221</f>
        <v>0</v>
      </c>
      <c r="AP222" s="28">
        <f>+AB222*'Silver Conversion'!$B221</f>
        <v>4.436619718309859</v>
      </c>
    </row>
    <row r="223" spans="1:42" ht="15">
      <c r="A223" s="5">
        <v>1580</v>
      </c>
      <c r="B223" s="5">
        <v>1050</v>
      </c>
      <c r="C223" s="5">
        <v>480</v>
      </c>
      <c r="E223" s="5">
        <v>77.25</v>
      </c>
      <c r="F223" s="5">
        <v>2556</v>
      </c>
      <c r="G223" s="5">
        <v>72</v>
      </c>
      <c r="H223" s="5">
        <v>16.5</v>
      </c>
      <c r="J223" s="5">
        <v>28.5</v>
      </c>
      <c r="N223" s="5">
        <v>272</v>
      </c>
      <c r="P223" s="28">
        <f t="shared" si="39"/>
        <v>15.903067020068155</v>
      </c>
      <c r="Q223" s="28">
        <f t="shared" si="40"/>
        <v>7.2699734948882995</v>
      </c>
      <c r="R223" s="28">
        <f t="shared" si="41"/>
        <v>0</v>
      </c>
      <c r="S223" s="28">
        <f t="shared" si="42"/>
        <v>1.1700113593335857</v>
      </c>
      <c r="T223" s="28">
        <f t="shared" si="43"/>
        <v>54.3649341920554</v>
      </c>
      <c r="U223" s="28">
        <f t="shared" si="44"/>
        <v>153.1406596959307</v>
      </c>
      <c r="V223" s="28">
        <f t="shared" si="45"/>
        <v>35.094734513650785</v>
      </c>
      <c r="W223" s="28">
        <f t="shared" si="46"/>
        <v>0</v>
      </c>
      <c r="X223" s="28">
        <f t="shared" si="47"/>
        <v>60.61817779630591</v>
      </c>
      <c r="Y223" s="28">
        <f t="shared" si="48"/>
        <v>0</v>
      </c>
      <c r="Z223" s="28">
        <f t="shared" si="49"/>
        <v>0</v>
      </c>
      <c r="AA223" s="28">
        <f t="shared" si="50"/>
        <v>0</v>
      </c>
      <c r="AB223" s="28">
        <f t="shared" si="51"/>
        <v>95.77464788732395</v>
      </c>
      <c r="AD223" s="28">
        <f>+P223*'Silver Conversion'!$B222</f>
        <v>3.180613404013631</v>
      </c>
      <c r="AE223" s="28">
        <f>+Q223*'Silver Conversion'!$B222</f>
        <v>1.45399469897766</v>
      </c>
      <c r="AF223" s="28">
        <f>+R223*'Silver Conversion'!$B222</f>
        <v>0</v>
      </c>
      <c r="AG223" s="28">
        <f>+S223*'Silver Conversion'!$B222</f>
        <v>0.23400227186671715</v>
      </c>
      <c r="AH223" s="28">
        <f>+T223*'Silver Conversion'!$B222</f>
        <v>10.87298683841108</v>
      </c>
      <c r="AI223" s="28">
        <f>+U223*'Silver Conversion'!$B222</f>
        <v>30.628131939186144</v>
      </c>
      <c r="AJ223" s="28">
        <f>+V223*'Silver Conversion'!$B222</f>
        <v>7.018946902730157</v>
      </c>
      <c r="AK223" s="28">
        <f>+W223*'Silver Conversion'!$B222</f>
        <v>0</v>
      </c>
      <c r="AL223" s="28">
        <f>+X223*'Silver Conversion'!$B222</f>
        <v>12.123635559261182</v>
      </c>
      <c r="AM223" s="28">
        <f>+Y223*'Silver Conversion'!$B222</f>
        <v>0</v>
      </c>
      <c r="AN223" s="28">
        <f>+Z223*'Silver Conversion'!$B222</f>
        <v>0</v>
      </c>
      <c r="AO223" s="28">
        <f>+AA223*'Silver Conversion'!$B222</f>
        <v>0</v>
      </c>
      <c r="AP223" s="28">
        <f>+AB223*'Silver Conversion'!$B222</f>
        <v>19.15492957746479</v>
      </c>
    </row>
    <row r="224" spans="1:42" ht="15">
      <c r="A224" s="5">
        <v>1581</v>
      </c>
      <c r="B224" s="5">
        <v>690</v>
      </c>
      <c r="C224" s="5">
        <v>456</v>
      </c>
      <c r="E224" s="5">
        <v>75</v>
      </c>
      <c r="F224" s="5">
        <v>2611.5</v>
      </c>
      <c r="G224" s="5">
        <v>72</v>
      </c>
      <c r="H224" s="5">
        <v>27</v>
      </c>
      <c r="L224" s="5">
        <v>192</v>
      </c>
      <c r="N224" s="5">
        <v>72</v>
      </c>
      <c r="P224" s="28">
        <f t="shared" si="39"/>
        <v>10.45058689890193</v>
      </c>
      <c r="Q224" s="28">
        <f t="shared" si="40"/>
        <v>6.906474820143885</v>
      </c>
      <c r="R224" s="28">
        <f t="shared" si="41"/>
        <v>0</v>
      </c>
      <c r="S224" s="28">
        <f t="shared" si="42"/>
        <v>1.1359333585762967</v>
      </c>
      <c r="T224" s="28">
        <f t="shared" si="43"/>
        <v>55.545393443878204</v>
      </c>
      <c r="U224" s="28">
        <f t="shared" si="44"/>
        <v>153.1406596959307</v>
      </c>
      <c r="V224" s="28">
        <f t="shared" si="45"/>
        <v>57.427747385974016</v>
      </c>
      <c r="W224" s="28">
        <f t="shared" si="46"/>
        <v>0</v>
      </c>
      <c r="X224" s="28">
        <f t="shared" si="47"/>
        <v>0</v>
      </c>
      <c r="Y224" s="28">
        <f t="shared" si="48"/>
        <v>0</v>
      </c>
      <c r="Z224" s="28">
        <f t="shared" si="49"/>
        <v>408.3750925224819</v>
      </c>
      <c r="AA224" s="28">
        <f t="shared" si="50"/>
        <v>0</v>
      </c>
      <c r="AB224" s="28">
        <f t="shared" si="51"/>
        <v>25.35211267605634</v>
      </c>
      <c r="AD224" s="28">
        <f>+P224*'Silver Conversion'!$B223</f>
        <v>1.8811056418023473</v>
      </c>
      <c r="AE224" s="28">
        <f>+Q224*'Silver Conversion'!$B223</f>
        <v>1.2431654676258992</v>
      </c>
      <c r="AF224" s="28">
        <f>+R224*'Silver Conversion'!$B223</f>
        <v>0</v>
      </c>
      <c r="AG224" s="28">
        <f>+S224*'Silver Conversion'!$B223</f>
        <v>0.2044680045437334</v>
      </c>
      <c r="AH224" s="28">
        <f>+T224*'Silver Conversion'!$B223</f>
        <v>9.998170819898077</v>
      </c>
      <c r="AI224" s="28">
        <f>+U224*'Silver Conversion'!$B223</f>
        <v>27.565318745267525</v>
      </c>
      <c r="AJ224" s="28">
        <f>+V224*'Silver Conversion'!$B223</f>
        <v>10.336994529475323</v>
      </c>
      <c r="AK224" s="28">
        <f>+W224*'Silver Conversion'!$B223</f>
        <v>0</v>
      </c>
      <c r="AL224" s="28">
        <f>+X224*'Silver Conversion'!$B223</f>
        <v>0</v>
      </c>
      <c r="AM224" s="28">
        <f>+Y224*'Silver Conversion'!$B223</f>
        <v>0</v>
      </c>
      <c r="AN224" s="28">
        <f>+Z224*'Silver Conversion'!$B223</f>
        <v>73.50751665404674</v>
      </c>
      <c r="AO224" s="28">
        <f>+AA224*'Silver Conversion'!$B223</f>
        <v>0</v>
      </c>
      <c r="AP224" s="28">
        <f>+AB224*'Silver Conversion'!$B223</f>
        <v>4.563380281690141</v>
      </c>
    </row>
    <row r="225" spans="1:42" ht="15">
      <c r="A225" s="5">
        <v>1582</v>
      </c>
      <c r="B225" s="5">
        <v>960</v>
      </c>
      <c r="C225" s="5">
        <v>525</v>
      </c>
      <c r="E225" s="5">
        <v>81</v>
      </c>
      <c r="F225" s="5">
        <v>2700</v>
      </c>
      <c r="H225" s="5">
        <v>30</v>
      </c>
      <c r="I225" s="5">
        <v>132</v>
      </c>
      <c r="J225" s="5">
        <v>54</v>
      </c>
      <c r="M225" s="5">
        <v>1152</v>
      </c>
      <c r="N225" s="5">
        <v>60</v>
      </c>
      <c r="P225" s="28">
        <f t="shared" si="39"/>
        <v>14.539946989776599</v>
      </c>
      <c r="Q225" s="28">
        <f t="shared" si="40"/>
        <v>7.951533510034078</v>
      </c>
      <c r="R225" s="28">
        <f t="shared" si="41"/>
        <v>0</v>
      </c>
      <c r="S225" s="28">
        <f t="shared" si="42"/>
        <v>1.2268080272624005</v>
      </c>
      <c r="T225" s="28">
        <f t="shared" si="43"/>
        <v>57.427747385974016</v>
      </c>
      <c r="U225" s="28">
        <f t="shared" si="44"/>
        <v>0</v>
      </c>
      <c r="V225" s="28">
        <f t="shared" si="45"/>
        <v>63.80860820663779</v>
      </c>
      <c r="W225" s="28">
        <f t="shared" si="46"/>
        <v>280.7578761092063</v>
      </c>
      <c r="X225" s="28">
        <f t="shared" si="47"/>
        <v>114.85549477194803</v>
      </c>
      <c r="Y225" s="28">
        <f t="shared" si="48"/>
        <v>0</v>
      </c>
      <c r="Z225" s="28">
        <f t="shared" si="49"/>
        <v>0</v>
      </c>
      <c r="AA225" s="28">
        <f t="shared" si="50"/>
        <v>2450.2505551348913</v>
      </c>
      <c r="AB225" s="28">
        <f t="shared" si="51"/>
        <v>21.126760563380284</v>
      </c>
      <c r="AD225" s="28">
        <f>+P225*'Silver Conversion'!$B224</f>
        <v>2.617190458159788</v>
      </c>
      <c r="AE225" s="28">
        <f>+Q225*'Silver Conversion'!$B224</f>
        <v>1.431276031806134</v>
      </c>
      <c r="AF225" s="28">
        <f>+R225*'Silver Conversion'!$B224</f>
        <v>0</v>
      </c>
      <c r="AG225" s="28">
        <f>+S225*'Silver Conversion'!$B224</f>
        <v>0.22082544490723208</v>
      </c>
      <c r="AH225" s="28">
        <f>+T225*'Silver Conversion'!$B224</f>
        <v>10.336994529475323</v>
      </c>
      <c r="AI225" s="28">
        <f>+U225*'Silver Conversion'!$B224</f>
        <v>0</v>
      </c>
      <c r="AJ225" s="28">
        <f>+V225*'Silver Conversion'!$B224</f>
        <v>11.485549477194802</v>
      </c>
      <c r="AK225" s="28">
        <f>+W225*'Silver Conversion'!$B224</f>
        <v>50.53641769965713</v>
      </c>
      <c r="AL225" s="28">
        <f>+X225*'Silver Conversion'!$B224</f>
        <v>20.673989058950646</v>
      </c>
      <c r="AM225" s="28">
        <f>+Y225*'Silver Conversion'!$B224</f>
        <v>0</v>
      </c>
      <c r="AN225" s="28">
        <f>+Z225*'Silver Conversion'!$B224</f>
        <v>0</v>
      </c>
      <c r="AO225" s="28">
        <f>+AA225*'Silver Conversion'!$B224</f>
        <v>441.0450999242804</v>
      </c>
      <c r="AP225" s="28">
        <f>+AB225*'Silver Conversion'!$B224</f>
        <v>3.802816901408451</v>
      </c>
    </row>
    <row r="226" spans="1:42" ht="15">
      <c r="A226" s="5">
        <v>1583</v>
      </c>
      <c r="B226" s="5">
        <v>843</v>
      </c>
      <c r="C226" s="5">
        <v>486</v>
      </c>
      <c r="E226" s="5">
        <v>90</v>
      </c>
      <c r="F226" s="5">
        <v>2790</v>
      </c>
      <c r="G226" s="5">
        <v>72</v>
      </c>
      <c r="H226" s="5">
        <v>31.5</v>
      </c>
      <c r="J226" s="5">
        <v>48</v>
      </c>
      <c r="N226" s="5">
        <v>66</v>
      </c>
      <c r="P226" s="28">
        <f t="shared" si="39"/>
        <v>12.767890950397575</v>
      </c>
      <c r="Q226" s="28">
        <f t="shared" si="40"/>
        <v>7.360848163574403</v>
      </c>
      <c r="R226" s="28">
        <f t="shared" si="41"/>
        <v>0</v>
      </c>
      <c r="S226" s="28">
        <f t="shared" si="42"/>
        <v>1.363120030291556</v>
      </c>
      <c r="T226" s="28">
        <f t="shared" si="43"/>
        <v>59.342005632173155</v>
      </c>
      <c r="U226" s="28">
        <f t="shared" si="44"/>
        <v>153.1406596959307</v>
      </c>
      <c r="V226" s="28">
        <f t="shared" si="45"/>
        <v>66.99903861696968</v>
      </c>
      <c r="W226" s="28">
        <f t="shared" si="46"/>
        <v>0</v>
      </c>
      <c r="X226" s="28">
        <f t="shared" si="47"/>
        <v>102.09377313062048</v>
      </c>
      <c r="Y226" s="28">
        <f t="shared" si="48"/>
        <v>0</v>
      </c>
      <c r="Z226" s="28">
        <f t="shared" si="49"/>
        <v>0</v>
      </c>
      <c r="AA226" s="28">
        <f t="shared" si="50"/>
        <v>0</v>
      </c>
      <c r="AB226" s="28">
        <f t="shared" si="51"/>
        <v>23.23943661971831</v>
      </c>
      <c r="AD226" s="28">
        <f>+P226*'Silver Conversion'!$B225</f>
        <v>2.2982203710715634</v>
      </c>
      <c r="AE226" s="28">
        <f>+Q226*'Silver Conversion'!$B225</f>
        <v>1.3249526694433924</v>
      </c>
      <c r="AF226" s="28">
        <f>+R226*'Silver Conversion'!$B225</f>
        <v>0</v>
      </c>
      <c r="AG226" s="28">
        <f>+S226*'Silver Conversion'!$B225</f>
        <v>0.2453616054524801</v>
      </c>
      <c r="AH226" s="28">
        <f>+T226*'Silver Conversion'!$B225</f>
        <v>10.681561013791168</v>
      </c>
      <c r="AI226" s="28">
        <f>+U226*'Silver Conversion'!$B225</f>
        <v>27.565318745267525</v>
      </c>
      <c r="AJ226" s="28">
        <f>+V226*'Silver Conversion'!$B225</f>
        <v>12.059826951054543</v>
      </c>
      <c r="AK226" s="28">
        <f>+W226*'Silver Conversion'!$B225</f>
        <v>0</v>
      </c>
      <c r="AL226" s="28">
        <f>+X226*'Silver Conversion'!$B225</f>
        <v>18.376879163511685</v>
      </c>
      <c r="AM226" s="28">
        <f>+Y226*'Silver Conversion'!$B225</f>
        <v>0</v>
      </c>
      <c r="AN226" s="28">
        <f>+Z226*'Silver Conversion'!$B225</f>
        <v>0</v>
      </c>
      <c r="AO226" s="28">
        <f>+AA226*'Silver Conversion'!$B225</f>
        <v>0</v>
      </c>
      <c r="AP226" s="28">
        <f>+AB226*'Silver Conversion'!$B225</f>
        <v>4.183098591549296</v>
      </c>
    </row>
    <row r="227" spans="1:42" ht="15">
      <c r="A227" s="5">
        <v>1584</v>
      </c>
      <c r="B227" s="5">
        <v>825</v>
      </c>
      <c r="C227" s="5">
        <v>450</v>
      </c>
      <c r="E227" s="5">
        <v>111</v>
      </c>
      <c r="F227" s="5">
        <v>3000</v>
      </c>
      <c r="G227" s="5">
        <v>79.5</v>
      </c>
      <c r="H227" s="5">
        <v>36</v>
      </c>
      <c r="J227" s="5">
        <v>36</v>
      </c>
      <c r="N227" s="5">
        <v>72</v>
      </c>
      <c r="P227" s="28">
        <f t="shared" si="39"/>
        <v>12.495266944339264</v>
      </c>
      <c r="Q227" s="28">
        <f t="shared" si="40"/>
        <v>6.81560015145778</v>
      </c>
      <c r="R227" s="28">
        <f t="shared" si="41"/>
        <v>0</v>
      </c>
      <c r="S227" s="28">
        <f t="shared" si="42"/>
        <v>1.6811813706929193</v>
      </c>
      <c r="T227" s="28">
        <f t="shared" si="43"/>
        <v>63.8086082066378</v>
      </c>
      <c r="U227" s="28">
        <f t="shared" si="44"/>
        <v>169.09281174759016</v>
      </c>
      <c r="V227" s="28">
        <f t="shared" si="45"/>
        <v>76.57032984796535</v>
      </c>
      <c r="W227" s="28">
        <f t="shared" si="46"/>
        <v>0</v>
      </c>
      <c r="X227" s="28">
        <f t="shared" si="47"/>
        <v>76.57032984796535</v>
      </c>
      <c r="Y227" s="28">
        <f t="shared" si="48"/>
        <v>0</v>
      </c>
      <c r="Z227" s="28">
        <f t="shared" si="49"/>
        <v>0</v>
      </c>
      <c r="AA227" s="28">
        <f t="shared" si="50"/>
        <v>0</v>
      </c>
      <c r="AB227" s="28">
        <f t="shared" si="51"/>
        <v>25.35211267605634</v>
      </c>
      <c r="AD227" s="28">
        <f>+P227*'Silver Conversion'!$B226</f>
        <v>2.249148049981067</v>
      </c>
      <c r="AE227" s="28">
        <f>+Q227*'Silver Conversion'!$B226</f>
        <v>1.2268080272624005</v>
      </c>
      <c r="AF227" s="28">
        <f>+R227*'Silver Conversion'!$B226</f>
        <v>0</v>
      </c>
      <c r="AG227" s="28">
        <f>+S227*'Silver Conversion'!$B226</f>
        <v>0.3026126467247255</v>
      </c>
      <c r="AH227" s="28">
        <f>+T227*'Silver Conversion'!$B226</f>
        <v>11.485549477194803</v>
      </c>
      <c r="AI227" s="28">
        <f>+U227*'Silver Conversion'!$B226</f>
        <v>30.436706114566228</v>
      </c>
      <c r="AJ227" s="28">
        <f>+V227*'Silver Conversion'!$B226</f>
        <v>13.782659372633763</v>
      </c>
      <c r="AK227" s="28">
        <f>+W227*'Silver Conversion'!$B226</f>
        <v>0</v>
      </c>
      <c r="AL227" s="28">
        <f>+X227*'Silver Conversion'!$B226</f>
        <v>13.782659372633763</v>
      </c>
      <c r="AM227" s="28">
        <f>+Y227*'Silver Conversion'!$B226</f>
        <v>0</v>
      </c>
      <c r="AN227" s="28">
        <f>+Z227*'Silver Conversion'!$B226</f>
        <v>0</v>
      </c>
      <c r="AO227" s="28">
        <f>+AA227*'Silver Conversion'!$B226</f>
        <v>0</v>
      </c>
      <c r="AP227" s="28">
        <f>+AB227*'Silver Conversion'!$B226</f>
        <v>4.563380281690141</v>
      </c>
    </row>
    <row r="228" spans="1:42" ht="15">
      <c r="A228" s="5">
        <v>1585</v>
      </c>
      <c r="C228" s="5">
        <v>999</v>
      </c>
      <c r="E228" s="5">
        <v>495</v>
      </c>
      <c r="F228" s="5">
        <v>3000</v>
      </c>
      <c r="G228" s="5">
        <v>120</v>
      </c>
      <c r="J228" s="5">
        <v>39</v>
      </c>
      <c r="N228" s="5">
        <v>78</v>
      </c>
      <c r="P228" s="28">
        <f t="shared" si="39"/>
        <v>0</v>
      </c>
      <c r="Q228" s="28">
        <f t="shared" si="40"/>
        <v>15.130632336236273</v>
      </c>
      <c r="R228" s="28">
        <f t="shared" si="41"/>
        <v>0</v>
      </c>
      <c r="S228" s="28">
        <f t="shared" si="42"/>
        <v>7.4971601666035586</v>
      </c>
      <c r="T228" s="28">
        <f t="shared" si="43"/>
        <v>63.8086082066378</v>
      </c>
      <c r="U228" s="28">
        <f t="shared" si="44"/>
        <v>255.23443282655117</v>
      </c>
      <c r="V228" s="28">
        <f t="shared" si="45"/>
        <v>0</v>
      </c>
      <c r="W228" s="28">
        <f t="shared" si="46"/>
        <v>0</v>
      </c>
      <c r="X228" s="28">
        <f t="shared" si="47"/>
        <v>82.95119066862914</v>
      </c>
      <c r="Y228" s="28">
        <f t="shared" si="48"/>
        <v>0</v>
      </c>
      <c r="Z228" s="28">
        <f t="shared" si="49"/>
        <v>0</v>
      </c>
      <c r="AA228" s="28">
        <f t="shared" si="50"/>
        <v>0</v>
      </c>
      <c r="AB228" s="28">
        <f t="shared" si="51"/>
        <v>27.464788732394368</v>
      </c>
      <c r="AD228" s="28">
        <f>+P228*'Silver Conversion'!$B227</f>
        <v>0</v>
      </c>
      <c r="AE228" s="28">
        <f>+Q228*'Silver Conversion'!$B227</f>
        <v>2.723513820522529</v>
      </c>
      <c r="AF228" s="28">
        <f>+R228*'Silver Conversion'!$B227</f>
        <v>0</v>
      </c>
      <c r="AG228" s="28">
        <f>+S228*'Silver Conversion'!$B227</f>
        <v>1.3494888299886405</v>
      </c>
      <c r="AH228" s="28">
        <f>+T228*'Silver Conversion'!$B227</f>
        <v>11.485549477194803</v>
      </c>
      <c r="AI228" s="28">
        <f>+U228*'Silver Conversion'!$B227</f>
        <v>45.94219790877921</v>
      </c>
      <c r="AJ228" s="28">
        <f>+V228*'Silver Conversion'!$B227</f>
        <v>0</v>
      </c>
      <c r="AK228" s="28">
        <f>+W228*'Silver Conversion'!$B227</f>
        <v>0</v>
      </c>
      <c r="AL228" s="28">
        <f>+X228*'Silver Conversion'!$B227</f>
        <v>14.931214320353245</v>
      </c>
      <c r="AM228" s="28">
        <f>+Y228*'Silver Conversion'!$B227</f>
        <v>0</v>
      </c>
      <c r="AN228" s="28">
        <f>+Z228*'Silver Conversion'!$B227</f>
        <v>0</v>
      </c>
      <c r="AO228" s="28">
        <f>+AA228*'Silver Conversion'!$B227</f>
        <v>0</v>
      </c>
      <c r="AP228" s="28">
        <f>+AB228*'Silver Conversion'!$B227</f>
        <v>4.943661971830986</v>
      </c>
    </row>
    <row r="229" spans="1:42" ht="15">
      <c r="A229" s="5">
        <v>1586</v>
      </c>
      <c r="B229" s="5">
        <v>2214</v>
      </c>
      <c r="C229" s="5">
        <v>675</v>
      </c>
      <c r="E229" s="5">
        <v>724.5</v>
      </c>
      <c r="F229" s="5">
        <v>3360</v>
      </c>
      <c r="G229" s="5">
        <v>123</v>
      </c>
      <c r="H229" s="5">
        <v>42</v>
      </c>
      <c r="K229" s="5">
        <v>33</v>
      </c>
      <c r="N229" s="5">
        <v>90</v>
      </c>
      <c r="P229" s="28">
        <f t="shared" si="39"/>
        <v>33.53275274517228</v>
      </c>
      <c r="Q229" s="28">
        <f t="shared" si="40"/>
        <v>10.223400227186671</v>
      </c>
      <c r="R229" s="28">
        <f t="shared" si="41"/>
        <v>0</v>
      </c>
      <c r="S229" s="28">
        <f t="shared" si="42"/>
        <v>10.973116243847027</v>
      </c>
      <c r="T229" s="28">
        <f t="shared" si="43"/>
        <v>71.46564119143433</v>
      </c>
      <c r="U229" s="28">
        <f t="shared" si="44"/>
        <v>261.61529364721497</v>
      </c>
      <c r="V229" s="28">
        <f t="shared" si="45"/>
        <v>89.33205148929291</v>
      </c>
      <c r="W229" s="28">
        <f t="shared" si="46"/>
        <v>0</v>
      </c>
      <c r="X229" s="28">
        <f t="shared" si="47"/>
        <v>0</v>
      </c>
      <c r="Y229" s="28">
        <f t="shared" si="48"/>
        <v>70.18946902730157</v>
      </c>
      <c r="Z229" s="28">
        <f t="shared" si="49"/>
        <v>0</v>
      </c>
      <c r="AA229" s="28">
        <f t="shared" si="50"/>
        <v>0</v>
      </c>
      <c r="AB229" s="28">
        <f t="shared" si="51"/>
        <v>31.690140845070424</v>
      </c>
      <c r="AD229" s="28">
        <f>+P229*'Silver Conversion'!$B228</f>
        <v>6.035895494131011</v>
      </c>
      <c r="AE229" s="28">
        <f>+Q229*'Silver Conversion'!$B228</f>
        <v>1.8402120408936007</v>
      </c>
      <c r="AF229" s="28">
        <f>+R229*'Silver Conversion'!$B228</f>
        <v>0</v>
      </c>
      <c r="AG229" s="28">
        <f>+S229*'Silver Conversion'!$B228</f>
        <v>1.9751609238924648</v>
      </c>
      <c r="AH229" s="28">
        <f>+T229*'Silver Conversion'!$B228</f>
        <v>12.863815414458179</v>
      </c>
      <c r="AI229" s="28">
        <f>+U229*'Silver Conversion'!$B228</f>
        <v>47.090752856498696</v>
      </c>
      <c r="AJ229" s="28">
        <f>+V229*'Silver Conversion'!$B228</f>
        <v>16.079769268072724</v>
      </c>
      <c r="AK229" s="28">
        <f>+W229*'Silver Conversion'!$B228</f>
        <v>0</v>
      </c>
      <c r="AL229" s="28">
        <f>+X229*'Silver Conversion'!$B228</f>
        <v>0</v>
      </c>
      <c r="AM229" s="28">
        <f>+Y229*'Silver Conversion'!$B228</f>
        <v>12.634104424914282</v>
      </c>
      <c r="AN229" s="28">
        <f>+Z229*'Silver Conversion'!$B228</f>
        <v>0</v>
      </c>
      <c r="AO229" s="28">
        <f>+AA229*'Silver Conversion'!$B228</f>
        <v>0</v>
      </c>
      <c r="AP229" s="28">
        <f>+AB229*'Silver Conversion'!$B228</f>
        <v>5.704225352112676</v>
      </c>
    </row>
    <row r="230" spans="1:42" ht="15">
      <c r="A230" s="5">
        <v>1587</v>
      </c>
      <c r="B230" s="5">
        <v>1908</v>
      </c>
      <c r="C230" s="5">
        <v>900</v>
      </c>
      <c r="E230" s="5">
        <v>293.25</v>
      </c>
      <c r="F230" s="5">
        <v>3300</v>
      </c>
      <c r="H230" s="5">
        <v>31.5</v>
      </c>
      <c r="K230" s="5">
        <v>33</v>
      </c>
      <c r="N230" s="5">
        <v>96</v>
      </c>
      <c r="P230" s="28">
        <f t="shared" si="39"/>
        <v>28.89814464218099</v>
      </c>
      <c r="Q230" s="28">
        <f t="shared" si="40"/>
        <v>13.63120030291556</v>
      </c>
      <c r="R230" s="28">
        <f t="shared" si="41"/>
        <v>0</v>
      </c>
      <c r="S230" s="28">
        <f t="shared" si="42"/>
        <v>4.4414994320333205</v>
      </c>
      <c r="T230" s="28">
        <f t="shared" si="43"/>
        <v>70.18946902730158</v>
      </c>
      <c r="U230" s="28">
        <f t="shared" si="44"/>
        <v>0</v>
      </c>
      <c r="V230" s="28">
        <f t="shared" si="45"/>
        <v>66.99903861696968</v>
      </c>
      <c r="W230" s="28">
        <f t="shared" si="46"/>
        <v>0</v>
      </c>
      <c r="X230" s="28">
        <f t="shared" si="47"/>
        <v>0</v>
      </c>
      <c r="Y230" s="28">
        <f t="shared" si="48"/>
        <v>70.18946902730157</v>
      </c>
      <c r="Z230" s="28">
        <f t="shared" si="49"/>
        <v>0</v>
      </c>
      <c r="AA230" s="28">
        <f t="shared" si="50"/>
        <v>0</v>
      </c>
      <c r="AB230" s="28">
        <f t="shared" si="51"/>
        <v>33.802816901408455</v>
      </c>
      <c r="AD230" s="28">
        <f>+P230*'Silver Conversion'!$B229</f>
        <v>5.201666035592578</v>
      </c>
      <c r="AE230" s="28">
        <f>+Q230*'Silver Conversion'!$B229</f>
        <v>2.453616054524801</v>
      </c>
      <c r="AF230" s="28">
        <f>+R230*'Silver Conversion'!$B229</f>
        <v>0</v>
      </c>
      <c r="AG230" s="28">
        <f>+S230*'Silver Conversion'!$B229</f>
        <v>0.7994698977659976</v>
      </c>
      <c r="AH230" s="28">
        <f>+T230*'Silver Conversion'!$B229</f>
        <v>12.634104424914284</v>
      </c>
      <c r="AI230" s="28">
        <f>+U230*'Silver Conversion'!$B229</f>
        <v>0</v>
      </c>
      <c r="AJ230" s="28">
        <f>+V230*'Silver Conversion'!$B229</f>
        <v>12.059826951054543</v>
      </c>
      <c r="AK230" s="28">
        <f>+W230*'Silver Conversion'!$B229</f>
        <v>0</v>
      </c>
      <c r="AL230" s="28">
        <f>+X230*'Silver Conversion'!$B229</f>
        <v>0</v>
      </c>
      <c r="AM230" s="28">
        <f>+Y230*'Silver Conversion'!$B229</f>
        <v>12.634104424914282</v>
      </c>
      <c r="AN230" s="28">
        <f>+Z230*'Silver Conversion'!$B229</f>
        <v>0</v>
      </c>
      <c r="AO230" s="28">
        <f>+AA230*'Silver Conversion'!$B229</f>
        <v>0</v>
      </c>
      <c r="AP230" s="28">
        <f>+AB230*'Silver Conversion'!$B229</f>
        <v>6.084507042253522</v>
      </c>
    </row>
    <row r="231" spans="1:42" ht="15">
      <c r="A231" s="5">
        <v>1588</v>
      </c>
      <c r="B231" s="5">
        <v>1500</v>
      </c>
      <c r="C231" s="5">
        <v>936</v>
      </c>
      <c r="E231" s="5">
        <v>216</v>
      </c>
      <c r="F231" s="5">
        <v>3135</v>
      </c>
      <c r="G231" s="5">
        <v>123</v>
      </c>
      <c r="H231" s="5">
        <v>36</v>
      </c>
      <c r="I231" s="5">
        <v>240</v>
      </c>
      <c r="L231" s="5">
        <v>240</v>
      </c>
      <c r="N231" s="5">
        <v>99</v>
      </c>
      <c r="P231" s="28">
        <f t="shared" si="39"/>
        <v>22.718667171525937</v>
      </c>
      <c r="Q231" s="28">
        <f t="shared" si="40"/>
        <v>14.176448315032184</v>
      </c>
      <c r="R231" s="28">
        <f t="shared" si="41"/>
        <v>0</v>
      </c>
      <c r="S231" s="28">
        <f t="shared" si="42"/>
        <v>3.271488072699735</v>
      </c>
      <c r="T231" s="28">
        <f t="shared" si="43"/>
        <v>66.6799955759365</v>
      </c>
      <c r="U231" s="28">
        <f t="shared" si="44"/>
        <v>261.61529364721497</v>
      </c>
      <c r="V231" s="28">
        <f t="shared" si="45"/>
        <v>76.57032984796535</v>
      </c>
      <c r="W231" s="28">
        <f t="shared" si="46"/>
        <v>510.46886565310234</v>
      </c>
      <c r="X231" s="28">
        <f t="shared" si="47"/>
        <v>0</v>
      </c>
      <c r="Y231" s="28">
        <f t="shared" si="48"/>
        <v>0</v>
      </c>
      <c r="Z231" s="28">
        <f t="shared" si="49"/>
        <v>510.46886565310234</v>
      </c>
      <c r="AA231" s="28">
        <f t="shared" si="50"/>
        <v>0</v>
      </c>
      <c r="AB231" s="28">
        <f t="shared" si="51"/>
        <v>34.859154929577464</v>
      </c>
      <c r="AD231" s="28">
        <f>+P231*'Silver Conversion'!$B230</f>
        <v>4.089360090874669</v>
      </c>
      <c r="AE231" s="28">
        <f>+Q231*'Silver Conversion'!$B230</f>
        <v>2.551760696705793</v>
      </c>
      <c r="AF231" s="28">
        <f>+R231*'Silver Conversion'!$B230</f>
        <v>0</v>
      </c>
      <c r="AG231" s="28">
        <f>+S231*'Silver Conversion'!$B230</f>
        <v>0.5888678530859522</v>
      </c>
      <c r="AH231" s="28">
        <f>+T231*'Silver Conversion'!$B230</f>
        <v>12.00239920366857</v>
      </c>
      <c r="AI231" s="28">
        <f>+U231*'Silver Conversion'!$B230</f>
        <v>47.090752856498696</v>
      </c>
      <c r="AJ231" s="28">
        <f>+V231*'Silver Conversion'!$B230</f>
        <v>13.782659372633763</v>
      </c>
      <c r="AK231" s="28">
        <f>+W231*'Silver Conversion'!$B230</f>
        <v>91.88439581755841</v>
      </c>
      <c r="AL231" s="28">
        <f>+X231*'Silver Conversion'!$B230</f>
        <v>0</v>
      </c>
      <c r="AM231" s="28">
        <f>+Y231*'Silver Conversion'!$B230</f>
        <v>0</v>
      </c>
      <c r="AN231" s="28">
        <f>+Z231*'Silver Conversion'!$B230</f>
        <v>91.88439581755841</v>
      </c>
      <c r="AO231" s="28">
        <f>+AA231*'Silver Conversion'!$B230</f>
        <v>0</v>
      </c>
      <c r="AP231" s="28">
        <f>+AB231*'Silver Conversion'!$B230</f>
        <v>6.274647887323943</v>
      </c>
    </row>
    <row r="232" spans="1:42" ht="15">
      <c r="A232" s="5">
        <v>1589</v>
      </c>
      <c r="B232" s="5">
        <v>1560</v>
      </c>
      <c r="C232" s="5">
        <v>675</v>
      </c>
      <c r="E232" s="5">
        <v>174</v>
      </c>
      <c r="F232" s="5">
        <v>3049.5</v>
      </c>
      <c r="G232" s="5">
        <v>96</v>
      </c>
      <c r="H232" s="5">
        <v>22.5</v>
      </c>
      <c r="K232" s="5">
        <v>29.25</v>
      </c>
      <c r="M232" s="5">
        <v>1056</v>
      </c>
      <c r="N232" s="5">
        <v>102</v>
      </c>
      <c r="P232" s="28">
        <f t="shared" si="39"/>
        <v>23.627413858386973</v>
      </c>
      <c r="Q232" s="28">
        <f t="shared" si="40"/>
        <v>10.223400227186671</v>
      </c>
      <c r="R232" s="28">
        <f t="shared" si="41"/>
        <v>0</v>
      </c>
      <c r="S232" s="28">
        <f t="shared" si="42"/>
        <v>2.6353653918970084</v>
      </c>
      <c r="T232" s="28">
        <f t="shared" si="43"/>
        <v>64.86145024204733</v>
      </c>
      <c r="U232" s="28">
        <f t="shared" si="44"/>
        <v>204.18754626124095</v>
      </c>
      <c r="V232" s="28">
        <f t="shared" si="45"/>
        <v>47.856456154978346</v>
      </c>
      <c r="W232" s="28">
        <f t="shared" si="46"/>
        <v>0</v>
      </c>
      <c r="X232" s="28">
        <f t="shared" si="47"/>
        <v>0</v>
      </c>
      <c r="Y232" s="28">
        <f t="shared" si="48"/>
        <v>62.21339300147185</v>
      </c>
      <c r="Z232" s="28">
        <f t="shared" si="49"/>
        <v>0</v>
      </c>
      <c r="AA232" s="28">
        <f t="shared" si="50"/>
        <v>2246.0630088736502</v>
      </c>
      <c r="AB232" s="28">
        <f t="shared" si="51"/>
        <v>35.91549295774648</v>
      </c>
      <c r="AD232" s="28">
        <f>+P232*'Silver Conversion'!$B231</f>
        <v>4.252934494509655</v>
      </c>
      <c r="AE232" s="28">
        <f>+Q232*'Silver Conversion'!$B231</f>
        <v>1.8402120408936007</v>
      </c>
      <c r="AF232" s="28">
        <f>+R232*'Silver Conversion'!$B231</f>
        <v>0</v>
      </c>
      <c r="AG232" s="28">
        <f>+S232*'Silver Conversion'!$B231</f>
        <v>0.4743657705414615</v>
      </c>
      <c r="AH232" s="28">
        <f>+T232*'Silver Conversion'!$B231</f>
        <v>11.675061043568519</v>
      </c>
      <c r="AI232" s="28">
        <f>+U232*'Silver Conversion'!$B231</f>
        <v>36.75375832702337</v>
      </c>
      <c r="AJ232" s="28">
        <f>+V232*'Silver Conversion'!$B231</f>
        <v>8.614162107896101</v>
      </c>
      <c r="AK232" s="28">
        <f>+W232*'Silver Conversion'!$B231</f>
        <v>0</v>
      </c>
      <c r="AL232" s="28">
        <f>+X232*'Silver Conversion'!$B231</f>
        <v>0</v>
      </c>
      <c r="AM232" s="28">
        <f>+Y232*'Silver Conversion'!$B231</f>
        <v>11.198410740264933</v>
      </c>
      <c r="AN232" s="28">
        <f>+Z232*'Silver Conversion'!$B231</f>
        <v>0</v>
      </c>
      <c r="AO232" s="28">
        <f>+AA232*'Silver Conversion'!$B231</f>
        <v>404.29134159725703</v>
      </c>
      <c r="AP232" s="28">
        <f>+AB232*'Silver Conversion'!$B231</f>
        <v>6.464788732394366</v>
      </c>
    </row>
    <row r="233" spans="1:42" ht="15">
      <c r="A233" s="5">
        <v>1590</v>
      </c>
      <c r="B233" s="5">
        <v>720</v>
      </c>
      <c r="C233" s="5">
        <v>810</v>
      </c>
      <c r="E233" s="5">
        <v>157.5</v>
      </c>
      <c r="F233" s="5">
        <v>3120</v>
      </c>
      <c r="G233" s="5">
        <v>87</v>
      </c>
      <c r="H233" s="5">
        <v>27</v>
      </c>
      <c r="I233" s="5">
        <v>168</v>
      </c>
      <c r="N233" s="5">
        <v>84</v>
      </c>
      <c r="P233" s="28">
        <f t="shared" si="39"/>
        <v>10.904960242332448</v>
      </c>
      <c r="Q233" s="28">
        <f t="shared" si="40"/>
        <v>12.268080272624005</v>
      </c>
      <c r="R233" s="28">
        <f t="shared" si="41"/>
        <v>0</v>
      </c>
      <c r="S233" s="28">
        <f t="shared" si="42"/>
        <v>2.385460053010223</v>
      </c>
      <c r="T233" s="28">
        <f t="shared" si="43"/>
        <v>66.3609525349033</v>
      </c>
      <c r="U233" s="28">
        <f t="shared" si="44"/>
        <v>185.04496379924962</v>
      </c>
      <c r="V233" s="28">
        <f t="shared" si="45"/>
        <v>57.427747385974016</v>
      </c>
      <c r="W233" s="28">
        <f t="shared" si="46"/>
        <v>357.32820595717163</v>
      </c>
      <c r="X233" s="28">
        <f t="shared" si="47"/>
        <v>0</v>
      </c>
      <c r="Y233" s="28">
        <f t="shared" si="48"/>
        <v>0</v>
      </c>
      <c r="Z233" s="28">
        <f t="shared" si="49"/>
        <v>0</v>
      </c>
      <c r="AA233" s="28">
        <f t="shared" si="50"/>
        <v>0</v>
      </c>
      <c r="AB233" s="28">
        <f t="shared" si="51"/>
        <v>29.577464788732396</v>
      </c>
      <c r="AD233" s="28">
        <f>+P233*'Silver Conversion'!$B232</f>
        <v>1.9628928436198407</v>
      </c>
      <c r="AE233" s="28">
        <f>+Q233*'Silver Conversion'!$B232</f>
        <v>2.208254449072321</v>
      </c>
      <c r="AF233" s="28">
        <f>+R233*'Silver Conversion'!$B232</f>
        <v>0</v>
      </c>
      <c r="AG233" s="28">
        <f>+S233*'Silver Conversion'!$B232</f>
        <v>0.4293828095418401</v>
      </c>
      <c r="AH233" s="28">
        <f>+T233*'Silver Conversion'!$B232</f>
        <v>11.944971456282595</v>
      </c>
      <c r="AI233" s="28">
        <f>+U233*'Silver Conversion'!$B232</f>
        <v>33.30809348386493</v>
      </c>
      <c r="AJ233" s="28">
        <f>+V233*'Silver Conversion'!$B232</f>
        <v>10.336994529475323</v>
      </c>
      <c r="AK233" s="28">
        <f>+W233*'Silver Conversion'!$B232</f>
        <v>64.3190770722909</v>
      </c>
      <c r="AL233" s="28">
        <f>+X233*'Silver Conversion'!$B232</f>
        <v>0</v>
      </c>
      <c r="AM233" s="28">
        <f>+Y233*'Silver Conversion'!$B232</f>
        <v>0</v>
      </c>
      <c r="AN233" s="28">
        <f>+Z233*'Silver Conversion'!$B232</f>
        <v>0</v>
      </c>
      <c r="AO233" s="28">
        <f>+AA233*'Silver Conversion'!$B232</f>
        <v>0</v>
      </c>
      <c r="AP233" s="28">
        <f>+AB233*'Silver Conversion'!$B232</f>
        <v>5.323943661971831</v>
      </c>
    </row>
    <row r="234" spans="1:42" ht="15">
      <c r="A234" s="5">
        <v>1591</v>
      </c>
      <c r="B234" s="5">
        <v>1050</v>
      </c>
      <c r="C234" s="5">
        <v>900</v>
      </c>
      <c r="E234" s="5">
        <v>135</v>
      </c>
      <c r="F234" s="5">
        <v>3086.25</v>
      </c>
      <c r="G234" s="5">
        <v>96</v>
      </c>
      <c r="H234" s="5">
        <v>27</v>
      </c>
      <c r="I234" s="5">
        <v>171</v>
      </c>
      <c r="L234" s="5">
        <v>252</v>
      </c>
      <c r="M234" s="5">
        <v>1104</v>
      </c>
      <c r="N234" s="5">
        <v>84</v>
      </c>
      <c r="P234" s="28">
        <f t="shared" si="39"/>
        <v>15.903067020068155</v>
      </c>
      <c r="Q234" s="28">
        <f t="shared" si="40"/>
        <v>13.63120030291556</v>
      </c>
      <c r="R234" s="28">
        <f t="shared" si="41"/>
        <v>0</v>
      </c>
      <c r="S234" s="28">
        <f t="shared" si="42"/>
        <v>2.044680045437334</v>
      </c>
      <c r="T234" s="28">
        <f t="shared" si="43"/>
        <v>65.64310569257863</v>
      </c>
      <c r="U234" s="28">
        <f t="shared" si="44"/>
        <v>204.18754626124095</v>
      </c>
      <c r="V234" s="28">
        <f t="shared" si="45"/>
        <v>57.427747385974016</v>
      </c>
      <c r="W234" s="28">
        <f t="shared" si="46"/>
        <v>363.7090667778354</v>
      </c>
      <c r="X234" s="28">
        <f t="shared" si="47"/>
        <v>0</v>
      </c>
      <c r="Y234" s="28">
        <f t="shared" si="48"/>
        <v>0</v>
      </c>
      <c r="Z234" s="28">
        <f t="shared" si="49"/>
        <v>535.9923089357575</v>
      </c>
      <c r="AA234" s="28">
        <f t="shared" si="50"/>
        <v>2348.156782004271</v>
      </c>
      <c r="AB234" s="28">
        <f t="shared" si="51"/>
        <v>29.577464788732396</v>
      </c>
      <c r="AD234" s="28">
        <f>+P234*'Silver Conversion'!$B233</f>
        <v>2.862552063612268</v>
      </c>
      <c r="AE234" s="28">
        <f>+Q234*'Silver Conversion'!$B233</f>
        <v>2.453616054524801</v>
      </c>
      <c r="AF234" s="28">
        <f>+R234*'Silver Conversion'!$B233</f>
        <v>0</v>
      </c>
      <c r="AG234" s="28">
        <f>+S234*'Silver Conversion'!$B233</f>
        <v>0.3680424081787201</v>
      </c>
      <c r="AH234" s="28">
        <f>+T234*'Silver Conversion'!$B233</f>
        <v>11.815759024664153</v>
      </c>
      <c r="AI234" s="28">
        <f>+U234*'Silver Conversion'!$B233</f>
        <v>36.75375832702337</v>
      </c>
      <c r="AJ234" s="28">
        <f>+V234*'Silver Conversion'!$B233</f>
        <v>10.336994529475323</v>
      </c>
      <c r="AK234" s="28">
        <f>+W234*'Silver Conversion'!$B233</f>
        <v>65.46763202001037</v>
      </c>
      <c r="AL234" s="28">
        <f>+X234*'Silver Conversion'!$B233</f>
        <v>0</v>
      </c>
      <c r="AM234" s="28">
        <f>+Y234*'Silver Conversion'!$B233</f>
        <v>0</v>
      </c>
      <c r="AN234" s="28">
        <f>+Z234*'Silver Conversion'!$B233</f>
        <v>96.47861560843634</v>
      </c>
      <c r="AO234" s="28">
        <f>+AA234*'Silver Conversion'!$B233</f>
        <v>422.66822076076875</v>
      </c>
      <c r="AP234" s="28">
        <f>+AB234*'Silver Conversion'!$B233</f>
        <v>5.323943661971831</v>
      </c>
    </row>
    <row r="235" spans="1:42" ht="15">
      <c r="A235" s="5">
        <v>1592</v>
      </c>
      <c r="B235" s="5">
        <v>1440</v>
      </c>
      <c r="C235" s="5">
        <v>1050</v>
      </c>
      <c r="E235" s="5">
        <v>120</v>
      </c>
      <c r="F235" s="5">
        <v>2782.25</v>
      </c>
      <c r="G235" s="5">
        <v>93</v>
      </c>
      <c r="H235" s="5">
        <v>31.5</v>
      </c>
      <c r="K235" s="5">
        <v>31.5</v>
      </c>
      <c r="N235" s="5">
        <v>96</v>
      </c>
      <c r="P235" s="28">
        <f t="shared" si="39"/>
        <v>21.809920484664897</v>
      </c>
      <c r="Q235" s="28">
        <f t="shared" si="40"/>
        <v>15.903067020068155</v>
      </c>
      <c r="R235" s="28">
        <f t="shared" si="41"/>
        <v>0</v>
      </c>
      <c r="S235" s="28">
        <f t="shared" si="42"/>
        <v>1.8174933737220749</v>
      </c>
      <c r="T235" s="28">
        <f t="shared" si="43"/>
        <v>59.17716672763934</v>
      </c>
      <c r="U235" s="28">
        <f t="shared" si="44"/>
        <v>197.80668544057716</v>
      </c>
      <c r="V235" s="28">
        <f t="shared" si="45"/>
        <v>66.99903861696968</v>
      </c>
      <c r="W235" s="28">
        <f t="shared" si="46"/>
        <v>0</v>
      </c>
      <c r="X235" s="28">
        <f t="shared" si="47"/>
        <v>0</v>
      </c>
      <c r="Y235" s="28">
        <f t="shared" si="48"/>
        <v>66.99903861696968</v>
      </c>
      <c r="Z235" s="28">
        <f t="shared" si="49"/>
        <v>0</v>
      </c>
      <c r="AA235" s="28">
        <f t="shared" si="50"/>
        <v>0</v>
      </c>
      <c r="AB235" s="28">
        <f t="shared" si="51"/>
        <v>33.802816901408455</v>
      </c>
      <c r="AD235" s="28">
        <f>+P235*'Silver Conversion'!$B234</f>
        <v>3.9257856872396815</v>
      </c>
      <c r="AE235" s="28">
        <f>+Q235*'Silver Conversion'!$B234</f>
        <v>2.862552063612268</v>
      </c>
      <c r="AF235" s="28">
        <f>+R235*'Silver Conversion'!$B234</f>
        <v>0</v>
      </c>
      <c r="AG235" s="28">
        <f>+S235*'Silver Conversion'!$B234</f>
        <v>0.3271488072699735</v>
      </c>
      <c r="AH235" s="28">
        <f>+T235*'Silver Conversion'!$B234</f>
        <v>10.65189001097508</v>
      </c>
      <c r="AI235" s="28">
        <f>+U235*'Silver Conversion'!$B234</f>
        <v>35.60520337930389</v>
      </c>
      <c r="AJ235" s="28">
        <f>+V235*'Silver Conversion'!$B234</f>
        <v>12.059826951054543</v>
      </c>
      <c r="AK235" s="28">
        <f>+W235*'Silver Conversion'!$B234</f>
        <v>0</v>
      </c>
      <c r="AL235" s="28">
        <f>+X235*'Silver Conversion'!$B234</f>
        <v>0</v>
      </c>
      <c r="AM235" s="28">
        <f>+Y235*'Silver Conversion'!$B234</f>
        <v>12.059826951054543</v>
      </c>
      <c r="AN235" s="28">
        <f>+Z235*'Silver Conversion'!$B234</f>
        <v>0</v>
      </c>
      <c r="AO235" s="28">
        <f>+AA235*'Silver Conversion'!$B234</f>
        <v>0</v>
      </c>
      <c r="AP235" s="28">
        <f>+AB235*'Silver Conversion'!$B234</f>
        <v>6.084507042253522</v>
      </c>
    </row>
    <row r="236" spans="1:42" ht="15">
      <c r="A236" s="5">
        <v>1593</v>
      </c>
      <c r="B236" s="5">
        <v>1560</v>
      </c>
      <c r="C236" s="5">
        <v>900</v>
      </c>
      <c r="E236" s="5">
        <v>123</v>
      </c>
      <c r="F236" s="5">
        <v>3144</v>
      </c>
      <c r="G236" s="5">
        <v>91.5</v>
      </c>
      <c r="H236" s="5">
        <v>42</v>
      </c>
      <c r="K236" s="5">
        <v>31.5</v>
      </c>
      <c r="M236" s="5">
        <v>1344</v>
      </c>
      <c r="N236" s="5">
        <v>99</v>
      </c>
      <c r="P236" s="28">
        <f t="shared" si="39"/>
        <v>23.627413858386973</v>
      </c>
      <c r="Q236" s="28">
        <f t="shared" si="40"/>
        <v>13.63120030291556</v>
      </c>
      <c r="R236" s="28">
        <f t="shared" si="41"/>
        <v>0</v>
      </c>
      <c r="S236" s="28">
        <f t="shared" si="42"/>
        <v>1.8629307080651267</v>
      </c>
      <c r="T236" s="28">
        <f t="shared" si="43"/>
        <v>66.87142140055641</v>
      </c>
      <c r="U236" s="28">
        <f t="shared" si="44"/>
        <v>194.61625503024527</v>
      </c>
      <c r="V236" s="28">
        <f t="shared" si="45"/>
        <v>89.33205148929291</v>
      </c>
      <c r="W236" s="28">
        <f t="shared" si="46"/>
        <v>0</v>
      </c>
      <c r="X236" s="28">
        <f t="shared" si="47"/>
        <v>0</v>
      </c>
      <c r="Y236" s="28">
        <f t="shared" si="48"/>
        <v>66.99903861696968</v>
      </c>
      <c r="Z236" s="28">
        <f t="shared" si="49"/>
        <v>0</v>
      </c>
      <c r="AA236" s="28">
        <f t="shared" si="50"/>
        <v>2858.625647657373</v>
      </c>
      <c r="AB236" s="28">
        <f t="shared" si="51"/>
        <v>34.859154929577464</v>
      </c>
      <c r="AD236" s="28">
        <f>+P236*'Silver Conversion'!$B235</f>
        <v>4.252934494509655</v>
      </c>
      <c r="AE236" s="28">
        <f>+Q236*'Silver Conversion'!$B235</f>
        <v>2.453616054524801</v>
      </c>
      <c r="AF236" s="28">
        <f>+R236*'Silver Conversion'!$B235</f>
        <v>0</v>
      </c>
      <c r="AG236" s="28">
        <f>+S236*'Silver Conversion'!$B235</f>
        <v>0.3353275274517228</v>
      </c>
      <c r="AH236" s="28">
        <f>+T236*'Silver Conversion'!$B235</f>
        <v>12.036855852100155</v>
      </c>
      <c r="AI236" s="28">
        <f>+U236*'Silver Conversion'!$B235</f>
        <v>35.03092590544415</v>
      </c>
      <c r="AJ236" s="28">
        <f>+V236*'Silver Conversion'!$B235</f>
        <v>16.079769268072724</v>
      </c>
      <c r="AK236" s="28">
        <f>+W236*'Silver Conversion'!$B235</f>
        <v>0</v>
      </c>
      <c r="AL236" s="28">
        <f>+X236*'Silver Conversion'!$B235</f>
        <v>0</v>
      </c>
      <c r="AM236" s="28">
        <f>+Y236*'Silver Conversion'!$B235</f>
        <v>12.059826951054543</v>
      </c>
      <c r="AN236" s="28">
        <f>+Z236*'Silver Conversion'!$B235</f>
        <v>0</v>
      </c>
      <c r="AO236" s="28">
        <f>+AA236*'Silver Conversion'!$B235</f>
        <v>514.5526165783272</v>
      </c>
      <c r="AP236" s="28">
        <f>+AB236*'Silver Conversion'!$B235</f>
        <v>6.274647887323943</v>
      </c>
    </row>
    <row r="237" spans="1:42" ht="15">
      <c r="A237" s="5">
        <v>1594</v>
      </c>
      <c r="B237" s="5">
        <v>1320</v>
      </c>
      <c r="C237" s="5">
        <v>846</v>
      </c>
      <c r="E237" s="5">
        <v>126</v>
      </c>
      <c r="F237" s="5">
        <v>366.5</v>
      </c>
      <c r="G237" s="5">
        <v>94.5</v>
      </c>
      <c r="H237" s="5">
        <v>75</v>
      </c>
      <c r="K237" s="5">
        <v>25.5</v>
      </c>
      <c r="N237" s="5">
        <v>102</v>
      </c>
      <c r="P237" s="28">
        <f t="shared" si="39"/>
        <v>19.992427110942824</v>
      </c>
      <c r="Q237" s="28">
        <f t="shared" si="40"/>
        <v>12.813328284740628</v>
      </c>
      <c r="R237" s="28">
        <f t="shared" si="41"/>
        <v>0</v>
      </c>
      <c r="S237" s="28">
        <f t="shared" si="42"/>
        <v>1.9083680424081786</v>
      </c>
      <c r="T237" s="28">
        <f t="shared" si="43"/>
        <v>7.795284969244251</v>
      </c>
      <c r="U237" s="28">
        <f t="shared" si="44"/>
        <v>200.99711585090904</v>
      </c>
      <c r="V237" s="28">
        <f t="shared" si="45"/>
        <v>159.52152051659448</v>
      </c>
      <c r="W237" s="28">
        <f t="shared" si="46"/>
        <v>0</v>
      </c>
      <c r="X237" s="28">
        <f t="shared" si="47"/>
        <v>0</v>
      </c>
      <c r="Y237" s="28">
        <f t="shared" si="48"/>
        <v>54.23731697564212</v>
      </c>
      <c r="Z237" s="28">
        <f t="shared" si="49"/>
        <v>0</v>
      </c>
      <c r="AA237" s="28">
        <f t="shared" si="50"/>
        <v>0</v>
      </c>
      <c r="AB237" s="28">
        <f t="shared" si="51"/>
        <v>35.91549295774648</v>
      </c>
      <c r="AD237" s="28">
        <f>+P237*'Silver Conversion'!$B236</f>
        <v>3.598636879969708</v>
      </c>
      <c r="AE237" s="28">
        <f>+Q237*'Silver Conversion'!$B236</f>
        <v>2.3063990912533128</v>
      </c>
      <c r="AF237" s="28">
        <f>+R237*'Silver Conversion'!$B236</f>
        <v>0</v>
      </c>
      <c r="AG237" s="28">
        <f>+S237*'Silver Conversion'!$B236</f>
        <v>0.34350624763347215</v>
      </c>
      <c r="AH237" s="28">
        <f>+T237*'Silver Conversion'!$B236</f>
        <v>1.403151294463965</v>
      </c>
      <c r="AI237" s="28">
        <f>+U237*'Silver Conversion'!$B236</f>
        <v>36.179480853163625</v>
      </c>
      <c r="AJ237" s="28">
        <f>+V237*'Silver Conversion'!$B236</f>
        <v>28.713873692987004</v>
      </c>
      <c r="AK237" s="28">
        <f>+W237*'Silver Conversion'!$B236</f>
        <v>0</v>
      </c>
      <c r="AL237" s="28">
        <f>+X237*'Silver Conversion'!$B236</f>
        <v>0</v>
      </c>
      <c r="AM237" s="28">
        <f>+Y237*'Silver Conversion'!$B236</f>
        <v>9.762717055615582</v>
      </c>
      <c r="AN237" s="28">
        <f>+Z237*'Silver Conversion'!$B236</f>
        <v>0</v>
      </c>
      <c r="AO237" s="28">
        <f>+AA237*'Silver Conversion'!$B236</f>
        <v>0</v>
      </c>
      <c r="AP237" s="28">
        <f>+AB237*'Silver Conversion'!$B236</f>
        <v>6.464788732394366</v>
      </c>
    </row>
    <row r="238" spans="1:42" ht="15">
      <c r="A238" s="5">
        <v>1595</v>
      </c>
      <c r="B238" s="5">
        <v>1380</v>
      </c>
      <c r="C238" s="5">
        <v>855</v>
      </c>
      <c r="E238" s="5">
        <v>132</v>
      </c>
      <c r="F238" s="5">
        <v>3690</v>
      </c>
      <c r="G238" s="5">
        <v>97.5</v>
      </c>
      <c r="H238" s="5">
        <v>72</v>
      </c>
      <c r="I238" s="5">
        <v>192</v>
      </c>
      <c r="K238" s="5">
        <v>24</v>
      </c>
      <c r="M238" s="5">
        <v>1728</v>
      </c>
      <c r="N238" s="5">
        <v>97.5</v>
      </c>
      <c r="P238" s="28">
        <f t="shared" si="39"/>
        <v>20.90117379780386</v>
      </c>
      <c r="Q238" s="28">
        <f t="shared" si="40"/>
        <v>12.949640287769784</v>
      </c>
      <c r="R238" s="28">
        <f t="shared" si="41"/>
        <v>0</v>
      </c>
      <c r="S238" s="28">
        <f t="shared" si="42"/>
        <v>1.9992427110942823</v>
      </c>
      <c r="T238" s="28">
        <f t="shared" si="43"/>
        <v>78.4845880941645</v>
      </c>
      <c r="U238" s="28">
        <f t="shared" si="44"/>
        <v>207.37797667157284</v>
      </c>
      <c r="V238" s="28">
        <f t="shared" si="45"/>
        <v>153.1406596959307</v>
      </c>
      <c r="W238" s="28">
        <f t="shared" si="46"/>
        <v>408.3750925224819</v>
      </c>
      <c r="X238" s="28">
        <f t="shared" si="47"/>
        <v>0</v>
      </c>
      <c r="Y238" s="28">
        <f t="shared" si="48"/>
        <v>51.04688656531024</v>
      </c>
      <c r="Z238" s="28">
        <f t="shared" si="49"/>
        <v>0</v>
      </c>
      <c r="AA238" s="28">
        <f t="shared" si="50"/>
        <v>3675.375832702337</v>
      </c>
      <c r="AB238" s="28">
        <f t="shared" si="51"/>
        <v>34.33098591549296</v>
      </c>
      <c r="AD238" s="28">
        <f>+P238*'Silver Conversion'!$B237</f>
        <v>3.7622112836046946</v>
      </c>
      <c r="AE238" s="28">
        <f>+Q238*'Silver Conversion'!$B237</f>
        <v>2.330935251798561</v>
      </c>
      <c r="AF238" s="28">
        <f>+R238*'Silver Conversion'!$B237</f>
        <v>0</v>
      </c>
      <c r="AG238" s="28">
        <f>+S238*'Silver Conversion'!$B237</f>
        <v>0.3598636879969708</v>
      </c>
      <c r="AH238" s="28">
        <f>+T238*'Silver Conversion'!$B237</f>
        <v>14.12722585694961</v>
      </c>
      <c r="AI238" s="28">
        <f>+U238*'Silver Conversion'!$B237</f>
        <v>37.32803580088311</v>
      </c>
      <c r="AJ238" s="28">
        <f>+V238*'Silver Conversion'!$B237</f>
        <v>27.565318745267525</v>
      </c>
      <c r="AK238" s="28">
        <f>+W238*'Silver Conversion'!$B237</f>
        <v>73.50751665404674</v>
      </c>
      <c r="AL238" s="28">
        <f>+X238*'Silver Conversion'!$B237</f>
        <v>0</v>
      </c>
      <c r="AM238" s="28">
        <f>+Y238*'Silver Conversion'!$B237</f>
        <v>9.188439581755842</v>
      </c>
      <c r="AN238" s="28">
        <f>+Z238*'Silver Conversion'!$B237</f>
        <v>0</v>
      </c>
      <c r="AO238" s="28">
        <f>+AA238*'Silver Conversion'!$B237</f>
        <v>661.5676498864207</v>
      </c>
      <c r="AP238" s="28">
        <f>+AB238*'Silver Conversion'!$B237</f>
        <v>6.179577464788733</v>
      </c>
    </row>
    <row r="239" spans="1:42" ht="15">
      <c r="A239" s="5">
        <v>1596</v>
      </c>
      <c r="B239" s="5">
        <v>1440</v>
      </c>
      <c r="C239" s="5">
        <v>882</v>
      </c>
      <c r="E239" s="5">
        <v>129</v>
      </c>
      <c r="F239" s="5">
        <v>3816</v>
      </c>
      <c r="G239" s="5">
        <v>99</v>
      </c>
      <c r="H239" s="5">
        <v>69</v>
      </c>
      <c r="J239" s="5">
        <v>48</v>
      </c>
      <c r="K239" s="5">
        <v>28.5</v>
      </c>
      <c r="N239" s="5">
        <v>97.5</v>
      </c>
      <c r="P239" s="28">
        <f t="shared" si="39"/>
        <v>21.809920484664897</v>
      </c>
      <c r="Q239" s="28">
        <f t="shared" si="40"/>
        <v>13.35857629685725</v>
      </c>
      <c r="R239" s="28">
        <f t="shared" si="41"/>
        <v>0</v>
      </c>
      <c r="S239" s="28">
        <f t="shared" si="42"/>
        <v>1.9538053767512304</v>
      </c>
      <c r="T239" s="28">
        <f t="shared" si="43"/>
        <v>81.16454963884328</v>
      </c>
      <c r="U239" s="28">
        <f t="shared" si="44"/>
        <v>210.56840708190472</v>
      </c>
      <c r="V239" s="28">
        <f t="shared" si="45"/>
        <v>146.75979887526694</v>
      </c>
      <c r="W239" s="28">
        <f t="shared" si="46"/>
        <v>0</v>
      </c>
      <c r="X239" s="28">
        <f t="shared" si="47"/>
        <v>102.09377313062048</v>
      </c>
      <c r="Y239" s="28">
        <f t="shared" si="48"/>
        <v>60.61817779630591</v>
      </c>
      <c r="Z239" s="28">
        <f t="shared" si="49"/>
        <v>0</v>
      </c>
      <c r="AA239" s="28">
        <f t="shared" si="50"/>
        <v>0</v>
      </c>
      <c r="AB239" s="28">
        <f t="shared" si="51"/>
        <v>34.33098591549296</v>
      </c>
      <c r="AD239" s="28">
        <f>+P239*'Silver Conversion'!$B238</f>
        <v>3.9257856872396815</v>
      </c>
      <c r="AE239" s="28">
        <f>+Q239*'Silver Conversion'!$B238</f>
        <v>2.4045437334343047</v>
      </c>
      <c r="AF239" s="28">
        <f>+R239*'Silver Conversion'!$B238</f>
        <v>0</v>
      </c>
      <c r="AG239" s="28">
        <f>+S239*'Silver Conversion'!$B238</f>
        <v>0.35168496781522146</v>
      </c>
      <c r="AH239" s="28">
        <f>+T239*'Silver Conversion'!$B238</f>
        <v>14.60961893499179</v>
      </c>
      <c r="AI239" s="28">
        <f>+U239*'Silver Conversion'!$B238</f>
        <v>37.90231327474285</v>
      </c>
      <c r="AJ239" s="28">
        <f>+V239*'Silver Conversion'!$B238</f>
        <v>26.416763797548047</v>
      </c>
      <c r="AK239" s="28">
        <f>+W239*'Silver Conversion'!$B238</f>
        <v>0</v>
      </c>
      <c r="AL239" s="28">
        <f>+X239*'Silver Conversion'!$B238</f>
        <v>18.376879163511685</v>
      </c>
      <c r="AM239" s="28">
        <f>+Y239*'Silver Conversion'!$B238</f>
        <v>10.911272003335062</v>
      </c>
      <c r="AN239" s="28">
        <f>+Z239*'Silver Conversion'!$B238</f>
        <v>0</v>
      </c>
      <c r="AO239" s="28">
        <f>+AA239*'Silver Conversion'!$B238</f>
        <v>0</v>
      </c>
      <c r="AP239" s="28">
        <f>+AB239*'Silver Conversion'!$B238</f>
        <v>6.179577464788733</v>
      </c>
    </row>
    <row r="240" spans="1:42" ht="15">
      <c r="A240" s="5">
        <v>1597</v>
      </c>
      <c r="B240" s="5">
        <v>1440</v>
      </c>
      <c r="C240" s="5">
        <v>900</v>
      </c>
      <c r="E240" s="5">
        <v>143.25</v>
      </c>
      <c r="F240" s="5">
        <v>4590</v>
      </c>
      <c r="G240" s="5">
        <v>108</v>
      </c>
      <c r="H240" s="5">
        <v>45</v>
      </c>
      <c r="I240" s="5">
        <v>240</v>
      </c>
      <c r="J240" s="5">
        <v>48</v>
      </c>
      <c r="K240" s="5">
        <v>28.5</v>
      </c>
      <c r="L240" s="5">
        <v>288</v>
      </c>
      <c r="N240" s="5">
        <v>96</v>
      </c>
      <c r="P240" s="28">
        <f t="shared" si="39"/>
        <v>21.809920484664897</v>
      </c>
      <c r="Q240" s="28">
        <f t="shared" si="40"/>
        <v>13.63120030291556</v>
      </c>
      <c r="R240" s="28">
        <f t="shared" si="41"/>
        <v>0</v>
      </c>
      <c r="S240" s="28">
        <f t="shared" si="42"/>
        <v>2.1696327148807266</v>
      </c>
      <c r="T240" s="28">
        <f t="shared" si="43"/>
        <v>97.62717055615583</v>
      </c>
      <c r="U240" s="28">
        <f t="shared" si="44"/>
        <v>229.71098954389606</v>
      </c>
      <c r="V240" s="28">
        <f t="shared" si="45"/>
        <v>95.71291230995669</v>
      </c>
      <c r="W240" s="28">
        <f t="shared" si="46"/>
        <v>510.46886565310234</v>
      </c>
      <c r="X240" s="28">
        <f t="shared" si="47"/>
        <v>102.09377313062048</v>
      </c>
      <c r="Y240" s="28">
        <f t="shared" si="48"/>
        <v>60.61817779630591</v>
      </c>
      <c r="Z240" s="28">
        <f t="shared" si="49"/>
        <v>612.5626387837228</v>
      </c>
      <c r="AA240" s="28">
        <f t="shared" si="50"/>
        <v>0</v>
      </c>
      <c r="AB240" s="28">
        <f t="shared" si="51"/>
        <v>33.802816901408455</v>
      </c>
      <c r="AD240" s="28">
        <f>+P240*'Silver Conversion'!$B239</f>
        <v>3.9257856872396815</v>
      </c>
      <c r="AE240" s="28">
        <f>+Q240*'Silver Conversion'!$B239</f>
        <v>2.453616054524801</v>
      </c>
      <c r="AF240" s="28">
        <f>+R240*'Silver Conversion'!$B239</f>
        <v>0</v>
      </c>
      <c r="AG240" s="28">
        <f>+S240*'Silver Conversion'!$B239</f>
        <v>0.3905338886785308</v>
      </c>
      <c r="AH240" s="28">
        <f>+T240*'Silver Conversion'!$B239</f>
        <v>17.57289070010805</v>
      </c>
      <c r="AI240" s="28">
        <f>+U240*'Silver Conversion'!$B239</f>
        <v>41.34797811790129</v>
      </c>
      <c r="AJ240" s="28">
        <f>+V240*'Silver Conversion'!$B239</f>
        <v>17.228324215792203</v>
      </c>
      <c r="AK240" s="28">
        <f>+W240*'Silver Conversion'!$B239</f>
        <v>91.88439581755841</v>
      </c>
      <c r="AL240" s="28">
        <f>+X240*'Silver Conversion'!$B239</f>
        <v>18.376879163511685</v>
      </c>
      <c r="AM240" s="28">
        <f>+Y240*'Silver Conversion'!$B239</f>
        <v>10.911272003335062</v>
      </c>
      <c r="AN240" s="28">
        <f>+Z240*'Silver Conversion'!$B239</f>
        <v>110.2612749810701</v>
      </c>
      <c r="AO240" s="28">
        <f>+AA240*'Silver Conversion'!$B239</f>
        <v>0</v>
      </c>
      <c r="AP240" s="28">
        <f>+AB240*'Silver Conversion'!$B239</f>
        <v>6.084507042253522</v>
      </c>
    </row>
    <row r="241" spans="1:42" ht="15">
      <c r="A241" s="5">
        <v>1598</v>
      </c>
      <c r="B241" s="5">
        <v>1560</v>
      </c>
      <c r="C241" s="5">
        <v>900</v>
      </c>
      <c r="E241" s="5">
        <v>204</v>
      </c>
      <c r="F241" s="5">
        <v>4150.5</v>
      </c>
      <c r="H241" s="5">
        <v>39</v>
      </c>
      <c r="J241" s="5">
        <v>48</v>
      </c>
      <c r="K241" s="5">
        <v>31.5</v>
      </c>
      <c r="L241" s="5">
        <v>288</v>
      </c>
      <c r="N241" s="5">
        <v>96</v>
      </c>
      <c r="P241" s="28">
        <f t="shared" si="39"/>
        <v>23.627413858386973</v>
      </c>
      <c r="Q241" s="28">
        <f t="shared" si="40"/>
        <v>13.63120030291556</v>
      </c>
      <c r="R241" s="28">
        <f t="shared" si="41"/>
        <v>0</v>
      </c>
      <c r="S241" s="28">
        <f t="shared" si="42"/>
        <v>3.089738735327527</v>
      </c>
      <c r="T241" s="28">
        <f t="shared" si="43"/>
        <v>88.2792094538834</v>
      </c>
      <c r="U241" s="28">
        <f t="shared" si="44"/>
        <v>0</v>
      </c>
      <c r="V241" s="28">
        <f t="shared" si="45"/>
        <v>82.95119066862914</v>
      </c>
      <c r="W241" s="28">
        <f t="shared" si="46"/>
        <v>0</v>
      </c>
      <c r="X241" s="28">
        <f t="shared" si="47"/>
        <v>102.09377313062048</v>
      </c>
      <c r="Y241" s="28">
        <f t="shared" si="48"/>
        <v>66.99903861696968</v>
      </c>
      <c r="Z241" s="28">
        <f t="shared" si="49"/>
        <v>612.5626387837228</v>
      </c>
      <c r="AA241" s="28">
        <f t="shared" si="50"/>
        <v>0</v>
      </c>
      <c r="AB241" s="28">
        <f t="shared" si="51"/>
        <v>33.802816901408455</v>
      </c>
      <c r="AD241" s="28">
        <f>+P241*'Silver Conversion'!$B240</f>
        <v>4.252934494509655</v>
      </c>
      <c r="AE241" s="28">
        <f>+Q241*'Silver Conversion'!$B240</f>
        <v>2.453616054524801</v>
      </c>
      <c r="AF241" s="28">
        <f>+R241*'Silver Conversion'!$B240</f>
        <v>0</v>
      </c>
      <c r="AG241" s="28">
        <f>+S241*'Silver Conversion'!$B240</f>
        <v>0.5561529723589548</v>
      </c>
      <c r="AH241" s="28">
        <f>+T241*'Silver Conversion'!$B240</f>
        <v>15.89025770169901</v>
      </c>
      <c r="AI241" s="28">
        <f>+U241*'Silver Conversion'!$B240</f>
        <v>0</v>
      </c>
      <c r="AJ241" s="28">
        <f>+V241*'Silver Conversion'!$B240</f>
        <v>14.931214320353245</v>
      </c>
      <c r="AK241" s="28">
        <f>+W241*'Silver Conversion'!$B240</f>
        <v>0</v>
      </c>
      <c r="AL241" s="28">
        <f>+X241*'Silver Conversion'!$B240</f>
        <v>18.376879163511685</v>
      </c>
      <c r="AM241" s="28">
        <f>+Y241*'Silver Conversion'!$B240</f>
        <v>12.059826951054543</v>
      </c>
      <c r="AN241" s="28">
        <f>+Z241*'Silver Conversion'!$B240</f>
        <v>110.2612749810701</v>
      </c>
      <c r="AO241" s="28">
        <f>+AA241*'Silver Conversion'!$B240</f>
        <v>0</v>
      </c>
      <c r="AP241" s="28">
        <f>+AB241*'Silver Conversion'!$B240</f>
        <v>6.084507042253522</v>
      </c>
    </row>
    <row r="242" spans="1:42" ht="15">
      <c r="A242" s="5">
        <v>1599</v>
      </c>
      <c r="B242" s="5">
        <v>1500</v>
      </c>
      <c r="C242" s="5">
        <v>1044</v>
      </c>
      <c r="E242" s="5">
        <v>306</v>
      </c>
      <c r="F242" s="5">
        <v>4020</v>
      </c>
      <c r="H242" s="5">
        <v>30</v>
      </c>
      <c r="J242" s="5">
        <v>55.5</v>
      </c>
      <c r="K242" s="5">
        <v>36</v>
      </c>
      <c r="N242" s="5">
        <v>96</v>
      </c>
      <c r="P242" s="28">
        <f t="shared" si="39"/>
        <v>22.718667171525937</v>
      </c>
      <c r="Q242" s="28">
        <f t="shared" si="40"/>
        <v>15.81219235138205</v>
      </c>
      <c r="R242" s="28">
        <f t="shared" si="41"/>
        <v>0</v>
      </c>
      <c r="S242" s="28">
        <f t="shared" si="42"/>
        <v>4.634608102991291</v>
      </c>
      <c r="T242" s="28">
        <f t="shared" si="43"/>
        <v>85.50353499689464</v>
      </c>
      <c r="U242" s="28">
        <f t="shared" si="44"/>
        <v>0</v>
      </c>
      <c r="V242" s="28">
        <f t="shared" si="45"/>
        <v>63.80860820663779</v>
      </c>
      <c r="W242" s="28">
        <f t="shared" si="46"/>
        <v>0</v>
      </c>
      <c r="X242" s="28">
        <f t="shared" si="47"/>
        <v>118.04592518227992</v>
      </c>
      <c r="Y242" s="28">
        <f t="shared" si="48"/>
        <v>76.57032984796535</v>
      </c>
      <c r="Z242" s="28">
        <f t="shared" si="49"/>
        <v>0</v>
      </c>
      <c r="AA242" s="28">
        <f t="shared" si="50"/>
        <v>0</v>
      </c>
      <c r="AB242" s="28">
        <f t="shared" si="51"/>
        <v>33.802816901408455</v>
      </c>
      <c r="AD242" s="28">
        <f>+P242*'Silver Conversion'!$B241</f>
        <v>4.089360090874669</v>
      </c>
      <c r="AE242" s="28">
        <f>+Q242*'Silver Conversion'!$B241</f>
        <v>2.8461946232487687</v>
      </c>
      <c r="AF242" s="28">
        <f>+R242*'Silver Conversion'!$B241</f>
        <v>0</v>
      </c>
      <c r="AG242" s="28">
        <f>+S242*'Silver Conversion'!$B241</f>
        <v>0.8342294585384323</v>
      </c>
      <c r="AH242" s="28">
        <f>+T242*'Silver Conversion'!$B241</f>
        <v>15.390636299441034</v>
      </c>
      <c r="AI242" s="28">
        <f>+U242*'Silver Conversion'!$B241</f>
        <v>0</v>
      </c>
      <c r="AJ242" s="28">
        <f>+V242*'Silver Conversion'!$B241</f>
        <v>11.485549477194802</v>
      </c>
      <c r="AK242" s="28">
        <f>+W242*'Silver Conversion'!$B241</f>
        <v>0</v>
      </c>
      <c r="AL242" s="28">
        <f>+X242*'Silver Conversion'!$B241</f>
        <v>21.248266532810383</v>
      </c>
      <c r="AM242" s="28">
        <f>+Y242*'Silver Conversion'!$B241</f>
        <v>13.782659372633763</v>
      </c>
      <c r="AN242" s="28">
        <f>+Z242*'Silver Conversion'!$B241</f>
        <v>0</v>
      </c>
      <c r="AO242" s="28">
        <f>+AA242*'Silver Conversion'!$B241</f>
        <v>0</v>
      </c>
      <c r="AP242" s="28">
        <f>+AB242*'Silver Conversion'!$B241</f>
        <v>6.084507042253522</v>
      </c>
    </row>
    <row r="243" spans="1:42" ht="15">
      <c r="A243" s="5">
        <v>1600</v>
      </c>
      <c r="B243" s="5">
        <v>2160</v>
      </c>
      <c r="C243" s="5">
        <v>1044</v>
      </c>
      <c r="E243" s="5">
        <v>252</v>
      </c>
      <c r="F243" s="5">
        <v>4140</v>
      </c>
      <c r="H243" s="5">
        <v>30</v>
      </c>
      <c r="J243" s="5">
        <v>60</v>
      </c>
      <c r="K243" s="5">
        <v>46.5</v>
      </c>
      <c r="N243" s="5">
        <v>84</v>
      </c>
      <c r="P243" s="28">
        <f t="shared" si="39"/>
        <v>32.71488072699734</v>
      </c>
      <c r="Q243" s="28">
        <f t="shared" si="40"/>
        <v>15.81219235138205</v>
      </c>
      <c r="R243" s="28">
        <f t="shared" si="41"/>
        <v>0</v>
      </c>
      <c r="S243" s="28">
        <f t="shared" si="42"/>
        <v>3.816736084816357</v>
      </c>
      <c r="T243" s="28">
        <f t="shared" si="43"/>
        <v>88.05587932516016</v>
      </c>
      <c r="U243" s="28">
        <f t="shared" si="44"/>
        <v>0</v>
      </c>
      <c r="V243" s="28">
        <f t="shared" si="45"/>
        <v>63.80860820663779</v>
      </c>
      <c r="W243" s="28">
        <f t="shared" si="46"/>
        <v>0</v>
      </c>
      <c r="X243" s="28">
        <f t="shared" si="47"/>
        <v>127.61721641327559</v>
      </c>
      <c r="Y243" s="28">
        <f t="shared" si="48"/>
        <v>98.90334272028858</v>
      </c>
      <c r="Z243" s="28">
        <f t="shared" si="49"/>
        <v>0</v>
      </c>
      <c r="AA243" s="28">
        <f t="shared" si="50"/>
        <v>0</v>
      </c>
      <c r="AB243" s="28">
        <f t="shared" si="51"/>
        <v>29.577464788732396</v>
      </c>
      <c r="AD243" s="28">
        <f>+P243*'Silver Conversion'!$B242</f>
        <v>5.888678530859521</v>
      </c>
      <c r="AE243" s="28">
        <f>+Q243*'Silver Conversion'!$B242</f>
        <v>2.8461946232487687</v>
      </c>
      <c r="AF243" s="28">
        <f>+R243*'Silver Conversion'!$B242</f>
        <v>0</v>
      </c>
      <c r="AG243" s="28">
        <f>+S243*'Silver Conversion'!$B242</f>
        <v>0.6870124952669443</v>
      </c>
      <c r="AH243" s="28">
        <f>+T243*'Silver Conversion'!$B242</f>
        <v>15.850058278528829</v>
      </c>
      <c r="AI243" s="28">
        <f>+U243*'Silver Conversion'!$B242</f>
        <v>0</v>
      </c>
      <c r="AJ243" s="28">
        <f>+V243*'Silver Conversion'!$B242</f>
        <v>11.485549477194802</v>
      </c>
      <c r="AK243" s="28">
        <f>+W243*'Silver Conversion'!$B242</f>
        <v>0</v>
      </c>
      <c r="AL243" s="28">
        <f>+X243*'Silver Conversion'!$B242</f>
        <v>22.971098954389603</v>
      </c>
      <c r="AM243" s="28">
        <f>+Y243*'Silver Conversion'!$B242</f>
        <v>17.802601689651944</v>
      </c>
      <c r="AN243" s="28">
        <f>+Z243*'Silver Conversion'!$B242</f>
        <v>0</v>
      </c>
      <c r="AO243" s="28">
        <f>+AA243*'Silver Conversion'!$B242</f>
        <v>0</v>
      </c>
      <c r="AP243" s="28">
        <f>+AB243*'Silver Conversion'!$B242</f>
        <v>5.323943661971831</v>
      </c>
    </row>
    <row r="244" spans="1:42" ht="15">
      <c r="A244" s="5">
        <v>1601</v>
      </c>
      <c r="E244" s="5">
        <v>202.5</v>
      </c>
      <c r="P244" s="28">
        <f t="shared" si="39"/>
        <v>0</v>
      </c>
      <c r="Q244" s="28">
        <f t="shared" si="40"/>
        <v>0</v>
      </c>
      <c r="R244" s="28">
        <f t="shared" si="41"/>
        <v>0</v>
      </c>
      <c r="S244" s="28">
        <f t="shared" si="42"/>
        <v>3.067020068156001</v>
      </c>
      <c r="T244" s="28">
        <f t="shared" si="43"/>
        <v>0</v>
      </c>
      <c r="U244" s="28">
        <f t="shared" si="44"/>
        <v>0</v>
      </c>
      <c r="V244" s="28">
        <f t="shared" si="45"/>
        <v>0</v>
      </c>
      <c r="W244" s="28">
        <f t="shared" si="46"/>
        <v>0</v>
      </c>
      <c r="X244" s="28">
        <f t="shared" si="47"/>
        <v>0</v>
      </c>
      <c r="Y244" s="28">
        <f t="shared" si="48"/>
        <v>0</v>
      </c>
      <c r="Z244" s="28">
        <f t="shared" si="49"/>
        <v>0</v>
      </c>
      <c r="AA244" s="28">
        <f t="shared" si="50"/>
        <v>0</v>
      </c>
      <c r="AB244" s="28">
        <f t="shared" si="51"/>
        <v>0</v>
      </c>
      <c r="AD244" s="28">
        <f>+P244*'Silver Conversion'!$B243</f>
        <v>0</v>
      </c>
      <c r="AE244" s="28">
        <f>+Q244*'Silver Conversion'!$B243</f>
        <v>0</v>
      </c>
      <c r="AF244" s="28">
        <f>+R244*'Silver Conversion'!$B243</f>
        <v>0</v>
      </c>
      <c r="AG244" s="28">
        <f>+S244*'Silver Conversion'!$B243</f>
        <v>0.5520636122680802</v>
      </c>
      <c r="AH244" s="28">
        <f>+T244*'Silver Conversion'!$B243</f>
        <v>0</v>
      </c>
      <c r="AI244" s="28">
        <f>+U244*'Silver Conversion'!$B243</f>
        <v>0</v>
      </c>
      <c r="AJ244" s="28">
        <f>+V244*'Silver Conversion'!$B243</f>
        <v>0</v>
      </c>
      <c r="AK244" s="28">
        <f>+W244*'Silver Conversion'!$B243</f>
        <v>0</v>
      </c>
      <c r="AL244" s="28">
        <f>+X244*'Silver Conversion'!$B243</f>
        <v>0</v>
      </c>
      <c r="AM244" s="28">
        <f>+Y244*'Silver Conversion'!$B243</f>
        <v>0</v>
      </c>
      <c r="AN244" s="28">
        <f>+Z244*'Silver Conversion'!$B243</f>
        <v>0</v>
      </c>
      <c r="AO244" s="28">
        <f>+AA244*'Silver Conversion'!$B243</f>
        <v>0</v>
      </c>
      <c r="AP244" s="28">
        <f>+AB244*'Silver Conversion'!$B243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6"/>
  <sheetViews>
    <sheetView showZeros="0" workbookViewId="0" topLeftCell="A1">
      <selection activeCell="F21" sqref="F21"/>
    </sheetView>
  </sheetViews>
  <sheetFormatPr defaultColWidth="11.421875" defaultRowHeight="12.75"/>
  <cols>
    <col min="1" max="1" width="13.8515625" style="5" customWidth="1"/>
    <col min="2" max="2" width="22.421875" style="5" customWidth="1"/>
    <col min="3" max="3" width="18.00390625" style="5" customWidth="1"/>
    <col min="4" max="4" width="16.7109375" style="5" customWidth="1"/>
    <col min="5" max="5" width="16.28125" style="5" customWidth="1"/>
    <col min="6" max="6" width="18.140625" style="5" customWidth="1"/>
    <col min="7" max="7" width="18.28125" style="5" customWidth="1"/>
    <col min="8" max="8" width="6.8515625" style="5" customWidth="1"/>
    <col min="9" max="9" width="18.7109375" style="5" customWidth="1"/>
    <col min="10" max="14" width="16.7109375" style="5" customWidth="1"/>
    <col min="15" max="15" width="8.8515625" style="5" customWidth="1"/>
    <col min="16" max="65" width="16.7109375" style="5" customWidth="1"/>
    <col min="66" max="16384" width="8.8515625" style="5" customWidth="1"/>
  </cols>
  <sheetData>
    <row r="1" spans="1:3" ht="15">
      <c r="A1" s="19" t="s">
        <v>195</v>
      </c>
      <c r="B1" s="20"/>
      <c r="C1" s="16" t="s">
        <v>90</v>
      </c>
    </row>
    <row r="2" spans="1:2" ht="15">
      <c r="A2" s="17" t="s">
        <v>194</v>
      </c>
      <c r="B2" s="18"/>
    </row>
    <row r="3" spans="5:14" ht="15">
      <c r="E3" s="25" t="s">
        <v>7</v>
      </c>
      <c r="F3" s="25" t="s">
        <v>6</v>
      </c>
      <c r="G3" s="25" t="s">
        <v>6</v>
      </c>
      <c r="L3" s="25" t="s">
        <v>7</v>
      </c>
      <c r="M3" s="25" t="s">
        <v>6</v>
      </c>
      <c r="N3" s="25" t="s">
        <v>6</v>
      </c>
    </row>
    <row r="4" spans="1:30" ht="15">
      <c r="A4" s="21"/>
      <c r="B4" s="46" t="s">
        <v>180</v>
      </c>
      <c r="H4" s="23"/>
      <c r="I4" s="45" t="s">
        <v>181</v>
      </c>
      <c r="P4" s="22"/>
      <c r="AD4" s="22"/>
    </row>
    <row r="5" spans="1:14" s="25" customFormat="1" ht="15">
      <c r="A5" s="15" t="s">
        <v>67</v>
      </c>
      <c r="B5" s="25" t="s">
        <v>91</v>
      </c>
      <c r="C5" s="25" t="s">
        <v>93</v>
      </c>
      <c r="D5" s="25" t="s">
        <v>94</v>
      </c>
      <c r="E5" s="25" t="s">
        <v>91</v>
      </c>
      <c r="F5" s="25" t="s">
        <v>93</v>
      </c>
      <c r="G5" s="25" t="s">
        <v>94</v>
      </c>
      <c r="I5" s="25" t="s">
        <v>91</v>
      </c>
      <c r="J5" s="25" t="s">
        <v>93</v>
      </c>
      <c r="K5" s="25" t="s">
        <v>94</v>
      </c>
      <c r="L5" s="25" t="s">
        <v>91</v>
      </c>
      <c r="M5" s="25" t="s">
        <v>93</v>
      </c>
      <c r="N5" s="25" t="s">
        <v>94</v>
      </c>
    </row>
    <row r="6" spans="1:14" s="25" customFormat="1" ht="15">
      <c r="A6" s="24" t="s">
        <v>69</v>
      </c>
      <c r="B6" s="25" t="s">
        <v>92</v>
      </c>
      <c r="C6" s="25" t="s">
        <v>92</v>
      </c>
      <c r="D6" s="25" t="s">
        <v>92</v>
      </c>
      <c r="E6" s="25" t="s">
        <v>92</v>
      </c>
      <c r="F6" s="25" t="s">
        <v>92</v>
      </c>
      <c r="G6" s="25" t="s">
        <v>92</v>
      </c>
      <c r="I6" s="25" t="s">
        <v>92</v>
      </c>
      <c r="J6" s="25" t="s">
        <v>92</v>
      </c>
      <c r="K6" s="25" t="s">
        <v>92</v>
      </c>
      <c r="L6" s="25" t="s">
        <v>92</v>
      </c>
      <c r="M6" s="25" t="s">
        <v>92</v>
      </c>
      <c r="N6" s="25" t="s">
        <v>92</v>
      </c>
    </row>
    <row r="7" spans="1:14" s="25" customFormat="1" ht="15">
      <c r="A7" s="24" t="s">
        <v>70</v>
      </c>
      <c r="B7" s="25" t="s">
        <v>200</v>
      </c>
      <c r="C7" s="25" t="s">
        <v>200</v>
      </c>
      <c r="D7" s="25" t="s">
        <v>200</v>
      </c>
      <c r="E7" s="25" t="s">
        <v>200</v>
      </c>
      <c r="F7" s="25" t="s">
        <v>200</v>
      </c>
      <c r="G7" s="25" t="s">
        <v>200</v>
      </c>
      <c r="I7" s="25" t="s">
        <v>200</v>
      </c>
      <c r="J7" s="25" t="s">
        <v>200</v>
      </c>
      <c r="K7" s="25" t="s">
        <v>200</v>
      </c>
      <c r="L7" s="25" t="s">
        <v>200</v>
      </c>
      <c r="M7" s="25" t="s">
        <v>200</v>
      </c>
      <c r="N7" s="25" t="s">
        <v>200</v>
      </c>
    </row>
    <row r="8" spans="1:31" s="25" customFormat="1" ht="15">
      <c r="A8" s="24" t="s">
        <v>68</v>
      </c>
      <c r="B8" s="25" t="s">
        <v>84</v>
      </c>
      <c r="C8" s="25" t="s">
        <v>84</v>
      </c>
      <c r="D8" s="25" t="s">
        <v>84</v>
      </c>
      <c r="E8" s="25" t="s">
        <v>95</v>
      </c>
      <c r="F8" s="25" t="s">
        <v>95</v>
      </c>
      <c r="G8" s="25" t="s">
        <v>95</v>
      </c>
      <c r="I8" s="25" t="s">
        <v>84</v>
      </c>
      <c r="J8" s="25" t="s">
        <v>84</v>
      </c>
      <c r="K8" s="25" t="s">
        <v>84</v>
      </c>
      <c r="L8" s="25" t="s">
        <v>95</v>
      </c>
      <c r="M8" s="25" t="s">
        <v>95</v>
      </c>
      <c r="N8" s="25" t="s">
        <v>95</v>
      </c>
      <c r="Q8" s="5"/>
      <c r="AE8" s="5"/>
    </row>
    <row r="9" spans="1:42" s="35" customFormat="1" ht="15">
      <c r="A9" s="35">
        <v>1366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42" s="35" customFormat="1" ht="15">
      <c r="A10" s="35">
        <v>1367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2" s="35" customFormat="1" ht="15">
      <c r="A11" s="35">
        <v>1368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1:42" s="35" customFormat="1" ht="15">
      <c r="A12" s="35">
        <v>1369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1:42" s="35" customFormat="1" ht="15">
      <c r="A13" s="35">
        <v>1370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s="35" customFormat="1" ht="15">
      <c r="A14" s="35">
        <v>1371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2" s="35" customFormat="1" ht="15">
      <c r="A15" s="35">
        <v>1372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</row>
    <row r="16" spans="1:42" s="35" customFormat="1" ht="15">
      <c r="A16" s="35">
        <v>1373</v>
      </c>
      <c r="B16" s="35">
        <v>8.5</v>
      </c>
      <c r="C16" s="35">
        <v>8</v>
      </c>
      <c r="D16" s="35">
        <v>5</v>
      </c>
      <c r="I16" s="28">
        <f>+B16*'Silver Conversion'!$B15</f>
        <v>3.9949999999999997</v>
      </c>
      <c r="J16" s="28">
        <f>+C16*'Silver Conversion'!$B15</f>
        <v>3.76</v>
      </c>
      <c r="K16" s="28">
        <f>+D16*'Silver Conversion'!$B15</f>
        <v>2.3499999999999996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</row>
    <row r="17" spans="1:42" s="35" customFormat="1" ht="15">
      <c r="A17" s="35">
        <v>1374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</row>
    <row r="18" spans="1:42" s="35" customFormat="1" ht="15">
      <c r="A18" s="35">
        <v>1375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1:42" s="35" customFormat="1" ht="15">
      <c r="A19" s="35">
        <v>1376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s="35" customFormat="1" ht="15">
      <c r="A20" s="35">
        <v>1377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s="35" customFormat="1" ht="15">
      <c r="A21" s="35">
        <v>1378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s="35" customFormat="1" ht="15">
      <c r="A22" s="35">
        <v>1379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5">
      <c r="A23" s="5">
        <v>1380</v>
      </c>
      <c r="L23" s="35"/>
      <c r="M23" s="35"/>
      <c r="N23" s="35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</row>
    <row r="24" spans="1:42" ht="15">
      <c r="A24" s="5">
        <v>1381</v>
      </c>
      <c r="B24" s="5">
        <v>11</v>
      </c>
      <c r="C24" s="5">
        <v>9</v>
      </c>
      <c r="D24" s="5">
        <v>6</v>
      </c>
      <c r="I24" s="28">
        <f>+B24*'Silver Conversion'!$B23</f>
        <v>3.6740000000000004</v>
      </c>
      <c r="J24" s="28">
        <f>+C24*'Silver Conversion'!$B23</f>
        <v>3.0060000000000002</v>
      </c>
      <c r="K24" s="28">
        <f>+D24*'Silver Conversion'!$B23</f>
        <v>2.004</v>
      </c>
      <c r="L24" s="35"/>
      <c r="M24" s="35"/>
      <c r="N24" s="35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1:42" ht="15">
      <c r="A25" s="5">
        <v>1382</v>
      </c>
      <c r="M25" s="35"/>
      <c r="N25" s="35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ht="15">
      <c r="A26" s="5">
        <v>1383</v>
      </c>
      <c r="M26" s="35"/>
      <c r="N26" s="35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</row>
    <row r="27" spans="1:42" ht="15">
      <c r="A27" s="5">
        <v>1384</v>
      </c>
      <c r="M27" s="35"/>
      <c r="N27" s="35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</row>
    <row r="28" spans="1:42" ht="15">
      <c r="A28" s="5">
        <v>1385</v>
      </c>
      <c r="M28" s="35"/>
      <c r="N28" s="35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1:42" ht="15">
      <c r="A29" s="5">
        <v>1386</v>
      </c>
      <c r="M29" s="35"/>
      <c r="N29" s="35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1:42" ht="15">
      <c r="A30" s="5">
        <v>1387</v>
      </c>
      <c r="M30" s="35"/>
      <c r="N30" s="35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42" ht="15">
      <c r="A31" s="5">
        <v>1388</v>
      </c>
      <c r="M31" s="35"/>
      <c r="N31" s="35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42" ht="15">
      <c r="A32" s="5">
        <v>1389</v>
      </c>
      <c r="M32" s="35"/>
      <c r="N32" s="35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42" ht="15">
      <c r="A33" s="5">
        <v>1390</v>
      </c>
      <c r="M33" s="35"/>
      <c r="N33" s="35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1:42" ht="15">
      <c r="A34" s="5">
        <v>1391</v>
      </c>
      <c r="M34" s="35"/>
      <c r="N34" s="35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ht="15">
      <c r="A35" s="5">
        <v>1392</v>
      </c>
      <c r="M35" s="35"/>
      <c r="N35" s="35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  <row r="36" spans="1:42" ht="15">
      <c r="A36" s="5">
        <v>1393</v>
      </c>
      <c r="M36" s="35"/>
      <c r="N36" s="35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2" ht="15">
      <c r="A37" s="5">
        <v>1394</v>
      </c>
      <c r="M37" s="35"/>
      <c r="N37" s="35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1:42" ht="15">
      <c r="A38" s="5">
        <v>1395</v>
      </c>
      <c r="M38" s="35"/>
      <c r="N38" s="35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</row>
    <row r="39" spans="1:42" ht="15">
      <c r="A39" s="5">
        <v>1396</v>
      </c>
      <c r="M39" s="35"/>
      <c r="N39" s="35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1:42" ht="15">
      <c r="A40" s="5">
        <v>1397</v>
      </c>
      <c r="M40" s="35"/>
      <c r="N40" s="35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1" spans="1:42" ht="15">
      <c r="A41" s="5">
        <v>1398</v>
      </c>
      <c r="M41" s="35"/>
      <c r="N41" s="35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</row>
    <row r="42" spans="1:42" ht="15">
      <c r="A42" s="5">
        <v>1399</v>
      </c>
      <c r="B42" s="5">
        <v>7.5</v>
      </c>
      <c r="C42" s="5">
        <v>7.5</v>
      </c>
      <c r="D42" s="5">
        <v>3.5</v>
      </c>
      <c r="I42" s="28">
        <f>+B42*'Silver Conversion'!$B41</f>
        <v>7.65</v>
      </c>
      <c r="J42" s="28">
        <f>+C42*'Silver Conversion'!$B41</f>
        <v>7.65</v>
      </c>
      <c r="K42" s="28">
        <f>+D42*'Silver Conversion'!$B41</f>
        <v>3.5700000000000003</v>
      </c>
      <c r="L42" s="35"/>
      <c r="M42" s="35"/>
      <c r="N42" s="35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</row>
    <row r="43" spans="1:42" ht="15">
      <c r="A43" s="5">
        <v>1400</v>
      </c>
      <c r="L43" s="35"/>
      <c r="M43" s="35"/>
      <c r="N43" s="35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</row>
    <row r="44" spans="1:42" ht="15">
      <c r="A44" s="5">
        <v>1401</v>
      </c>
      <c r="B44" s="5">
        <v>7.5</v>
      </c>
      <c r="C44" s="5">
        <v>7.5</v>
      </c>
      <c r="D44" s="5">
        <v>4</v>
      </c>
      <c r="I44" s="28">
        <f>+B44*'Silver Conversion'!$B43</f>
        <v>7.65</v>
      </c>
      <c r="J44" s="28">
        <f>+C44*'Silver Conversion'!$B43</f>
        <v>7.65</v>
      </c>
      <c r="K44" s="28">
        <f>+D44*'Silver Conversion'!$B43</f>
        <v>4.08</v>
      </c>
      <c r="L44" s="35"/>
      <c r="M44" s="35"/>
      <c r="N44" s="35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</row>
    <row r="45" spans="1:42" ht="15">
      <c r="A45" s="5">
        <v>1402</v>
      </c>
      <c r="M45" s="35"/>
      <c r="N45" s="35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</row>
    <row r="46" spans="1:42" ht="15">
      <c r="A46" s="5">
        <v>1403</v>
      </c>
      <c r="M46" s="35"/>
      <c r="N46" s="35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</row>
    <row r="47" spans="1:42" ht="15">
      <c r="A47" s="5">
        <v>1404</v>
      </c>
      <c r="B47" s="5">
        <v>8</v>
      </c>
      <c r="C47" s="5">
        <v>7.75</v>
      </c>
      <c r="D47" s="5">
        <v>4</v>
      </c>
      <c r="I47" s="28">
        <f>+B47*'Silver Conversion'!$B46</f>
        <v>8.16</v>
      </c>
      <c r="J47" s="28">
        <f>+C47*'Silver Conversion'!$B46</f>
        <v>7.905</v>
      </c>
      <c r="K47" s="28">
        <f>+D47*'Silver Conversion'!$B46</f>
        <v>4.08</v>
      </c>
      <c r="L47" s="35"/>
      <c r="M47" s="35"/>
      <c r="N47" s="35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42" ht="15">
      <c r="A48" s="5">
        <v>1405</v>
      </c>
      <c r="B48" s="5">
        <v>8</v>
      </c>
      <c r="C48" s="5">
        <v>8</v>
      </c>
      <c r="D48" s="5">
        <v>4</v>
      </c>
      <c r="I48" s="28">
        <f>+B48*'Silver Conversion'!$B47</f>
        <v>7</v>
      </c>
      <c r="J48" s="28">
        <f>+C48*'Silver Conversion'!$B47</f>
        <v>7</v>
      </c>
      <c r="K48" s="28">
        <f>+D48*'Silver Conversion'!$B47</f>
        <v>3.5</v>
      </c>
      <c r="L48" s="35"/>
      <c r="M48" s="35"/>
      <c r="N48" s="35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1:42" ht="15">
      <c r="A49" s="5">
        <v>1406</v>
      </c>
      <c r="L49" s="35"/>
      <c r="M49" s="35"/>
      <c r="N49" s="3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1:42" ht="15">
      <c r="A50" s="5">
        <v>1407</v>
      </c>
      <c r="L50" s="35"/>
      <c r="M50" s="35"/>
      <c r="N50" s="35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</row>
    <row r="51" spans="1:42" ht="15">
      <c r="A51" s="5">
        <v>1408</v>
      </c>
      <c r="B51" s="5">
        <v>8</v>
      </c>
      <c r="C51" s="5">
        <v>8</v>
      </c>
      <c r="I51" s="28">
        <f>+B51*'Silver Conversion'!$B50</f>
        <v>7</v>
      </c>
      <c r="J51" s="28">
        <f>+C51*'Silver Conversion'!$B50</f>
        <v>7</v>
      </c>
      <c r="K51" s="28"/>
      <c r="L51" s="35"/>
      <c r="M51" s="35"/>
      <c r="N51" s="35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</row>
    <row r="52" spans="1:42" ht="15">
      <c r="A52" s="5">
        <v>1409</v>
      </c>
      <c r="B52" s="5">
        <v>8</v>
      </c>
      <c r="C52" s="5">
        <v>8</v>
      </c>
      <c r="D52" s="5">
        <v>4</v>
      </c>
      <c r="I52" s="28">
        <f>+B52*'Silver Conversion'!$B51</f>
        <v>6.96</v>
      </c>
      <c r="J52" s="28">
        <f>+C52*'Silver Conversion'!$B51</f>
        <v>6.96</v>
      </c>
      <c r="K52" s="28">
        <f>+D52*'Silver Conversion'!$B51</f>
        <v>3.48</v>
      </c>
      <c r="L52" s="35"/>
      <c r="M52" s="35"/>
      <c r="N52" s="35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</row>
    <row r="53" spans="1:42" ht="15">
      <c r="A53" s="5">
        <v>1410</v>
      </c>
      <c r="B53" s="5">
        <v>8</v>
      </c>
      <c r="C53" s="5">
        <v>8</v>
      </c>
      <c r="D53" s="5">
        <v>4</v>
      </c>
      <c r="I53" s="28">
        <f>+B53*'Silver Conversion'!$B52</f>
        <v>6.88</v>
      </c>
      <c r="J53" s="28">
        <f>+C53*'Silver Conversion'!$B52</f>
        <v>6.88</v>
      </c>
      <c r="K53" s="28">
        <f>+D53*'Silver Conversion'!$B52</f>
        <v>3.44</v>
      </c>
      <c r="L53" s="35"/>
      <c r="M53" s="35"/>
      <c r="N53" s="35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</row>
    <row r="54" spans="1:42" ht="15">
      <c r="A54" s="5">
        <v>1411</v>
      </c>
      <c r="B54" s="5">
        <v>8</v>
      </c>
      <c r="C54" s="5">
        <v>8</v>
      </c>
      <c r="D54" s="5">
        <v>4</v>
      </c>
      <c r="I54" s="28">
        <f>+B54*'Silver Conversion'!$B53</f>
        <v>6.88</v>
      </c>
      <c r="J54" s="28">
        <f>+C54*'Silver Conversion'!$B53</f>
        <v>6.88</v>
      </c>
      <c r="K54" s="28">
        <f>+D54*'Silver Conversion'!$B53</f>
        <v>3.44</v>
      </c>
      <c r="L54" s="35"/>
      <c r="M54" s="35"/>
      <c r="N54" s="35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</row>
    <row r="55" spans="1:42" ht="15">
      <c r="A55" s="5">
        <v>1412</v>
      </c>
      <c r="M55" s="35"/>
      <c r="N55" s="35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</row>
    <row r="56" spans="1:42" ht="15">
      <c r="A56" s="5">
        <v>1413</v>
      </c>
      <c r="M56" s="35"/>
      <c r="N56" s="35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  <row r="57" spans="1:42" ht="15">
      <c r="A57" s="5">
        <v>1414</v>
      </c>
      <c r="M57" s="35"/>
      <c r="N57" s="35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42" ht="15">
      <c r="A58" s="5">
        <v>1415</v>
      </c>
      <c r="M58" s="35"/>
      <c r="N58" s="35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1:42" ht="15">
      <c r="A59" s="5">
        <v>1416</v>
      </c>
      <c r="M59" s="28"/>
      <c r="N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ht="15">
      <c r="A60" s="5">
        <v>1417</v>
      </c>
      <c r="F60" s="5">
        <v>6</v>
      </c>
      <c r="G60" s="5">
        <v>4</v>
      </c>
      <c r="M60" s="28">
        <f>+F60*'Silver Conversion'!$B59</f>
        <v>3.96</v>
      </c>
      <c r="N60" s="28">
        <f>+G60*'Silver Conversion'!$B59</f>
        <v>2.64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1:42" ht="15">
      <c r="A61" s="5">
        <v>1418</v>
      </c>
      <c r="F61" s="5">
        <v>6</v>
      </c>
      <c r="G61" s="5">
        <v>4</v>
      </c>
      <c r="M61" s="28">
        <f>+F61*'Silver Conversion'!$B60</f>
        <v>3.06</v>
      </c>
      <c r="N61" s="28">
        <f>+G61*'Silver Conversion'!$B60</f>
        <v>2.04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</row>
    <row r="62" spans="1:42" ht="15">
      <c r="A62" s="5">
        <v>1419</v>
      </c>
      <c r="F62" s="5">
        <v>6</v>
      </c>
      <c r="G62" s="5">
        <v>4</v>
      </c>
      <c r="M62" s="28">
        <f>+F62*'Silver Conversion'!$B61</f>
        <v>2.94</v>
      </c>
      <c r="N62" s="28">
        <f>+G62*'Silver Conversion'!$B61</f>
        <v>1.96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</row>
    <row r="63" spans="1:42" ht="15">
      <c r="A63" s="5">
        <v>1420</v>
      </c>
      <c r="F63" s="5">
        <v>6</v>
      </c>
      <c r="G63" s="5">
        <v>4</v>
      </c>
      <c r="M63" s="28">
        <f>+F63*'Silver Conversion'!$B62</f>
        <v>3.66</v>
      </c>
      <c r="N63" s="28">
        <f>+G63*'Silver Conversion'!$B62</f>
        <v>2.44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ht="15">
      <c r="A64" s="5">
        <v>1421</v>
      </c>
      <c r="F64" s="5">
        <v>6</v>
      </c>
      <c r="G64" s="5">
        <v>4</v>
      </c>
      <c r="M64" s="28">
        <f>+F64*'Silver Conversion'!$B63</f>
        <v>3.66</v>
      </c>
      <c r="N64" s="28">
        <f>+G64*'Silver Conversion'!$B63</f>
        <v>2.44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</row>
    <row r="65" spans="1:42" ht="15">
      <c r="A65" s="5">
        <v>1422</v>
      </c>
      <c r="F65" s="5">
        <v>6</v>
      </c>
      <c r="G65" s="5">
        <v>4</v>
      </c>
      <c r="M65" s="28">
        <f>+F65*'Silver Conversion'!$B64</f>
        <v>3.66</v>
      </c>
      <c r="N65" s="28">
        <f>+G65*'Silver Conversion'!$B64</f>
        <v>2.44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ht="15">
      <c r="A66" s="5">
        <v>1423</v>
      </c>
      <c r="E66" s="5">
        <v>8</v>
      </c>
      <c r="F66" s="5">
        <v>6</v>
      </c>
      <c r="G66" s="5">
        <v>4</v>
      </c>
      <c r="L66" s="28">
        <f>+E66*'Silver Conversion'!$B65</f>
        <v>4.88</v>
      </c>
      <c r="M66" s="28">
        <f>+F66*'Silver Conversion'!$B65</f>
        <v>3.66</v>
      </c>
      <c r="N66" s="28">
        <f>+G66*'Silver Conversion'!$B65</f>
        <v>2.44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</row>
    <row r="67" spans="1:42" ht="15">
      <c r="A67" s="5">
        <v>1424</v>
      </c>
      <c r="E67" s="5">
        <v>8</v>
      </c>
      <c r="F67" s="5">
        <v>6.5</v>
      </c>
      <c r="G67" s="5">
        <v>4.5</v>
      </c>
      <c r="L67" s="28">
        <f>+E67*'Silver Conversion'!$B66</f>
        <v>4.88</v>
      </c>
      <c r="M67" s="28">
        <f>+F67*'Silver Conversion'!$B66</f>
        <v>3.965</v>
      </c>
      <c r="N67" s="28">
        <f>+G67*'Silver Conversion'!$B66</f>
        <v>2.745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</row>
    <row r="68" spans="1:42" ht="15">
      <c r="A68" s="5">
        <v>1425</v>
      </c>
      <c r="E68" s="5">
        <v>8</v>
      </c>
      <c r="F68" s="5">
        <v>7</v>
      </c>
      <c r="G68" s="5">
        <v>4.5</v>
      </c>
      <c r="L68" s="28">
        <f>+E68*'Silver Conversion'!$B67</f>
        <v>4.88</v>
      </c>
      <c r="M68" s="28">
        <f>+F68*'Silver Conversion'!$B67</f>
        <v>4.27</v>
      </c>
      <c r="N68" s="28">
        <f>+G68*'Silver Conversion'!$B67</f>
        <v>2.745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42" ht="15">
      <c r="A69" s="5">
        <v>1426</v>
      </c>
      <c r="C69" s="5">
        <v>8</v>
      </c>
      <c r="E69" s="5">
        <v>8</v>
      </c>
      <c r="F69" s="5">
        <v>7</v>
      </c>
      <c r="G69" s="5">
        <v>4.5</v>
      </c>
      <c r="J69" s="28">
        <f>+C69*'Silver Conversion'!$B68</f>
        <v>4.88</v>
      </c>
      <c r="L69" s="28">
        <f>+E69*'Silver Conversion'!$B68</f>
        <v>4.88</v>
      </c>
      <c r="M69" s="28">
        <f>+F69*'Silver Conversion'!$B68</f>
        <v>4.27</v>
      </c>
      <c r="N69" s="28">
        <f>+G69*'Silver Conversion'!$B68</f>
        <v>2.745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</row>
    <row r="70" spans="1:42" ht="15">
      <c r="A70" s="5">
        <v>1427</v>
      </c>
      <c r="C70" s="5">
        <v>8</v>
      </c>
      <c r="E70" s="5">
        <v>8</v>
      </c>
      <c r="F70" s="5">
        <v>7</v>
      </c>
      <c r="G70" s="5">
        <v>4.5</v>
      </c>
      <c r="J70" s="28">
        <f>+C70*'Silver Conversion'!$B69</f>
        <v>4.88</v>
      </c>
      <c r="L70" s="28">
        <f>+E70*'Silver Conversion'!$B69</f>
        <v>4.88</v>
      </c>
      <c r="M70" s="28">
        <f>+F70*'Silver Conversion'!$B69</f>
        <v>4.27</v>
      </c>
      <c r="N70" s="28">
        <f>+G70*'Silver Conversion'!$B69</f>
        <v>2.745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</row>
    <row r="71" spans="1:42" ht="15">
      <c r="A71" s="5">
        <v>1428</v>
      </c>
      <c r="C71" s="5">
        <v>8</v>
      </c>
      <c r="E71" s="5">
        <v>8</v>
      </c>
      <c r="F71" s="5">
        <v>7</v>
      </c>
      <c r="G71" s="5">
        <v>4.5</v>
      </c>
      <c r="J71" s="28">
        <f>+C71*'Silver Conversion'!$B70</f>
        <v>4.88</v>
      </c>
      <c r="L71" s="28">
        <f>+E71*'Silver Conversion'!$B70</f>
        <v>4.88</v>
      </c>
      <c r="M71" s="28">
        <f>+F71*'Silver Conversion'!$B70</f>
        <v>4.27</v>
      </c>
      <c r="N71" s="28">
        <f>+G71*'Silver Conversion'!$B70</f>
        <v>2.745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42" ht="15">
      <c r="A72" s="5">
        <v>1429</v>
      </c>
      <c r="C72" s="5">
        <v>8</v>
      </c>
      <c r="E72" s="5">
        <v>8</v>
      </c>
      <c r="F72" s="5">
        <v>7</v>
      </c>
      <c r="G72" s="5">
        <v>4.5</v>
      </c>
      <c r="J72" s="28">
        <f>+C72*'Silver Conversion'!$B71</f>
        <v>4.56</v>
      </c>
      <c r="L72" s="28">
        <f>+E72*'Silver Conversion'!$B71</f>
        <v>4.56</v>
      </c>
      <c r="M72" s="28">
        <f>+F72*'Silver Conversion'!$B71</f>
        <v>3.9899999999999998</v>
      </c>
      <c r="N72" s="28">
        <f>+G72*'Silver Conversion'!$B71</f>
        <v>2.565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ht="15">
      <c r="A73" s="5">
        <v>1430</v>
      </c>
      <c r="B73" s="5">
        <v>8</v>
      </c>
      <c r="C73" s="5">
        <v>8</v>
      </c>
      <c r="F73" s="5">
        <v>7</v>
      </c>
      <c r="I73" s="28">
        <f>+B73*'Silver Conversion'!$B72</f>
        <v>4.56</v>
      </c>
      <c r="J73" s="28">
        <f>+C73*'Silver Conversion'!$B72</f>
        <v>4.56</v>
      </c>
      <c r="L73" s="28"/>
      <c r="M73" s="28">
        <f>+F73*'Silver Conversion'!$B72</f>
        <v>3.9899999999999998</v>
      </c>
      <c r="N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1:42" ht="15">
      <c r="A74" s="5">
        <v>1431</v>
      </c>
      <c r="B74" s="5">
        <v>8.5</v>
      </c>
      <c r="C74" s="5">
        <v>8</v>
      </c>
      <c r="D74" s="5">
        <v>5.5</v>
      </c>
      <c r="E74" s="5">
        <v>9</v>
      </c>
      <c r="F74" s="5">
        <v>7</v>
      </c>
      <c r="I74" s="28">
        <f>+B74*'Silver Conversion'!$B73</f>
        <v>4.845</v>
      </c>
      <c r="J74" s="28">
        <f>+C74*'Silver Conversion'!$B73</f>
        <v>4.56</v>
      </c>
      <c r="K74" s="28">
        <f>+D74*'Silver Conversion'!$B73</f>
        <v>3.135</v>
      </c>
      <c r="L74" s="28">
        <f>+E74*'Silver Conversion'!$B73</f>
        <v>5.13</v>
      </c>
      <c r="M74" s="28">
        <f>+F74*'Silver Conversion'!$B73</f>
        <v>3.9899999999999998</v>
      </c>
      <c r="N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ht="15">
      <c r="A75" s="5">
        <v>1432</v>
      </c>
      <c r="C75" s="5">
        <v>9</v>
      </c>
      <c r="G75" s="5">
        <v>5</v>
      </c>
      <c r="I75" s="28"/>
      <c r="J75" s="28">
        <f>+C75*'Silver Conversion'!$B74</f>
        <v>5.13</v>
      </c>
      <c r="K75" s="28"/>
      <c r="L75" s="28"/>
      <c r="M75" s="28"/>
      <c r="N75" s="28">
        <f>+G75*'Silver Conversion'!$B74</f>
        <v>2.8499999999999996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ht="15">
      <c r="A76" s="5">
        <v>1433</v>
      </c>
      <c r="B76" s="5">
        <v>10</v>
      </c>
      <c r="C76" s="5">
        <v>10</v>
      </c>
      <c r="D76" s="5">
        <v>7</v>
      </c>
      <c r="G76" s="5">
        <v>5</v>
      </c>
      <c r="I76" s="28">
        <f>+B76*'Silver Conversion'!$B75</f>
        <v>5.699999999999999</v>
      </c>
      <c r="J76" s="28">
        <f>+C76*'Silver Conversion'!$B75</f>
        <v>5.699999999999999</v>
      </c>
      <c r="K76" s="28">
        <f>+D76*'Silver Conversion'!$B75</f>
        <v>3.9899999999999998</v>
      </c>
      <c r="L76" s="28"/>
      <c r="M76" s="28"/>
      <c r="N76" s="28">
        <f>+G76*'Silver Conversion'!$B75</f>
        <v>2.8499999999999996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</row>
    <row r="77" spans="1:42" ht="15">
      <c r="A77" s="5">
        <v>1434</v>
      </c>
      <c r="B77" s="5">
        <v>10</v>
      </c>
      <c r="C77" s="5">
        <v>10</v>
      </c>
      <c r="D77" s="5">
        <v>6.5</v>
      </c>
      <c r="F77" s="5">
        <v>7</v>
      </c>
      <c r="G77" s="5">
        <v>5</v>
      </c>
      <c r="I77" s="28">
        <f>+B77*'Silver Conversion'!$B76</f>
        <v>6.399999999999999</v>
      </c>
      <c r="J77" s="28">
        <f>+C77*'Silver Conversion'!$B76</f>
        <v>6.399999999999999</v>
      </c>
      <c r="K77" s="28">
        <f>+D77*'Silver Conversion'!$B76</f>
        <v>4.159999999999999</v>
      </c>
      <c r="L77" s="28"/>
      <c r="M77" s="28">
        <f>+F77*'Silver Conversion'!$B76</f>
        <v>4.4799999999999995</v>
      </c>
      <c r="N77" s="28">
        <f>+G77*'Silver Conversion'!$B76</f>
        <v>3.1999999999999993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</row>
    <row r="78" spans="1:42" ht="15">
      <c r="A78" s="5">
        <v>1435</v>
      </c>
      <c r="B78" s="5">
        <v>10</v>
      </c>
      <c r="C78" s="5">
        <v>10</v>
      </c>
      <c r="D78" s="5">
        <v>6</v>
      </c>
      <c r="E78" s="5">
        <v>8</v>
      </c>
      <c r="F78" s="5">
        <v>7.5</v>
      </c>
      <c r="I78" s="28">
        <f>+B78*'Silver Conversion'!$B77</f>
        <v>5.4</v>
      </c>
      <c r="J78" s="28">
        <f>+C78*'Silver Conversion'!$B77</f>
        <v>5.4</v>
      </c>
      <c r="K78" s="28">
        <f>+D78*'Silver Conversion'!$B77</f>
        <v>3.24</v>
      </c>
      <c r="L78" s="28">
        <f>+E78*'Silver Conversion'!$B77</f>
        <v>4.32</v>
      </c>
      <c r="M78" s="28">
        <f>+F78*'Silver Conversion'!$B77</f>
        <v>4.050000000000001</v>
      </c>
      <c r="N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</row>
    <row r="79" spans="1:42" ht="15">
      <c r="A79" s="5">
        <v>1436</v>
      </c>
      <c r="B79" s="5">
        <v>10</v>
      </c>
      <c r="C79" s="5">
        <v>10</v>
      </c>
      <c r="E79" s="5">
        <v>8</v>
      </c>
      <c r="F79" s="5">
        <v>8</v>
      </c>
      <c r="G79" s="5">
        <v>4</v>
      </c>
      <c r="I79" s="28">
        <f>+B79*'Silver Conversion'!$B78</f>
        <v>5.4</v>
      </c>
      <c r="J79" s="28">
        <f>+C79*'Silver Conversion'!$B78</f>
        <v>5.4</v>
      </c>
      <c r="K79" s="28"/>
      <c r="L79" s="28">
        <f>+E79*'Silver Conversion'!$B78</f>
        <v>4.32</v>
      </c>
      <c r="M79" s="28">
        <f>+F79*'Silver Conversion'!$B78</f>
        <v>4.32</v>
      </c>
      <c r="N79" s="28">
        <f>+G79*'Silver Conversion'!$B78</f>
        <v>2.16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</row>
    <row r="80" spans="1:42" ht="15">
      <c r="A80" s="5">
        <v>1437</v>
      </c>
      <c r="B80" s="5">
        <v>10</v>
      </c>
      <c r="C80" s="5">
        <v>10</v>
      </c>
      <c r="G80" s="5">
        <v>4</v>
      </c>
      <c r="I80" s="28">
        <f>+B80*'Silver Conversion'!$B79</f>
        <v>5.4</v>
      </c>
      <c r="J80" s="28">
        <f>+C80*'Silver Conversion'!$B79</f>
        <v>5.4</v>
      </c>
      <c r="K80" s="28"/>
      <c r="L80" s="28"/>
      <c r="M80" s="28"/>
      <c r="N80" s="28">
        <f>+G80*'Silver Conversion'!$B79</f>
        <v>2.16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</row>
    <row r="81" spans="1:42" ht="15">
      <c r="A81" s="5">
        <v>1438</v>
      </c>
      <c r="B81" s="5">
        <v>10</v>
      </c>
      <c r="C81" s="5">
        <v>10</v>
      </c>
      <c r="D81" s="5">
        <v>6.5</v>
      </c>
      <c r="E81" s="5">
        <v>8.5</v>
      </c>
      <c r="F81" s="5">
        <v>9</v>
      </c>
      <c r="G81" s="5">
        <v>4.5</v>
      </c>
      <c r="I81" s="28">
        <f>+B81*'Silver Conversion'!$B80</f>
        <v>5.4</v>
      </c>
      <c r="J81" s="28">
        <f>+C81*'Silver Conversion'!$B80</f>
        <v>5.4</v>
      </c>
      <c r="K81" s="28">
        <f>+D81*'Silver Conversion'!$B80</f>
        <v>3.5100000000000002</v>
      </c>
      <c r="L81" s="28">
        <f>+E81*'Silver Conversion'!$B80</f>
        <v>4.59</v>
      </c>
      <c r="M81" s="28">
        <f>+F81*'Silver Conversion'!$B80</f>
        <v>4.86</v>
      </c>
      <c r="N81" s="28">
        <f>+G81*'Silver Conversion'!$B80</f>
        <v>2.43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1:42" ht="15">
      <c r="A82" s="5">
        <v>1439</v>
      </c>
      <c r="B82" s="5">
        <v>10</v>
      </c>
      <c r="C82" s="5">
        <v>10</v>
      </c>
      <c r="D82" s="5">
        <v>6.5</v>
      </c>
      <c r="E82" s="5">
        <v>9</v>
      </c>
      <c r="F82" s="5">
        <v>9</v>
      </c>
      <c r="I82" s="28">
        <f>+B82*'Silver Conversion'!$B81</f>
        <v>5.4</v>
      </c>
      <c r="J82" s="28">
        <f>+C82*'Silver Conversion'!$B81</f>
        <v>5.4</v>
      </c>
      <c r="K82" s="28">
        <f>+D82*'Silver Conversion'!$B81</f>
        <v>3.5100000000000002</v>
      </c>
      <c r="L82" s="28">
        <f>+E82*'Silver Conversion'!$B81</f>
        <v>4.86</v>
      </c>
      <c r="M82" s="28">
        <f>+F82*'Silver Conversion'!$B81</f>
        <v>4.86</v>
      </c>
      <c r="N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</row>
    <row r="83" spans="1:42" ht="15">
      <c r="A83" s="5">
        <v>1440</v>
      </c>
      <c r="B83" s="5">
        <v>10</v>
      </c>
      <c r="C83" s="5">
        <v>10</v>
      </c>
      <c r="D83" s="5">
        <v>6.5</v>
      </c>
      <c r="E83" s="5">
        <v>9</v>
      </c>
      <c r="F83" s="5">
        <v>9</v>
      </c>
      <c r="I83" s="28">
        <f>+B83*'Silver Conversion'!$B82</f>
        <v>5.4</v>
      </c>
      <c r="J83" s="28">
        <f>+C83*'Silver Conversion'!$B82</f>
        <v>5.4</v>
      </c>
      <c r="K83" s="28">
        <f>+D83*'Silver Conversion'!$B82</f>
        <v>3.5100000000000002</v>
      </c>
      <c r="L83" s="28">
        <f>+E83*'Silver Conversion'!$B82</f>
        <v>4.86</v>
      </c>
      <c r="M83" s="28">
        <f>+F83*'Silver Conversion'!$B82</f>
        <v>4.86</v>
      </c>
      <c r="N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ht="15">
      <c r="A84" s="5">
        <v>1441</v>
      </c>
      <c r="B84" s="5">
        <v>10</v>
      </c>
      <c r="D84" s="5">
        <v>6.5</v>
      </c>
      <c r="E84" s="5">
        <v>9.5</v>
      </c>
      <c r="F84" s="5">
        <v>9</v>
      </c>
      <c r="G84" s="5">
        <v>5</v>
      </c>
      <c r="I84" s="28">
        <f>+B84*'Silver Conversion'!$B83</f>
        <v>5.4</v>
      </c>
      <c r="J84" s="28"/>
      <c r="K84" s="28">
        <f>+D84*'Silver Conversion'!$B83</f>
        <v>3.5100000000000002</v>
      </c>
      <c r="L84" s="28">
        <f>+E84*'Silver Conversion'!$B83</f>
        <v>5.130000000000001</v>
      </c>
      <c r="M84" s="28">
        <f>+F84*'Silver Conversion'!$B83</f>
        <v>4.86</v>
      </c>
      <c r="N84" s="28">
        <f>+G84*'Silver Conversion'!$B83</f>
        <v>2.7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42" ht="15">
      <c r="A85" s="5">
        <v>1442</v>
      </c>
      <c r="B85" s="5">
        <v>11</v>
      </c>
      <c r="C85" s="5">
        <v>12</v>
      </c>
      <c r="D85" s="5">
        <v>6.5</v>
      </c>
      <c r="E85" s="5">
        <v>9.5</v>
      </c>
      <c r="F85" s="5">
        <v>9</v>
      </c>
      <c r="G85" s="5">
        <v>5.5</v>
      </c>
      <c r="I85" s="28">
        <f>+B85*'Silver Conversion'!$B84</f>
        <v>5.94</v>
      </c>
      <c r="J85" s="28">
        <f>+C85*'Silver Conversion'!$B84</f>
        <v>6.48</v>
      </c>
      <c r="K85" s="28">
        <f>+D85*'Silver Conversion'!$B84</f>
        <v>3.5100000000000002</v>
      </c>
      <c r="L85" s="28">
        <f>+E85*'Silver Conversion'!$B84</f>
        <v>5.130000000000001</v>
      </c>
      <c r="M85" s="28">
        <f>+F85*'Silver Conversion'!$B84</f>
        <v>4.86</v>
      </c>
      <c r="N85" s="28">
        <f>+G85*'Silver Conversion'!$B84</f>
        <v>2.97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</row>
    <row r="86" spans="1:42" ht="15">
      <c r="A86" s="5">
        <v>1443</v>
      </c>
      <c r="B86" s="5">
        <v>12</v>
      </c>
      <c r="C86" s="5">
        <v>12</v>
      </c>
      <c r="D86" s="5">
        <v>7</v>
      </c>
      <c r="E86" s="5">
        <v>9.5</v>
      </c>
      <c r="F86" s="5">
        <v>9</v>
      </c>
      <c r="G86" s="5">
        <v>5.5</v>
      </c>
      <c r="I86" s="28">
        <f>+B86*'Silver Conversion'!$B85</f>
        <v>6.48</v>
      </c>
      <c r="J86" s="28">
        <f>+C86*'Silver Conversion'!$B85</f>
        <v>6.48</v>
      </c>
      <c r="K86" s="28">
        <f>+D86*'Silver Conversion'!$B85</f>
        <v>3.7800000000000002</v>
      </c>
      <c r="L86" s="28">
        <f>+E86*'Silver Conversion'!$B85</f>
        <v>5.130000000000001</v>
      </c>
      <c r="M86" s="28">
        <f>+F86*'Silver Conversion'!$B85</f>
        <v>4.86</v>
      </c>
      <c r="N86" s="28">
        <f>+G86*'Silver Conversion'!$B85</f>
        <v>2.97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2" ht="15">
      <c r="A87" s="5">
        <v>1444</v>
      </c>
      <c r="B87" s="5">
        <v>12</v>
      </c>
      <c r="C87" s="5">
        <v>12</v>
      </c>
      <c r="D87" s="5">
        <v>7</v>
      </c>
      <c r="E87" s="5">
        <v>9.5</v>
      </c>
      <c r="F87" s="5">
        <v>9</v>
      </c>
      <c r="G87" s="5">
        <v>6</v>
      </c>
      <c r="I87" s="28">
        <f>+B87*'Silver Conversion'!$B86</f>
        <v>6.48</v>
      </c>
      <c r="J87" s="28">
        <f>+C87*'Silver Conversion'!$B86</f>
        <v>6.48</v>
      </c>
      <c r="K87" s="28">
        <f>+D87*'Silver Conversion'!$B86</f>
        <v>3.7800000000000002</v>
      </c>
      <c r="L87" s="28">
        <f>+E87*'Silver Conversion'!$B86</f>
        <v>5.130000000000001</v>
      </c>
      <c r="M87" s="28">
        <f>+F87*'Silver Conversion'!$B86</f>
        <v>4.86</v>
      </c>
      <c r="N87" s="28">
        <f>+G87*'Silver Conversion'!$B86</f>
        <v>3.24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</row>
    <row r="88" spans="1:42" ht="15">
      <c r="A88" s="5">
        <v>1445</v>
      </c>
      <c r="B88" s="5">
        <v>12</v>
      </c>
      <c r="C88" s="5">
        <v>12</v>
      </c>
      <c r="D88" s="5">
        <v>7</v>
      </c>
      <c r="E88" s="5">
        <v>9.5</v>
      </c>
      <c r="F88" s="5">
        <v>9</v>
      </c>
      <c r="G88" s="5">
        <v>6</v>
      </c>
      <c r="I88" s="28">
        <f>+B88*'Silver Conversion'!$B87</f>
        <v>6.48</v>
      </c>
      <c r="J88" s="28">
        <f>+C88*'Silver Conversion'!$B87</f>
        <v>6.48</v>
      </c>
      <c r="K88" s="28">
        <f>+D88*'Silver Conversion'!$B87</f>
        <v>3.7800000000000002</v>
      </c>
      <c r="L88" s="28">
        <f>+E88*'Silver Conversion'!$B87</f>
        <v>5.130000000000001</v>
      </c>
      <c r="M88" s="28">
        <f>+F88*'Silver Conversion'!$B87</f>
        <v>4.86</v>
      </c>
      <c r="N88" s="28">
        <f>+G88*'Silver Conversion'!$B87</f>
        <v>3.24</v>
      </c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</row>
    <row r="89" spans="1:42" ht="15">
      <c r="A89" s="5">
        <v>1446</v>
      </c>
      <c r="B89" s="5">
        <v>12</v>
      </c>
      <c r="C89" s="5">
        <v>12</v>
      </c>
      <c r="D89" s="5">
        <v>7</v>
      </c>
      <c r="E89" s="5">
        <v>9.5</v>
      </c>
      <c r="F89" s="5">
        <v>9</v>
      </c>
      <c r="G89" s="5">
        <v>6</v>
      </c>
      <c r="I89" s="28">
        <f>+B89*'Silver Conversion'!$B88</f>
        <v>6.48</v>
      </c>
      <c r="J89" s="28">
        <f>+C89*'Silver Conversion'!$B88</f>
        <v>6.48</v>
      </c>
      <c r="K89" s="28">
        <f>+D89*'Silver Conversion'!$B88</f>
        <v>3.7800000000000002</v>
      </c>
      <c r="L89" s="28">
        <f>+E89*'Silver Conversion'!$B88</f>
        <v>5.130000000000001</v>
      </c>
      <c r="M89" s="28">
        <f>+F89*'Silver Conversion'!$B88</f>
        <v>4.86</v>
      </c>
      <c r="N89" s="28">
        <f>+G89*'Silver Conversion'!$B88</f>
        <v>3.24</v>
      </c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</row>
    <row r="90" spans="1:42" ht="15">
      <c r="A90" s="5">
        <v>1447</v>
      </c>
      <c r="B90" s="5">
        <v>12</v>
      </c>
      <c r="C90" s="5">
        <v>12</v>
      </c>
      <c r="D90" s="5">
        <v>7</v>
      </c>
      <c r="E90" s="5">
        <v>9.5</v>
      </c>
      <c r="F90" s="5">
        <v>9</v>
      </c>
      <c r="G90" s="5">
        <v>6</v>
      </c>
      <c r="I90" s="28">
        <f>+B90*'Silver Conversion'!$B89</f>
        <v>6.48</v>
      </c>
      <c r="J90" s="28">
        <f>+C90*'Silver Conversion'!$B89</f>
        <v>6.48</v>
      </c>
      <c r="K90" s="28">
        <f>+D90*'Silver Conversion'!$B89</f>
        <v>3.7800000000000002</v>
      </c>
      <c r="L90" s="28">
        <f>+E90*'Silver Conversion'!$B89</f>
        <v>5.130000000000001</v>
      </c>
      <c r="M90" s="28">
        <f>+F90*'Silver Conversion'!$B89</f>
        <v>4.86</v>
      </c>
      <c r="N90" s="28">
        <f>+G90*'Silver Conversion'!$B89</f>
        <v>3.24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</row>
    <row r="91" spans="1:42" ht="15">
      <c r="A91" s="5">
        <v>1448</v>
      </c>
      <c r="B91" s="5">
        <v>12</v>
      </c>
      <c r="C91" s="5">
        <v>12</v>
      </c>
      <c r="D91" s="5">
        <v>7</v>
      </c>
      <c r="E91" s="5">
        <v>9.5</v>
      </c>
      <c r="F91" s="5">
        <v>9</v>
      </c>
      <c r="G91" s="5">
        <v>6</v>
      </c>
      <c r="I91" s="28">
        <f>+B91*'Silver Conversion'!$B90</f>
        <v>6.48</v>
      </c>
      <c r="J91" s="28">
        <f>+C91*'Silver Conversion'!$B90</f>
        <v>6.48</v>
      </c>
      <c r="K91" s="28">
        <f>+D91*'Silver Conversion'!$B90</f>
        <v>3.7800000000000002</v>
      </c>
      <c r="L91" s="28">
        <f>+E91*'Silver Conversion'!$B90</f>
        <v>5.130000000000001</v>
      </c>
      <c r="M91" s="28">
        <f>+F91*'Silver Conversion'!$B90</f>
        <v>4.86</v>
      </c>
      <c r="N91" s="28">
        <f>+G91*'Silver Conversion'!$B90</f>
        <v>3.24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</row>
    <row r="92" spans="1:42" ht="15">
      <c r="A92" s="5">
        <v>1449</v>
      </c>
      <c r="B92" s="5">
        <v>12</v>
      </c>
      <c r="C92" s="5">
        <v>12</v>
      </c>
      <c r="D92" s="5">
        <v>7</v>
      </c>
      <c r="E92" s="5">
        <v>9.5</v>
      </c>
      <c r="F92" s="5">
        <v>9</v>
      </c>
      <c r="G92" s="5">
        <v>6</v>
      </c>
      <c r="I92" s="28">
        <f>+B92*'Silver Conversion'!$B91</f>
        <v>6.48</v>
      </c>
      <c r="J92" s="28">
        <f>+C92*'Silver Conversion'!$B91</f>
        <v>6.48</v>
      </c>
      <c r="K92" s="28">
        <f>+D92*'Silver Conversion'!$B91</f>
        <v>3.7800000000000002</v>
      </c>
      <c r="L92" s="28">
        <f>+E92*'Silver Conversion'!$B91</f>
        <v>5.130000000000001</v>
      </c>
      <c r="M92" s="28">
        <f>+F92*'Silver Conversion'!$B91</f>
        <v>4.86</v>
      </c>
      <c r="N92" s="28">
        <f>+G92*'Silver Conversion'!$B91</f>
        <v>3.24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</row>
    <row r="93" spans="1:42" ht="15">
      <c r="A93" s="5">
        <v>1450</v>
      </c>
      <c r="B93" s="5">
        <v>12</v>
      </c>
      <c r="C93" s="5">
        <v>12</v>
      </c>
      <c r="D93" s="5">
        <v>7</v>
      </c>
      <c r="E93" s="5">
        <v>9.75</v>
      </c>
      <c r="F93" s="5">
        <v>9</v>
      </c>
      <c r="G93" s="5">
        <v>6</v>
      </c>
      <c r="I93" s="28">
        <f>+B93*'Silver Conversion'!$B92</f>
        <v>6.48</v>
      </c>
      <c r="J93" s="28">
        <f>+C93*'Silver Conversion'!$B92</f>
        <v>6.48</v>
      </c>
      <c r="K93" s="28">
        <f>+D93*'Silver Conversion'!$B92</f>
        <v>3.7800000000000002</v>
      </c>
      <c r="L93" s="28">
        <f>+E93*'Silver Conversion'!$B92</f>
        <v>5.265000000000001</v>
      </c>
      <c r="M93" s="28">
        <f>+F93*'Silver Conversion'!$B92</f>
        <v>4.86</v>
      </c>
      <c r="N93" s="28">
        <f>+G93*'Silver Conversion'!$B92</f>
        <v>3.24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</row>
    <row r="94" spans="1:42" ht="15">
      <c r="A94" s="5">
        <v>1451</v>
      </c>
      <c r="B94" s="5">
        <v>12</v>
      </c>
      <c r="C94" s="5">
        <v>12</v>
      </c>
      <c r="D94" s="5">
        <v>7</v>
      </c>
      <c r="E94" s="5">
        <v>10</v>
      </c>
      <c r="F94" s="5">
        <v>9</v>
      </c>
      <c r="G94" s="5">
        <v>6</v>
      </c>
      <c r="I94" s="28">
        <f>+B94*'Silver Conversion'!$B93</f>
        <v>6.48</v>
      </c>
      <c r="J94" s="28">
        <f>+C94*'Silver Conversion'!$B93</f>
        <v>6.48</v>
      </c>
      <c r="K94" s="28">
        <f>+D94*'Silver Conversion'!$B93</f>
        <v>3.7800000000000002</v>
      </c>
      <c r="L94" s="28">
        <f>+E94*'Silver Conversion'!$B93</f>
        <v>5.4</v>
      </c>
      <c r="M94" s="28">
        <f>+F94*'Silver Conversion'!$B93</f>
        <v>4.86</v>
      </c>
      <c r="N94" s="28">
        <f>+G94*'Silver Conversion'!$B93</f>
        <v>3.24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</row>
    <row r="95" spans="1:42" ht="15">
      <c r="A95" s="5">
        <v>1452</v>
      </c>
      <c r="B95" s="5">
        <v>12</v>
      </c>
      <c r="C95" s="5">
        <v>12</v>
      </c>
      <c r="D95" s="5">
        <v>7</v>
      </c>
      <c r="E95" s="5">
        <v>10</v>
      </c>
      <c r="F95" s="5">
        <v>9</v>
      </c>
      <c r="G95" s="5">
        <v>6</v>
      </c>
      <c r="I95" s="28">
        <f>+B95*'Silver Conversion'!$B94</f>
        <v>6.48</v>
      </c>
      <c r="J95" s="28">
        <f>+C95*'Silver Conversion'!$B94</f>
        <v>6.48</v>
      </c>
      <c r="K95" s="28">
        <f>+D95*'Silver Conversion'!$B94</f>
        <v>3.7800000000000002</v>
      </c>
      <c r="L95" s="28">
        <f>+E95*'Silver Conversion'!$B94</f>
        <v>5.4</v>
      </c>
      <c r="M95" s="28">
        <f>+F95*'Silver Conversion'!$B94</f>
        <v>4.86</v>
      </c>
      <c r="N95" s="28">
        <f>+G95*'Silver Conversion'!$B94</f>
        <v>3.24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</row>
    <row r="96" spans="1:42" ht="15">
      <c r="A96" s="5">
        <v>1453</v>
      </c>
      <c r="B96" s="5">
        <v>12</v>
      </c>
      <c r="C96" s="5">
        <v>12</v>
      </c>
      <c r="D96" s="5">
        <v>7</v>
      </c>
      <c r="E96" s="5">
        <v>10</v>
      </c>
      <c r="F96" s="5">
        <v>9</v>
      </c>
      <c r="G96" s="5">
        <v>6</v>
      </c>
      <c r="I96" s="28">
        <f>+B96*'Silver Conversion'!$B95</f>
        <v>6.48</v>
      </c>
      <c r="J96" s="28">
        <f>+C96*'Silver Conversion'!$B95</f>
        <v>6.48</v>
      </c>
      <c r="K96" s="28">
        <f>+D96*'Silver Conversion'!$B95</f>
        <v>3.7800000000000002</v>
      </c>
      <c r="L96" s="28">
        <f>+E96*'Silver Conversion'!$B95</f>
        <v>5.4</v>
      </c>
      <c r="M96" s="28">
        <f>+F96*'Silver Conversion'!$B95</f>
        <v>4.86</v>
      </c>
      <c r="N96" s="28">
        <f>+G96*'Silver Conversion'!$B95</f>
        <v>3.24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</row>
    <row r="97" spans="1:42" ht="15">
      <c r="A97" s="5">
        <v>1454</v>
      </c>
      <c r="B97" s="5">
        <v>12</v>
      </c>
      <c r="C97" s="5">
        <v>12</v>
      </c>
      <c r="D97" s="5">
        <v>7</v>
      </c>
      <c r="E97" s="5">
        <v>10</v>
      </c>
      <c r="F97" s="5">
        <v>9</v>
      </c>
      <c r="G97" s="5">
        <v>6</v>
      </c>
      <c r="I97" s="28">
        <f>+B97*'Silver Conversion'!$B96</f>
        <v>6.48</v>
      </c>
      <c r="J97" s="28">
        <f>+C97*'Silver Conversion'!$B96</f>
        <v>6.48</v>
      </c>
      <c r="K97" s="28">
        <f>+D97*'Silver Conversion'!$B96</f>
        <v>3.7800000000000002</v>
      </c>
      <c r="L97" s="28">
        <f>+E97*'Silver Conversion'!$B96</f>
        <v>5.4</v>
      </c>
      <c r="M97" s="28">
        <f>+F97*'Silver Conversion'!$B96</f>
        <v>4.86</v>
      </c>
      <c r="N97" s="28">
        <f>+G97*'Silver Conversion'!$B96</f>
        <v>3.24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</row>
    <row r="98" spans="1:42" ht="15">
      <c r="A98" s="5">
        <v>1455</v>
      </c>
      <c r="B98" s="5">
        <v>12</v>
      </c>
      <c r="C98" s="5">
        <v>12</v>
      </c>
      <c r="D98" s="5">
        <v>7</v>
      </c>
      <c r="E98" s="5">
        <v>10</v>
      </c>
      <c r="F98" s="5">
        <v>9</v>
      </c>
      <c r="G98" s="5">
        <v>6</v>
      </c>
      <c r="I98" s="28">
        <f>+B98*'Silver Conversion'!$B97</f>
        <v>6.48</v>
      </c>
      <c r="J98" s="28">
        <f>+C98*'Silver Conversion'!$B97</f>
        <v>6.48</v>
      </c>
      <c r="K98" s="28">
        <f>+D98*'Silver Conversion'!$B97</f>
        <v>3.7800000000000002</v>
      </c>
      <c r="L98" s="28">
        <f>+E98*'Silver Conversion'!$B97</f>
        <v>5.4</v>
      </c>
      <c r="M98" s="28">
        <f>+F98*'Silver Conversion'!$B97</f>
        <v>4.86</v>
      </c>
      <c r="N98" s="28">
        <f>+G98*'Silver Conversion'!$B97</f>
        <v>3.24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</row>
    <row r="99" spans="1:42" ht="15">
      <c r="A99" s="5">
        <v>1456</v>
      </c>
      <c r="B99" s="5">
        <v>12</v>
      </c>
      <c r="C99" s="5">
        <v>12</v>
      </c>
      <c r="D99" s="5">
        <v>7</v>
      </c>
      <c r="E99" s="5">
        <v>10</v>
      </c>
      <c r="F99" s="5">
        <v>9.5</v>
      </c>
      <c r="G99" s="5">
        <v>6</v>
      </c>
      <c r="I99" s="28">
        <f>+B99*'Silver Conversion'!$B98</f>
        <v>6.48</v>
      </c>
      <c r="J99" s="28">
        <f>+C99*'Silver Conversion'!$B98</f>
        <v>6.48</v>
      </c>
      <c r="K99" s="28">
        <f>+D99*'Silver Conversion'!$B98</f>
        <v>3.7800000000000002</v>
      </c>
      <c r="L99" s="28">
        <f>+E99*'Silver Conversion'!$B98</f>
        <v>5.4</v>
      </c>
      <c r="M99" s="28">
        <f>+F99*'Silver Conversion'!$B98</f>
        <v>5.130000000000001</v>
      </c>
      <c r="N99" s="28">
        <f>+G99*'Silver Conversion'!$B98</f>
        <v>3.24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</row>
    <row r="100" spans="1:42" ht="15">
      <c r="A100" s="5">
        <v>1457</v>
      </c>
      <c r="B100" s="5">
        <v>12</v>
      </c>
      <c r="C100" s="5">
        <v>12</v>
      </c>
      <c r="D100" s="5">
        <v>7</v>
      </c>
      <c r="E100" s="5">
        <v>10</v>
      </c>
      <c r="F100" s="5">
        <v>9.5</v>
      </c>
      <c r="G100" s="5">
        <v>6</v>
      </c>
      <c r="I100" s="28">
        <f>+B100*'Silver Conversion'!$B99</f>
        <v>6.48</v>
      </c>
      <c r="J100" s="28">
        <f>+C100*'Silver Conversion'!$B99</f>
        <v>6.48</v>
      </c>
      <c r="K100" s="28">
        <f>+D100*'Silver Conversion'!$B99</f>
        <v>3.7800000000000002</v>
      </c>
      <c r="L100" s="28">
        <f>+E100*'Silver Conversion'!$B99</f>
        <v>5.4</v>
      </c>
      <c r="M100" s="28">
        <f>+F100*'Silver Conversion'!$B99</f>
        <v>5.130000000000001</v>
      </c>
      <c r="N100" s="28">
        <f>+G100*'Silver Conversion'!$B99</f>
        <v>3.24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</row>
    <row r="101" spans="1:42" ht="15">
      <c r="A101" s="5">
        <v>1458</v>
      </c>
      <c r="B101" s="5">
        <v>12</v>
      </c>
      <c r="C101" s="5">
        <v>12</v>
      </c>
      <c r="D101" s="5">
        <v>7</v>
      </c>
      <c r="E101" s="5">
        <v>10</v>
      </c>
      <c r="F101" s="5">
        <v>9.5</v>
      </c>
      <c r="G101" s="5">
        <v>6</v>
      </c>
      <c r="I101" s="28">
        <f>+B101*'Silver Conversion'!$B100</f>
        <v>6.48</v>
      </c>
      <c r="J101" s="28">
        <f>+C101*'Silver Conversion'!$B100</f>
        <v>6.48</v>
      </c>
      <c r="K101" s="28">
        <f>+D101*'Silver Conversion'!$B100</f>
        <v>3.7800000000000002</v>
      </c>
      <c r="L101" s="28">
        <f>+E101*'Silver Conversion'!$B100</f>
        <v>5.4</v>
      </c>
      <c r="M101" s="28">
        <f>+F101*'Silver Conversion'!$B100</f>
        <v>5.130000000000001</v>
      </c>
      <c r="N101" s="28">
        <f>+G101*'Silver Conversion'!$B100</f>
        <v>3.24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</row>
    <row r="102" spans="1:42" ht="15">
      <c r="A102" s="5">
        <v>1459</v>
      </c>
      <c r="B102" s="5">
        <v>12</v>
      </c>
      <c r="C102" s="5">
        <v>12</v>
      </c>
      <c r="D102" s="5">
        <v>7</v>
      </c>
      <c r="E102" s="5">
        <v>10</v>
      </c>
      <c r="F102" s="5">
        <v>9.5</v>
      </c>
      <c r="G102" s="5">
        <v>6</v>
      </c>
      <c r="I102" s="28">
        <f>+B102*'Silver Conversion'!$B101</f>
        <v>6.48</v>
      </c>
      <c r="J102" s="28">
        <f>+C102*'Silver Conversion'!$B101</f>
        <v>6.48</v>
      </c>
      <c r="K102" s="28">
        <f>+D102*'Silver Conversion'!$B101</f>
        <v>3.7800000000000002</v>
      </c>
      <c r="L102" s="28">
        <f>+E102*'Silver Conversion'!$B101</f>
        <v>5.4</v>
      </c>
      <c r="M102" s="28">
        <f>+F102*'Silver Conversion'!$B101</f>
        <v>5.130000000000001</v>
      </c>
      <c r="N102" s="28">
        <f>+G102*'Silver Conversion'!$B101</f>
        <v>3.24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</row>
    <row r="103" spans="1:42" ht="15">
      <c r="A103" s="5">
        <v>1460</v>
      </c>
      <c r="B103" s="5">
        <v>12</v>
      </c>
      <c r="C103" s="5">
        <v>12</v>
      </c>
      <c r="D103" s="5">
        <v>7</v>
      </c>
      <c r="E103" s="5">
        <v>10</v>
      </c>
      <c r="F103" s="5">
        <v>9.5</v>
      </c>
      <c r="G103" s="5">
        <v>6</v>
      </c>
      <c r="I103" s="28">
        <f>+B103*'Silver Conversion'!$B102</f>
        <v>6.48</v>
      </c>
      <c r="J103" s="28">
        <f>+C103*'Silver Conversion'!$B102</f>
        <v>6.48</v>
      </c>
      <c r="K103" s="28">
        <f>+D103*'Silver Conversion'!$B102</f>
        <v>3.7800000000000002</v>
      </c>
      <c r="L103" s="28">
        <f>+E103*'Silver Conversion'!$B102</f>
        <v>5.4</v>
      </c>
      <c r="M103" s="28">
        <f>+F103*'Silver Conversion'!$B102</f>
        <v>5.130000000000001</v>
      </c>
      <c r="N103" s="28">
        <f>+G103*'Silver Conversion'!$B102</f>
        <v>3.24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</row>
    <row r="104" spans="1:42" ht="15">
      <c r="A104" s="5">
        <v>1461</v>
      </c>
      <c r="B104" s="5">
        <v>12</v>
      </c>
      <c r="C104" s="5">
        <v>12</v>
      </c>
      <c r="D104" s="5">
        <v>7</v>
      </c>
      <c r="E104" s="5">
        <v>10</v>
      </c>
      <c r="F104" s="5">
        <v>9.5</v>
      </c>
      <c r="G104" s="5">
        <v>6</v>
      </c>
      <c r="I104" s="28">
        <f>+B104*'Silver Conversion'!$B103</f>
        <v>6.48</v>
      </c>
      <c r="J104" s="28">
        <f>+C104*'Silver Conversion'!$B103</f>
        <v>6.48</v>
      </c>
      <c r="K104" s="28">
        <f>+D104*'Silver Conversion'!$B103</f>
        <v>3.7800000000000002</v>
      </c>
      <c r="L104" s="28">
        <f>+E104*'Silver Conversion'!$B103</f>
        <v>5.4</v>
      </c>
      <c r="M104" s="28">
        <f>+F104*'Silver Conversion'!$B103</f>
        <v>5.130000000000001</v>
      </c>
      <c r="N104" s="28">
        <f>+G104*'Silver Conversion'!$B103</f>
        <v>3.24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</row>
    <row r="105" spans="1:42" ht="15">
      <c r="A105" s="5">
        <v>1462</v>
      </c>
      <c r="B105" s="5">
        <v>12</v>
      </c>
      <c r="C105" s="5">
        <v>12</v>
      </c>
      <c r="D105" s="5">
        <v>7</v>
      </c>
      <c r="E105" s="5">
        <v>10</v>
      </c>
      <c r="F105" s="5">
        <v>9.5</v>
      </c>
      <c r="G105" s="5">
        <v>6</v>
      </c>
      <c r="I105" s="28">
        <f>+B105*'Silver Conversion'!$B104</f>
        <v>6.48</v>
      </c>
      <c r="J105" s="28">
        <f>+C105*'Silver Conversion'!$B104</f>
        <v>6.48</v>
      </c>
      <c r="K105" s="28">
        <f>+D105*'Silver Conversion'!$B104</f>
        <v>3.7800000000000002</v>
      </c>
      <c r="L105" s="28">
        <f>+E105*'Silver Conversion'!$B104</f>
        <v>5.4</v>
      </c>
      <c r="M105" s="28">
        <f>+F105*'Silver Conversion'!$B104</f>
        <v>5.130000000000001</v>
      </c>
      <c r="N105" s="28">
        <f>+G105*'Silver Conversion'!$B104</f>
        <v>3.24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</row>
    <row r="106" spans="1:42" ht="15">
      <c r="A106" s="5">
        <v>1463</v>
      </c>
      <c r="B106" s="5">
        <v>12</v>
      </c>
      <c r="C106" s="5">
        <v>12</v>
      </c>
      <c r="D106" s="5">
        <v>7</v>
      </c>
      <c r="E106" s="5">
        <v>10</v>
      </c>
      <c r="F106" s="5">
        <v>9.5</v>
      </c>
      <c r="G106" s="5">
        <v>6</v>
      </c>
      <c r="I106" s="28">
        <f>+B106*'Silver Conversion'!$B105</f>
        <v>6.48</v>
      </c>
      <c r="J106" s="28">
        <f>+C106*'Silver Conversion'!$B105</f>
        <v>6.48</v>
      </c>
      <c r="K106" s="28">
        <f>+D106*'Silver Conversion'!$B105</f>
        <v>3.7800000000000002</v>
      </c>
      <c r="L106" s="28">
        <f>+E106*'Silver Conversion'!$B105</f>
        <v>5.4</v>
      </c>
      <c r="M106" s="28">
        <f>+F106*'Silver Conversion'!$B105</f>
        <v>5.130000000000001</v>
      </c>
      <c r="N106" s="28">
        <f>+G106*'Silver Conversion'!$B105</f>
        <v>3.24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</row>
    <row r="107" spans="1:42" ht="15">
      <c r="A107" s="5">
        <v>1464</v>
      </c>
      <c r="B107" s="5">
        <v>12</v>
      </c>
      <c r="C107" s="5">
        <v>12</v>
      </c>
      <c r="D107" s="5">
        <v>7</v>
      </c>
      <c r="E107" s="5">
        <v>10</v>
      </c>
      <c r="F107" s="5">
        <v>9.5</v>
      </c>
      <c r="G107" s="5">
        <v>6</v>
      </c>
      <c r="I107" s="28">
        <f>+B107*'Silver Conversion'!$B106</f>
        <v>6.48</v>
      </c>
      <c r="J107" s="28">
        <f>+C107*'Silver Conversion'!$B106</f>
        <v>6.48</v>
      </c>
      <c r="K107" s="28">
        <f>+D107*'Silver Conversion'!$B106</f>
        <v>3.7800000000000002</v>
      </c>
      <c r="L107" s="28">
        <f>+E107*'Silver Conversion'!$B106</f>
        <v>5.4</v>
      </c>
      <c r="M107" s="28">
        <f>+F107*'Silver Conversion'!$B106</f>
        <v>5.130000000000001</v>
      </c>
      <c r="N107" s="28">
        <f>+G107*'Silver Conversion'!$B106</f>
        <v>3.24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</row>
    <row r="108" spans="1:42" ht="15">
      <c r="A108" s="5">
        <v>1465</v>
      </c>
      <c r="B108" s="5">
        <v>12</v>
      </c>
      <c r="C108" s="5">
        <v>12</v>
      </c>
      <c r="D108" s="5">
        <v>7</v>
      </c>
      <c r="E108" s="5">
        <v>10</v>
      </c>
      <c r="F108" s="5">
        <v>9.5</v>
      </c>
      <c r="G108" s="5">
        <v>6</v>
      </c>
      <c r="I108" s="28">
        <f>+B108*'Silver Conversion'!$B107</f>
        <v>6.48</v>
      </c>
      <c r="J108" s="28">
        <f>+C108*'Silver Conversion'!$B107</f>
        <v>6.48</v>
      </c>
      <c r="K108" s="28">
        <f>+D108*'Silver Conversion'!$B107</f>
        <v>3.7800000000000002</v>
      </c>
      <c r="L108" s="28">
        <f>+E108*'Silver Conversion'!$B107</f>
        <v>5.4</v>
      </c>
      <c r="M108" s="28">
        <f>+F108*'Silver Conversion'!$B107</f>
        <v>5.130000000000001</v>
      </c>
      <c r="N108" s="28">
        <f>+G108*'Silver Conversion'!$B107</f>
        <v>3.24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</row>
    <row r="109" spans="1:42" ht="15">
      <c r="A109" s="5">
        <v>1466</v>
      </c>
      <c r="B109" s="5">
        <v>12</v>
      </c>
      <c r="C109" s="5">
        <v>12</v>
      </c>
      <c r="D109" s="5">
        <v>7</v>
      </c>
      <c r="E109" s="5">
        <v>10</v>
      </c>
      <c r="F109" s="5">
        <v>9.5</v>
      </c>
      <c r="G109" s="5">
        <v>6</v>
      </c>
      <c r="I109" s="28">
        <f>+B109*'Silver Conversion'!$B108</f>
        <v>5.64</v>
      </c>
      <c r="J109" s="28">
        <f>+C109*'Silver Conversion'!$B108</f>
        <v>5.64</v>
      </c>
      <c r="K109" s="28">
        <f>+D109*'Silver Conversion'!$B108</f>
        <v>3.29</v>
      </c>
      <c r="L109" s="28">
        <f>+E109*'Silver Conversion'!$B108</f>
        <v>4.699999999999999</v>
      </c>
      <c r="M109" s="28">
        <f>+F109*'Silver Conversion'!$B108</f>
        <v>4.465</v>
      </c>
      <c r="N109" s="28">
        <f>+G109*'Silver Conversion'!$B108</f>
        <v>2.82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</row>
    <row r="110" spans="1:42" ht="15">
      <c r="A110" s="5">
        <v>1467</v>
      </c>
      <c r="B110" s="5">
        <v>12</v>
      </c>
      <c r="C110" s="5">
        <v>12</v>
      </c>
      <c r="D110" s="5">
        <v>7</v>
      </c>
      <c r="E110" s="5">
        <v>10</v>
      </c>
      <c r="F110" s="5">
        <v>9.5</v>
      </c>
      <c r="G110" s="5">
        <v>6</v>
      </c>
      <c r="I110" s="28">
        <f>+B110*'Silver Conversion'!$B109</f>
        <v>5.5200000000000005</v>
      </c>
      <c r="J110" s="28">
        <f>+C110*'Silver Conversion'!$B109</f>
        <v>5.5200000000000005</v>
      </c>
      <c r="K110" s="28">
        <f>+D110*'Silver Conversion'!$B109</f>
        <v>3.22</v>
      </c>
      <c r="L110" s="28">
        <f>+E110*'Silver Conversion'!$B109</f>
        <v>4.6000000000000005</v>
      </c>
      <c r="M110" s="28">
        <f>+F110*'Silver Conversion'!$B109</f>
        <v>4.37</v>
      </c>
      <c r="N110" s="28">
        <f>+G110*'Silver Conversion'!$B109</f>
        <v>2.7600000000000002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</row>
    <row r="111" spans="1:42" ht="15">
      <c r="A111" s="5">
        <v>1468</v>
      </c>
      <c r="B111" s="5">
        <v>12</v>
      </c>
      <c r="C111" s="5">
        <v>12</v>
      </c>
      <c r="D111" s="5">
        <v>7</v>
      </c>
      <c r="E111" s="5">
        <v>10</v>
      </c>
      <c r="F111" s="5">
        <v>9.5</v>
      </c>
      <c r="G111" s="5">
        <v>6</v>
      </c>
      <c r="I111" s="28">
        <f>+B111*'Silver Conversion'!$B110</f>
        <v>5.5200000000000005</v>
      </c>
      <c r="J111" s="28">
        <f>+C111*'Silver Conversion'!$B110</f>
        <v>5.5200000000000005</v>
      </c>
      <c r="K111" s="28">
        <f>+D111*'Silver Conversion'!$B110</f>
        <v>3.22</v>
      </c>
      <c r="L111" s="28">
        <f>+E111*'Silver Conversion'!$B110</f>
        <v>4.6000000000000005</v>
      </c>
      <c r="M111" s="28">
        <f>+F111*'Silver Conversion'!$B110</f>
        <v>4.37</v>
      </c>
      <c r="N111" s="28">
        <f>+G111*'Silver Conversion'!$B110</f>
        <v>2.7600000000000002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</row>
    <row r="112" spans="1:42" ht="15">
      <c r="A112" s="5">
        <v>1469</v>
      </c>
      <c r="B112" s="5">
        <v>12</v>
      </c>
      <c r="C112" s="5">
        <v>12</v>
      </c>
      <c r="D112" s="5">
        <v>7</v>
      </c>
      <c r="E112" s="5">
        <v>10</v>
      </c>
      <c r="F112" s="5">
        <v>9.5</v>
      </c>
      <c r="G112" s="5">
        <v>6</v>
      </c>
      <c r="I112" s="28">
        <f>+B112*'Silver Conversion'!$B111</f>
        <v>5.5200000000000005</v>
      </c>
      <c r="J112" s="28">
        <f>+C112*'Silver Conversion'!$B111</f>
        <v>5.5200000000000005</v>
      </c>
      <c r="K112" s="28">
        <f>+D112*'Silver Conversion'!$B111</f>
        <v>3.22</v>
      </c>
      <c r="L112" s="28">
        <f>+E112*'Silver Conversion'!$B111</f>
        <v>4.6000000000000005</v>
      </c>
      <c r="M112" s="28">
        <f>+F112*'Silver Conversion'!$B111</f>
        <v>4.37</v>
      </c>
      <c r="N112" s="28">
        <f>+G112*'Silver Conversion'!$B111</f>
        <v>2.7600000000000002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</row>
    <row r="113" spans="1:42" ht="15">
      <c r="A113" s="5">
        <v>1470</v>
      </c>
      <c r="B113" s="5">
        <v>12</v>
      </c>
      <c r="C113" s="5">
        <v>12</v>
      </c>
      <c r="D113" s="5">
        <v>7</v>
      </c>
      <c r="E113" s="5">
        <v>10</v>
      </c>
      <c r="F113" s="5">
        <v>9.5</v>
      </c>
      <c r="G113" s="5">
        <v>6</v>
      </c>
      <c r="I113" s="28">
        <f>+B113*'Silver Conversion'!$B112</f>
        <v>5.5200000000000005</v>
      </c>
      <c r="J113" s="28">
        <f>+C113*'Silver Conversion'!$B112</f>
        <v>5.5200000000000005</v>
      </c>
      <c r="K113" s="28">
        <f>+D113*'Silver Conversion'!$B112</f>
        <v>3.22</v>
      </c>
      <c r="L113" s="28">
        <f>+E113*'Silver Conversion'!$B112</f>
        <v>4.6000000000000005</v>
      </c>
      <c r="M113" s="28">
        <f>+F113*'Silver Conversion'!$B112</f>
        <v>4.37</v>
      </c>
      <c r="N113" s="28">
        <f>+G113*'Silver Conversion'!$B112</f>
        <v>2.7600000000000002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</row>
    <row r="114" spans="1:42" ht="15">
      <c r="A114" s="5">
        <v>1471</v>
      </c>
      <c r="B114" s="5">
        <v>12</v>
      </c>
      <c r="C114" s="5">
        <v>12</v>
      </c>
      <c r="D114" s="5">
        <v>7</v>
      </c>
      <c r="E114" s="5">
        <v>10</v>
      </c>
      <c r="F114" s="5">
        <v>9.5</v>
      </c>
      <c r="G114" s="5">
        <v>6</v>
      </c>
      <c r="I114" s="28">
        <f>+B114*'Silver Conversion'!$B113</f>
        <v>5.5200000000000005</v>
      </c>
      <c r="J114" s="28">
        <f>+C114*'Silver Conversion'!$B113</f>
        <v>5.5200000000000005</v>
      </c>
      <c r="K114" s="28">
        <f>+D114*'Silver Conversion'!$B113</f>
        <v>3.22</v>
      </c>
      <c r="L114" s="28">
        <f>+E114*'Silver Conversion'!$B113</f>
        <v>4.6000000000000005</v>
      </c>
      <c r="M114" s="28">
        <f>+F114*'Silver Conversion'!$B113</f>
        <v>4.37</v>
      </c>
      <c r="N114" s="28">
        <f>+G114*'Silver Conversion'!$B113</f>
        <v>2.7600000000000002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</row>
    <row r="115" spans="1:42" ht="15">
      <c r="A115" s="5">
        <v>1472</v>
      </c>
      <c r="B115" s="5">
        <v>12</v>
      </c>
      <c r="C115" s="5">
        <v>12</v>
      </c>
      <c r="D115" s="5">
        <v>7</v>
      </c>
      <c r="E115" s="5">
        <v>10</v>
      </c>
      <c r="F115" s="5">
        <v>9.5</v>
      </c>
      <c r="G115" s="5">
        <v>6</v>
      </c>
      <c r="I115" s="28">
        <f>+B115*'Silver Conversion'!$B114</f>
        <v>5.5200000000000005</v>
      </c>
      <c r="J115" s="28">
        <f>+C115*'Silver Conversion'!$B114</f>
        <v>5.5200000000000005</v>
      </c>
      <c r="K115" s="28">
        <f>+D115*'Silver Conversion'!$B114</f>
        <v>3.22</v>
      </c>
      <c r="L115" s="28">
        <f>+E115*'Silver Conversion'!$B114</f>
        <v>4.6000000000000005</v>
      </c>
      <c r="M115" s="28">
        <f>+F115*'Silver Conversion'!$B114</f>
        <v>4.37</v>
      </c>
      <c r="N115" s="28">
        <f>+G115*'Silver Conversion'!$B114</f>
        <v>2.7600000000000002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</row>
    <row r="116" spans="1:42" ht="15">
      <c r="A116" s="5">
        <v>1473</v>
      </c>
      <c r="B116" s="5">
        <v>12</v>
      </c>
      <c r="C116" s="5">
        <v>12</v>
      </c>
      <c r="D116" s="5">
        <v>7</v>
      </c>
      <c r="E116" s="5">
        <v>10</v>
      </c>
      <c r="F116" s="5">
        <v>9.5</v>
      </c>
      <c r="G116" s="5">
        <v>6</v>
      </c>
      <c r="I116" s="28">
        <f>+B116*'Silver Conversion'!$B115</f>
        <v>5.5200000000000005</v>
      </c>
      <c r="J116" s="28">
        <f>+C116*'Silver Conversion'!$B115</f>
        <v>5.5200000000000005</v>
      </c>
      <c r="K116" s="28">
        <f>+D116*'Silver Conversion'!$B115</f>
        <v>3.22</v>
      </c>
      <c r="L116" s="28">
        <f>+E116*'Silver Conversion'!$B115</f>
        <v>4.6000000000000005</v>
      </c>
      <c r="M116" s="28">
        <f>+F116*'Silver Conversion'!$B115</f>
        <v>4.37</v>
      </c>
      <c r="N116" s="28">
        <f>+G116*'Silver Conversion'!$B115</f>
        <v>2.7600000000000002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</row>
    <row r="117" spans="1:42" ht="15">
      <c r="A117" s="5">
        <v>1474</v>
      </c>
      <c r="B117" s="5">
        <v>12</v>
      </c>
      <c r="C117" s="5">
        <v>12</v>
      </c>
      <c r="D117" s="5">
        <v>7</v>
      </c>
      <c r="E117" s="5">
        <v>10</v>
      </c>
      <c r="F117" s="5">
        <v>9.5</v>
      </c>
      <c r="G117" s="5">
        <v>6</v>
      </c>
      <c r="I117" s="28">
        <f>+B117*'Silver Conversion'!$B116</f>
        <v>4.92</v>
      </c>
      <c r="J117" s="28">
        <f>+C117*'Silver Conversion'!$B116</f>
        <v>4.92</v>
      </c>
      <c r="K117" s="28">
        <f>+D117*'Silver Conversion'!$B116</f>
        <v>2.8699999999999997</v>
      </c>
      <c r="L117" s="28">
        <f>+E117*'Silver Conversion'!$B116</f>
        <v>4.1</v>
      </c>
      <c r="M117" s="28">
        <f>+F117*'Silver Conversion'!$B116</f>
        <v>3.8949999999999996</v>
      </c>
      <c r="N117" s="28">
        <f>+G117*'Silver Conversion'!$B116</f>
        <v>2.46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</row>
    <row r="118" spans="1:42" ht="15">
      <c r="A118" s="5">
        <v>1475</v>
      </c>
      <c r="B118" s="5">
        <v>12</v>
      </c>
      <c r="C118" s="5">
        <v>12</v>
      </c>
      <c r="D118" s="5">
        <v>7</v>
      </c>
      <c r="E118" s="5">
        <v>10</v>
      </c>
      <c r="F118" s="5">
        <v>9.5</v>
      </c>
      <c r="G118" s="5">
        <v>6</v>
      </c>
      <c r="I118" s="28">
        <f>+B118*'Silver Conversion'!$B117</f>
        <v>4.86</v>
      </c>
      <c r="J118" s="28">
        <f>+C118*'Silver Conversion'!$B117</f>
        <v>4.86</v>
      </c>
      <c r="K118" s="28">
        <f>+D118*'Silver Conversion'!$B117</f>
        <v>2.835</v>
      </c>
      <c r="L118" s="28">
        <f>+E118*'Silver Conversion'!$B117</f>
        <v>4.050000000000001</v>
      </c>
      <c r="M118" s="28">
        <f>+F118*'Silver Conversion'!$B117</f>
        <v>3.8475</v>
      </c>
      <c r="N118" s="28">
        <f>+G118*'Silver Conversion'!$B117</f>
        <v>2.43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</row>
    <row r="119" spans="1:42" ht="15">
      <c r="A119" s="5">
        <v>1476</v>
      </c>
      <c r="B119" s="5">
        <v>12</v>
      </c>
      <c r="C119" s="5">
        <v>12</v>
      </c>
      <c r="D119" s="5">
        <v>7</v>
      </c>
      <c r="E119" s="5">
        <v>10</v>
      </c>
      <c r="F119" s="5">
        <v>9.5</v>
      </c>
      <c r="G119" s="5">
        <v>6</v>
      </c>
      <c r="I119" s="28">
        <f>+B119*'Silver Conversion'!$B118</f>
        <v>4.86</v>
      </c>
      <c r="J119" s="28">
        <f>+C119*'Silver Conversion'!$B118</f>
        <v>4.86</v>
      </c>
      <c r="K119" s="28">
        <f>+D119*'Silver Conversion'!$B118</f>
        <v>2.835</v>
      </c>
      <c r="L119" s="28">
        <f>+E119*'Silver Conversion'!$B118</f>
        <v>4.050000000000001</v>
      </c>
      <c r="M119" s="28">
        <f>+F119*'Silver Conversion'!$B118</f>
        <v>3.8475</v>
      </c>
      <c r="N119" s="28">
        <f>+G119*'Silver Conversion'!$B118</f>
        <v>2.43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</row>
    <row r="120" spans="1:42" ht="15">
      <c r="A120" s="5">
        <v>1477</v>
      </c>
      <c r="B120" s="5">
        <v>12</v>
      </c>
      <c r="C120" s="5">
        <v>12</v>
      </c>
      <c r="D120" s="5">
        <v>7</v>
      </c>
      <c r="E120" s="5">
        <v>10</v>
      </c>
      <c r="F120" s="5">
        <v>9.5</v>
      </c>
      <c r="G120" s="5">
        <v>6</v>
      </c>
      <c r="I120" s="28">
        <f>+B120*'Silver Conversion'!$B119</f>
        <v>4.32</v>
      </c>
      <c r="J120" s="28">
        <f>+C120*'Silver Conversion'!$B119</f>
        <v>4.32</v>
      </c>
      <c r="K120" s="28">
        <f>+D120*'Silver Conversion'!$B119</f>
        <v>2.52</v>
      </c>
      <c r="L120" s="28">
        <f>+E120*'Silver Conversion'!$B119</f>
        <v>3.5999999999999996</v>
      </c>
      <c r="M120" s="28">
        <f>+F120*'Silver Conversion'!$B119</f>
        <v>3.42</v>
      </c>
      <c r="N120" s="28">
        <f>+G120*'Silver Conversion'!$B119</f>
        <v>2.16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</row>
    <row r="121" spans="1:42" ht="15">
      <c r="A121" s="5">
        <v>1478</v>
      </c>
      <c r="B121" s="5">
        <v>12</v>
      </c>
      <c r="C121" s="5">
        <v>12</v>
      </c>
      <c r="D121" s="5">
        <v>7</v>
      </c>
      <c r="E121" s="5">
        <v>10</v>
      </c>
      <c r="F121" s="5">
        <v>9.5</v>
      </c>
      <c r="G121" s="5">
        <v>6</v>
      </c>
      <c r="I121" s="28">
        <f>+B121*'Silver Conversion'!$B120</f>
        <v>4.32</v>
      </c>
      <c r="J121" s="28">
        <f>+C121*'Silver Conversion'!$B120</f>
        <v>4.32</v>
      </c>
      <c r="K121" s="28">
        <f>+D121*'Silver Conversion'!$B120</f>
        <v>2.52</v>
      </c>
      <c r="L121" s="28">
        <f>+E121*'Silver Conversion'!$B120</f>
        <v>3.5999999999999996</v>
      </c>
      <c r="M121" s="28">
        <f>+F121*'Silver Conversion'!$B120</f>
        <v>3.42</v>
      </c>
      <c r="N121" s="28">
        <f>+G121*'Silver Conversion'!$B120</f>
        <v>2.16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</row>
    <row r="122" spans="1:42" ht="15">
      <c r="A122" s="5">
        <v>1479</v>
      </c>
      <c r="B122" s="5">
        <v>12</v>
      </c>
      <c r="C122" s="5">
        <v>12</v>
      </c>
      <c r="D122" s="5">
        <v>7</v>
      </c>
      <c r="E122" s="5">
        <v>10</v>
      </c>
      <c r="F122" s="5">
        <v>9.5</v>
      </c>
      <c r="G122" s="5">
        <v>6</v>
      </c>
      <c r="I122" s="28">
        <f>+B122*'Silver Conversion'!$B121</f>
        <v>4.32</v>
      </c>
      <c r="J122" s="28">
        <f>+C122*'Silver Conversion'!$B121</f>
        <v>4.32</v>
      </c>
      <c r="K122" s="28">
        <f>+D122*'Silver Conversion'!$B121</f>
        <v>2.52</v>
      </c>
      <c r="L122" s="28">
        <f>+E122*'Silver Conversion'!$B121</f>
        <v>3.5999999999999996</v>
      </c>
      <c r="M122" s="28">
        <f>+F122*'Silver Conversion'!$B121</f>
        <v>3.42</v>
      </c>
      <c r="N122" s="28">
        <f>+G122*'Silver Conversion'!$B121</f>
        <v>2.16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</row>
    <row r="123" spans="1:42" ht="15">
      <c r="A123" s="5">
        <v>1480</v>
      </c>
      <c r="B123" s="5">
        <v>12</v>
      </c>
      <c r="C123" s="5">
        <v>12</v>
      </c>
      <c r="D123" s="5">
        <v>7</v>
      </c>
      <c r="E123" s="5">
        <v>10</v>
      </c>
      <c r="F123" s="5">
        <v>9.5</v>
      </c>
      <c r="G123" s="5">
        <v>6</v>
      </c>
      <c r="I123" s="28">
        <f>+B123*'Silver Conversion'!$B122</f>
        <v>4.199999999999999</v>
      </c>
      <c r="J123" s="28">
        <f>+C123*'Silver Conversion'!$B122</f>
        <v>4.199999999999999</v>
      </c>
      <c r="K123" s="28">
        <f>+D123*'Silver Conversion'!$B122</f>
        <v>2.4499999999999997</v>
      </c>
      <c r="L123" s="28">
        <f>+E123*'Silver Conversion'!$B122</f>
        <v>3.5</v>
      </c>
      <c r="M123" s="28">
        <f>+F123*'Silver Conversion'!$B122</f>
        <v>3.3249999999999997</v>
      </c>
      <c r="N123" s="28">
        <f>+G123*'Silver Conversion'!$B122</f>
        <v>2.0999999999999996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</row>
    <row r="124" spans="1:42" ht="15">
      <c r="A124" s="5">
        <v>1481</v>
      </c>
      <c r="B124" s="5">
        <v>12</v>
      </c>
      <c r="C124" s="5">
        <v>12</v>
      </c>
      <c r="D124" s="5">
        <v>7</v>
      </c>
      <c r="E124" s="5">
        <v>10</v>
      </c>
      <c r="F124" s="5">
        <v>9.5</v>
      </c>
      <c r="G124" s="5">
        <v>6</v>
      </c>
      <c r="I124" s="28">
        <f>+B124*'Silver Conversion'!$B123</f>
        <v>4.199999999999999</v>
      </c>
      <c r="J124" s="28">
        <f>+C124*'Silver Conversion'!$B123</f>
        <v>4.199999999999999</v>
      </c>
      <c r="K124" s="28">
        <f>+D124*'Silver Conversion'!$B123</f>
        <v>2.4499999999999997</v>
      </c>
      <c r="L124" s="28">
        <f>+E124*'Silver Conversion'!$B123</f>
        <v>3.5</v>
      </c>
      <c r="M124" s="28">
        <f>+F124*'Silver Conversion'!$B123</f>
        <v>3.3249999999999997</v>
      </c>
      <c r="N124" s="28">
        <f>+G124*'Silver Conversion'!$B123</f>
        <v>2.0999999999999996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</row>
    <row r="125" spans="1:42" ht="15">
      <c r="A125" s="5">
        <v>1482</v>
      </c>
      <c r="B125" s="5">
        <v>12</v>
      </c>
      <c r="C125" s="5">
        <v>12</v>
      </c>
      <c r="D125" s="5">
        <v>7</v>
      </c>
      <c r="E125" s="5">
        <v>10</v>
      </c>
      <c r="F125" s="5">
        <v>9.5</v>
      </c>
      <c r="G125" s="5">
        <v>6</v>
      </c>
      <c r="I125" s="28">
        <f>+B125*'Silver Conversion'!$B124</f>
        <v>3.96</v>
      </c>
      <c r="J125" s="28">
        <f>+C125*'Silver Conversion'!$B124</f>
        <v>3.96</v>
      </c>
      <c r="K125" s="28">
        <f>+D125*'Silver Conversion'!$B124</f>
        <v>2.31</v>
      </c>
      <c r="L125" s="28">
        <f>+E125*'Silver Conversion'!$B124</f>
        <v>3.3000000000000003</v>
      </c>
      <c r="M125" s="28">
        <f>+F125*'Silver Conversion'!$B124</f>
        <v>3.1350000000000002</v>
      </c>
      <c r="N125" s="28">
        <f>+G125*'Silver Conversion'!$B124</f>
        <v>1.98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</row>
    <row r="126" spans="1:42" ht="15">
      <c r="A126" s="5">
        <v>1483</v>
      </c>
      <c r="B126" s="5">
        <v>12</v>
      </c>
      <c r="C126" s="5">
        <v>12</v>
      </c>
      <c r="D126" s="5">
        <v>7</v>
      </c>
      <c r="E126" s="5">
        <v>10</v>
      </c>
      <c r="F126" s="5">
        <v>9.5</v>
      </c>
      <c r="G126" s="5">
        <v>6</v>
      </c>
      <c r="I126" s="28">
        <f>+B126*'Silver Conversion'!$B125</f>
        <v>3.96</v>
      </c>
      <c r="J126" s="28">
        <f>+C126*'Silver Conversion'!$B125</f>
        <v>3.96</v>
      </c>
      <c r="K126" s="28">
        <f>+D126*'Silver Conversion'!$B125</f>
        <v>2.31</v>
      </c>
      <c r="L126" s="28">
        <f>+E126*'Silver Conversion'!$B125</f>
        <v>3.3000000000000003</v>
      </c>
      <c r="M126" s="28">
        <f>+F126*'Silver Conversion'!$B125</f>
        <v>3.1350000000000002</v>
      </c>
      <c r="N126" s="28">
        <f>+G126*'Silver Conversion'!$B125</f>
        <v>1.98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</row>
    <row r="127" spans="1:42" ht="15">
      <c r="A127" s="5">
        <v>1484</v>
      </c>
      <c r="B127" s="5">
        <v>12</v>
      </c>
      <c r="C127" s="5">
        <v>12</v>
      </c>
      <c r="D127" s="5">
        <v>7</v>
      </c>
      <c r="E127" s="5">
        <v>10</v>
      </c>
      <c r="F127" s="5">
        <v>9.5</v>
      </c>
      <c r="G127" s="5">
        <v>6</v>
      </c>
      <c r="I127" s="28">
        <f>+B127*'Silver Conversion'!$B126</f>
        <v>3.7199999999999998</v>
      </c>
      <c r="J127" s="28">
        <f>+C127*'Silver Conversion'!$B126</f>
        <v>3.7199999999999998</v>
      </c>
      <c r="K127" s="28">
        <f>+D127*'Silver Conversion'!$B126</f>
        <v>2.17</v>
      </c>
      <c r="L127" s="28">
        <f>+E127*'Silver Conversion'!$B126</f>
        <v>3.1</v>
      </c>
      <c r="M127" s="28">
        <f>+F127*'Silver Conversion'!$B126</f>
        <v>2.945</v>
      </c>
      <c r="N127" s="28">
        <f>+G127*'Silver Conversion'!$B126</f>
        <v>1.8599999999999999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</row>
    <row r="128" spans="1:42" ht="15">
      <c r="A128" s="5">
        <v>1485</v>
      </c>
      <c r="B128" s="5">
        <v>12</v>
      </c>
      <c r="C128" s="5">
        <v>12</v>
      </c>
      <c r="D128" s="5">
        <v>7</v>
      </c>
      <c r="E128" s="5">
        <v>10</v>
      </c>
      <c r="F128" s="5">
        <v>9.5</v>
      </c>
      <c r="G128" s="5">
        <v>6</v>
      </c>
      <c r="I128" s="28">
        <f>+B128*'Silver Conversion'!$B127</f>
        <v>3.5999999999999996</v>
      </c>
      <c r="J128" s="28">
        <f>+C128*'Silver Conversion'!$B127</f>
        <v>3.5999999999999996</v>
      </c>
      <c r="K128" s="28">
        <f>+D128*'Silver Conversion'!$B127</f>
        <v>2.1</v>
      </c>
      <c r="L128" s="28">
        <f>+E128*'Silver Conversion'!$B127</f>
        <v>3</v>
      </c>
      <c r="M128" s="28">
        <f>+F128*'Silver Conversion'!$B127</f>
        <v>2.85</v>
      </c>
      <c r="N128" s="28">
        <f>+G128*'Silver Conversion'!$B127</f>
        <v>1.7999999999999998</v>
      </c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</row>
    <row r="129" spans="1:42" ht="15">
      <c r="A129" s="5">
        <v>1486</v>
      </c>
      <c r="B129" s="5">
        <v>12</v>
      </c>
      <c r="C129" s="5">
        <v>12</v>
      </c>
      <c r="D129" s="5">
        <v>7</v>
      </c>
      <c r="E129" s="5">
        <v>10</v>
      </c>
      <c r="F129" s="5">
        <v>9.5</v>
      </c>
      <c r="G129" s="5">
        <v>6</v>
      </c>
      <c r="I129" s="28">
        <f>+B129*'Silver Conversion'!$B128</f>
        <v>3.5999999999999996</v>
      </c>
      <c r="J129" s="28">
        <f>+C129*'Silver Conversion'!$B128</f>
        <v>3.5999999999999996</v>
      </c>
      <c r="K129" s="28">
        <f>+D129*'Silver Conversion'!$B128</f>
        <v>2.1</v>
      </c>
      <c r="L129" s="28">
        <f>+E129*'Silver Conversion'!$B128</f>
        <v>3</v>
      </c>
      <c r="M129" s="28">
        <f>+F129*'Silver Conversion'!$B128</f>
        <v>2.85</v>
      </c>
      <c r="N129" s="28">
        <f>+G129*'Silver Conversion'!$B128</f>
        <v>1.7999999999999998</v>
      </c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</row>
    <row r="130" spans="1:42" ht="15">
      <c r="A130" s="5">
        <v>1487</v>
      </c>
      <c r="B130" s="5">
        <v>13.5</v>
      </c>
      <c r="C130" s="5">
        <v>13.5</v>
      </c>
      <c r="D130" s="5">
        <v>8</v>
      </c>
      <c r="E130" s="5">
        <v>10</v>
      </c>
      <c r="F130" s="5">
        <v>10</v>
      </c>
      <c r="G130" s="5">
        <v>6</v>
      </c>
      <c r="I130" s="28">
        <f>+B130*'Silver Conversion'!$B129</f>
        <v>3.9149999999999996</v>
      </c>
      <c r="J130" s="28">
        <f>+C130*'Silver Conversion'!$B129</f>
        <v>3.9149999999999996</v>
      </c>
      <c r="K130" s="28">
        <f>+D130*'Silver Conversion'!$B129</f>
        <v>2.32</v>
      </c>
      <c r="L130" s="28">
        <f>+E130*'Silver Conversion'!$B129</f>
        <v>2.9</v>
      </c>
      <c r="M130" s="28">
        <f>+F130*'Silver Conversion'!$B129</f>
        <v>2.9</v>
      </c>
      <c r="N130" s="28">
        <f>+G130*'Silver Conversion'!$B129</f>
        <v>1.7399999999999998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</row>
    <row r="131" spans="1:42" ht="15">
      <c r="A131" s="5">
        <v>1488</v>
      </c>
      <c r="B131" s="5">
        <v>13.5</v>
      </c>
      <c r="C131" s="5">
        <v>13.5</v>
      </c>
      <c r="D131" s="5">
        <v>8</v>
      </c>
      <c r="E131" s="5">
        <v>10</v>
      </c>
      <c r="F131" s="5">
        <v>10</v>
      </c>
      <c r="G131" s="5">
        <v>6.5</v>
      </c>
      <c r="I131" s="28">
        <f>+B131*'Silver Conversion'!$B130</f>
        <v>2.6100000000000003</v>
      </c>
      <c r="J131" s="28">
        <f>+C131*'Silver Conversion'!$B130</f>
        <v>2.6100000000000003</v>
      </c>
      <c r="K131" s="28">
        <f>+D131*'Silver Conversion'!$B130</f>
        <v>1.5466666666666669</v>
      </c>
      <c r="L131" s="28">
        <f>+E131*'Silver Conversion'!$B130</f>
        <v>1.9333333333333336</v>
      </c>
      <c r="M131" s="28">
        <f>+F131*'Silver Conversion'!$B130</f>
        <v>1.9333333333333336</v>
      </c>
      <c r="N131" s="28">
        <f>+G131*'Silver Conversion'!$B130</f>
        <v>1.2566666666666668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</row>
    <row r="132" spans="1:42" ht="15">
      <c r="A132" s="5">
        <v>1489</v>
      </c>
      <c r="B132" s="5">
        <v>13.5</v>
      </c>
      <c r="C132" s="5">
        <v>13.5</v>
      </c>
      <c r="D132" s="5">
        <v>8</v>
      </c>
      <c r="E132" s="5">
        <v>11</v>
      </c>
      <c r="F132" s="5">
        <v>10</v>
      </c>
      <c r="G132" s="5">
        <v>7</v>
      </c>
      <c r="I132" s="28">
        <f>+B132*'Silver Conversion'!$B131</f>
        <v>2.16</v>
      </c>
      <c r="J132" s="28">
        <f>+C132*'Silver Conversion'!$B131</f>
        <v>2.16</v>
      </c>
      <c r="K132" s="28">
        <f>+D132*'Silver Conversion'!$B131</f>
        <v>1.28</v>
      </c>
      <c r="L132" s="28">
        <f>+E132*'Silver Conversion'!$B131</f>
        <v>1.76</v>
      </c>
      <c r="M132" s="28">
        <f>+F132*'Silver Conversion'!$B131</f>
        <v>1.6</v>
      </c>
      <c r="N132" s="28">
        <f>+G132*'Silver Conversion'!$B131</f>
        <v>1.12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</row>
    <row r="133" spans="1:42" ht="15">
      <c r="A133" s="5">
        <v>1490</v>
      </c>
      <c r="B133" s="5">
        <v>12</v>
      </c>
      <c r="C133" s="5">
        <v>12</v>
      </c>
      <c r="D133" s="5">
        <v>7</v>
      </c>
      <c r="E133" s="5">
        <v>10</v>
      </c>
      <c r="F133" s="5">
        <v>10</v>
      </c>
      <c r="G133" s="5">
        <v>7.5</v>
      </c>
      <c r="I133" s="28">
        <f>+B133*'Silver Conversion'!$B132</f>
        <v>5.88</v>
      </c>
      <c r="J133" s="28">
        <f>+C133*'Silver Conversion'!$B132</f>
        <v>5.88</v>
      </c>
      <c r="K133" s="28">
        <f>+D133*'Silver Conversion'!$B132</f>
        <v>3.4299999999999997</v>
      </c>
      <c r="L133" s="28">
        <f>+E133*'Silver Conversion'!$B132</f>
        <v>4.9</v>
      </c>
      <c r="M133" s="28">
        <f>+F133*'Silver Conversion'!$B132</f>
        <v>4.9</v>
      </c>
      <c r="N133" s="28">
        <f>+G133*'Silver Conversion'!$B132</f>
        <v>3.675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</row>
    <row r="134" spans="1:42" ht="15">
      <c r="A134" s="5">
        <v>1491</v>
      </c>
      <c r="B134" s="5">
        <v>12</v>
      </c>
      <c r="C134" s="5">
        <v>12</v>
      </c>
      <c r="D134" s="5">
        <v>7</v>
      </c>
      <c r="E134" s="5">
        <v>11</v>
      </c>
      <c r="F134" s="5">
        <v>10</v>
      </c>
      <c r="I134" s="28">
        <f>+B134*'Silver Conversion'!$B133</f>
        <v>5.88</v>
      </c>
      <c r="J134" s="28">
        <f>+C134*'Silver Conversion'!$B133</f>
        <v>5.88</v>
      </c>
      <c r="K134" s="28">
        <f>+D134*'Silver Conversion'!$B133</f>
        <v>3.4299999999999997</v>
      </c>
      <c r="L134" s="28">
        <f>+E134*'Silver Conversion'!$B133</f>
        <v>5.39</v>
      </c>
      <c r="M134" s="28">
        <f>+F134*'Silver Conversion'!$B133</f>
        <v>4.9</v>
      </c>
      <c r="N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</row>
    <row r="135" spans="1:42" ht="15">
      <c r="A135" s="5">
        <v>1492</v>
      </c>
      <c r="B135" s="5">
        <v>12</v>
      </c>
      <c r="C135" s="5">
        <v>12</v>
      </c>
      <c r="D135" s="5">
        <v>7.5</v>
      </c>
      <c r="E135" s="5">
        <v>11</v>
      </c>
      <c r="F135" s="5">
        <v>10</v>
      </c>
      <c r="G135" s="5">
        <v>7</v>
      </c>
      <c r="I135" s="28">
        <f>+B135*'Silver Conversion'!$B134</f>
        <v>4.68</v>
      </c>
      <c r="J135" s="28">
        <f>+C135*'Silver Conversion'!$B134</f>
        <v>4.68</v>
      </c>
      <c r="K135" s="28">
        <f>+D135*'Silver Conversion'!$B134</f>
        <v>2.9250000000000003</v>
      </c>
      <c r="L135" s="28">
        <f>+E135*'Silver Conversion'!$B134</f>
        <v>4.29</v>
      </c>
      <c r="M135" s="28">
        <f>+F135*'Silver Conversion'!$B134</f>
        <v>3.9000000000000004</v>
      </c>
      <c r="N135" s="28">
        <f>+G135*'Silver Conversion'!$B134</f>
        <v>2.73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</row>
    <row r="136" spans="1:42" ht="15">
      <c r="A136" s="5">
        <v>1493</v>
      </c>
      <c r="B136" s="5">
        <v>12</v>
      </c>
      <c r="C136" s="5">
        <v>12</v>
      </c>
      <c r="D136" s="5">
        <v>7.5</v>
      </c>
      <c r="E136" s="5">
        <v>12</v>
      </c>
      <c r="F136" s="5">
        <v>10</v>
      </c>
      <c r="G136" s="5">
        <v>7</v>
      </c>
      <c r="I136" s="28">
        <f>+B136*'Silver Conversion'!$B135</f>
        <v>4.5600000000000005</v>
      </c>
      <c r="J136" s="28">
        <f>+C136*'Silver Conversion'!$B135</f>
        <v>4.5600000000000005</v>
      </c>
      <c r="K136" s="28">
        <f>+D136*'Silver Conversion'!$B135</f>
        <v>2.85</v>
      </c>
      <c r="L136" s="28">
        <f>+E136*'Silver Conversion'!$B135</f>
        <v>4.5600000000000005</v>
      </c>
      <c r="M136" s="28">
        <f>+F136*'Silver Conversion'!$B135</f>
        <v>3.8</v>
      </c>
      <c r="N136" s="28">
        <f>+G136*'Silver Conversion'!$B135</f>
        <v>2.66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</row>
    <row r="137" spans="1:42" ht="15">
      <c r="A137" s="5">
        <v>1494</v>
      </c>
      <c r="B137" s="5">
        <v>12</v>
      </c>
      <c r="C137" s="5">
        <v>12</v>
      </c>
      <c r="D137" s="5">
        <v>7.5</v>
      </c>
      <c r="E137" s="5">
        <v>12</v>
      </c>
      <c r="F137" s="5">
        <v>10</v>
      </c>
      <c r="G137" s="5">
        <v>7</v>
      </c>
      <c r="I137" s="28">
        <f>+B137*'Silver Conversion'!$B136</f>
        <v>4.5600000000000005</v>
      </c>
      <c r="J137" s="28">
        <f>+C137*'Silver Conversion'!$B136</f>
        <v>4.5600000000000005</v>
      </c>
      <c r="K137" s="28">
        <f>+D137*'Silver Conversion'!$B136</f>
        <v>2.85</v>
      </c>
      <c r="L137" s="28">
        <f>+E137*'Silver Conversion'!$B136</f>
        <v>4.5600000000000005</v>
      </c>
      <c r="M137" s="28">
        <f>+F137*'Silver Conversion'!$B136</f>
        <v>3.8</v>
      </c>
      <c r="N137" s="28">
        <f>+G137*'Silver Conversion'!$B136</f>
        <v>2.66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</row>
    <row r="138" spans="1:42" ht="15">
      <c r="A138" s="5">
        <v>1495</v>
      </c>
      <c r="B138" s="5">
        <v>12</v>
      </c>
      <c r="C138" s="5">
        <v>12</v>
      </c>
      <c r="D138" s="5">
        <v>7.5</v>
      </c>
      <c r="E138" s="5">
        <v>12</v>
      </c>
      <c r="F138" s="5">
        <v>10</v>
      </c>
      <c r="G138" s="5">
        <v>7</v>
      </c>
      <c r="I138" s="28">
        <f>+B138*'Silver Conversion'!$B137</f>
        <v>3.96</v>
      </c>
      <c r="J138" s="28">
        <f>+C138*'Silver Conversion'!$B137</f>
        <v>3.96</v>
      </c>
      <c r="K138" s="28">
        <f>+D138*'Silver Conversion'!$B137</f>
        <v>2.475</v>
      </c>
      <c r="L138" s="28">
        <f>+E138*'Silver Conversion'!$B137</f>
        <v>3.96</v>
      </c>
      <c r="M138" s="28">
        <f>+F138*'Silver Conversion'!$B137</f>
        <v>3.3000000000000003</v>
      </c>
      <c r="N138" s="28">
        <f>+G138*'Silver Conversion'!$B137</f>
        <v>2.31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</row>
    <row r="139" spans="1:42" ht="15">
      <c r="A139" s="5">
        <v>1496</v>
      </c>
      <c r="B139" s="5">
        <v>12</v>
      </c>
      <c r="C139" s="5">
        <v>12</v>
      </c>
      <c r="D139" s="5">
        <v>7.5</v>
      </c>
      <c r="E139" s="5">
        <v>12</v>
      </c>
      <c r="F139" s="5">
        <v>10</v>
      </c>
      <c r="G139" s="5">
        <v>7</v>
      </c>
      <c r="I139" s="28">
        <f>+B139*'Silver Conversion'!$B138</f>
        <v>3.96</v>
      </c>
      <c r="J139" s="28">
        <f>+C139*'Silver Conversion'!$B138</f>
        <v>3.96</v>
      </c>
      <c r="K139" s="28">
        <f>+D139*'Silver Conversion'!$B138</f>
        <v>2.475</v>
      </c>
      <c r="L139" s="28">
        <f>+E139*'Silver Conversion'!$B138</f>
        <v>3.96</v>
      </c>
      <c r="M139" s="28">
        <f>+F139*'Silver Conversion'!$B138</f>
        <v>3.3000000000000003</v>
      </c>
      <c r="N139" s="28">
        <f>+G139*'Silver Conversion'!$B138</f>
        <v>2.31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</row>
    <row r="140" spans="1:42" ht="15">
      <c r="A140" s="5">
        <v>1497</v>
      </c>
      <c r="B140" s="5">
        <v>12.5</v>
      </c>
      <c r="C140" s="5">
        <v>12</v>
      </c>
      <c r="D140" s="5">
        <v>8</v>
      </c>
      <c r="E140" s="5">
        <v>12</v>
      </c>
      <c r="F140" s="5">
        <v>11</v>
      </c>
      <c r="G140" s="5">
        <v>7</v>
      </c>
      <c r="I140" s="28">
        <f>+B140*'Silver Conversion'!$B139</f>
        <v>4.125</v>
      </c>
      <c r="J140" s="28">
        <f>+C140*'Silver Conversion'!$B139</f>
        <v>3.96</v>
      </c>
      <c r="K140" s="28">
        <f>+D140*'Silver Conversion'!$B139</f>
        <v>2.64</v>
      </c>
      <c r="L140" s="28">
        <f>+E140*'Silver Conversion'!$B139</f>
        <v>3.96</v>
      </c>
      <c r="M140" s="28">
        <f>+F140*'Silver Conversion'!$B139</f>
        <v>3.6300000000000003</v>
      </c>
      <c r="N140" s="28">
        <f>+G140*'Silver Conversion'!$B139</f>
        <v>2.31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</row>
    <row r="141" spans="1:42" ht="15">
      <c r="A141" s="5">
        <v>1498</v>
      </c>
      <c r="B141" s="5">
        <v>12.5</v>
      </c>
      <c r="C141" s="5">
        <v>12</v>
      </c>
      <c r="D141" s="5">
        <v>8</v>
      </c>
      <c r="E141" s="5">
        <v>12</v>
      </c>
      <c r="F141" s="5">
        <v>11</v>
      </c>
      <c r="G141" s="5">
        <v>7</v>
      </c>
      <c r="I141" s="28">
        <f>+B141*'Silver Conversion'!$B140</f>
        <v>4.125</v>
      </c>
      <c r="J141" s="28">
        <f>+C141*'Silver Conversion'!$B140</f>
        <v>3.96</v>
      </c>
      <c r="K141" s="28">
        <f>+D141*'Silver Conversion'!$B140</f>
        <v>2.64</v>
      </c>
      <c r="L141" s="28">
        <f>+E141*'Silver Conversion'!$B140</f>
        <v>3.96</v>
      </c>
      <c r="M141" s="28">
        <f>+F141*'Silver Conversion'!$B140</f>
        <v>3.6300000000000003</v>
      </c>
      <c r="N141" s="28">
        <f>+G141*'Silver Conversion'!$B140</f>
        <v>2.31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</row>
    <row r="142" spans="1:42" ht="15">
      <c r="A142" s="5">
        <v>1499</v>
      </c>
      <c r="B142" s="5">
        <v>12.5</v>
      </c>
      <c r="C142" s="5">
        <v>12</v>
      </c>
      <c r="D142" s="5">
        <v>8</v>
      </c>
      <c r="E142" s="5">
        <v>12</v>
      </c>
      <c r="F142" s="5">
        <v>11</v>
      </c>
      <c r="G142" s="5">
        <v>7</v>
      </c>
      <c r="I142" s="28">
        <f>+B142*'Silver Conversion'!$B141</f>
        <v>4.125</v>
      </c>
      <c r="J142" s="28">
        <f>+C142*'Silver Conversion'!$B141</f>
        <v>3.96</v>
      </c>
      <c r="K142" s="28">
        <f>+D142*'Silver Conversion'!$B141</f>
        <v>2.64</v>
      </c>
      <c r="L142" s="28">
        <f>+E142*'Silver Conversion'!$B141</f>
        <v>3.96</v>
      </c>
      <c r="M142" s="28">
        <f>+F142*'Silver Conversion'!$B141</f>
        <v>3.6300000000000003</v>
      </c>
      <c r="N142" s="28">
        <f>+G142*'Silver Conversion'!$B141</f>
        <v>2.31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</row>
    <row r="143" spans="1:42" ht="15">
      <c r="A143" s="5">
        <v>1500</v>
      </c>
      <c r="B143" s="5">
        <v>12.5</v>
      </c>
      <c r="C143" s="5">
        <v>12</v>
      </c>
      <c r="D143" s="5">
        <v>7.5</v>
      </c>
      <c r="E143" s="5">
        <v>12</v>
      </c>
      <c r="F143" s="5">
        <v>11</v>
      </c>
      <c r="G143" s="5">
        <v>7</v>
      </c>
      <c r="I143" s="28">
        <f>+B143*'Silver Conversion'!$B142</f>
        <v>4.125</v>
      </c>
      <c r="J143" s="28">
        <f>+C143*'Silver Conversion'!$B142</f>
        <v>3.96</v>
      </c>
      <c r="K143" s="28">
        <f>+D143*'Silver Conversion'!$B142</f>
        <v>2.475</v>
      </c>
      <c r="L143" s="28">
        <f>+E143*'Silver Conversion'!$B142</f>
        <v>3.96</v>
      </c>
      <c r="M143" s="28">
        <f>+F143*'Silver Conversion'!$B142</f>
        <v>3.6300000000000003</v>
      </c>
      <c r="N143" s="28">
        <f>+G143*'Silver Conversion'!$B142</f>
        <v>2.31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</row>
    <row r="144" spans="1:42" ht="15">
      <c r="A144" s="5">
        <v>1501</v>
      </c>
      <c r="B144" s="5">
        <v>12.5</v>
      </c>
      <c r="C144" s="5">
        <v>12</v>
      </c>
      <c r="D144" s="5">
        <v>7.5</v>
      </c>
      <c r="E144" s="5">
        <v>12</v>
      </c>
      <c r="F144" s="5">
        <v>11</v>
      </c>
      <c r="G144" s="5">
        <v>7</v>
      </c>
      <c r="I144" s="28">
        <f>+B144*'Silver Conversion'!$B143</f>
        <v>4.125</v>
      </c>
      <c r="J144" s="28">
        <f>+C144*'Silver Conversion'!$B143</f>
        <v>3.96</v>
      </c>
      <c r="K144" s="28">
        <f>+D144*'Silver Conversion'!$B143</f>
        <v>2.475</v>
      </c>
      <c r="L144" s="28">
        <f>+E144*'Silver Conversion'!$B143</f>
        <v>3.96</v>
      </c>
      <c r="M144" s="28">
        <f>+F144*'Silver Conversion'!$B143</f>
        <v>3.6300000000000003</v>
      </c>
      <c r="N144" s="28">
        <f>+G144*'Silver Conversion'!$B143</f>
        <v>2.31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</row>
    <row r="145" spans="1:42" ht="15">
      <c r="A145" s="5">
        <v>1502</v>
      </c>
      <c r="B145" s="5">
        <v>12.5</v>
      </c>
      <c r="C145" s="5">
        <v>12</v>
      </c>
      <c r="D145" s="5">
        <v>7.5</v>
      </c>
      <c r="E145" s="5">
        <v>12</v>
      </c>
      <c r="F145" s="5">
        <v>11</v>
      </c>
      <c r="G145" s="5">
        <v>7</v>
      </c>
      <c r="I145" s="28">
        <f>+B145*'Silver Conversion'!$B144</f>
        <v>4.125</v>
      </c>
      <c r="J145" s="28">
        <f>+C145*'Silver Conversion'!$B144</f>
        <v>3.96</v>
      </c>
      <c r="K145" s="28">
        <f>+D145*'Silver Conversion'!$B144</f>
        <v>2.475</v>
      </c>
      <c r="L145" s="28">
        <f>+E145*'Silver Conversion'!$B144</f>
        <v>3.96</v>
      </c>
      <c r="M145" s="28">
        <f>+F145*'Silver Conversion'!$B144</f>
        <v>3.6300000000000003</v>
      </c>
      <c r="N145" s="28">
        <f>+G145*'Silver Conversion'!$B144</f>
        <v>2.31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</row>
    <row r="146" spans="1:42" ht="15">
      <c r="A146" s="5">
        <v>1503</v>
      </c>
      <c r="B146" s="5">
        <v>12.5</v>
      </c>
      <c r="C146" s="5">
        <v>12</v>
      </c>
      <c r="D146" s="5">
        <v>7.5</v>
      </c>
      <c r="E146" s="5">
        <v>12</v>
      </c>
      <c r="F146" s="5">
        <v>11</v>
      </c>
      <c r="G146" s="5">
        <v>7</v>
      </c>
      <c r="I146" s="28">
        <f>+B146*'Silver Conversion'!$B145</f>
        <v>4.125</v>
      </c>
      <c r="J146" s="28">
        <f>+C146*'Silver Conversion'!$B145</f>
        <v>3.96</v>
      </c>
      <c r="K146" s="28">
        <f>+D146*'Silver Conversion'!$B145</f>
        <v>2.475</v>
      </c>
      <c r="L146" s="28">
        <f>+E146*'Silver Conversion'!$B145</f>
        <v>3.96</v>
      </c>
      <c r="M146" s="28">
        <f>+F146*'Silver Conversion'!$B145</f>
        <v>3.6300000000000003</v>
      </c>
      <c r="N146" s="28">
        <f>+G146*'Silver Conversion'!$B145</f>
        <v>2.31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</row>
    <row r="147" spans="1:42" ht="15">
      <c r="A147" s="5">
        <v>1504</v>
      </c>
      <c r="B147" s="5">
        <v>12.5</v>
      </c>
      <c r="C147" s="5">
        <v>12</v>
      </c>
      <c r="D147" s="5">
        <v>7.5</v>
      </c>
      <c r="E147" s="5">
        <v>12</v>
      </c>
      <c r="F147" s="5">
        <v>11</v>
      </c>
      <c r="G147" s="5">
        <v>7</v>
      </c>
      <c r="I147" s="28">
        <f>+B147*'Silver Conversion'!$B146</f>
        <v>4.125</v>
      </c>
      <c r="J147" s="28">
        <f>+C147*'Silver Conversion'!$B146</f>
        <v>3.96</v>
      </c>
      <c r="K147" s="28">
        <f>+D147*'Silver Conversion'!$B146</f>
        <v>2.475</v>
      </c>
      <c r="L147" s="28">
        <f>+E147*'Silver Conversion'!$B146</f>
        <v>3.96</v>
      </c>
      <c r="M147" s="28">
        <f>+F147*'Silver Conversion'!$B146</f>
        <v>3.6300000000000003</v>
      </c>
      <c r="N147" s="28">
        <f>+G147*'Silver Conversion'!$B146</f>
        <v>2.31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</row>
    <row r="148" spans="1:42" ht="15">
      <c r="A148" s="5">
        <v>1505</v>
      </c>
      <c r="B148" s="5">
        <v>12.5</v>
      </c>
      <c r="C148" s="5">
        <v>12</v>
      </c>
      <c r="D148" s="5">
        <v>8</v>
      </c>
      <c r="E148" s="5">
        <v>12</v>
      </c>
      <c r="F148" s="5">
        <v>11</v>
      </c>
      <c r="G148" s="5">
        <v>7</v>
      </c>
      <c r="I148" s="28">
        <f>+B148*'Silver Conversion'!$B147</f>
        <v>4.125</v>
      </c>
      <c r="J148" s="28">
        <f>+C148*'Silver Conversion'!$B147</f>
        <v>3.96</v>
      </c>
      <c r="K148" s="28">
        <f>+D148*'Silver Conversion'!$B147</f>
        <v>2.64</v>
      </c>
      <c r="L148" s="28">
        <f>+E148*'Silver Conversion'!$B147</f>
        <v>3.96</v>
      </c>
      <c r="M148" s="28">
        <f>+F148*'Silver Conversion'!$B147</f>
        <v>3.6300000000000003</v>
      </c>
      <c r="N148" s="28">
        <f>+G148*'Silver Conversion'!$B147</f>
        <v>2.31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</row>
    <row r="149" spans="1:42" ht="15">
      <c r="A149" s="5">
        <v>1506</v>
      </c>
      <c r="B149" s="5">
        <v>12.5</v>
      </c>
      <c r="C149" s="5">
        <v>12</v>
      </c>
      <c r="D149" s="5">
        <v>8</v>
      </c>
      <c r="E149" s="5">
        <v>12</v>
      </c>
      <c r="F149" s="5">
        <v>12</v>
      </c>
      <c r="G149" s="5">
        <v>7</v>
      </c>
      <c r="I149" s="28">
        <f>+B149*'Silver Conversion'!$B148</f>
        <v>4.125</v>
      </c>
      <c r="J149" s="28">
        <f>+C149*'Silver Conversion'!$B148</f>
        <v>3.96</v>
      </c>
      <c r="K149" s="28">
        <f>+D149*'Silver Conversion'!$B148</f>
        <v>2.64</v>
      </c>
      <c r="L149" s="28">
        <f>+E149*'Silver Conversion'!$B148</f>
        <v>3.96</v>
      </c>
      <c r="M149" s="28">
        <f>+F149*'Silver Conversion'!$B148</f>
        <v>3.96</v>
      </c>
      <c r="N149" s="28">
        <f>+G149*'Silver Conversion'!$B148</f>
        <v>2.31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</row>
    <row r="150" spans="1:42" ht="15">
      <c r="A150" s="5">
        <v>1507</v>
      </c>
      <c r="B150" s="5">
        <v>12.5</v>
      </c>
      <c r="C150" s="5">
        <v>12</v>
      </c>
      <c r="D150" s="5">
        <v>8</v>
      </c>
      <c r="E150" s="5">
        <v>12</v>
      </c>
      <c r="F150" s="5">
        <v>12</v>
      </c>
      <c r="G150" s="5">
        <v>7</v>
      </c>
      <c r="I150" s="28">
        <f>+B150*'Silver Conversion'!$B149</f>
        <v>4.125</v>
      </c>
      <c r="J150" s="28">
        <f>+C150*'Silver Conversion'!$B149</f>
        <v>3.96</v>
      </c>
      <c r="K150" s="28">
        <f>+D150*'Silver Conversion'!$B149</f>
        <v>2.64</v>
      </c>
      <c r="L150" s="28">
        <f>+E150*'Silver Conversion'!$B149</f>
        <v>3.96</v>
      </c>
      <c r="M150" s="28">
        <f>+F150*'Silver Conversion'!$B149</f>
        <v>3.96</v>
      </c>
      <c r="N150" s="28">
        <f>+G150*'Silver Conversion'!$B149</f>
        <v>2.31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</row>
    <row r="151" spans="1:42" ht="15">
      <c r="A151" s="5">
        <v>1508</v>
      </c>
      <c r="B151" s="5">
        <v>12.5</v>
      </c>
      <c r="C151" s="5">
        <v>12</v>
      </c>
      <c r="D151" s="5">
        <v>8</v>
      </c>
      <c r="E151" s="5">
        <v>12</v>
      </c>
      <c r="F151" s="5">
        <v>12</v>
      </c>
      <c r="G151" s="5">
        <v>7</v>
      </c>
      <c r="I151" s="28">
        <f>+B151*'Silver Conversion'!$B150</f>
        <v>4.125</v>
      </c>
      <c r="J151" s="28">
        <f>+C151*'Silver Conversion'!$B150</f>
        <v>3.96</v>
      </c>
      <c r="K151" s="28">
        <f>+D151*'Silver Conversion'!$B150</f>
        <v>2.64</v>
      </c>
      <c r="L151" s="28">
        <f>+E151*'Silver Conversion'!$B150</f>
        <v>3.96</v>
      </c>
      <c r="M151" s="28">
        <f>+F151*'Silver Conversion'!$B150</f>
        <v>3.96</v>
      </c>
      <c r="N151" s="28">
        <f>+G151*'Silver Conversion'!$B150</f>
        <v>2.31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</row>
    <row r="152" spans="1:42" ht="15">
      <c r="A152" s="5">
        <v>1509</v>
      </c>
      <c r="B152" s="5">
        <v>12.5</v>
      </c>
      <c r="C152" s="5">
        <v>12</v>
      </c>
      <c r="D152" s="5">
        <v>8</v>
      </c>
      <c r="E152" s="5">
        <v>12</v>
      </c>
      <c r="F152" s="5">
        <v>12</v>
      </c>
      <c r="G152" s="5">
        <v>7.5</v>
      </c>
      <c r="I152" s="28">
        <f>+B152*'Silver Conversion'!$B151</f>
        <v>4.125</v>
      </c>
      <c r="J152" s="28">
        <f>+C152*'Silver Conversion'!$B151</f>
        <v>3.96</v>
      </c>
      <c r="K152" s="28">
        <f>+D152*'Silver Conversion'!$B151</f>
        <v>2.64</v>
      </c>
      <c r="L152" s="28">
        <f>+E152*'Silver Conversion'!$B151</f>
        <v>3.96</v>
      </c>
      <c r="M152" s="28">
        <f>+F152*'Silver Conversion'!$B151</f>
        <v>3.96</v>
      </c>
      <c r="N152" s="28">
        <f>+G152*'Silver Conversion'!$B151</f>
        <v>2.475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</row>
    <row r="153" spans="1:42" ht="15">
      <c r="A153" s="5">
        <v>1510</v>
      </c>
      <c r="B153" s="5">
        <v>12.5</v>
      </c>
      <c r="C153" s="5">
        <v>12</v>
      </c>
      <c r="D153" s="5">
        <v>8</v>
      </c>
      <c r="E153" s="5">
        <v>12</v>
      </c>
      <c r="F153" s="5">
        <v>12</v>
      </c>
      <c r="G153" s="5">
        <v>7.5</v>
      </c>
      <c r="I153" s="28">
        <f>+B153*'Silver Conversion'!$B152</f>
        <v>4.125</v>
      </c>
      <c r="J153" s="28">
        <f>+C153*'Silver Conversion'!$B152</f>
        <v>3.96</v>
      </c>
      <c r="K153" s="28">
        <f>+D153*'Silver Conversion'!$B152</f>
        <v>2.64</v>
      </c>
      <c r="L153" s="28">
        <f>+E153*'Silver Conversion'!$B152</f>
        <v>3.96</v>
      </c>
      <c r="M153" s="28">
        <f>+F153*'Silver Conversion'!$B152</f>
        <v>3.96</v>
      </c>
      <c r="N153" s="28">
        <f>+G153*'Silver Conversion'!$B152</f>
        <v>2.475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</row>
    <row r="154" spans="1:42" ht="15">
      <c r="A154" s="5">
        <v>1511</v>
      </c>
      <c r="B154" s="5">
        <v>12.5</v>
      </c>
      <c r="C154" s="5">
        <v>12</v>
      </c>
      <c r="D154" s="5">
        <v>8</v>
      </c>
      <c r="E154" s="5">
        <v>12</v>
      </c>
      <c r="F154" s="5">
        <v>12</v>
      </c>
      <c r="G154" s="5">
        <v>7.5</v>
      </c>
      <c r="I154" s="28">
        <f>+B154*'Silver Conversion'!$B153</f>
        <v>4.125</v>
      </c>
      <c r="J154" s="28">
        <f>+C154*'Silver Conversion'!$B153</f>
        <v>3.96</v>
      </c>
      <c r="K154" s="28">
        <f>+D154*'Silver Conversion'!$B153</f>
        <v>2.64</v>
      </c>
      <c r="L154" s="28">
        <f>+E154*'Silver Conversion'!$B153</f>
        <v>3.96</v>
      </c>
      <c r="M154" s="28">
        <f>+F154*'Silver Conversion'!$B153</f>
        <v>3.96</v>
      </c>
      <c r="N154" s="28">
        <f>+G154*'Silver Conversion'!$B153</f>
        <v>2.475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</row>
    <row r="155" spans="1:42" ht="15">
      <c r="A155" s="5">
        <v>1512</v>
      </c>
      <c r="B155" s="5">
        <v>12.5</v>
      </c>
      <c r="C155" s="5">
        <v>12</v>
      </c>
      <c r="D155" s="5">
        <v>8</v>
      </c>
      <c r="E155" s="5">
        <v>12</v>
      </c>
      <c r="F155" s="5">
        <v>12</v>
      </c>
      <c r="G155" s="5">
        <v>7.5</v>
      </c>
      <c r="I155" s="28">
        <f>+B155*'Silver Conversion'!$B154</f>
        <v>4.125</v>
      </c>
      <c r="J155" s="28">
        <f>+C155*'Silver Conversion'!$B154</f>
        <v>3.96</v>
      </c>
      <c r="K155" s="28">
        <f>+D155*'Silver Conversion'!$B154</f>
        <v>2.64</v>
      </c>
      <c r="L155" s="28">
        <f>+E155*'Silver Conversion'!$B154</f>
        <v>3.96</v>
      </c>
      <c r="M155" s="28">
        <f>+F155*'Silver Conversion'!$B154</f>
        <v>3.96</v>
      </c>
      <c r="N155" s="28">
        <f>+G155*'Silver Conversion'!$B154</f>
        <v>2.475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</row>
    <row r="156" spans="1:42" ht="15">
      <c r="A156" s="5">
        <v>1513</v>
      </c>
      <c r="B156" s="5">
        <v>15</v>
      </c>
      <c r="C156" s="5">
        <v>12</v>
      </c>
      <c r="D156" s="5">
        <v>8</v>
      </c>
      <c r="E156" s="5">
        <v>12</v>
      </c>
      <c r="F156" s="5">
        <v>12</v>
      </c>
      <c r="G156" s="5">
        <v>7.5</v>
      </c>
      <c r="I156" s="28">
        <f>+B156*'Silver Conversion'!$B155</f>
        <v>4.95</v>
      </c>
      <c r="J156" s="28">
        <f>+C156*'Silver Conversion'!$B155</f>
        <v>3.96</v>
      </c>
      <c r="K156" s="28">
        <f>+D156*'Silver Conversion'!$B155</f>
        <v>2.64</v>
      </c>
      <c r="L156" s="28">
        <f>+E156*'Silver Conversion'!$B155</f>
        <v>3.96</v>
      </c>
      <c r="M156" s="28">
        <f>+F156*'Silver Conversion'!$B155</f>
        <v>3.96</v>
      </c>
      <c r="N156" s="28">
        <f>+G156*'Silver Conversion'!$B155</f>
        <v>2.475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</row>
    <row r="157" spans="1:42" ht="15">
      <c r="A157" s="5">
        <v>1514</v>
      </c>
      <c r="B157" s="5">
        <v>15</v>
      </c>
      <c r="C157" s="26">
        <f>13+1/3</f>
        <v>13.333333333333334</v>
      </c>
      <c r="D157" s="5">
        <v>8</v>
      </c>
      <c r="E157" s="5">
        <v>12</v>
      </c>
      <c r="F157" s="5">
        <v>12</v>
      </c>
      <c r="G157" s="5">
        <v>7.5</v>
      </c>
      <c r="I157" s="28">
        <f>+B157*'Silver Conversion'!$B156</f>
        <v>4.95</v>
      </c>
      <c r="J157" s="28">
        <f>+C157*'Silver Conversion'!$B156</f>
        <v>4.4</v>
      </c>
      <c r="K157" s="28">
        <f>+D157*'Silver Conversion'!$B156</f>
        <v>2.64</v>
      </c>
      <c r="L157" s="28">
        <f>+E157*'Silver Conversion'!$B156</f>
        <v>3.96</v>
      </c>
      <c r="M157" s="28">
        <f>+F157*'Silver Conversion'!$B156</f>
        <v>3.96</v>
      </c>
      <c r="N157" s="28">
        <f>+G157*'Silver Conversion'!$B156</f>
        <v>2.475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</row>
    <row r="158" spans="1:42" ht="15">
      <c r="A158" s="5">
        <v>1515</v>
      </c>
      <c r="B158" s="5">
        <v>15</v>
      </c>
      <c r="C158" s="5">
        <v>15</v>
      </c>
      <c r="D158" s="5">
        <v>8.5</v>
      </c>
      <c r="E158" s="5">
        <v>12</v>
      </c>
      <c r="F158" s="5">
        <v>12</v>
      </c>
      <c r="G158" s="5">
        <v>7.5</v>
      </c>
      <c r="I158" s="28">
        <f>+B158*'Silver Conversion'!$B157</f>
        <v>4.95</v>
      </c>
      <c r="J158" s="28">
        <f>+C158*'Silver Conversion'!$B157</f>
        <v>4.95</v>
      </c>
      <c r="K158" s="28">
        <f>+D158*'Silver Conversion'!$B157</f>
        <v>2.805</v>
      </c>
      <c r="L158" s="28">
        <f>+E158*'Silver Conversion'!$B157</f>
        <v>3.96</v>
      </c>
      <c r="M158" s="28">
        <f>+F158*'Silver Conversion'!$B157</f>
        <v>3.96</v>
      </c>
      <c r="N158" s="28">
        <f>+G158*'Silver Conversion'!$B157</f>
        <v>2.475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</row>
    <row r="159" spans="1:42" ht="15">
      <c r="A159" s="5">
        <v>1516</v>
      </c>
      <c r="B159" s="5">
        <v>15</v>
      </c>
      <c r="C159" s="5">
        <v>15</v>
      </c>
      <c r="D159" s="5">
        <v>8.5</v>
      </c>
      <c r="E159" s="5">
        <v>12</v>
      </c>
      <c r="F159" s="5">
        <v>12</v>
      </c>
      <c r="G159" s="5">
        <v>7.5</v>
      </c>
      <c r="I159" s="28">
        <f>+B159*'Silver Conversion'!$B158</f>
        <v>4.95</v>
      </c>
      <c r="J159" s="28">
        <f>+C159*'Silver Conversion'!$B158</f>
        <v>4.95</v>
      </c>
      <c r="K159" s="28">
        <f>+D159*'Silver Conversion'!$B158</f>
        <v>2.805</v>
      </c>
      <c r="L159" s="28">
        <f>+E159*'Silver Conversion'!$B158</f>
        <v>3.96</v>
      </c>
      <c r="M159" s="28">
        <f>+F159*'Silver Conversion'!$B158</f>
        <v>3.96</v>
      </c>
      <c r="N159" s="28">
        <f>+G159*'Silver Conversion'!$B158</f>
        <v>2.475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</row>
    <row r="160" spans="1:42" ht="15">
      <c r="A160" s="5">
        <v>1517</v>
      </c>
      <c r="B160" s="5">
        <v>15</v>
      </c>
      <c r="C160" s="5">
        <v>15</v>
      </c>
      <c r="D160" s="5">
        <v>8.5</v>
      </c>
      <c r="E160" s="5">
        <v>12</v>
      </c>
      <c r="F160" s="5">
        <v>12</v>
      </c>
      <c r="G160" s="5">
        <v>7.5</v>
      </c>
      <c r="I160" s="28">
        <f>+B160*'Silver Conversion'!$B159</f>
        <v>4.95</v>
      </c>
      <c r="J160" s="28">
        <f>+C160*'Silver Conversion'!$B159</f>
        <v>4.95</v>
      </c>
      <c r="K160" s="28">
        <f>+D160*'Silver Conversion'!$B159</f>
        <v>2.805</v>
      </c>
      <c r="L160" s="28">
        <f>+E160*'Silver Conversion'!$B159</f>
        <v>3.96</v>
      </c>
      <c r="M160" s="28">
        <f>+F160*'Silver Conversion'!$B159</f>
        <v>3.96</v>
      </c>
      <c r="N160" s="28">
        <f>+G160*'Silver Conversion'!$B159</f>
        <v>2.475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</row>
    <row r="161" spans="1:42" ht="15">
      <c r="A161" s="5">
        <v>1518</v>
      </c>
      <c r="B161" s="5">
        <v>15</v>
      </c>
      <c r="C161" s="5">
        <v>15</v>
      </c>
      <c r="D161" s="5">
        <v>8.5</v>
      </c>
      <c r="E161" s="5">
        <v>12</v>
      </c>
      <c r="F161" s="5">
        <v>12</v>
      </c>
      <c r="G161" s="5">
        <v>7.5</v>
      </c>
      <c r="I161" s="28">
        <f>+B161*'Silver Conversion'!$B160</f>
        <v>4.95</v>
      </c>
      <c r="J161" s="28">
        <f>+C161*'Silver Conversion'!$B160</f>
        <v>4.95</v>
      </c>
      <c r="K161" s="28">
        <f>+D161*'Silver Conversion'!$B160</f>
        <v>2.805</v>
      </c>
      <c r="L161" s="28">
        <f>+E161*'Silver Conversion'!$B160</f>
        <v>3.96</v>
      </c>
      <c r="M161" s="28">
        <f>+F161*'Silver Conversion'!$B160</f>
        <v>3.96</v>
      </c>
      <c r="N161" s="28">
        <f>+G161*'Silver Conversion'!$B160</f>
        <v>2.475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</row>
    <row r="162" spans="1:42" ht="15">
      <c r="A162" s="5">
        <v>1519</v>
      </c>
      <c r="B162" s="5">
        <v>15</v>
      </c>
      <c r="C162" s="5">
        <v>15</v>
      </c>
      <c r="D162" s="5">
        <v>8.5</v>
      </c>
      <c r="E162" s="5">
        <v>12</v>
      </c>
      <c r="F162" s="5">
        <v>12</v>
      </c>
      <c r="G162" s="5">
        <v>7.5</v>
      </c>
      <c r="I162" s="28">
        <f>+B162*'Silver Conversion'!$B161</f>
        <v>4.95</v>
      </c>
      <c r="J162" s="28">
        <f>+C162*'Silver Conversion'!$B161</f>
        <v>4.95</v>
      </c>
      <c r="K162" s="28">
        <f>+D162*'Silver Conversion'!$B161</f>
        <v>2.805</v>
      </c>
      <c r="L162" s="28">
        <f>+E162*'Silver Conversion'!$B161</f>
        <v>3.96</v>
      </c>
      <c r="M162" s="28">
        <f>+F162*'Silver Conversion'!$B161</f>
        <v>3.96</v>
      </c>
      <c r="N162" s="28">
        <f>+G162*'Silver Conversion'!$B161</f>
        <v>2.475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</row>
    <row r="163" spans="1:42" ht="15">
      <c r="A163" s="5">
        <v>1520</v>
      </c>
      <c r="B163" s="5">
        <v>15</v>
      </c>
      <c r="C163" s="5">
        <v>15</v>
      </c>
      <c r="D163" s="5">
        <v>8.5</v>
      </c>
      <c r="E163" s="5">
        <v>12</v>
      </c>
      <c r="F163" s="5">
        <v>12</v>
      </c>
      <c r="G163" s="5">
        <v>7.5</v>
      </c>
      <c r="I163" s="28">
        <f>+B163*'Silver Conversion'!$B162</f>
        <v>4.95</v>
      </c>
      <c r="J163" s="28">
        <f>+C163*'Silver Conversion'!$B162</f>
        <v>4.95</v>
      </c>
      <c r="K163" s="28">
        <f>+D163*'Silver Conversion'!$B162</f>
        <v>2.805</v>
      </c>
      <c r="L163" s="28">
        <f>+E163*'Silver Conversion'!$B162</f>
        <v>3.96</v>
      </c>
      <c r="M163" s="28">
        <f>+F163*'Silver Conversion'!$B162</f>
        <v>3.96</v>
      </c>
      <c r="N163" s="28">
        <f>+G163*'Silver Conversion'!$B162</f>
        <v>2.475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</row>
    <row r="164" spans="1:42" ht="15">
      <c r="A164" s="5">
        <v>1521</v>
      </c>
      <c r="B164" s="5">
        <v>15</v>
      </c>
      <c r="C164" s="5">
        <v>15</v>
      </c>
      <c r="D164" s="5">
        <v>9</v>
      </c>
      <c r="E164" s="5">
        <v>12</v>
      </c>
      <c r="F164" s="5">
        <v>12</v>
      </c>
      <c r="G164" s="5">
        <v>8</v>
      </c>
      <c r="I164" s="28">
        <f>+B164*'Silver Conversion'!$B163</f>
        <v>4.8</v>
      </c>
      <c r="J164" s="28">
        <f>+C164*'Silver Conversion'!$B163</f>
        <v>4.8</v>
      </c>
      <c r="K164" s="28">
        <f>+D164*'Silver Conversion'!$B163</f>
        <v>2.88</v>
      </c>
      <c r="L164" s="28">
        <f>+E164*'Silver Conversion'!$B163</f>
        <v>3.84</v>
      </c>
      <c r="M164" s="28">
        <f>+F164*'Silver Conversion'!$B163</f>
        <v>3.84</v>
      </c>
      <c r="N164" s="28">
        <f>+G164*'Silver Conversion'!$B163</f>
        <v>2.56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</row>
    <row r="165" spans="1:42" ht="15">
      <c r="A165" s="5">
        <v>1522</v>
      </c>
      <c r="B165" s="5">
        <v>15</v>
      </c>
      <c r="C165" s="5">
        <v>15</v>
      </c>
      <c r="D165" s="5">
        <v>9.25</v>
      </c>
      <c r="E165" s="5">
        <v>12</v>
      </c>
      <c r="F165" s="5">
        <v>12</v>
      </c>
      <c r="G165" s="5">
        <v>8</v>
      </c>
      <c r="I165" s="28">
        <f>+B165*'Silver Conversion'!$B164</f>
        <v>4.8</v>
      </c>
      <c r="J165" s="28">
        <f>+C165*'Silver Conversion'!$B164</f>
        <v>4.8</v>
      </c>
      <c r="K165" s="28">
        <f>+D165*'Silver Conversion'!$B164</f>
        <v>2.96</v>
      </c>
      <c r="L165" s="28">
        <f>+E165*'Silver Conversion'!$B164</f>
        <v>3.84</v>
      </c>
      <c r="M165" s="28">
        <f>+F165*'Silver Conversion'!$B164</f>
        <v>3.84</v>
      </c>
      <c r="N165" s="28">
        <f>+G165*'Silver Conversion'!$B164</f>
        <v>2.56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</row>
    <row r="166" spans="1:42" ht="15">
      <c r="A166" s="5">
        <v>1523</v>
      </c>
      <c r="B166" s="5">
        <v>15</v>
      </c>
      <c r="C166" s="5">
        <v>15</v>
      </c>
      <c r="D166" s="5">
        <v>9.25</v>
      </c>
      <c r="E166" s="5">
        <v>12</v>
      </c>
      <c r="F166" s="5">
        <v>12</v>
      </c>
      <c r="G166" s="5">
        <v>8</v>
      </c>
      <c r="I166" s="28">
        <f>+B166*'Silver Conversion'!$B165</f>
        <v>4.8</v>
      </c>
      <c r="J166" s="28">
        <f>+C166*'Silver Conversion'!$B165</f>
        <v>4.8</v>
      </c>
      <c r="K166" s="28">
        <f>+D166*'Silver Conversion'!$B165</f>
        <v>2.96</v>
      </c>
      <c r="L166" s="28">
        <f>+E166*'Silver Conversion'!$B165</f>
        <v>3.84</v>
      </c>
      <c r="M166" s="28">
        <f>+F166*'Silver Conversion'!$B165</f>
        <v>3.84</v>
      </c>
      <c r="N166" s="28">
        <f>+G166*'Silver Conversion'!$B165</f>
        <v>2.56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</row>
    <row r="167" spans="1:42" ht="15">
      <c r="A167" s="5">
        <v>1524</v>
      </c>
      <c r="B167" s="5">
        <v>15.5</v>
      </c>
      <c r="C167" s="5">
        <v>15</v>
      </c>
      <c r="D167" s="5">
        <v>9.75</v>
      </c>
      <c r="E167" s="5">
        <v>12</v>
      </c>
      <c r="F167" s="5">
        <v>13</v>
      </c>
      <c r="G167" s="5">
        <v>8</v>
      </c>
      <c r="I167" s="28">
        <f>+B167*'Silver Conversion'!$B166</f>
        <v>4.96</v>
      </c>
      <c r="J167" s="28">
        <f>+C167*'Silver Conversion'!$B166</f>
        <v>4.8</v>
      </c>
      <c r="K167" s="28">
        <f>+D167*'Silver Conversion'!$B166</f>
        <v>3.12</v>
      </c>
      <c r="L167" s="28">
        <f>+E167*'Silver Conversion'!$B166</f>
        <v>3.84</v>
      </c>
      <c r="M167" s="28">
        <f>+F167*'Silver Conversion'!$B166</f>
        <v>4.16</v>
      </c>
      <c r="N167" s="28">
        <f>+G167*'Silver Conversion'!$B166</f>
        <v>2.56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</row>
    <row r="168" spans="1:42" ht="15">
      <c r="A168" s="5">
        <v>1525</v>
      </c>
      <c r="B168" s="5">
        <v>16.5</v>
      </c>
      <c r="C168" s="5">
        <v>15</v>
      </c>
      <c r="D168" s="5">
        <v>9.75</v>
      </c>
      <c r="E168" s="5">
        <v>12</v>
      </c>
      <c r="F168" s="5">
        <v>13</v>
      </c>
      <c r="G168" s="5">
        <v>8</v>
      </c>
      <c r="I168" s="28">
        <f>+B168*'Silver Conversion'!$B167</f>
        <v>4.784999999999999</v>
      </c>
      <c r="J168" s="28">
        <f>+C168*'Silver Conversion'!$B167</f>
        <v>4.35</v>
      </c>
      <c r="K168" s="28">
        <f>+D168*'Silver Conversion'!$B167</f>
        <v>2.8274999999999997</v>
      </c>
      <c r="L168" s="28">
        <f>+E168*'Silver Conversion'!$B167</f>
        <v>3.4799999999999995</v>
      </c>
      <c r="M168" s="28">
        <f>+F168*'Silver Conversion'!$B167</f>
        <v>3.7699999999999996</v>
      </c>
      <c r="N168" s="28">
        <f>+G168*'Silver Conversion'!$B167</f>
        <v>2.32</v>
      </c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</row>
    <row r="169" spans="1:42" ht="15">
      <c r="A169" s="5">
        <v>1526</v>
      </c>
      <c r="B169" s="5">
        <v>16.5</v>
      </c>
      <c r="C169" s="5">
        <v>15</v>
      </c>
      <c r="D169" s="5">
        <v>9.75</v>
      </c>
      <c r="E169" s="5">
        <v>12</v>
      </c>
      <c r="F169" s="5">
        <v>13</v>
      </c>
      <c r="G169" s="5">
        <v>8</v>
      </c>
      <c r="I169" s="28">
        <f>+B169*'Silver Conversion'!$B168</f>
        <v>4.62</v>
      </c>
      <c r="J169" s="28">
        <f>+C169*'Silver Conversion'!$B168</f>
        <v>4.2</v>
      </c>
      <c r="K169" s="28">
        <f>+D169*'Silver Conversion'!$B168</f>
        <v>2.7300000000000004</v>
      </c>
      <c r="L169" s="28">
        <f>+E169*'Silver Conversion'!$B168</f>
        <v>3.3600000000000003</v>
      </c>
      <c r="M169" s="28">
        <f>+F169*'Silver Conversion'!$B168</f>
        <v>3.6400000000000006</v>
      </c>
      <c r="N169" s="28">
        <f>+G169*'Silver Conversion'!$B168</f>
        <v>2.24</v>
      </c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</row>
    <row r="170" spans="1:42" ht="15">
      <c r="A170" s="5">
        <v>1527</v>
      </c>
      <c r="B170" s="5">
        <v>16.5</v>
      </c>
      <c r="C170" s="5">
        <v>15</v>
      </c>
      <c r="D170" s="5">
        <v>9.75</v>
      </c>
      <c r="E170" s="5">
        <v>12</v>
      </c>
      <c r="F170" s="5">
        <v>13</v>
      </c>
      <c r="G170" s="5">
        <v>8</v>
      </c>
      <c r="I170" s="28">
        <f>+B170*'Silver Conversion'!$B169</f>
        <v>5.28</v>
      </c>
      <c r="J170" s="28">
        <f>+C170*'Silver Conversion'!$B169</f>
        <v>4.8</v>
      </c>
      <c r="K170" s="28">
        <f>+D170*'Silver Conversion'!$B169</f>
        <v>3.12</v>
      </c>
      <c r="L170" s="28">
        <f>+E170*'Silver Conversion'!$B169</f>
        <v>3.84</v>
      </c>
      <c r="M170" s="28">
        <f>+F170*'Silver Conversion'!$B169</f>
        <v>4.16</v>
      </c>
      <c r="N170" s="28">
        <f>+G170*'Silver Conversion'!$B169</f>
        <v>2.56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</row>
    <row r="171" spans="1:42" ht="15">
      <c r="A171" s="5">
        <v>1528</v>
      </c>
      <c r="B171" s="5">
        <v>16.5</v>
      </c>
      <c r="C171" s="5">
        <v>15</v>
      </c>
      <c r="D171" s="5">
        <v>9.75</v>
      </c>
      <c r="E171" s="5">
        <v>12</v>
      </c>
      <c r="F171" s="5">
        <v>13</v>
      </c>
      <c r="G171" s="5">
        <v>8.5</v>
      </c>
      <c r="I171" s="28">
        <f>+B171*'Silver Conversion'!$B170</f>
        <v>5.28</v>
      </c>
      <c r="J171" s="28">
        <f>+C171*'Silver Conversion'!$B170</f>
        <v>4.8</v>
      </c>
      <c r="K171" s="28">
        <f>+D171*'Silver Conversion'!$B170</f>
        <v>3.12</v>
      </c>
      <c r="L171" s="28">
        <f>+E171*'Silver Conversion'!$B170</f>
        <v>3.84</v>
      </c>
      <c r="M171" s="28">
        <f>+F171*'Silver Conversion'!$B170</f>
        <v>4.16</v>
      </c>
      <c r="N171" s="28">
        <f>+G171*'Silver Conversion'!$B170</f>
        <v>2.72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</row>
    <row r="172" spans="1:42" ht="15">
      <c r="A172" s="5">
        <v>1529</v>
      </c>
      <c r="B172" s="5">
        <v>15</v>
      </c>
      <c r="C172" s="5">
        <v>15</v>
      </c>
      <c r="D172" s="5">
        <v>9</v>
      </c>
      <c r="E172" s="5">
        <v>12</v>
      </c>
      <c r="F172" s="5">
        <v>13</v>
      </c>
      <c r="G172" s="5">
        <v>9</v>
      </c>
      <c r="I172" s="28">
        <f>+B172*'Silver Conversion'!$B171</f>
        <v>4.8</v>
      </c>
      <c r="J172" s="28">
        <f>+C172*'Silver Conversion'!$B171</f>
        <v>4.8</v>
      </c>
      <c r="K172" s="28">
        <f>+D172*'Silver Conversion'!$B171</f>
        <v>2.88</v>
      </c>
      <c r="L172" s="28">
        <f>+E172*'Silver Conversion'!$B171</f>
        <v>3.84</v>
      </c>
      <c r="M172" s="28">
        <f>+F172*'Silver Conversion'!$B171</f>
        <v>4.16</v>
      </c>
      <c r="N172" s="28">
        <f>+G172*'Silver Conversion'!$B171</f>
        <v>2.88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</row>
    <row r="173" spans="1:42" ht="15">
      <c r="A173" s="5">
        <v>1530</v>
      </c>
      <c r="B173" s="5">
        <v>15</v>
      </c>
      <c r="C173" s="5">
        <v>15</v>
      </c>
      <c r="D173" s="5">
        <v>9</v>
      </c>
      <c r="E173" s="5">
        <v>12</v>
      </c>
      <c r="F173" s="5">
        <v>13</v>
      </c>
      <c r="G173" s="5">
        <v>9</v>
      </c>
      <c r="I173" s="28">
        <f>+B173*'Silver Conversion'!$B172</f>
        <v>4.8</v>
      </c>
      <c r="J173" s="28">
        <f>+C173*'Silver Conversion'!$B172</f>
        <v>4.8</v>
      </c>
      <c r="K173" s="28">
        <f>+D173*'Silver Conversion'!$B172</f>
        <v>2.88</v>
      </c>
      <c r="L173" s="28">
        <f>+E173*'Silver Conversion'!$B172</f>
        <v>3.84</v>
      </c>
      <c r="M173" s="28">
        <f>+F173*'Silver Conversion'!$B172</f>
        <v>4.16</v>
      </c>
      <c r="N173" s="28">
        <f>+G173*'Silver Conversion'!$B172</f>
        <v>2.88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</row>
    <row r="174" spans="1:42" ht="15">
      <c r="A174" s="5">
        <v>1531</v>
      </c>
      <c r="B174" s="5">
        <v>15</v>
      </c>
      <c r="C174" s="5">
        <v>15</v>
      </c>
      <c r="D174" s="5">
        <v>9</v>
      </c>
      <c r="E174" s="5">
        <v>12</v>
      </c>
      <c r="F174" s="5">
        <v>13</v>
      </c>
      <c r="G174" s="5">
        <v>9</v>
      </c>
      <c r="I174" s="28">
        <f>+B174*'Silver Conversion'!$B173</f>
        <v>4.8</v>
      </c>
      <c r="J174" s="28">
        <f>+C174*'Silver Conversion'!$B173</f>
        <v>4.8</v>
      </c>
      <c r="K174" s="28">
        <f>+D174*'Silver Conversion'!$B173</f>
        <v>2.88</v>
      </c>
      <c r="L174" s="28">
        <f>+E174*'Silver Conversion'!$B173</f>
        <v>3.84</v>
      </c>
      <c r="M174" s="28">
        <f>+F174*'Silver Conversion'!$B173</f>
        <v>4.16</v>
      </c>
      <c r="N174" s="28">
        <f>+G174*'Silver Conversion'!$B173</f>
        <v>2.88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</row>
    <row r="175" spans="1:42" ht="15">
      <c r="A175" s="5">
        <v>1532</v>
      </c>
      <c r="B175" s="5">
        <v>15</v>
      </c>
      <c r="C175" s="5">
        <v>15</v>
      </c>
      <c r="D175" s="5">
        <v>9</v>
      </c>
      <c r="E175" s="5">
        <v>12</v>
      </c>
      <c r="F175" s="5">
        <v>13</v>
      </c>
      <c r="G175" s="5">
        <v>9</v>
      </c>
      <c r="I175" s="28">
        <f>+B175*'Silver Conversion'!$B174</f>
        <v>4.8</v>
      </c>
      <c r="J175" s="28">
        <f>+C175*'Silver Conversion'!$B174</f>
        <v>4.8</v>
      </c>
      <c r="K175" s="28">
        <f>+D175*'Silver Conversion'!$B174</f>
        <v>2.88</v>
      </c>
      <c r="L175" s="28">
        <f>+E175*'Silver Conversion'!$B174</f>
        <v>3.84</v>
      </c>
      <c r="M175" s="28">
        <f>+F175*'Silver Conversion'!$B174</f>
        <v>4.16</v>
      </c>
      <c r="N175" s="28">
        <f>+G175*'Silver Conversion'!$B174</f>
        <v>2.88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</row>
    <row r="176" spans="1:42" ht="15">
      <c r="A176" s="5">
        <v>1533</v>
      </c>
      <c r="B176" s="5">
        <v>15</v>
      </c>
      <c r="C176" s="5">
        <v>15</v>
      </c>
      <c r="D176" s="5">
        <v>9</v>
      </c>
      <c r="E176" s="5">
        <v>12</v>
      </c>
      <c r="F176" s="5">
        <v>13</v>
      </c>
      <c r="G176" s="5">
        <v>9</v>
      </c>
      <c r="I176" s="28">
        <f>+B176*'Silver Conversion'!$B175</f>
        <v>4.8</v>
      </c>
      <c r="J176" s="28">
        <f>+C176*'Silver Conversion'!$B175</f>
        <v>4.8</v>
      </c>
      <c r="K176" s="28">
        <f>+D176*'Silver Conversion'!$B175</f>
        <v>2.88</v>
      </c>
      <c r="L176" s="28">
        <f>+E176*'Silver Conversion'!$B175</f>
        <v>3.84</v>
      </c>
      <c r="M176" s="28">
        <f>+F176*'Silver Conversion'!$B175</f>
        <v>4.16</v>
      </c>
      <c r="N176" s="28">
        <f>+G176*'Silver Conversion'!$B175</f>
        <v>2.88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</row>
    <row r="177" spans="1:42" ht="15">
      <c r="A177" s="5">
        <v>1534</v>
      </c>
      <c r="B177" s="5">
        <v>15</v>
      </c>
      <c r="C177" s="5">
        <v>15</v>
      </c>
      <c r="D177" s="5">
        <v>9</v>
      </c>
      <c r="E177" s="5">
        <v>12</v>
      </c>
      <c r="F177" s="5">
        <v>13</v>
      </c>
      <c r="G177" s="5">
        <v>9</v>
      </c>
      <c r="I177" s="28">
        <f>+B177*'Silver Conversion'!$B176</f>
        <v>4.8</v>
      </c>
      <c r="J177" s="28">
        <f>+C177*'Silver Conversion'!$B176</f>
        <v>4.8</v>
      </c>
      <c r="K177" s="28">
        <f>+D177*'Silver Conversion'!$B176</f>
        <v>2.88</v>
      </c>
      <c r="L177" s="28">
        <f>+E177*'Silver Conversion'!$B176</f>
        <v>3.84</v>
      </c>
      <c r="M177" s="28">
        <f>+F177*'Silver Conversion'!$B176</f>
        <v>4.16</v>
      </c>
      <c r="N177" s="28">
        <f>+G177*'Silver Conversion'!$B176</f>
        <v>2.88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</row>
    <row r="178" spans="1:42" ht="15">
      <c r="A178" s="5">
        <v>1535</v>
      </c>
      <c r="B178" s="5">
        <v>15.5</v>
      </c>
      <c r="C178" s="5">
        <v>15</v>
      </c>
      <c r="D178" s="5">
        <v>9</v>
      </c>
      <c r="E178" s="5">
        <v>12</v>
      </c>
      <c r="F178" s="5">
        <v>13</v>
      </c>
      <c r="G178" s="5">
        <v>9</v>
      </c>
      <c r="I178" s="28">
        <f>+B178*'Silver Conversion'!$B177</f>
        <v>4.96</v>
      </c>
      <c r="J178" s="28">
        <f>+C178*'Silver Conversion'!$B177</f>
        <v>4.8</v>
      </c>
      <c r="K178" s="28">
        <f>+D178*'Silver Conversion'!$B177</f>
        <v>2.88</v>
      </c>
      <c r="L178" s="28">
        <f>+E178*'Silver Conversion'!$B177</f>
        <v>3.84</v>
      </c>
      <c r="M178" s="28">
        <f>+F178*'Silver Conversion'!$B177</f>
        <v>4.16</v>
      </c>
      <c r="N178" s="28">
        <f>+G178*'Silver Conversion'!$B177</f>
        <v>2.88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</row>
    <row r="179" spans="1:42" ht="15">
      <c r="A179" s="5">
        <v>1536</v>
      </c>
      <c r="B179" s="5">
        <v>16.5</v>
      </c>
      <c r="C179" s="5">
        <v>15</v>
      </c>
      <c r="D179" s="5">
        <v>9</v>
      </c>
      <c r="E179" s="5">
        <v>12</v>
      </c>
      <c r="F179" s="5">
        <v>13</v>
      </c>
      <c r="G179" s="5">
        <v>9</v>
      </c>
      <c r="I179" s="28">
        <f>+B179*'Silver Conversion'!$B178</f>
        <v>5.28</v>
      </c>
      <c r="J179" s="28">
        <f>+C179*'Silver Conversion'!$B178</f>
        <v>4.8</v>
      </c>
      <c r="K179" s="28">
        <f>+D179*'Silver Conversion'!$B178</f>
        <v>2.88</v>
      </c>
      <c r="L179" s="28">
        <f>+E179*'Silver Conversion'!$B178</f>
        <v>3.84</v>
      </c>
      <c r="M179" s="28">
        <f>+F179*'Silver Conversion'!$B178</f>
        <v>4.16</v>
      </c>
      <c r="N179" s="28">
        <f>+G179*'Silver Conversion'!$B178</f>
        <v>2.88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</row>
    <row r="180" spans="1:42" ht="15">
      <c r="A180" s="5">
        <v>1537</v>
      </c>
      <c r="B180" s="5">
        <v>17.5</v>
      </c>
      <c r="C180" s="5">
        <v>16.5</v>
      </c>
      <c r="D180" s="5">
        <v>9.75</v>
      </c>
      <c r="E180" s="5">
        <v>12</v>
      </c>
      <c r="F180" s="5">
        <v>13</v>
      </c>
      <c r="G180" s="5">
        <v>9</v>
      </c>
      <c r="I180" s="28">
        <f>+B180*'Silver Conversion'!$B179</f>
        <v>5.6000000000000005</v>
      </c>
      <c r="J180" s="28">
        <f>+C180*'Silver Conversion'!$B179</f>
        <v>5.28</v>
      </c>
      <c r="K180" s="28">
        <f>+D180*'Silver Conversion'!$B179</f>
        <v>3.12</v>
      </c>
      <c r="L180" s="28">
        <f>+E180*'Silver Conversion'!$B179</f>
        <v>3.84</v>
      </c>
      <c r="M180" s="28">
        <f>+F180*'Silver Conversion'!$B179</f>
        <v>4.16</v>
      </c>
      <c r="N180" s="28">
        <f>+G180*'Silver Conversion'!$B179</f>
        <v>2.88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</row>
    <row r="181" spans="1:42" ht="15">
      <c r="A181" s="5">
        <v>1538</v>
      </c>
      <c r="B181" s="5">
        <v>19</v>
      </c>
      <c r="C181" s="5">
        <v>16.5</v>
      </c>
      <c r="D181" s="5">
        <v>10.5</v>
      </c>
      <c r="E181" s="5">
        <v>12</v>
      </c>
      <c r="F181" s="5">
        <v>13</v>
      </c>
      <c r="G181" s="5">
        <v>9</v>
      </c>
      <c r="I181" s="28">
        <f>+B181*'Silver Conversion'!$B180</f>
        <v>6.08</v>
      </c>
      <c r="J181" s="28">
        <f>+C181*'Silver Conversion'!$B180</f>
        <v>5.28</v>
      </c>
      <c r="K181" s="28">
        <f>+D181*'Silver Conversion'!$B180</f>
        <v>3.36</v>
      </c>
      <c r="L181" s="28">
        <f>+E181*'Silver Conversion'!$B180</f>
        <v>3.84</v>
      </c>
      <c r="M181" s="28">
        <f>+F181*'Silver Conversion'!$B180</f>
        <v>4.16</v>
      </c>
      <c r="N181" s="28">
        <f>+G181*'Silver Conversion'!$B180</f>
        <v>2.88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</row>
    <row r="182" spans="1:42" ht="15">
      <c r="A182" s="5">
        <v>1539</v>
      </c>
      <c r="B182" s="5">
        <v>19</v>
      </c>
      <c r="C182" s="5">
        <v>16.5</v>
      </c>
      <c r="D182" s="5">
        <v>10.5</v>
      </c>
      <c r="E182" s="5">
        <v>12</v>
      </c>
      <c r="F182" s="5">
        <v>13</v>
      </c>
      <c r="G182" s="5">
        <v>9</v>
      </c>
      <c r="I182" s="28">
        <f>+B182*'Silver Conversion'!$B181</f>
        <v>6.08</v>
      </c>
      <c r="J182" s="28">
        <f>+C182*'Silver Conversion'!$B181</f>
        <v>5.28</v>
      </c>
      <c r="K182" s="28">
        <f>+D182*'Silver Conversion'!$B181</f>
        <v>3.36</v>
      </c>
      <c r="L182" s="28">
        <f>+E182*'Silver Conversion'!$B181</f>
        <v>3.84</v>
      </c>
      <c r="M182" s="28">
        <f>+F182*'Silver Conversion'!$B181</f>
        <v>4.16</v>
      </c>
      <c r="N182" s="28">
        <f>+G182*'Silver Conversion'!$B181</f>
        <v>2.88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</row>
    <row r="183" spans="1:42" ht="15">
      <c r="A183" s="5">
        <v>1540</v>
      </c>
      <c r="B183" s="5">
        <v>19</v>
      </c>
      <c r="C183" s="5">
        <v>16.5</v>
      </c>
      <c r="D183" s="5">
        <v>10.5</v>
      </c>
      <c r="E183" s="5">
        <v>12</v>
      </c>
      <c r="F183" s="5">
        <v>13</v>
      </c>
      <c r="G183" s="5">
        <v>9</v>
      </c>
      <c r="I183" s="28">
        <f>+B183*'Silver Conversion'!$B182</f>
        <v>6.08</v>
      </c>
      <c r="J183" s="28">
        <f>+C183*'Silver Conversion'!$B182</f>
        <v>5.28</v>
      </c>
      <c r="K183" s="28">
        <f>+D183*'Silver Conversion'!$B182</f>
        <v>3.36</v>
      </c>
      <c r="L183" s="28">
        <f>+E183*'Silver Conversion'!$B182</f>
        <v>3.84</v>
      </c>
      <c r="M183" s="28">
        <f>+F183*'Silver Conversion'!$B182</f>
        <v>4.16</v>
      </c>
      <c r="N183" s="28">
        <f>+G183*'Silver Conversion'!$B182</f>
        <v>2.88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</row>
    <row r="184" spans="1:42" ht="15">
      <c r="A184" s="5">
        <v>1541</v>
      </c>
      <c r="B184" s="5">
        <v>19</v>
      </c>
      <c r="C184" s="5">
        <v>16.5</v>
      </c>
      <c r="D184" s="5">
        <v>11.25</v>
      </c>
      <c r="E184" s="5">
        <v>13.5</v>
      </c>
      <c r="F184" s="5">
        <v>13</v>
      </c>
      <c r="G184" s="5">
        <v>9</v>
      </c>
      <c r="I184" s="28">
        <f>+B184*'Silver Conversion'!$B183</f>
        <v>6.08</v>
      </c>
      <c r="J184" s="28">
        <f>+C184*'Silver Conversion'!$B183</f>
        <v>5.28</v>
      </c>
      <c r="K184" s="28">
        <f>+D184*'Silver Conversion'!$B183</f>
        <v>3.6</v>
      </c>
      <c r="L184" s="28">
        <f>+E184*'Silver Conversion'!$B183</f>
        <v>4.32</v>
      </c>
      <c r="M184" s="28">
        <f>+F184*'Silver Conversion'!$B183</f>
        <v>4.16</v>
      </c>
      <c r="N184" s="28">
        <f>+G184*'Silver Conversion'!$B183</f>
        <v>2.88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</row>
    <row r="185" spans="1:42" ht="15">
      <c r="A185" s="5">
        <v>1542</v>
      </c>
      <c r="B185" s="5">
        <v>19</v>
      </c>
      <c r="C185" s="5">
        <v>16.5</v>
      </c>
      <c r="D185" s="5">
        <v>11.25</v>
      </c>
      <c r="E185" s="5">
        <v>15</v>
      </c>
      <c r="F185" s="5">
        <v>15</v>
      </c>
      <c r="G185" s="5">
        <v>9</v>
      </c>
      <c r="I185" s="28">
        <f>+B185*'Silver Conversion'!$B184</f>
        <v>6.08</v>
      </c>
      <c r="J185" s="28">
        <f>+C185*'Silver Conversion'!$B184</f>
        <v>5.28</v>
      </c>
      <c r="K185" s="28">
        <f>+D185*'Silver Conversion'!$B184</f>
        <v>3.6</v>
      </c>
      <c r="L185" s="28">
        <f>+E185*'Silver Conversion'!$B184</f>
        <v>4.8</v>
      </c>
      <c r="M185" s="28">
        <f>+F185*'Silver Conversion'!$B184</f>
        <v>4.8</v>
      </c>
      <c r="N185" s="28">
        <f>+G185*'Silver Conversion'!$B184</f>
        <v>2.88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</row>
    <row r="186" spans="1:42" ht="15">
      <c r="A186" s="5">
        <v>1543</v>
      </c>
      <c r="B186" s="5">
        <v>21</v>
      </c>
      <c r="C186" s="5">
        <v>17.5</v>
      </c>
      <c r="D186" s="5">
        <v>11.25</v>
      </c>
      <c r="E186" s="5">
        <v>15</v>
      </c>
      <c r="F186" s="5">
        <v>15</v>
      </c>
      <c r="G186" s="5">
        <v>9.75</v>
      </c>
      <c r="I186" s="28">
        <f>+B186*'Silver Conversion'!$B185</f>
        <v>6.72</v>
      </c>
      <c r="J186" s="28">
        <f>+C186*'Silver Conversion'!$B185</f>
        <v>5.6000000000000005</v>
      </c>
      <c r="K186" s="28">
        <f>+D186*'Silver Conversion'!$B185</f>
        <v>3.6</v>
      </c>
      <c r="L186" s="28">
        <f>+E186*'Silver Conversion'!$B185</f>
        <v>4.8</v>
      </c>
      <c r="M186" s="28">
        <f>+F186*'Silver Conversion'!$B185</f>
        <v>4.8</v>
      </c>
      <c r="N186" s="28">
        <f>+G186*'Silver Conversion'!$B185</f>
        <v>3.12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</row>
    <row r="187" spans="1:42" ht="15">
      <c r="A187" s="5">
        <v>1544</v>
      </c>
      <c r="B187" s="5">
        <v>21</v>
      </c>
      <c r="C187" s="5">
        <v>18.5</v>
      </c>
      <c r="D187" s="5">
        <v>11.25</v>
      </c>
      <c r="E187" s="5">
        <v>16.5</v>
      </c>
      <c r="F187" s="5">
        <v>16.5</v>
      </c>
      <c r="G187" s="5">
        <v>9.75</v>
      </c>
      <c r="I187" s="28">
        <f>+B187*'Silver Conversion'!$B186</f>
        <v>6.72</v>
      </c>
      <c r="J187" s="28">
        <f>+C187*'Silver Conversion'!$B186</f>
        <v>5.92</v>
      </c>
      <c r="K187" s="28">
        <f>+D187*'Silver Conversion'!$B186</f>
        <v>3.6</v>
      </c>
      <c r="L187" s="28">
        <f>+E187*'Silver Conversion'!$B186</f>
        <v>5.28</v>
      </c>
      <c r="M187" s="28">
        <f>+F187*'Silver Conversion'!$B186</f>
        <v>5.28</v>
      </c>
      <c r="N187" s="28">
        <f>+G187*'Silver Conversion'!$B186</f>
        <v>3.12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</row>
    <row r="188" spans="1:42" ht="15">
      <c r="A188" s="5">
        <v>1545</v>
      </c>
      <c r="B188" s="5">
        <v>22.5</v>
      </c>
      <c r="C188" s="5">
        <v>19.5</v>
      </c>
      <c r="D188" s="5">
        <v>11.25</v>
      </c>
      <c r="E188" s="5">
        <v>16.5</v>
      </c>
      <c r="F188" s="5">
        <v>16.5</v>
      </c>
      <c r="G188" s="5">
        <v>9.75</v>
      </c>
      <c r="I188" s="28">
        <f>+B188*'Silver Conversion'!$B187</f>
        <v>7.2</v>
      </c>
      <c r="J188" s="28">
        <f>+C188*'Silver Conversion'!$B187</f>
        <v>6.24</v>
      </c>
      <c r="K188" s="28">
        <f>+D188*'Silver Conversion'!$B187</f>
        <v>3.6</v>
      </c>
      <c r="L188" s="28">
        <f>+E188*'Silver Conversion'!$B187</f>
        <v>5.28</v>
      </c>
      <c r="M188" s="28">
        <f>+F188*'Silver Conversion'!$B187</f>
        <v>5.28</v>
      </c>
      <c r="N188" s="28">
        <f>+G188*'Silver Conversion'!$B187</f>
        <v>3.12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</row>
    <row r="189" spans="1:42" ht="15">
      <c r="A189" s="5">
        <v>1546</v>
      </c>
      <c r="B189" s="5">
        <v>22.5</v>
      </c>
      <c r="D189" s="5">
        <v>11.25</v>
      </c>
      <c r="E189" s="5">
        <v>16.5</v>
      </c>
      <c r="F189" s="5">
        <v>16.5</v>
      </c>
      <c r="G189" s="5">
        <v>9.75</v>
      </c>
      <c r="I189" s="28">
        <f>+B189*'Silver Conversion'!$B188</f>
        <v>7.2</v>
      </c>
      <c r="J189" s="28"/>
      <c r="K189" s="28">
        <f>+D189*'Silver Conversion'!$B188</f>
        <v>3.6</v>
      </c>
      <c r="L189" s="28">
        <f>+E189*'Silver Conversion'!$B188</f>
        <v>5.28</v>
      </c>
      <c r="M189" s="28">
        <f>+F189*'Silver Conversion'!$B188</f>
        <v>5.28</v>
      </c>
      <c r="N189" s="28">
        <f>+G189*'Silver Conversion'!$B188</f>
        <v>3.12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</row>
    <row r="190" spans="1:42" ht="15">
      <c r="A190" s="5">
        <v>1547</v>
      </c>
      <c r="B190" s="5">
        <v>24</v>
      </c>
      <c r="C190" s="5">
        <v>21</v>
      </c>
      <c r="D190" s="5">
        <v>12</v>
      </c>
      <c r="E190" s="5">
        <v>16.5</v>
      </c>
      <c r="F190" s="5">
        <v>16.5</v>
      </c>
      <c r="G190" s="5">
        <v>9.75</v>
      </c>
      <c r="I190" s="28">
        <f>+B190*'Silver Conversion'!$B189</f>
        <v>7.68</v>
      </c>
      <c r="J190" s="28">
        <f>+C190*'Silver Conversion'!$B189</f>
        <v>6.72</v>
      </c>
      <c r="K190" s="28">
        <f>+D190*'Silver Conversion'!$B189</f>
        <v>3.84</v>
      </c>
      <c r="L190" s="28">
        <f>+E190*'Silver Conversion'!$B189</f>
        <v>5.28</v>
      </c>
      <c r="M190" s="28">
        <f>+F190*'Silver Conversion'!$B189</f>
        <v>5.28</v>
      </c>
      <c r="N190" s="28">
        <f>+G190*'Silver Conversion'!$B189</f>
        <v>3.12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</row>
    <row r="191" spans="1:42" ht="15">
      <c r="A191" s="5">
        <v>1548</v>
      </c>
      <c r="B191" s="5">
        <v>24</v>
      </c>
      <c r="C191" s="5">
        <v>21</v>
      </c>
      <c r="D191" s="5">
        <v>12</v>
      </c>
      <c r="E191" s="5">
        <v>16.5</v>
      </c>
      <c r="F191" s="5">
        <v>16.5</v>
      </c>
      <c r="G191" s="5">
        <v>10.5</v>
      </c>
      <c r="I191" s="28">
        <f>+B191*'Silver Conversion'!$B190</f>
        <v>7.68</v>
      </c>
      <c r="J191" s="28">
        <f>+C191*'Silver Conversion'!$B190</f>
        <v>6.72</v>
      </c>
      <c r="K191" s="28">
        <f>+D191*'Silver Conversion'!$B190</f>
        <v>3.84</v>
      </c>
      <c r="L191" s="28">
        <f>+E191*'Silver Conversion'!$B190</f>
        <v>5.28</v>
      </c>
      <c r="M191" s="28">
        <f>+F191*'Silver Conversion'!$B190</f>
        <v>5.28</v>
      </c>
      <c r="N191" s="28">
        <f>+G191*'Silver Conversion'!$B190</f>
        <v>3.36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</row>
    <row r="192" spans="1:42" ht="15">
      <c r="A192" s="5">
        <v>1549</v>
      </c>
      <c r="B192" s="5">
        <v>24</v>
      </c>
      <c r="C192" s="5">
        <v>21</v>
      </c>
      <c r="D192" s="5">
        <v>12</v>
      </c>
      <c r="E192" s="5">
        <v>16.5</v>
      </c>
      <c r="F192" s="5">
        <v>16.5</v>
      </c>
      <c r="G192" s="5">
        <v>10.5</v>
      </c>
      <c r="I192" s="28">
        <f>+B192*'Silver Conversion'!$B191</f>
        <v>7.68</v>
      </c>
      <c r="J192" s="28">
        <f>+C192*'Silver Conversion'!$B191</f>
        <v>6.72</v>
      </c>
      <c r="K192" s="28">
        <f>+D192*'Silver Conversion'!$B191</f>
        <v>3.84</v>
      </c>
      <c r="L192" s="28">
        <f>+E192*'Silver Conversion'!$B191</f>
        <v>5.28</v>
      </c>
      <c r="M192" s="28">
        <f>+F192*'Silver Conversion'!$B191</f>
        <v>5.28</v>
      </c>
      <c r="N192" s="28">
        <f>+G192*'Silver Conversion'!$B191</f>
        <v>3.36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</row>
    <row r="193" spans="1:42" ht="15">
      <c r="A193" s="5">
        <v>1550</v>
      </c>
      <c r="B193" s="5">
        <v>24</v>
      </c>
      <c r="D193" s="5">
        <v>12</v>
      </c>
      <c r="E193" s="5">
        <v>16.5</v>
      </c>
      <c r="F193" s="5">
        <v>16.5</v>
      </c>
      <c r="G193" s="5">
        <v>10.5</v>
      </c>
      <c r="I193" s="28">
        <f>+B193*'Silver Conversion'!$B192</f>
        <v>7.68</v>
      </c>
      <c r="J193" s="28"/>
      <c r="K193" s="28">
        <f>+D193*'Silver Conversion'!$B192</f>
        <v>3.84</v>
      </c>
      <c r="L193" s="28">
        <f>+E193*'Silver Conversion'!$B192</f>
        <v>5.28</v>
      </c>
      <c r="M193" s="28">
        <f>+F193*'Silver Conversion'!$B192</f>
        <v>5.28</v>
      </c>
      <c r="N193" s="28">
        <f>+G193*'Silver Conversion'!$B192</f>
        <v>3.36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</row>
    <row r="194" spans="1:42" ht="15">
      <c r="A194" s="5">
        <v>1551</v>
      </c>
      <c r="B194" s="5">
        <v>24</v>
      </c>
      <c r="C194" s="5">
        <v>22.5</v>
      </c>
      <c r="D194" s="5">
        <v>12</v>
      </c>
      <c r="E194" s="5">
        <v>16.5</v>
      </c>
      <c r="F194" s="5">
        <v>17.25</v>
      </c>
      <c r="G194" s="5">
        <v>10.5</v>
      </c>
      <c r="I194" s="28">
        <f>+B194*'Silver Conversion'!$B193</f>
        <v>7.68</v>
      </c>
      <c r="J194" s="28">
        <f>+C194*'Silver Conversion'!$B193</f>
        <v>7.2</v>
      </c>
      <c r="K194" s="28">
        <f>+D194*'Silver Conversion'!$B193</f>
        <v>3.84</v>
      </c>
      <c r="L194" s="28">
        <f>+E194*'Silver Conversion'!$B193</f>
        <v>5.28</v>
      </c>
      <c r="M194" s="28">
        <f>+F194*'Silver Conversion'!$B193</f>
        <v>5.5200000000000005</v>
      </c>
      <c r="N194" s="28">
        <f>+G194*'Silver Conversion'!$B193</f>
        <v>3.36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</row>
    <row r="195" spans="1:42" ht="15">
      <c r="A195" s="5">
        <v>1552</v>
      </c>
      <c r="B195" s="5">
        <v>24</v>
      </c>
      <c r="C195" s="5">
        <v>22.5</v>
      </c>
      <c r="D195" s="5">
        <v>12</v>
      </c>
      <c r="E195" s="5">
        <v>16.5</v>
      </c>
      <c r="F195" s="5">
        <v>17.25</v>
      </c>
      <c r="G195" s="5">
        <v>10.5</v>
      </c>
      <c r="I195" s="28">
        <f>+B195*'Silver Conversion'!$B194</f>
        <v>7.68</v>
      </c>
      <c r="J195" s="28">
        <f>+C195*'Silver Conversion'!$B194</f>
        <v>7.2</v>
      </c>
      <c r="K195" s="28">
        <f>+D195*'Silver Conversion'!$B194</f>
        <v>3.84</v>
      </c>
      <c r="L195" s="28">
        <f>+E195*'Silver Conversion'!$B194</f>
        <v>5.28</v>
      </c>
      <c r="M195" s="28">
        <f>+F195*'Silver Conversion'!$B194</f>
        <v>5.5200000000000005</v>
      </c>
      <c r="N195" s="28">
        <f>+G195*'Silver Conversion'!$B194</f>
        <v>3.36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</row>
    <row r="196" spans="1:42" ht="15">
      <c r="A196" s="5">
        <v>1553</v>
      </c>
      <c r="B196" s="5">
        <v>24</v>
      </c>
      <c r="C196" s="5">
        <v>24</v>
      </c>
      <c r="D196" s="5">
        <v>12</v>
      </c>
      <c r="E196" s="5">
        <v>16.5</v>
      </c>
      <c r="F196" s="5">
        <v>17.25</v>
      </c>
      <c r="G196" s="5">
        <v>10.5</v>
      </c>
      <c r="I196" s="28">
        <f>+B196*'Silver Conversion'!$B195</f>
        <v>7.199999999999999</v>
      </c>
      <c r="J196" s="28">
        <f>+C196*'Silver Conversion'!$B195</f>
        <v>7.199999999999999</v>
      </c>
      <c r="K196" s="28">
        <f>+D196*'Silver Conversion'!$B195</f>
        <v>3.5999999999999996</v>
      </c>
      <c r="L196" s="28">
        <f>+E196*'Silver Conversion'!$B195</f>
        <v>4.95</v>
      </c>
      <c r="M196" s="28">
        <f>+F196*'Silver Conversion'!$B195</f>
        <v>5.175</v>
      </c>
      <c r="N196" s="28">
        <f>+G196*'Silver Conversion'!$B195</f>
        <v>3.15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</row>
    <row r="197" spans="1:42" ht="15">
      <c r="A197" s="5">
        <v>1554</v>
      </c>
      <c r="B197" s="5">
        <v>24</v>
      </c>
      <c r="C197" s="5">
        <v>24</v>
      </c>
      <c r="D197" s="5">
        <v>12.5</v>
      </c>
      <c r="E197" s="5">
        <v>17.25</v>
      </c>
      <c r="F197" s="5">
        <v>17.25</v>
      </c>
      <c r="G197" s="5">
        <v>10.5</v>
      </c>
      <c r="I197" s="28">
        <f>+B197*'Silver Conversion'!$B196</f>
        <v>7.199999999999999</v>
      </c>
      <c r="J197" s="28">
        <f>+C197*'Silver Conversion'!$B196</f>
        <v>7.199999999999999</v>
      </c>
      <c r="K197" s="28">
        <f>+D197*'Silver Conversion'!$B196</f>
        <v>3.75</v>
      </c>
      <c r="L197" s="28">
        <f>+E197*'Silver Conversion'!$B196</f>
        <v>5.175</v>
      </c>
      <c r="M197" s="28">
        <f>+F197*'Silver Conversion'!$B196</f>
        <v>5.175</v>
      </c>
      <c r="N197" s="28">
        <f>+G197*'Silver Conversion'!$B196</f>
        <v>3.15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</row>
    <row r="198" spans="1:42" ht="15">
      <c r="A198" s="5">
        <v>1555</v>
      </c>
      <c r="B198" s="5">
        <v>24</v>
      </c>
      <c r="C198" s="5">
        <v>24</v>
      </c>
      <c r="D198" s="5">
        <v>12.5</v>
      </c>
      <c r="E198" s="5">
        <v>17.25</v>
      </c>
      <c r="F198" s="5">
        <v>17.25</v>
      </c>
      <c r="G198" s="5">
        <v>10.5</v>
      </c>
      <c r="I198" s="28">
        <f>+B198*'Silver Conversion'!$B197</f>
        <v>7.199999999999999</v>
      </c>
      <c r="J198" s="28">
        <f>+C198*'Silver Conversion'!$B197</f>
        <v>7.199999999999999</v>
      </c>
      <c r="K198" s="28">
        <f>+D198*'Silver Conversion'!$B197</f>
        <v>3.75</v>
      </c>
      <c r="L198" s="28">
        <f>+E198*'Silver Conversion'!$B197</f>
        <v>5.175</v>
      </c>
      <c r="M198" s="28">
        <f>+F198*'Silver Conversion'!$B197</f>
        <v>5.175</v>
      </c>
      <c r="N198" s="28">
        <f>+G198*'Silver Conversion'!$B197</f>
        <v>3.15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</row>
    <row r="199" spans="1:42" ht="15">
      <c r="A199" s="5">
        <v>1556</v>
      </c>
      <c r="B199" s="5">
        <v>24</v>
      </c>
      <c r="C199" s="5">
        <v>24</v>
      </c>
      <c r="D199" s="5">
        <v>12.5</v>
      </c>
      <c r="E199" s="5">
        <v>17.25</v>
      </c>
      <c r="F199" s="5">
        <v>18</v>
      </c>
      <c r="G199" s="5">
        <v>11.25</v>
      </c>
      <c r="I199" s="28">
        <f>+B199*'Silver Conversion'!$B198</f>
        <v>7.199999999999999</v>
      </c>
      <c r="J199" s="28">
        <f>+C199*'Silver Conversion'!$B198</f>
        <v>7.199999999999999</v>
      </c>
      <c r="K199" s="28">
        <f>+D199*'Silver Conversion'!$B198</f>
        <v>3.75</v>
      </c>
      <c r="L199" s="28">
        <f>+E199*'Silver Conversion'!$B198</f>
        <v>5.175</v>
      </c>
      <c r="M199" s="28">
        <f>+F199*'Silver Conversion'!$B198</f>
        <v>5.3999999999999995</v>
      </c>
      <c r="N199" s="28">
        <f>+G199*'Silver Conversion'!$B198</f>
        <v>3.375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</row>
    <row r="200" spans="1:42" ht="15">
      <c r="A200" s="5">
        <v>1557</v>
      </c>
      <c r="B200" s="5">
        <v>24</v>
      </c>
      <c r="C200" s="5">
        <v>24</v>
      </c>
      <c r="D200" s="5">
        <v>13.5</v>
      </c>
      <c r="E200" s="5">
        <v>18</v>
      </c>
      <c r="F200" s="5">
        <v>18</v>
      </c>
      <c r="G200" s="5">
        <v>11.25</v>
      </c>
      <c r="I200" s="28">
        <f>+B200*'Silver Conversion'!$B199</f>
        <v>7.199999999999999</v>
      </c>
      <c r="J200" s="28">
        <f>+C200*'Silver Conversion'!$B199</f>
        <v>7.199999999999999</v>
      </c>
      <c r="K200" s="28">
        <f>+D200*'Silver Conversion'!$B199</f>
        <v>4.05</v>
      </c>
      <c r="L200" s="28">
        <f>+E200*'Silver Conversion'!$B199</f>
        <v>5.3999999999999995</v>
      </c>
      <c r="M200" s="28">
        <f>+F200*'Silver Conversion'!$B199</f>
        <v>5.3999999999999995</v>
      </c>
      <c r="N200" s="28">
        <f>+G200*'Silver Conversion'!$B199</f>
        <v>3.375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</row>
    <row r="201" spans="1:42" ht="15">
      <c r="A201" s="5">
        <v>1558</v>
      </c>
      <c r="B201" s="5">
        <v>27</v>
      </c>
      <c r="C201" s="5">
        <v>25.5</v>
      </c>
      <c r="D201" s="5">
        <v>16</v>
      </c>
      <c r="E201" s="5">
        <v>19.5</v>
      </c>
      <c r="F201" s="5">
        <v>18</v>
      </c>
      <c r="G201" s="5">
        <v>12</v>
      </c>
      <c r="I201" s="28">
        <f>+B201*'Silver Conversion'!$B200</f>
        <v>8.1</v>
      </c>
      <c r="J201" s="28">
        <f>+C201*'Silver Conversion'!$B200</f>
        <v>7.6499999999999995</v>
      </c>
      <c r="K201" s="28">
        <f>+D201*'Silver Conversion'!$B200</f>
        <v>4.8</v>
      </c>
      <c r="L201" s="28">
        <f>+E201*'Silver Conversion'!$B200</f>
        <v>5.85</v>
      </c>
      <c r="M201" s="28">
        <f>+F201*'Silver Conversion'!$B200</f>
        <v>5.3999999999999995</v>
      </c>
      <c r="N201" s="28">
        <f>+G201*'Silver Conversion'!$B200</f>
        <v>3.5999999999999996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</row>
    <row r="202" spans="1:42" ht="15">
      <c r="A202" s="5">
        <v>1559</v>
      </c>
      <c r="B202" s="5">
        <v>27</v>
      </c>
      <c r="C202" s="5">
        <v>27</v>
      </c>
      <c r="D202" s="5">
        <v>17.25</v>
      </c>
      <c r="E202" s="5">
        <v>21</v>
      </c>
      <c r="F202" s="5">
        <v>18</v>
      </c>
      <c r="G202" s="5">
        <v>12</v>
      </c>
      <c r="I202" s="28">
        <f>+B202*'Silver Conversion'!$B201</f>
        <v>7.290000000000001</v>
      </c>
      <c r="J202" s="28">
        <f>+C202*'Silver Conversion'!$B201</f>
        <v>7.290000000000001</v>
      </c>
      <c r="K202" s="28">
        <f>+D202*'Silver Conversion'!$B201</f>
        <v>4.657500000000001</v>
      </c>
      <c r="L202" s="28">
        <f>+E202*'Silver Conversion'!$B201</f>
        <v>5.67</v>
      </c>
      <c r="M202" s="28">
        <f>+F202*'Silver Conversion'!$B201</f>
        <v>4.86</v>
      </c>
      <c r="N202" s="28">
        <f>+G202*'Silver Conversion'!$B201</f>
        <v>3.24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</row>
    <row r="203" spans="1:42" ht="15">
      <c r="A203" s="5">
        <v>1560</v>
      </c>
      <c r="B203" s="5">
        <v>30</v>
      </c>
      <c r="C203" s="5">
        <v>30</v>
      </c>
      <c r="D203" s="5">
        <v>17.75</v>
      </c>
      <c r="E203" s="5">
        <v>21</v>
      </c>
      <c r="F203" s="5">
        <v>21</v>
      </c>
      <c r="G203" s="5">
        <v>13.5</v>
      </c>
      <c r="I203" s="28">
        <f>+B203*'Silver Conversion'!$B202</f>
        <v>8.100000000000001</v>
      </c>
      <c r="J203" s="28">
        <f>+C203*'Silver Conversion'!$B202</f>
        <v>8.100000000000001</v>
      </c>
      <c r="K203" s="28">
        <f>+D203*'Silver Conversion'!$B202</f>
        <v>4.7925</v>
      </c>
      <c r="L203" s="28">
        <f>+E203*'Silver Conversion'!$B202</f>
        <v>5.67</v>
      </c>
      <c r="M203" s="28">
        <f>+F203*'Silver Conversion'!$B202</f>
        <v>5.67</v>
      </c>
      <c r="N203" s="28">
        <f>+G203*'Silver Conversion'!$B202</f>
        <v>3.6450000000000005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</row>
    <row r="204" spans="1:42" ht="15">
      <c r="A204" s="5">
        <v>1561</v>
      </c>
      <c r="B204" s="5">
        <v>36</v>
      </c>
      <c r="C204" s="5">
        <v>35</v>
      </c>
      <c r="D204" s="5">
        <v>19.5</v>
      </c>
      <c r="E204" s="5">
        <v>22</v>
      </c>
      <c r="F204" s="5">
        <v>21</v>
      </c>
      <c r="G204" s="5">
        <v>15</v>
      </c>
      <c r="I204" s="28">
        <f>+B204*'Silver Conversion'!$B203</f>
        <v>9.72</v>
      </c>
      <c r="J204" s="28">
        <f>+C204*'Silver Conversion'!$B203</f>
        <v>9.450000000000001</v>
      </c>
      <c r="K204" s="28">
        <f>+D204*'Silver Conversion'!$B203</f>
        <v>5.265000000000001</v>
      </c>
      <c r="L204" s="28">
        <f>+E204*'Silver Conversion'!$B203</f>
        <v>5.94</v>
      </c>
      <c r="M204" s="28">
        <f>+F204*'Silver Conversion'!$B203</f>
        <v>5.67</v>
      </c>
      <c r="N204" s="28">
        <f>+G204*'Silver Conversion'!$B203</f>
        <v>4.050000000000001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</row>
    <row r="205" spans="1:42" ht="15">
      <c r="A205" s="5">
        <v>1562</v>
      </c>
      <c r="B205" s="5">
        <v>45</v>
      </c>
      <c r="C205" s="5">
        <v>43.5</v>
      </c>
      <c r="D205" s="5">
        <v>21</v>
      </c>
      <c r="E205" s="5">
        <v>24</v>
      </c>
      <c r="F205" s="5">
        <v>22.5</v>
      </c>
      <c r="G205" s="5">
        <v>16.5</v>
      </c>
      <c r="I205" s="28">
        <f>+B205*'Silver Conversion'!$B204</f>
        <v>12.15</v>
      </c>
      <c r="J205" s="28">
        <f>+C205*'Silver Conversion'!$B204</f>
        <v>11.745000000000001</v>
      </c>
      <c r="K205" s="28">
        <f>+D205*'Silver Conversion'!$B204</f>
        <v>5.67</v>
      </c>
      <c r="L205" s="28">
        <f>+E205*'Silver Conversion'!$B204</f>
        <v>6.48</v>
      </c>
      <c r="M205" s="28">
        <f>+F205*'Silver Conversion'!$B204</f>
        <v>6.075</v>
      </c>
      <c r="N205" s="28">
        <f>+G205*'Silver Conversion'!$B204</f>
        <v>4.455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</row>
    <row r="206" spans="1:42" ht="15">
      <c r="A206" s="5">
        <v>1563</v>
      </c>
      <c r="B206" s="5">
        <v>45</v>
      </c>
      <c r="C206" s="5">
        <v>45</v>
      </c>
      <c r="D206" s="5">
        <v>21</v>
      </c>
      <c r="E206" s="5">
        <v>24</v>
      </c>
      <c r="F206" s="5">
        <v>22.5</v>
      </c>
      <c r="G206" s="5">
        <v>16.5</v>
      </c>
      <c r="I206" s="28">
        <f>+B206*'Silver Conversion'!$B205</f>
        <v>12.15</v>
      </c>
      <c r="J206" s="28">
        <f>+C206*'Silver Conversion'!$B205</f>
        <v>12.15</v>
      </c>
      <c r="K206" s="28">
        <f>+D206*'Silver Conversion'!$B205</f>
        <v>5.67</v>
      </c>
      <c r="L206" s="28">
        <f>+E206*'Silver Conversion'!$B205</f>
        <v>6.48</v>
      </c>
      <c r="M206" s="28">
        <f>+F206*'Silver Conversion'!$B205</f>
        <v>6.075</v>
      </c>
      <c r="N206" s="28">
        <f>+G206*'Silver Conversion'!$B205</f>
        <v>4.455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</row>
    <row r="207" spans="1:42" ht="15">
      <c r="A207" s="5">
        <v>1564</v>
      </c>
      <c r="B207" s="5">
        <v>45</v>
      </c>
      <c r="C207" s="5">
        <v>45</v>
      </c>
      <c r="D207" s="5">
        <v>21</v>
      </c>
      <c r="E207" s="5">
        <v>24</v>
      </c>
      <c r="F207" s="5">
        <v>22.5</v>
      </c>
      <c r="G207" s="5">
        <v>16.5</v>
      </c>
      <c r="I207" s="28">
        <f>+B207*'Silver Conversion'!$B206</f>
        <v>12.15</v>
      </c>
      <c r="J207" s="28">
        <f>+C207*'Silver Conversion'!$B206</f>
        <v>12.15</v>
      </c>
      <c r="K207" s="28">
        <f>+D207*'Silver Conversion'!$B206</f>
        <v>5.67</v>
      </c>
      <c r="L207" s="28">
        <f>+E207*'Silver Conversion'!$B206</f>
        <v>6.48</v>
      </c>
      <c r="M207" s="28">
        <f>+F207*'Silver Conversion'!$B206</f>
        <v>6.075</v>
      </c>
      <c r="N207" s="28">
        <f>+G207*'Silver Conversion'!$B206</f>
        <v>4.455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</row>
    <row r="208" spans="1:42" ht="15">
      <c r="A208" s="5">
        <v>1565</v>
      </c>
      <c r="B208" s="5">
        <v>45</v>
      </c>
      <c r="C208" s="5">
        <v>43.5</v>
      </c>
      <c r="D208" s="5">
        <v>19</v>
      </c>
      <c r="E208" s="5">
        <v>25.5</v>
      </c>
      <c r="F208" s="5">
        <v>22.5</v>
      </c>
      <c r="G208" s="5">
        <v>16.5</v>
      </c>
      <c r="I208" s="28">
        <f>+B208*'Silver Conversion'!$B207</f>
        <v>12.15</v>
      </c>
      <c r="J208" s="28">
        <f>+C208*'Silver Conversion'!$B207</f>
        <v>11.745000000000001</v>
      </c>
      <c r="K208" s="28">
        <f>+D208*'Silver Conversion'!$B207</f>
        <v>5.130000000000001</v>
      </c>
      <c r="L208" s="28">
        <f>+E208*'Silver Conversion'!$B207</f>
        <v>6.885000000000001</v>
      </c>
      <c r="M208" s="28">
        <f>+F208*'Silver Conversion'!$B207</f>
        <v>6.075</v>
      </c>
      <c r="N208" s="28">
        <f>+G208*'Silver Conversion'!$B207</f>
        <v>4.455</v>
      </c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</row>
    <row r="209" spans="1:42" ht="15">
      <c r="A209" s="5">
        <v>1566</v>
      </c>
      <c r="B209" s="5">
        <v>39</v>
      </c>
      <c r="C209" s="5">
        <v>43.5</v>
      </c>
      <c r="D209" s="5">
        <v>18</v>
      </c>
      <c r="E209" s="5">
        <v>22.5</v>
      </c>
      <c r="F209" s="5">
        <v>21</v>
      </c>
      <c r="G209" s="5">
        <v>13.5</v>
      </c>
      <c r="I209" s="28">
        <f>+B209*'Silver Conversion'!$B208</f>
        <v>10.530000000000001</v>
      </c>
      <c r="J209" s="28">
        <f>+C209*'Silver Conversion'!$B208</f>
        <v>11.745000000000001</v>
      </c>
      <c r="K209" s="28">
        <f>+D209*'Silver Conversion'!$B208</f>
        <v>4.86</v>
      </c>
      <c r="L209" s="28">
        <f>+E209*'Silver Conversion'!$B208</f>
        <v>6.075</v>
      </c>
      <c r="M209" s="28">
        <f>+F209*'Silver Conversion'!$B208</f>
        <v>5.67</v>
      </c>
      <c r="N209" s="28">
        <f>+G209*'Silver Conversion'!$B208</f>
        <v>3.6450000000000005</v>
      </c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</row>
    <row r="210" spans="1:42" ht="15">
      <c r="A210" s="5">
        <v>1567</v>
      </c>
      <c r="B210" s="5">
        <v>31.5</v>
      </c>
      <c r="C210" s="5">
        <v>40</v>
      </c>
      <c r="D210" s="5">
        <v>18</v>
      </c>
      <c r="E210" s="5">
        <v>22.5</v>
      </c>
      <c r="F210" s="5">
        <v>21</v>
      </c>
      <c r="G210" s="5">
        <v>12</v>
      </c>
      <c r="I210" s="28">
        <f>+B210*'Silver Conversion'!$B209</f>
        <v>8.505</v>
      </c>
      <c r="J210" s="28">
        <f>+C210*'Silver Conversion'!$B209</f>
        <v>10.8</v>
      </c>
      <c r="K210" s="28">
        <f>+D210*'Silver Conversion'!$B209</f>
        <v>4.86</v>
      </c>
      <c r="L210" s="28">
        <f>+E210*'Silver Conversion'!$B209</f>
        <v>6.075</v>
      </c>
      <c r="M210" s="28">
        <f>+F210*'Silver Conversion'!$B209</f>
        <v>5.67</v>
      </c>
      <c r="N210" s="28">
        <f>+G210*'Silver Conversion'!$B209</f>
        <v>3.24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</row>
    <row r="211" spans="1:42" ht="15">
      <c r="A211" s="5">
        <v>1568</v>
      </c>
      <c r="B211" s="5">
        <v>33</v>
      </c>
      <c r="C211" s="5">
        <v>33</v>
      </c>
      <c r="D211" s="5">
        <v>19.5</v>
      </c>
      <c r="E211" s="5">
        <v>24</v>
      </c>
      <c r="F211" s="5">
        <v>22.5</v>
      </c>
      <c r="G211" s="5">
        <v>13.5</v>
      </c>
      <c r="I211" s="28">
        <f>+B211*'Silver Conversion'!$B210</f>
        <v>8.91</v>
      </c>
      <c r="J211" s="28">
        <f>+C211*'Silver Conversion'!$B210</f>
        <v>8.91</v>
      </c>
      <c r="K211" s="28">
        <f>+D211*'Silver Conversion'!$B210</f>
        <v>5.265000000000001</v>
      </c>
      <c r="L211" s="28">
        <f>+E211*'Silver Conversion'!$B210</f>
        <v>6.48</v>
      </c>
      <c r="M211" s="28">
        <f>+F211*'Silver Conversion'!$B210</f>
        <v>6.075</v>
      </c>
      <c r="N211" s="28">
        <f>+G211*'Silver Conversion'!$B210</f>
        <v>3.6450000000000005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</row>
    <row r="212" spans="1:42" ht="15">
      <c r="A212" s="5">
        <v>1569</v>
      </c>
      <c r="B212" s="5">
        <v>34.5</v>
      </c>
      <c r="C212" s="5">
        <v>33</v>
      </c>
      <c r="D212" s="5">
        <v>19.5</v>
      </c>
      <c r="E212" s="5">
        <v>25.5</v>
      </c>
      <c r="F212" s="5">
        <v>22.5</v>
      </c>
      <c r="G212" s="5">
        <v>15</v>
      </c>
      <c r="I212" s="28">
        <f>+B212*'Silver Conversion'!$B211</f>
        <v>9.315000000000001</v>
      </c>
      <c r="J212" s="28">
        <f>+C212*'Silver Conversion'!$B211</f>
        <v>8.91</v>
      </c>
      <c r="K212" s="28">
        <f>+D212*'Silver Conversion'!$B211</f>
        <v>5.265000000000001</v>
      </c>
      <c r="L212" s="28">
        <f>+E212*'Silver Conversion'!$B211</f>
        <v>6.885000000000001</v>
      </c>
      <c r="M212" s="28">
        <f>+F212*'Silver Conversion'!$B211</f>
        <v>6.075</v>
      </c>
      <c r="N212" s="28">
        <f>+G212*'Silver Conversion'!$B211</f>
        <v>4.050000000000001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</row>
    <row r="213" spans="1:42" ht="15">
      <c r="A213" s="5">
        <v>1570</v>
      </c>
      <c r="B213" s="5">
        <v>36</v>
      </c>
      <c r="C213" s="5">
        <v>33</v>
      </c>
      <c r="D213" s="5">
        <v>19.5</v>
      </c>
      <c r="E213" s="5">
        <v>25.5</v>
      </c>
      <c r="F213" s="5">
        <v>22.5</v>
      </c>
      <c r="G213" s="5">
        <v>15</v>
      </c>
      <c r="I213" s="28">
        <f>+B213*'Silver Conversion'!$B212</f>
        <v>9.72</v>
      </c>
      <c r="J213" s="28">
        <f>+C213*'Silver Conversion'!$B212</f>
        <v>8.91</v>
      </c>
      <c r="K213" s="28">
        <f>+D213*'Silver Conversion'!$B212</f>
        <v>5.265000000000001</v>
      </c>
      <c r="L213" s="28">
        <f>+E213*'Silver Conversion'!$B212</f>
        <v>6.885000000000001</v>
      </c>
      <c r="M213" s="28">
        <f>+F213*'Silver Conversion'!$B212</f>
        <v>6.075</v>
      </c>
      <c r="N213" s="28">
        <f>+G213*'Silver Conversion'!$B212</f>
        <v>4.050000000000001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</row>
    <row r="214" spans="1:42" ht="15">
      <c r="A214" s="5">
        <v>1571</v>
      </c>
      <c r="B214" s="5">
        <v>36</v>
      </c>
      <c r="C214" s="5">
        <v>34.5</v>
      </c>
      <c r="D214" s="5">
        <v>21</v>
      </c>
      <c r="E214" s="5">
        <v>25.5</v>
      </c>
      <c r="F214" s="5">
        <v>22.5</v>
      </c>
      <c r="G214" s="5">
        <v>15</v>
      </c>
      <c r="I214" s="28">
        <f>+B214*'Silver Conversion'!$B213</f>
        <v>9.72</v>
      </c>
      <c r="J214" s="28">
        <f>+C214*'Silver Conversion'!$B213</f>
        <v>9.315000000000001</v>
      </c>
      <c r="K214" s="28">
        <f>+D214*'Silver Conversion'!$B213</f>
        <v>5.67</v>
      </c>
      <c r="L214" s="28">
        <f>+E214*'Silver Conversion'!$B213</f>
        <v>6.885000000000001</v>
      </c>
      <c r="M214" s="28">
        <f>+F214*'Silver Conversion'!$B213</f>
        <v>6.075</v>
      </c>
      <c r="N214" s="28">
        <f>+G214*'Silver Conversion'!$B213</f>
        <v>4.050000000000001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</row>
    <row r="215" spans="1:42" ht="15">
      <c r="A215" s="5">
        <v>1572</v>
      </c>
      <c r="B215" s="5">
        <v>36</v>
      </c>
      <c r="C215" s="5">
        <v>36</v>
      </c>
      <c r="D215" s="5">
        <v>21</v>
      </c>
      <c r="E215" s="5">
        <v>25.5</v>
      </c>
      <c r="F215" s="5">
        <v>22.5</v>
      </c>
      <c r="G215" s="5">
        <v>16.5</v>
      </c>
      <c r="I215" s="28">
        <f>+B215*'Silver Conversion'!$B214</f>
        <v>9.72</v>
      </c>
      <c r="J215" s="28">
        <f>+C215*'Silver Conversion'!$B214</f>
        <v>9.72</v>
      </c>
      <c r="K215" s="28">
        <f>+D215*'Silver Conversion'!$B214</f>
        <v>5.67</v>
      </c>
      <c r="L215" s="28">
        <f>+E215*'Silver Conversion'!$B214</f>
        <v>6.885000000000001</v>
      </c>
      <c r="M215" s="28">
        <f>+F215*'Silver Conversion'!$B214</f>
        <v>6.075</v>
      </c>
      <c r="N215" s="28">
        <f>+G215*'Silver Conversion'!$B214</f>
        <v>4.455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</row>
    <row r="216" spans="1:42" ht="15">
      <c r="A216" s="5">
        <v>1573</v>
      </c>
      <c r="B216" s="5">
        <v>33</v>
      </c>
      <c r="C216" s="5">
        <v>33</v>
      </c>
      <c r="D216" s="5">
        <v>19.5</v>
      </c>
      <c r="E216" s="5">
        <v>25.5</v>
      </c>
      <c r="F216" s="5">
        <v>23</v>
      </c>
      <c r="G216" s="5">
        <v>16.5</v>
      </c>
      <c r="I216" s="28">
        <f>+B216*'Silver Conversion'!$B215</f>
        <v>8.91</v>
      </c>
      <c r="J216" s="28">
        <f>+C216*'Silver Conversion'!$B215</f>
        <v>8.91</v>
      </c>
      <c r="K216" s="28">
        <f>+D216*'Silver Conversion'!$B215</f>
        <v>5.265000000000001</v>
      </c>
      <c r="L216" s="28">
        <f>+E216*'Silver Conversion'!$B215</f>
        <v>6.885000000000001</v>
      </c>
      <c r="M216" s="28">
        <f>+F216*'Silver Conversion'!$B215</f>
        <v>6.210000000000001</v>
      </c>
      <c r="N216" s="28">
        <f>+G216*'Silver Conversion'!$B215</f>
        <v>4.455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</row>
    <row r="217" spans="1:42" ht="15">
      <c r="A217" s="5">
        <v>1574</v>
      </c>
      <c r="B217" s="5">
        <v>34</v>
      </c>
      <c r="C217" s="5">
        <v>34.5</v>
      </c>
      <c r="D217" s="5">
        <v>21</v>
      </c>
      <c r="E217" s="5">
        <v>25.5</v>
      </c>
      <c r="F217" s="5">
        <v>25.5</v>
      </c>
      <c r="G217" s="5">
        <v>18</v>
      </c>
      <c r="I217" s="28">
        <f>+B217*'Silver Conversion'!$B216</f>
        <v>8.84</v>
      </c>
      <c r="J217" s="28">
        <f>+C217*'Silver Conversion'!$B216</f>
        <v>8.97</v>
      </c>
      <c r="K217" s="28">
        <f>+D217*'Silver Conversion'!$B216</f>
        <v>5.46</v>
      </c>
      <c r="L217" s="28">
        <f>+E217*'Silver Conversion'!$B216</f>
        <v>6.63</v>
      </c>
      <c r="M217" s="28">
        <f>+F217*'Silver Conversion'!$B216</f>
        <v>6.63</v>
      </c>
      <c r="N217" s="28">
        <f>+G217*'Silver Conversion'!$B216</f>
        <v>4.68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</row>
    <row r="218" spans="1:42" ht="15">
      <c r="A218" s="5">
        <v>1575</v>
      </c>
      <c r="B218" s="5">
        <v>36</v>
      </c>
      <c r="C218" s="5">
        <v>36</v>
      </c>
      <c r="D218" s="5">
        <v>24</v>
      </c>
      <c r="E218" s="5">
        <v>25.5</v>
      </c>
      <c r="F218" s="5">
        <v>25.5</v>
      </c>
      <c r="G218" s="5">
        <v>18</v>
      </c>
      <c r="I218" s="28">
        <f>+B218*'Silver Conversion'!$B217</f>
        <v>9.36</v>
      </c>
      <c r="J218" s="28">
        <f>+C218*'Silver Conversion'!$B217</f>
        <v>9.36</v>
      </c>
      <c r="K218" s="28">
        <f>+D218*'Silver Conversion'!$B217</f>
        <v>6.24</v>
      </c>
      <c r="L218" s="28">
        <f>+E218*'Silver Conversion'!$B217</f>
        <v>6.63</v>
      </c>
      <c r="M218" s="28">
        <f>+F218*'Silver Conversion'!$B217</f>
        <v>6.63</v>
      </c>
      <c r="N218" s="28">
        <f>+G218*'Silver Conversion'!$B217</f>
        <v>4.68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</row>
    <row r="219" spans="1:42" ht="15">
      <c r="A219" s="5">
        <v>1576</v>
      </c>
      <c r="B219" s="5">
        <v>42</v>
      </c>
      <c r="C219" s="5">
        <v>42</v>
      </c>
      <c r="D219" s="5">
        <v>27</v>
      </c>
      <c r="E219" s="5">
        <v>27</v>
      </c>
      <c r="F219" s="5">
        <v>27</v>
      </c>
      <c r="G219" s="5">
        <v>19.5</v>
      </c>
      <c r="I219" s="28">
        <f>+B219*'Silver Conversion'!$B218</f>
        <v>10.5</v>
      </c>
      <c r="J219" s="28">
        <f>+C219*'Silver Conversion'!$B218</f>
        <v>10.5</v>
      </c>
      <c r="K219" s="28">
        <f>+D219*'Silver Conversion'!$B218</f>
        <v>6.75</v>
      </c>
      <c r="L219" s="28">
        <f>+E219*'Silver Conversion'!$B218</f>
        <v>6.75</v>
      </c>
      <c r="M219" s="28">
        <f>+F219*'Silver Conversion'!$B218</f>
        <v>6.75</v>
      </c>
      <c r="N219" s="28">
        <f>+G219*'Silver Conversion'!$B218</f>
        <v>4.875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</row>
    <row r="220" spans="1:42" ht="15">
      <c r="A220" s="5">
        <v>1577</v>
      </c>
      <c r="B220" s="5">
        <v>54</v>
      </c>
      <c r="C220" s="5">
        <v>54</v>
      </c>
      <c r="D220" s="5">
        <v>30</v>
      </c>
      <c r="E220" s="5">
        <v>28.5</v>
      </c>
      <c r="F220" s="5">
        <v>27</v>
      </c>
      <c r="G220" s="5">
        <v>21</v>
      </c>
      <c r="I220" s="28">
        <f>+B220*'Silver Conversion'!$B219</f>
        <v>11.88</v>
      </c>
      <c r="J220" s="28">
        <f>+C220*'Silver Conversion'!$B219</f>
        <v>11.88</v>
      </c>
      <c r="K220" s="28">
        <f>+D220*'Silver Conversion'!$B219</f>
        <v>6.6</v>
      </c>
      <c r="L220" s="28">
        <f>+E220*'Silver Conversion'!$B219</f>
        <v>6.2700000000000005</v>
      </c>
      <c r="M220" s="28">
        <f>+F220*'Silver Conversion'!$B219</f>
        <v>5.94</v>
      </c>
      <c r="N220" s="28">
        <f>+G220*'Silver Conversion'!$B219</f>
        <v>4.62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</row>
    <row r="221" spans="1:42" ht="15">
      <c r="A221" s="5">
        <v>1578</v>
      </c>
      <c r="B221" s="5">
        <v>54</v>
      </c>
      <c r="C221" s="5">
        <v>54</v>
      </c>
      <c r="D221" s="5">
        <v>30</v>
      </c>
      <c r="E221" s="5">
        <v>28.5</v>
      </c>
      <c r="F221" s="5">
        <v>27</v>
      </c>
      <c r="G221" s="5">
        <v>21</v>
      </c>
      <c r="I221" s="28">
        <f>+B221*'Silver Conversion'!$B220</f>
        <v>11.88</v>
      </c>
      <c r="J221" s="28">
        <f>+C221*'Silver Conversion'!$B220</f>
        <v>11.88</v>
      </c>
      <c r="K221" s="28">
        <f>+D221*'Silver Conversion'!$B220</f>
        <v>6.6</v>
      </c>
      <c r="L221" s="28">
        <f>+E221*'Silver Conversion'!$B220</f>
        <v>6.2700000000000005</v>
      </c>
      <c r="M221" s="28">
        <f>+F221*'Silver Conversion'!$B220</f>
        <v>5.94</v>
      </c>
      <c r="N221" s="28">
        <f>+G221*'Silver Conversion'!$B220</f>
        <v>4.62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</row>
    <row r="222" spans="1:42" ht="15">
      <c r="A222" s="5">
        <v>1579</v>
      </c>
      <c r="B222" s="5">
        <v>54</v>
      </c>
      <c r="C222" s="5">
        <v>54</v>
      </c>
      <c r="D222" s="5">
        <v>33</v>
      </c>
      <c r="E222" s="5">
        <v>30</v>
      </c>
      <c r="F222" s="5">
        <v>27</v>
      </c>
      <c r="G222" s="5">
        <v>21</v>
      </c>
      <c r="I222" s="28">
        <f>+B222*'Silver Conversion'!$B221</f>
        <v>10.8</v>
      </c>
      <c r="J222" s="28">
        <f>+C222*'Silver Conversion'!$B221</f>
        <v>10.8</v>
      </c>
      <c r="K222" s="28">
        <f>+D222*'Silver Conversion'!$B221</f>
        <v>6.6000000000000005</v>
      </c>
      <c r="L222" s="28">
        <f>+E222*'Silver Conversion'!$B221</f>
        <v>6</v>
      </c>
      <c r="M222" s="28">
        <f>+F222*'Silver Conversion'!$B221</f>
        <v>5.4</v>
      </c>
      <c r="N222" s="28">
        <f>+G222*'Silver Conversion'!$B221</f>
        <v>4.2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</row>
    <row r="223" spans="1:42" ht="15">
      <c r="A223" s="5">
        <v>1580</v>
      </c>
      <c r="B223" s="5">
        <v>66</v>
      </c>
      <c r="C223" s="5">
        <v>57</v>
      </c>
      <c r="D223" s="5">
        <v>36</v>
      </c>
      <c r="E223" s="5">
        <v>33</v>
      </c>
      <c r="F223" s="5">
        <v>37</v>
      </c>
      <c r="G223" s="5">
        <v>21</v>
      </c>
      <c r="I223" s="28">
        <f>+B223*'Silver Conversion'!$B222</f>
        <v>13.200000000000001</v>
      </c>
      <c r="J223" s="28">
        <f>+C223*'Silver Conversion'!$B222</f>
        <v>11.4</v>
      </c>
      <c r="K223" s="28">
        <f>+D223*'Silver Conversion'!$B222</f>
        <v>7.2</v>
      </c>
      <c r="L223" s="28">
        <f>+E223*'Silver Conversion'!$B222</f>
        <v>6.6000000000000005</v>
      </c>
      <c r="M223" s="28">
        <f>+F223*'Silver Conversion'!$B222</f>
        <v>7.4</v>
      </c>
      <c r="N223" s="28">
        <f>+G223*'Silver Conversion'!$B222</f>
        <v>4.2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</row>
    <row r="224" spans="1:42" ht="15">
      <c r="A224" s="5">
        <v>1581</v>
      </c>
      <c r="B224" s="5">
        <v>75</v>
      </c>
      <c r="C224" s="5">
        <v>60</v>
      </c>
      <c r="D224" s="5">
        <v>39</v>
      </c>
      <c r="E224" s="5">
        <v>39</v>
      </c>
      <c r="F224" s="5">
        <v>37</v>
      </c>
      <c r="G224" s="5">
        <v>22.5</v>
      </c>
      <c r="I224" s="28">
        <f>+B224*'Silver Conversion'!$B223</f>
        <v>13.5</v>
      </c>
      <c r="J224" s="28">
        <f>+C224*'Silver Conversion'!$B223</f>
        <v>10.799999999999999</v>
      </c>
      <c r="K224" s="28">
        <f>+D224*'Silver Conversion'!$B223</f>
        <v>7.02</v>
      </c>
      <c r="L224" s="28">
        <f>+E224*'Silver Conversion'!$B223</f>
        <v>7.02</v>
      </c>
      <c r="M224" s="28">
        <f>+F224*'Silver Conversion'!$B223</f>
        <v>6.66</v>
      </c>
      <c r="N224" s="28">
        <f>+G224*'Silver Conversion'!$B223</f>
        <v>4.05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</row>
    <row r="225" spans="1:42" ht="15">
      <c r="A225" s="5">
        <v>1582</v>
      </c>
      <c r="B225" s="5">
        <v>75</v>
      </c>
      <c r="C225" s="5">
        <v>60</v>
      </c>
      <c r="E225" s="5">
        <v>37.5</v>
      </c>
      <c r="F225" s="5">
        <v>36</v>
      </c>
      <c r="G225" s="5">
        <v>24</v>
      </c>
      <c r="I225" s="28">
        <f>+B225*'Silver Conversion'!$B224</f>
        <v>13.5</v>
      </c>
      <c r="J225" s="28">
        <f>+C225*'Silver Conversion'!$B224</f>
        <v>10.799999999999999</v>
      </c>
      <c r="K225" s="28"/>
      <c r="L225" s="28">
        <f>+E225*'Silver Conversion'!$B224</f>
        <v>6.75</v>
      </c>
      <c r="M225" s="28">
        <f>+F225*'Silver Conversion'!$B224</f>
        <v>6.4799999999999995</v>
      </c>
      <c r="N225" s="28">
        <f>+G225*'Silver Conversion'!$B224</f>
        <v>4.32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</row>
    <row r="226" spans="1:42" ht="15">
      <c r="A226" s="5">
        <v>1583</v>
      </c>
      <c r="B226" s="5">
        <v>75</v>
      </c>
      <c r="C226" s="5">
        <v>60</v>
      </c>
      <c r="D226" s="5">
        <v>33</v>
      </c>
      <c r="E226" s="5">
        <v>36</v>
      </c>
      <c r="F226" s="5">
        <v>34</v>
      </c>
      <c r="G226" s="5">
        <v>24</v>
      </c>
      <c r="I226" s="28">
        <f>+B226*'Silver Conversion'!$B225</f>
        <v>13.5</v>
      </c>
      <c r="J226" s="28">
        <f>+C226*'Silver Conversion'!$B225</f>
        <v>10.799999999999999</v>
      </c>
      <c r="K226" s="28">
        <f>+D226*'Silver Conversion'!$B225</f>
        <v>5.9399999999999995</v>
      </c>
      <c r="L226" s="28">
        <f>+E226*'Silver Conversion'!$B225</f>
        <v>6.4799999999999995</v>
      </c>
      <c r="M226" s="28">
        <f>+F226*'Silver Conversion'!$B225</f>
        <v>6.12</v>
      </c>
      <c r="N226" s="28">
        <f>+G226*'Silver Conversion'!$B225</f>
        <v>4.32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</row>
    <row r="227" spans="1:42" ht="15">
      <c r="A227" s="5">
        <v>1584</v>
      </c>
      <c r="B227" s="5">
        <v>66</v>
      </c>
      <c r="C227" s="5">
        <v>60</v>
      </c>
      <c r="D227" s="5">
        <v>33</v>
      </c>
      <c r="E227" s="5">
        <v>36</v>
      </c>
      <c r="F227" s="5">
        <v>37.5</v>
      </c>
      <c r="G227" s="5">
        <v>24</v>
      </c>
      <c r="I227" s="28">
        <f>+B227*'Silver Conversion'!$B226</f>
        <v>11.879999999999999</v>
      </c>
      <c r="J227" s="28">
        <f>+C227*'Silver Conversion'!$B226</f>
        <v>10.799999999999999</v>
      </c>
      <c r="K227" s="28">
        <f>+D227*'Silver Conversion'!$B226</f>
        <v>5.9399999999999995</v>
      </c>
      <c r="L227" s="28">
        <f>+E227*'Silver Conversion'!$B226</f>
        <v>6.4799999999999995</v>
      </c>
      <c r="M227" s="28">
        <f>+F227*'Silver Conversion'!$B226</f>
        <v>6.75</v>
      </c>
      <c r="N227" s="28">
        <f>+G227*'Silver Conversion'!$B226</f>
        <v>4.32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</row>
    <row r="228" spans="1:42" ht="15">
      <c r="A228" s="5">
        <v>1585</v>
      </c>
      <c r="B228" s="5">
        <v>60</v>
      </c>
      <c r="C228" s="5">
        <v>54</v>
      </c>
      <c r="D228" s="5">
        <v>33</v>
      </c>
      <c r="E228" s="5">
        <v>36</v>
      </c>
      <c r="F228" s="5">
        <v>37.5</v>
      </c>
      <c r="G228" s="5">
        <v>24</v>
      </c>
      <c r="I228" s="28">
        <f>+B228*'Silver Conversion'!$B227</f>
        <v>10.799999999999999</v>
      </c>
      <c r="J228" s="28">
        <f>+C228*'Silver Conversion'!$B227</f>
        <v>9.719999999999999</v>
      </c>
      <c r="K228" s="28">
        <f>+D228*'Silver Conversion'!$B227</f>
        <v>5.9399999999999995</v>
      </c>
      <c r="L228" s="28">
        <f>+E228*'Silver Conversion'!$B227</f>
        <v>6.4799999999999995</v>
      </c>
      <c r="M228" s="28">
        <f>+F228*'Silver Conversion'!$B227</f>
        <v>6.75</v>
      </c>
      <c r="N228" s="28">
        <f>+G228*'Silver Conversion'!$B227</f>
        <v>4.32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</row>
    <row r="229" spans="1:42" ht="15">
      <c r="A229" s="5">
        <v>1586</v>
      </c>
      <c r="B229" s="5">
        <v>60</v>
      </c>
      <c r="C229" s="5">
        <v>54</v>
      </c>
      <c r="D229" s="5">
        <v>30</v>
      </c>
      <c r="E229" s="5">
        <v>39</v>
      </c>
      <c r="F229" s="5">
        <v>37.5</v>
      </c>
      <c r="G229" s="5">
        <v>24</v>
      </c>
      <c r="I229" s="28">
        <f>+B229*'Silver Conversion'!$B228</f>
        <v>10.799999999999999</v>
      </c>
      <c r="J229" s="28">
        <f>+C229*'Silver Conversion'!$B228</f>
        <v>9.719999999999999</v>
      </c>
      <c r="K229" s="28">
        <f>+D229*'Silver Conversion'!$B228</f>
        <v>5.3999999999999995</v>
      </c>
      <c r="L229" s="28">
        <f>+E229*'Silver Conversion'!$B228</f>
        <v>7.02</v>
      </c>
      <c r="M229" s="28">
        <f>+F229*'Silver Conversion'!$B228</f>
        <v>6.75</v>
      </c>
      <c r="N229" s="28">
        <f>+G229*'Silver Conversion'!$B228</f>
        <v>4.32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</row>
    <row r="230" spans="1:42" ht="15">
      <c r="A230" s="5">
        <v>1587</v>
      </c>
      <c r="B230" s="5">
        <v>60</v>
      </c>
      <c r="C230" s="5">
        <v>60</v>
      </c>
      <c r="D230" s="5">
        <v>36</v>
      </c>
      <c r="E230" s="5">
        <v>40.5</v>
      </c>
      <c r="F230" s="5">
        <v>37.5</v>
      </c>
      <c r="G230" s="5">
        <v>25.5</v>
      </c>
      <c r="I230" s="28">
        <f>+B230*'Silver Conversion'!$B229</f>
        <v>10.799999999999999</v>
      </c>
      <c r="J230" s="28">
        <f>+C230*'Silver Conversion'!$B229</f>
        <v>10.799999999999999</v>
      </c>
      <c r="K230" s="28">
        <f>+D230*'Silver Conversion'!$B229</f>
        <v>6.4799999999999995</v>
      </c>
      <c r="L230" s="28">
        <f>+E230*'Silver Conversion'!$B229</f>
        <v>7.29</v>
      </c>
      <c r="M230" s="28">
        <f>+F230*'Silver Conversion'!$B229</f>
        <v>6.75</v>
      </c>
      <c r="N230" s="28">
        <f>+G230*'Silver Conversion'!$B229</f>
        <v>4.59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</row>
    <row r="231" spans="1:42" ht="15">
      <c r="A231" s="5">
        <v>1588</v>
      </c>
      <c r="B231" s="5">
        <v>60</v>
      </c>
      <c r="C231" s="5">
        <v>60</v>
      </c>
      <c r="D231" s="5">
        <v>36</v>
      </c>
      <c r="E231" s="5">
        <v>40.5</v>
      </c>
      <c r="G231" s="5">
        <v>25.5</v>
      </c>
      <c r="I231" s="28">
        <f>+B231*'Silver Conversion'!$B230</f>
        <v>10.799999999999999</v>
      </c>
      <c r="J231" s="28">
        <f>+C231*'Silver Conversion'!$B230</f>
        <v>10.799999999999999</v>
      </c>
      <c r="K231" s="28">
        <f>+D231*'Silver Conversion'!$B230</f>
        <v>6.4799999999999995</v>
      </c>
      <c r="L231" s="28">
        <f>+E231*'Silver Conversion'!$B230</f>
        <v>7.29</v>
      </c>
      <c r="M231" s="28"/>
      <c r="N231" s="28">
        <f>+G231*'Silver Conversion'!$B230</f>
        <v>4.59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</row>
    <row r="232" spans="1:42" ht="15">
      <c r="A232" s="5">
        <v>1589</v>
      </c>
      <c r="B232" s="5">
        <v>60</v>
      </c>
      <c r="C232" s="5">
        <v>60</v>
      </c>
      <c r="D232" s="5">
        <v>36</v>
      </c>
      <c r="E232" s="5">
        <v>42</v>
      </c>
      <c r="G232" s="5">
        <v>25.5</v>
      </c>
      <c r="I232" s="28">
        <f>+B232*'Silver Conversion'!$B231</f>
        <v>10.799999999999999</v>
      </c>
      <c r="J232" s="28">
        <f>+C232*'Silver Conversion'!$B231</f>
        <v>10.799999999999999</v>
      </c>
      <c r="K232" s="28">
        <f>+D232*'Silver Conversion'!$B231</f>
        <v>6.4799999999999995</v>
      </c>
      <c r="L232" s="28">
        <f>+E232*'Silver Conversion'!$B231</f>
        <v>7.56</v>
      </c>
      <c r="M232" s="28"/>
      <c r="N232" s="28">
        <f>+G232*'Silver Conversion'!$B231</f>
        <v>4.59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</row>
    <row r="233" spans="1:42" ht="15">
      <c r="A233" s="5">
        <v>1590</v>
      </c>
      <c r="B233" s="5">
        <v>60</v>
      </c>
      <c r="C233" s="5">
        <v>60</v>
      </c>
      <c r="D233" s="5">
        <v>36</v>
      </c>
      <c r="E233" s="5">
        <v>42</v>
      </c>
      <c r="F233" s="5">
        <v>42</v>
      </c>
      <c r="G233" s="5">
        <v>25.5</v>
      </c>
      <c r="I233" s="28">
        <f>+B233*'Silver Conversion'!$B232</f>
        <v>10.799999999999999</v>
      </c>
      <c r="J233" s="28">
        <f>+C233*'Silver Conversion'!$B232</f>
        <v>10.799999999999999</v>
      </c>
      <c r="K233" s="28">
        <f>+D233*'Silver Conversion'!$B232</f>
        <v>6.4799999999999995</v>
      </c>
      <c r="L233" s="28">
        <f>+E233*'Silver Conversion'!$B232</f>
        <v>7.56</v>
      </c>
      <c r="M233" s="28">
        <f>+F233*'Silver Conversion'!$B232</f>
        <v>7.56</v>
      </c>
      <c r="N233" s="28">
        <f>+G233*'Silver Conversion'!$B232</f>
        <v>4.59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</row>
    <row r="234" spans="1:42" ht="15">
      <c r="A234" s="5">
        <v>1591</v>
      </c>
      <c r="B234" s="5">
        <v>60</v>
      </c>
      <c r="C234" s="5">
        <v>60</v>
      </c>
      <c r="D234" s="5">
        <v>36</v>
      </c>
      <c r="E234" s="5">
        <v>42</v>
      </c>
      <c r="F234" s="5">
        <v>42</v>
      </c>
      <c r="G234" s="5">
        <v>25.5</v>
      </c>
      <c r="I234" s="28">
        <f>+B234*'Silver Conversion'!$B233</f>
        <v>10.799999999999999</v>
      </c>
      <c r="J234" s="28">
        <f>+C234*'Silver Conversion'!$B233</f>
        <v>10.799999999999999</v>
      </c>
      <c r="K234" s="28">
        <f>+D234*'Silver Conversion'!$B233</f>
        <v>6.4799999999999995</v>
      </c>
      <c r="L234" s="28">
        <f>+E234*'Silver Conversion'!$B233</f>
        <v>7.56</v>
      </c>
      <c r="M234" s="28">
        <f>+F234*'Silver Conversion'!$B233</f>
        <v>7.56</v>
      </c>
      <c r="N234" s="28">
        <f>+G234*'Silver Conversion'!$B233</f>
        <v>4.59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</row>
    <row r="235" spans="1:42" ht="15">
      <c r="A235" s="5">
        <v>1592</v>
      </c>
      <c r="B235" s="5">
        <v>60</v>
      </c>
      <c r="C235" s="5">
        <v>60</v>
      </c>
      <c r="D235" s="5">
        <v>36</v>
      </c>
      <c r="E235" s="5">
        <v>42</v>
      </c>
      <c r="F235" s="5">
        <v>42</v>
      </c>
      <c r="G235" s="5">
        <v>25.5</v>
      </c>
      <c r="I235" s="28">
        <f>+B235*'Silver Conversion'!$B234</f>
        <v>10.799999999999999</v>
      </c>
      <c r="J235" s="28">
        <f>+C235*'Silver Conversion'!$B234</f>
        <v>10.799999999999999</v>
      </c>
      <c r="K235" s="28">
        <f>+D235*'Silver Conversion'!$B234</f>
        <v>6.4799999999999995</v>
      </c>
      <c r="L235" s="28">
        <f>+E235*'Silver Conversion'!$B234</f>
        <v>7.56</v>
      </c>
      <c r="M235" s="28">
        <f>+F235*'Silver Conversion'!$B234</f>
        <v>7.56</v>
      </c>
      <c r="N235" s="28">
        <f>+G235*'Silver Conversion'!$B234</f>
        <v>4.59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</row>
    <row r="236" spans="1:42" ht="15">
      <c r="A236" s="5">
        <v>1593</v>
      </c>
      <c r="B236" s="5">
        <v>60</v>
      </c>
      <c r="C236" s="5">
        <v>60</v>
      </c>
      <c r="D236" s="5">
        <v>39</v>
      </c>
      <c r="E236" s="5">
        <v>42</v>
      </c>
      <c r="F236" s="5">
        <v>42</v>
      </c>
      <c r="G236" s="5">
        <v>25.5</v>
      </c>
      <c r="I236" s="28">
        <f>+B236*'Silver Conversion'!$B235</f>
        <v>10.799999999999999</v>
      </c>
      <c r="J236" s="28">
        <f>+C236*'Silver Conversion'!$B235</f>
        <v>10.799999999999999</v>
      </c>
      <c r="K236" s="28">
        <f>+D236*'Silver Conversion'!$B235</f>
        <v>7.02</v>
      </c>
      <c r="L236" s="28">
        <f>+E236*'Silver Conversion'!$B235</f>
        <v>7.56</v>
      </c>
      <c r="M236" s="28">
        <f>+F236*'Silver Conversion'!$B235</f>
        <v>7.56</v>
      </c>
      <c r="N236" s="28">
        <f>+G236*'Silver Conversion'!$B235</f>
        <v>4.59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</row>
    <row r="237" spans="1:42" ht="15">
      <c r="A237" s="5">
        <v>1594</v>
      </c>
      <c r="B237" s="5">
        <v>60</v>
      </c>
      <c r="C237" s="5">
        <v>60</v>
      </c>
      <c r="D237" s="5">
        <v>42</v>
      </c>
      <c r="E237" s="5">
        <v>42</v>
      </c>
      <c r="F237" s="5">
        <v>42</v>
      </c>
      <c r="G237" s="5">
        <v>27</v>
      </c>
      <c r="I237" s="28">
        <f>+B237*'Silver Conversion'!$B236</f>
        <v>10.799999999999999</v>
      </c>
      <c r="J237" s="28">
        <f>+C237*'Silver Conversion'!$B236</f>
        <v>10.799999999999999</v>
      </c>
      <c r="K237" s="28">
        <f>+D237*'Silver Conversion'!$B236</f>
        <v>7.56</v>
      </c>
      <c r="L237" s="28">
        <f>+E237*'Silver Conversion'!$B236</f>
        <v>7.56</v>
      </c>
      <c r="M237" s="28">
        <f>+F237*'Silver Conversion'!$B236</f>
        <v>7.56</v>
      </c>
      <c r="N237" s="28">
        <f>+G237*'Silver Conversion'!$B236</f>
        <v>4.859999999999999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</row>
    <row r="238" spans="1:42" ht="15">
      <c r="A238" s="5">
        <v>1595</v>
      </c>
      <c r="B238" s="5">
        <v>60</v>
      </c>
      <c r="C238" s="5">
        <v>60</v>
      </c>
      <c r="D238" s="5">
        <v>42</v>
      </c>
      <c r="E238" s="5">
        <v>43.5</v>
      </c>
      <c r="F238" s="5">
        <v>42</v>
      </c>
      <c r="G238" s="5">
        <v>28.5</v>
      </c>
      <c r="I238" s="28">
        <f>+B238*'Silver Conversion'!$B237</f>
        <v>10.799999999999999</v>
      </c>
      <c r="J238" s="28">
        <f>+C238*'Silver Conversion'!$B237</f>
        <v>10.799999999999999</v>
      </c>
      <c r="K238" s="28">
        <f>+D238*'Silver Conversion'!$B237</f>
        <v>7.56</v>
      </c>
      <c r="L238" s="28">
        <f>+E238*'Silver Conversion'!$B237</f>
        <v>7.83</v>
      </c>
      <c r="M238" s="28">
        <f>+F238*'Silver Conversion'!$B237</f>
        <v>7.56</v>
      </c>
      <c r="N238" s="28">
        <f>+G238*'Silver Conversion'!$B237</f>
        <v>5.13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</row>
    <row r="239" spans="1:42" ht="15">
      <c r="A239" s="5">
        <v>1596</v>
      </c>
      <c r="B239" s="5">
        <v>66</v>
      </c>
      <c r="C239" s="5">
        <v>60</v>
      </c>
      <c r="D239" s="5">
        <v>42</v>
      </c>
      <c r="E239" s="5">
        <v>43.5</v>
      </c>
      <c r="F239" s="5">
        <v>42</v>
      </c>
      <c r="G239" s="5">
        <v>30</v>
      </c>
      <c r="I239" s="28">
        <f>+B239*'Silver Conversion'!$B238</f>
        <v>11.879999999999999</v>
      </c>
      <c r="J239" s="28">
        <f>+C239*'Silver Conversion'!$B238</f>
        <v>10.799999999999999</v>
      </c>
      <c r="K239" s="28">
        <f>+D239*'Silver Conversion'!$B238</f>
        <v>7.56</v>
      </c>
      <c r="L239" s="28">
        <f>+E239*'Silver Conversion'!$B238</f>
        <v>7.83</v>
      </c>
      <c r="M239" s="28">
        <f>+F239*'Silver Conversion'!$B238</f>
        <v>7.56</v>
      </c>
      <c r="N239" s="28">
        <f>+G239*'Silver Conversion'!$B238</f>
        <v>5.3999999999999995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</row>
    <row r="240" spans="1:42" ht="15">
      <c r="A240" s="5">
        <v>1597</v>
      </c>
      <c r="B240" s="5">
        <v>66</v>
      </c>
      <c r="C240" s="5">
        <v>60</v>
      </c>
      <c r="D240" s="5">
        <v>42</v>
      </c>
      <c r="E240" s="5">
        <v>45</v>
      </c>
      <c r="F240" s="5">
        <v>42</v>
      </c>
      <c r="G240" s="5">
        <v>30</v>
      </c>
      <c r="I240" s="28">
        <f>+B240*'Silver Conversion'!$B239</f>
        <v>11.879999999999999</v>
      </c>
      <c r="J240" s="28">
        <f>+C240*'Silver Conversion'!$B239</f>
        <v>10.799999999999999</v>
      </c>
      <c r="K240" s="28">
        <f>+D240*'Silver Conversion'!$B239</f>
        <v>7.56</v>
      </c>
      <c r="L240" s="28">
        <f>+E240*'Silver Conversion'!$B239</f>
        <v>8.1</v>
      </c>
      <c r="M240" s="28">
        <f>+F240*'Silver Conversion'!$B239</f>
        <v>7.56</v>
      </c>
      <c r="N240" s="28">
        <f>+G240*'Silver Conversion'!$B239</f>
        <v>5.3999999999999995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</row>
    <row r="241" spans="1:42" ht="15">
      <c r="A241" s="5">
        <v>1598</v>
      </c>
      <c r="B241" s="5">
        <v>72</v>
      </c>
      <c r="E241" s="5">
        <v>46.5</v>
      </c>
      <c r="F241" s="5">
        <v>45</v>
      </c>
      <c r="G241" s="5">
        <v>30</v>
      </c>
      <c r="I241" s="28">
        <f>+B241*'Silver Conversion'!$B240</f>
        <v>12.959999999999999</v>
      </c>
      <c r="J241" s="28"/>
      <c r="K241" s="28"/>
      <c r="L241" s="28">
        <f>+E241*'Silver Conversion'!$B240</f>
        <v>8.37</v>
      </c>
      <c r="M241" s="28">
        <f>+F241*'Silver Conversion'!$B240</f>
        <v>8.1</v>
      </c>
      <c r="N241" s="28">
        <f>+G241*'Silver Conversion'!$B240</f>
        <v>5.3999999999999995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</row>
    <row r="242" spans="1:42" ht="15">
      <c r="A242" s="5">
        <v>1599</v>
      </c>
      <c r="B242" s="5">
        <v>72</v>
      </c>
      <c r="E242" s="5">
        <v>46.5</v>
      </c>
      <c r="F242" s="5">
        <v>45</v>
      </c>
      <c r="G242" s="5">
        <v>30</v>
      </c>
      <c r="I242" s="28">
        <f>+B242*'Silver Conversion'!$B241</f>
        <v>12.959999999999999</v>
      </c>
      <c r="J242" s="28"/>
      <c r="K242" s="28"/>
      <c r="L242" s="28">
        <f>+E242*'Silver Conversion'!$B241</f>
        <v>8.37</v>
      </c>
      <c r="M242" s="28">
        <f>+F242*'Silver Conversion'!$B241</f>
        <v>8.1</v>
      </c>
      <c r="N242" s="28">
        <f>+G242*'Silver Conversion'!$B241</f>
        <v>5.3999999999999995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</row>
    <row r="243" spans="1:42" ht="15">
      <c r="A243" s="5">
        <v>1600</v>
      </c>
      <c r="B243" s="5">
        <v>72</v>
      </c>
      <c r="C243" s="5">
        <v>72</v>
      </c>
      <c r="D243" s="5">
        <v>42</v>
      </c>
      <c r="E243" s="5">
        <v>48</v>
      </c>
      <c r="G243" s="5">
        <v>30</v>
      </c>
      <c r="I243" s="28">
        <f>+B243*'Silver Conversion'!$B242</f>
        <v>12.959999999999999</v>
      </c>
      <c r="J243" s="28">
        <f>+C243*'Silver Conversion'!$B242</f>
        <v>12.959999999999999</v>
      </c>
      <c r="K243" s="28">
        <f>+D243*'Silver Conversion'!$B242</f>
        <v>7.56</v>
      </c>
      <c r="L243" s="28">
        <f>+E243*'Silver Conversion'!$B242</f>
        <v>8.64</v>
      </c>
      <c r="M243" s="28"/>
      <c r="N243" s="28">
        <f>+G243*'Silver Conversion'!$B242</f>
        <v>5.3999999999999995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</row>
    <row r="244" spans="1:42" ht="15">
      <c r="A244" s="5">
        <v>1601</v>
      </c>
      <c r="B244" s="5">
        <v>72</v>
      </c>
      <c r="C244" s="5">
        <v>72</v>
      </c>
      <c r="D244" s="5">
        <v>42</v>
      </c>
      <c r="E244" s="5">
        <v>54</v>
      </c>
      <c r="I244" s="28">
        <f>+B244*'Silver Conversion'!$B243</f>
        <v>12.959999999999999</v>
      </c>
      <c r="J244" s="28">
        <f>+C244*'Silver Conversion'!$B243</f>
        <v>12.959999999999999</v>
      </c>
      <c r="K244" s="28">
        <f>+D244*'Silver Conversion'!$B243</f>
        <v>7.56</v>
      </c>
      <c r="L244" s="28">
        <f>+E244*'Silver Conversion'!$B243</f>
        <v>9.719999999999999</v>
      </c>
      <c r="M244" s="28"/>
      <c r="N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</row>
    <row r="245" spans="9:14" ht="15">
      <c r="I245" s="28"/>
      <c r="J245" s="28"/>
      <c r="K245" s="28"/>
      <c r="L245" s="28"/>
      <c r="M245" s="28"/>
      <c r="N245" s="28"/>
    </row>
    <row r="246" spans="9:14" ht="15">
      <c r="I246" s="28"/>
      <c r="J246" s="28"/>
      <c r="K246" s="28"/>
      <c r="L246" s="28"/>
      <c r="M246" s="28"/>
      <c r="N246" s="2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3"/>
  <sheetViews>
    <sheetView tabSelected="1" workbookViewId="0" topLeftCell="A1">
      <selection activeCell="G26" sqref="G26"/>
    </sheetView>
  </sheetViews>
  <sheetFormatPr defaultColWidth="11.421875" defaultRowHeight="12.75"/>
  <cols>
    <col min="1" max="1" width="9.140625" style="5" customWidth="1"/>
    <col min="2" max="2" width="16.28125" style="26" customWidth="1"/>
    <col min="3" max="16384" width="9.140625" style="5" customWidth="1"/>
  </cols>
  <sheetData>
    <row r="1" spans="1:3" ht="15">
      <c r="A1" s="19" t="s">
        <v>195</v>
      </c>
      <c r="B1" s="47"/>
      <c r="C1" s="16" t="s">
        <v>63</v>
      </c>
    </row>
    <row r="2" spans="1:3" ht="15">
      <c r="A2" s="17" t="s">
        <v>194</v>
      </c>
      <c r="B2" s="48"/>
      <c r="C2" s="5" t="s">
        <v>87</v>
      </c>
    </row>
    <row r="4" ht="15">
      <c r="B4" s="49" t="s">
        <v>88</v>
      </c>
    </row>
    <row r="5" spans="1:2" ht="15">
      <c r="A5" s="5">
        <v>1363</v>
      </c>
      <c r="B5" s="26">
        <v>0.72</v>
      </c>
    </row>
    <row r="6" spans="1:2" ht="15">
      <c r="A6" s="5">
        <v>1364</v>
      </c>
      <c r="B6" s="26">
        <v>0.72</v>
      </c>
    </row>
    <row r="7" spans="1:2" ht="15">
      <c r="A7" s="5">
        <v>1365</v>
      </c>
      <c r="B7" s="26">
        <v>0.72</v>
      </c>
    </row>
    <row r="8" spans="1:2" ht="15">
      <c r="A8" s="5">
        <v>1366</v>
      </c>
      <c r="B8" s="26">
        <v>0.72</v>
      </c>
    </row>
    <row r="9" spans="1:2" ht="15">
      <c r="A9" s="5">
        <v>1367</v>
      </c>
      <c r="B9" s="26">
        <v>0.72</v>
      </c>
    </row>
    <row r="10" spans="1:2" ht="15">
      <c r="A10" s="5">
        <v>1368</v>
      </c>
      <c r="B10" s="26">
        <v>0.72</v>
      </c>
    </row>
    <row r="11" spans="1:2" ht="15">
      <c r="A11" s="5">
        <v>1369</v>
      </c>
      <c r="B11" s="26">
        <v>0.72</v>
      </c>
    </row>
    <row r="12" spans="1:2" ht="15">
      <c r="A12" s="5">
        <v>1370</v>
      </c>
      <c r="B12" s="26">
        <v>0.47</v>
      </c>
    </row>
    <row r="13" spans="1:2" ht="15">
      <c r="A13" s="5">
        <v>1371</v>
      </c>
      <c r="B13" s="26">
        <v>0.47</v>
      </c>
    </row>
    <row r="14" spans="1:2" ht="15">
      <c r="A14" s="5">
        <v>1372</v>
      </c>
      <c r="B14" s="26">
        <v>0.47</v>
      </c>
    </row>
    <row r="15" spans="1:2" ht="15">
      <c r="A15" s="5">
        <v>1373</v>
      </c>
      <c r="B15" s="26">
        <v>0.47</v>
      </c>
    </row>
    <row r="16" spans="1:2" ht="15">
      <c r="A16" s="5">
        <v>1374</v>
      </c>
      <c r="B16" s="26">
        <v>0.62</v>
      </c>
    </row>
    <row r="17" spans="1:2" ht="15">
      <c r="A17" s="5">
        <v>1375</v>
      </c>
      <c r="B17" s="26">
        <v>0.41</v>
      </c>
    </row>
    <row r="18" spans="1:2" ht="15">
      <c r="A18" s="5">
        <v>1376</v>
      </c>
      <c r="B18" s="26">
        <v>0.41</v>
      </c>
    </row>
    <row r="19" spans="1:2" ht="15">
      <c r="A19" s="5">
        <v>1377</v>
      </c>
      <c r="B19" s="26">
        <v>0.41</v>
      </c>
    </row>
    <row r="20" spans="1:2" ht="15">
      <c r="A20" s="5">
        <v>1378</v>
      </c>
      <c r="B20" s="26">
        <v>0.41</v>
      </c>
    </row>
    <row r="21" spans="1:2" ht="15">
      <c r="A21" s="5">
        <v>1379</v>
      </c>
      <c r="B21" s="26">
        <v>0.41</v>
      </c>
    </row>
    <row r="22" spans="1:2" ht="15">
      <c r="A22" s="5">
        <v>1380</v>
      </c>
      <c r="B22" s="26">
        <v>0.41</v>
      </c>
    </row>
    <row r="23" spans="1:2" ht="15">
      <c r="A23" s="5">
        <v>1381</v>
      </c>
      <c r="B23" s="26">
        <v>0.334</v>
      </c>
    </row>
    <row r="24" spans="1:2" ht="15">
      <c r="A24" s="5">
        <v>1382</v>
      </c>
      <c r="B24" s="26">
        <v>0.333</v>
      </c>
    </row>
    <row r="25" spans="1:2" ht="15">
      <c r="A25" s="5">
        <v>1383</v>
      </c>
      <c r="B25" s="26">
        <v>0.333</v>
      </c>
    </row>
    <row r="26" spans="1:2" ht="15">
      <c r="A26" s="5">
        <v>1384</v>
      </c>
      <c r="B26" s="26">
        <v>0.97</v>
      </c>
    </row>
    <row r="27" spans="1:2" ht="15">
      <c r="A27" s="5">
        <v>1385</v>
      </c>
      <c r="B27" s="26">
        <v>0.97</v>
      </c>
    </row>
    <row r="28" spans="1:2" ht="15">
      <c r="A28" s="5">
        <v>1386</v>
      </c>
      <c r="B28" s="26">
        <v>0.97</v>
      </c>
    </row>
    <row r="29" spans="1:2" ht="15">
      <c r="A29" s="5">
        <v>1387</v>
      </c>
      <c r="B29" s="26">
        <v>0.85</v>
      </c>
    </row>
    <row r="30" spans="1:2" ht="15">
      <c r="A30" s="5">
        <v>1388</v>
      </c>
      <c r="B30" s="26">
        <v>0.85</v>
      </c>
    </row>
    <row r="31" spans="1:2" ht="15">
      <c r="A31" s="5">
        <v>1389</v>
      </c>
      <c r="B31" s="26">
        <v>0.85</v>
      </c>
    </row>
    <row r="32" spans="1:2" ht="15">
      <c r="A32" s="5">
        <v>1390</v>
      </c>
      <c r="B32" s="26">
        <v>1.02</v>
      </c>
    </row>
    <row r="33" spans="1:2" ht="15">
      <c r="A33" s="5">
        <v>1391</v>
      </c>
      <c r="B33" s="26">
        <v>1.02</v>
      </c>
    </row>
    <row r="34" spans="1:2" ht="15">
      <c r="A34" s="5">
        <v>1392</v>
      </c>
      <c r="B34" s="26">
        <v>0.84</v>
      </c>
    </row>
    <row r="35" spans="1:2" ht="15">
      <c r="A35" s="5">
        <v>1393</v>
      </c>
      <c r="B35" s="26">
        <v>0.8</v>
      </c>
    </row>
    <row r="36" spans="1:2" ht="15">
      <c r="A36" s="5">
        <v>1394</v>
      </c>
      <c r="B36" s="26">
        <v>0.6</v>
      </c>
    </row>
    <row r="37" spans="1:2" ht="15">
      <c r="A37" s="5">
        <v>1395</v>
      </c>
      <c r="B37" s="26">
        <v>0.55</v>
      </c>
    </row>
    <row r="38" spans="1:2" ht="15">
      <c r="A38" s="5">
        <v>1396</v>
      </c>
      <c r="B38" s="26">
        <v>0.53</v>
      </c>
    </row>
    <row r="39" spans="1:2" ht="15">
      <c r="A39" s="5">
        <v>1397</v>
      </c>
      <c r="B39" s="26">
        <v>0.53</v>
      </c>
    </row>
    <row r="40" spans="1:2" ht="15">
      <c r="A40" s="5">
        <v>1398</v>
      </c>
      <c r="B40" s="26">
        <v>0.53</v>
      </c>
    </row>
    <row r="41" spans="1:2" ht="15">
      <c r="A41" s="5">
        <v>1399</v>
      </c>
      <c r="B41" s="26">
        <v>1.02</v>
      </c>
    </row>
    <row r="42" spans="1:2" ht="15">
      <c r="A42" s="5">
        <v>1400</v>
      </c>
      <c r="B42" s="26">
        <v>1.02</v>
      </c>
    </row>
    <row r="43" spans="1:2" ht="15">
      <c r="A43" s="5">
        <v>1401</v>
      </c>
      <c r="B43" s="26">
        <v>1.02</v>
      </c>
    </row>
    <row r="44" spans="1:2" ht="15">
      <c r="A44" s="5">
        <v>1402</v>
      </c>
      <c r="B44" s="26">
        <v>1.02</v>
      </c>
    </row>
    <row r="45" spans="1:2" ht="15">
      <c r="A45" s="5">
        <v>1403</v>
      </c>
      <c r="B45" s="26">
        <v>1.02</v>
      </c>
    </row>
    <row r="46" spans="1:2" ht="15">
      <c r="A46" s="5">
        <v>1404</v>
      </c>
      <c r="B46" s="26">
        <v>1.02</v>
      </c>
    </row>
    <row r="47" spans="1:2" ht="15">
      <c r="A47" s="5">
        <v>1405</v>
      </c>
      <c r="B47" s="26">
        <v>0.875</v>
      </c>
    </row>
    <row r="48" spans="1:2" ht="15">
      <c r="A48" s="5">
        <v>1406</v>
      </c>
      <c r="B48" s="26">
        <v>0.875</v>
      </c>
    </row>
    <row r="49" spans="1:2" ht="15">
      <c r="A49" s="5">
        <v>1407</v>
      </c>
      <c r="B49" s="26">
        <v>0.875</v>
      </c>
    </row>
    <row r="50" spans="1:2" ht="15">
      <c r="A50" s="5">
        <v>1408</v>
      </c>
      <c r="B50" s="26">
        <v>0.875</v>
      </c>
    </row>
    <row r="51" spans="1:2" ht="15">
      <c r="A51" s="5">
        <v>1409</v>
      </c>
      <c r="B51" s="26">
        <v>0.87</v>
      </c>
    </row>
    <row r="52" spans="1:2" ht="15">
      <c r="A52" s="5">
        <v>1410</v>
      </c>
      <c r="B52" s="26">
        <v>0.86</v>
      </c>
    </row>
    <row r="53" spans="1:2" ht="15">
      <c r="A53" s="5">
        <v>1411</v>
      </c>
      <c r="B53" s="26">
        <v>0.86</v>
      </c>
    </row>
    <row r="54" spans="1:2" ht="15">
      <c r="A54" s="5">
        <v>1412</v>
      </c>
      <c r="B54" s="26">
        <v>0.86</v>
      </c>
    </row>
    <row r="55" spans="1:2" ht="15">
      <c r="A55" s="5">
        <v>1413</v>
      </c>
      <c r="B55" s="26">
        <v>0.86</v>
      </c>
    </row>
    <row r="56" spans="1:2" ht="15">
      <c r="A56" s="5">
        <v>1414</v>
      </c>
      <c r="B56" s="26">
        <v>0.86</v>
      </c>
    </row>
    <row r="57" spans="1:2" ht="15">
      <c r="A57" s="5">
        <v>1415</v>
      </c>
      <c r="B57" s="26">
        <v>0.86</v>
      </c>
    </row>
    <row r="58" spans="1:2" ht="15">
      <c r="A58" s="5">
        <v>1416</v>
      </c>
      <c r="B58" s="26">
        <v>0.86</v>
      </c>
    </row>
    <row r="59" spans="1:2" ht="15">
      <c r="A59" s="5">
        <v>1417</v>
      </c>
      <c r="B59" s="26">
        <v>0.66</v>
      </c>
    </row>
    <row r="60" spans="1:2" ht="15">
      <c r="A60" s="5">
        <v>1418</v>
      </c>
      <c r="B60" s="26">
        <v>0.51</v>
      </c>
    </row>
    <row r="61" spans="1:2" ht="15">
      <c r="A61" s="5">
        <v>1419</v>
      </c>
      <c r="B61" s="26">
        <v>0.49</v>
      </c>
    </row>
    <row r="62" spans="1:2" ht="15">
      <c r="A62" s="5">
        <v>1420</v>
      </c>
      <c r="B62" s="26">
        <v>0.61</v>
      </c>
    </row>
    <row r="63" spans="1:2" ht="15">
      <c r="A63" s="5">
        <v>1421</v>
      </c>
      <c r="B63" s="26">
        <v>0.61</v>
      </c>
    </row>
    <row r="64" spans="1:2" ht="15">
      <c r="A64" s="5">
        <v>1422</v>
      </c>
      <c r="B64" s="26">
        <v>0.61</v>
      </c>
    </row>
    <row r="65" spans="1:2" ht="15">
      <c r="A65" s="5">
        <v>1423</v>
      </c>
      <c r="B65" s="26">
        <v>0.61</v>
      </c>
    </row>
    <row r="66" spans="1:2" ht="15">
      <c r="A66" s="5">
        <v>1424</v>
      </c>
      <c r="B66" s="26">
        <v>0.61</v>
      </c>
    </row>
    <row r="67" spans="1:2" ht="15">
      <c r="A67" s="5">
        <v>1425</v>
      </c>
      <c r="B67" s="26">
        <v>0.61</v>
      </c>
    </row>
    <row r="68" spans="1:2" ht="15">
      <c r="A68" s="5">
        <v>1426</v>
      </c>
      <c r="B68" s="26">
        <v>0.61</v>
      </c>
    </row>
    <row r="69" spans="1:2" ht="15">
      <c r="A69" s="5">
        <v>1427</v>
      </c>
      <c r="B69" s="26">
        <v>0.61</v>
      </c>
    </row>
    <row r="70" spans="1:2" ht="15">
      <c r="A70" s="5">
        <v>1428</v>
      </c>
      <c r="B70" s="26">
        <v>0.61</v>
      </c>
    </row>
    <row r="71" spans="1:2" ht="15">
      <c r="A71" s="5">
        <v>1429</v>
      </c>
      <c r="B71" s="26">
        <v>0.57</v>
      </c>
    </row>
    <row r="72" spans="1:2" ht="15">
      <c r="A72" s="5">
        <v>1430</v>
      </c>
      <c r="B72" s="26">
        <v>0.57</v>
      </c>
    </row>
    <row r="73" spans="1:2" ht="15">
      <c r="A73" s="5">
        <v>1431</v>
      </c>
      <c r="B73" s="26">
        <v>0.57</v>
      </c>
    </row>
    <row r="74" spans="1:2" ht="15">
      <c r="A74" s="5">
        <v>1432</v>
      </c>
      <c r="B74" s="26">
        <v>0.57</v>
      </c>
    </row>
    <row r="75" spans="1:2" ht="15">
      <c r="A75" s="5">
        <v>1433</v>
      </c>
      <c r="B75" s="26">
        <v>0.57</v>
      </c>
    </row>
    <row r="76" spans="1:2" ht="15">
      <c r="A76" s="5">
        <v>1434</v>
      </c>
      <c r="B76" s="26">
        <f>+(0.7+0.58)/2</f>
        <v>0.6399999999999999</v>
      </c>
    </row>
    <row r="77" spans="1:2" ht="15">
      <c r="A77" s="5">
        <v>1435</v>
      </c>
      <c r="B77" s="26">
        <v>0.54</v>
      </c>
    </row>
    <row r="78" spans="1:2" ht="15">
      <c r="A78" s="5">
        <v>1436</v>
      </c>
      <c r="B78" s="26">
        <v>0.54</v>
      </c>
    </row>
    <row r="79" spans="1:2" ht="15">
      <c r="A79" s="5">
        <v>1437</v>
      </c>
      <c r="B79" s="26">
        <v>0.54</v>
      </c>
    </row>
    <row r="80" spans="1:2" ht="15">
      <c r="A80" s="5">
        <v>1438</v>
      </c>
      <c r="B80" s="26">
        <v>0.54</v>
      </c>
    </row>
    <row r="81" spans="1:2" ht="15">
      <c r="A81" s="5">
        <v>1439</v>
      </c>
      <c r="B81" s="26">
        <v>0.54</v>
      </c>
    </row>
    <row r="82" spans="1:2" ht="15">
      <c r="A82" s="5">
        <v>1440</v>
      </c>
      <c r="B82" s="26">
        <v>0.54</v>
      </c>
    </row>
    <row r="83" spans="1:2" ht="15">
      <c r="A83" s="5">
        <v>1441</v>
      </c>
      <c r="B83" s="26">
        <v>0.54</v>
      </c>
    </row>
    <row r="84" spans="1:2" ht="15">
      <c r="A84" s="5">
        <v>1442</v>
      </c>
      <c r="B84" s="26">
        <v>0.54</v>
      </c>
    </row>
    <row r="85" spans="1:2" ht="15">
      <c r="A85" s="5">
        <v>1443</v>
      </c>
      <c r="B85" s="26">
        <v>0.54</v>
      </c>
    </row>
    <row r="86" spans="1:2" ht="15">
      <c r="A86" s="5">
        <v>1444</v>
      </c>
      <c r="B86" s="26">
        <v>0.54</v>
      </c>
    </row>
    <row r="87" spans="1:2" ht="15">
      <c r="A87" s="5">
        <v>1445</v>
      </c>
      <c r="B87" s="26">
        <v>0.54</v>
      </c>
    </row>
    <row r="88" spans="1:2" ht="15">
      <c r="A88" s="5">
        <v>1446</v>
      </c>
      <c r="B88" s="26">
        <v>0.54</v>
      </c>
    </row>
    <row r="89" spans="1:2" ht="15">
      <c r="A89" s="5">
        <v>1447</v>
      </c>
      <c r="B89" s="26">
        <v>0.54</v>
      </c>
    </row>
    <row r="90" spans="1:2" ht="15">
      <c r="A90" s="5">
        <v>1448</v>
      </c>
      <c r="B90" s="26">
        <v>0.54</v>
      </c>
    </row>
    <row r="91" spans="1:2" ht="15">
      <c r="A91" s="5">
        <v>1449</v>
      </c>
      <c r="B91" s="26">
        <v>0.54</v>
      </c>
    </row>
    <row r="92" spans="1:2" ht="15">
      <c r="A92" s="5">
        <v>1450</v>
      </c>
      <c r="B92" s="26">
        <v>0.54</v>
      </c>
    </row>
    <row r="93" spans="1:2" ht="15">
      <c r="A93" s="5">
        <v>1451</v>
      </c>
      <c r="B93" s="26">
        <v>0.54</v>
      </c>
    </row>
    <row r="94" spans="1:2" ht="15">
      <c r="A94" s="5">
        <v>1452</v>
      </c>
      <c r="B94" s="26">
        <v>0.54</v>
      </c>
    </row>
    <row r="95" spans="1:2" ht="15">
      <c r="A95" s="5">
        <v>1453</v>
      </c>
      <c r="B95" s="26">
        <v>0.54</v>
      </c>
    </row>
    <row r="96" spans="1:2" ht="15">
      <c r="A96" s="5">
        <v>1454</v>
      </c>
      <c r="B96" s="26">
        <v>0.54</v>
      </c>
    </row>
    <row r="97" spans="1:2" ht="15">
      <c r="A97" s="5">
        <v>1455</v>
      </c>
      <c r="B97" s="26">
        <v>0.54</v>
      </c>
    </row>
    <row r="98" spans="1:2" ht="15">
      <c r="A98" s="5">
        <v>1456</v>
      </c>
      <c r="B98" s="26">
        <v>0.54</v>
      </c>
    </row>
    <row r="99" spans="1:2" ht="15">
      <c r="A99" s="5">
        <v>1457</v>
      </c>
      <c r="B99" s="26">
        <v>0.54</v>
      </c>
    </row>
    <row r="100" spans="1:2" ht="15">
      <c r="A100" s="5">
        <v>1458</v>
      </c>
      <c r="B100" s="26">
        <v>0.54</v>
      </c>
    </row>
    <row r="101" spans="1:2" ht="15">
      <c r="A101" s="5">
        <v>1459</v>
      </c>
      <c r="B101" s="26">
        <v>0.54</v>
      </c>
    </row>
    <row r="102" spans="1:2" ht="15">
      <c r="A102" s="5">
        <v>1460</v>
      </c>
      <c r="B102" s="26">
        <v>0.54</v>
      </c>
    </row>
    <row r="103" spans="1:2" ht="15">
      <c r="A103" s="5">
        <v>1461</v>
      </c>
      <c r="B103" s="26">
        <v>0.54</v>
      </c>
    </row>
    <row r="104" spans="1:2" ht="15">
      <c r="A104" s="5">
        <v>1462</v>
      </c>
      <c r="B104" s="26">
        <v>0.54</v>
      </c>
    </row>
    <row r="105" spans="1:2" ht="15">
      <c r="A105" s="5">
        <v>1463</v>
      </c>
      <c r="B105" s="26">
        <v>0.54</v>
      </c>
    </row>
    <row r="106" spans="1:2" ht="15">
      <c r="A106" s="5">
        <v>1464</v>
      </c>
      <c r="B106" s="26">
        <v>0.54</v>
      </c>
    </row>
    <row r="107" spans="1:2" ht="15">
      <c r="A107" s="5">
        <v>1465</v>
      </c>
      <c r="B107" s="26">
        <v>0.54</v>
      </c>
    </row>
    <row r="108" spans="1:2" ht="15">
      <c r="A108" s="5">
        <v>1466</v>
      </c>
      <c r="B108" s="26">
        <v>0.47</v>
      </c>
    </row>
    <row r="109" spans="1:2" ht="15">
      <c r="A109" s="5">
        <v>1467</v>
      </c>
      <c r="B109" s="26">
        <v>0.46</v>
      </c>
    </row>
    <row r="110" spans="1:2" ht="15">
      <c r="A110" s="5">
        <v>1468</v>
      </c>
      <c r="B110" s="26">
        <v>0.46</v>
      </c>
    </row>
    <row r="111" spans="1:2" ht="15">
      <c r="A111" s="5">
        <v>1469</v>
      </c>
      <c r="B111" s="26">
        <v>0.46</v>
      </c>
    </row>
    <row r="112" spans="1:2" ht="15">
      <c r="A112" s="5">
        <v>1470</v>
      </c>
      <c r="B112" s="26">
        <v>0.46</v>
      </c>
    </row>
    <row r="113" spans="1:2" ht="15">
      <c r="A113" s="5">
        <v>1471</v>
      </c>
      <c r="B113" s="26">
        <v>0.46</v>
      </c>
    </row>
    <row r="114" spans="1:2" ht="15">
      <c r="A114" s="5">
        <v>1472</v>
      </c>
      <c r="B114" s="26">
        <v>0.46</v>
      </c>
    </row>
    <row r="115" spans="1:2" ht="15">
      <c r="A115" s="5">
        <v>1473</v>
      </c>
      <c r="B115" s="26">
        <v>0.46</v>
      </c>
    </row>
    <row r="116" spans="1:2" ht="15">
      <c r="A116" s="5">
        <v>1474</v>
      </c>
      <c r="B116" s="26">
        <v>0.41</v>
      </c>
    </row>
    <row r="117" spans="1:2" ht="15">
      <c r="A117" s="5">
        <v>1475</v>
      </c>
      <c r="B117" s="26">
        <v>0.405</v>
      </c>
    </row>
    <row r="118" spans="1:2" ht="15">
      <c r="A118" s="5">
        <v>1476</v>
      </c>
      <c r="B118" s="26">
        <v>0.405</v>
      </c>
    </row>
    <row r="119" spans="1:2" ht="15">
      <c r="A119" s="5">
        <v>1477</v>
      </c>
      <c r="B119" s="26">
        <v>0.36</v>
      </c>
    </row>
    <row r="120" spans="1:2" ht="15">
      <c r="A120" s="5">
        <v>1478</v>
      </c>
      <c r="B120" s="26">
        <v>0.36</v>
      </c>
    </row>
    <row r="121" spans="1:2" ht="15">
      <c r="A121" s="5">
        <v>1479</v>
      </c>
      <c r="B121" s="26">
        <v>0.36</v>
      </c>
    </row>
    <row r="122" spans="1:2" ht="15">
      <c r="A122" s="5">
        <v>1480</v>
      </c>
      <c r="B122" s="26">
        <v>0.35</v>
      </c>
    </row>
    <row r="123" spans="1:2" ht="15">
      <c r="A123" s="5">
        <v>1481</v>
      </c>
      <c r="B123" s="26">
        <v>0.35</v>
      </c>
    </row>
    <row r="124" spans="1:2" ht="15">
      <c r="A124" s="5">
        <v>1482</v>
      </c>
      <c r="B124" s="26">
        <v>0.33</v>
      </c>
    </row>
    <row r="125" spans="1:2" ht="15">
      <c r="A125" s="5">
        <v>1483</v>
      </c>
      <c r="B125" s="26">
        <v>0.33</v>
      </c>
    </row>
    <row r="126" spans="1:2" ht="15">
      <c r="A126" s="5">
        <v>1484</v>
      </c>
      <c r="B126" s="26">
        <v>0.31</v>
      </c>
    </row>
    <row r="127" spans="1:2" ht="15">
      <c r="A127" s="5">
        <v>1485</v>
      </c>
      <c r="B127" s="26">
        <v>0.3</v>
      </c>
    </row>
    <row r="128" spans="1:2" ht="15">
      <c r="A128" s="5">
        <v>1486</v>
      </c>
      <c r="B128" s="26">
        <v>0.3</v>
      </c>
    </row>
    <row r="129" spans="1:2" ht="15">
      <c r="A129" s="5">
        <v>1487</v>
      </c>
      <c r="B129" s="26">
        <v>0.29</v>
      </c>
    </row>
    <row r="130" spans="1:2" ht="15">
      <c r="A130" s="5">
        <v>1488</v>
      </c>
      <c r="B130" s="26">
        <f>+(0.23+0.18+0.17)/3</f>
        <v>0.19333333333333336</v>
      </c>
    </row>
    <row r="131" spans="1:2" ht="15">
      <c r="A131" s="5">
        <v>1489</v>
      </c>
      <c r="B131" s="26">
        <v>0.16</v>
      </c>
    </row>
    <row r="132" spans="1:2" ht="15">
      <c r="A132" s="5">
        <v>1490</v>
      </c>
      <c r="B132" s="26">
        <v>0.49</v>
      </c>
    </row>
    <row r="133" spans="1:2" ht="15">
      <c r="A133" s="5">
        <v>1491</v>
      </c>
      <c r="B133" s="26">
        <v>0.49</v>
      </c>
    </row>
    <row r="134" spans="1:2" ht="15">
      <c r="A134" s="5">
        <v>1492</v>
      </c>
      <c r="B134" s="26">
        <v>0.39</v>
      </c>
    </row>
    <row r="135" spans="1:2" ht="15">
      <c r="A135" s="5">
        <v>1493</v>
      </c>
      <c r="B135" s="26">
        <v>0.38</v>
      </c>
    </row>
    <row r="136" spans="1:2" ht="15">
      <c r="A136" s="5">
        <v>1494</v>
      </c>
      <c r="B136" s="26">
        <v>0.38</v>
      </c>
    </row>
    <row r="137" spans="1:2" ht="15">
      <c r="A137" s="5">
        <v>1495</v>
      </c>
      <c r="B137" s="26">
        <v>0.33</v>
      </c>
    </row>
    <row r="138" spans="1:2" ht="15">
      <c r="A138" s="5">
        <v>1496</v>
      </c>
      <c r="B138" s="26">
        <v>0.33</v>
      </c>
    </row>
    <row r="139" spans="1:2" ht="15">
      <c r="A139" s="5">
        <v>1497</v>
      </c>
      <c r="B139" s="26">
        <v>0.33</v>
      </c>
    </row>
    <row r="140" spans="1:2" ht="15">
      <c r="A140" s="5">
        <v>1498</v>
      </c>
      <c r="B140" s="26">
        <v>0.33</v>
      </c>
    </row>
    <row r="141" spans="1:2" ht="15">
      <c r="A141" s="5">
        <v>1499</v>
      </c>
      <c r="B141" s="26">
        <v>0.33</v>
      </c>
    </row>
    <row r="142" spans="1:2" ht="15">
      <c r="A142" s="5">
        <v>1500</v>
      </c>
      <c r="B142" s="26">
        <v>0.33</v>
      </c>
    </row>
    <row r="143" spans="1:2" ht="15">
      <c r="A143" s="5">
        <v>1501</v>
      </c>
      <c r="B143" s="26">
        <v>0.33</v>
      </c>
    </row>
    <row r="144" spans="1:2" ht="15">
      <c r="A144" s="5">
        <v>1502</v>
      </c>
      <c r="B144" s="26">
        <v>0.33</v>
      </c>
    </row>
    <row r="145" spans="1:2" ht="15">
      <c r="A145" s="5">
        <v>1503</v>
      </c>
      <c r="B145" s="26">
        <v>0.33</v>
      </c>
    </row>
    <row r="146" spans="1:2" ht="15">
      <c r="A146" s="5">
        <v>1504</v>
      </c>
      <c r="B146" s="26">
        <v>0.33</v>
      </c>
    </row>
    <row r="147" spans="1:2" ht="15">
      <c r="A147" s="5">
        <v>1505</v>
      </c>
      <c r="B147" s="26">
        <v>0.33</v>
      </c>
    </row>
    <row r="148" spans="1:2" ht="15">
      <c r="A148" s="5">
        <v>1506</v>
      </c>
      <c r="B148" s="26">
        <v>0.33</v>
      </c>
    </row>
    <row r="149" spans="1:2" ht="15">
      <c r="A149" s="5">
        <v>1507</v>
      </c>
      <c r="B149" s="26">
        <v>0.33</v>
      </c>
    </row>
    <row r="150" spans="1:2" ht="15">
      <c r="A150" s="5">
        <v>1508</v>
      </c>
      <c r="B150" s="26">
        <v>0.33</v>
      </c>
    </row>
    <row r="151" spans="1:2" ht="15">
      <c r="A151" s="5">
        <v>1509</v>
      </c>
      <c r="B151" s="26">
        <v>0.33</v>
      </c>
    </row>
    <row r="152" spans="1:2" ht="15">
      <c r="A152" s="5">
        <v>1510</v>
      </c>
      <c r="B152" s="26">
        <v>0.33</v>
      </c>
    </row>
    <row r="153" spans="1:2" ht="15">
      <c r="A153" s="5">
        <v>1511</v>
      </c>
      <c r="B153" s="26">
        <v>0.33</v>
      </c>
    </row>
    <row r="154" spans="1:2" ht="15">
      <c r="A154" s="5">
        <v>1512</v>
      </c>
      <c r="B154" s="26">
        <v>0.33</v>
      </c>
    </row>
    <row r="155" spans="1:2" ht="15">
      <c r="A155" s="5">
        <v>1513</v>
      </c>
      <c r="B155" s="26">
        <v>0.33</v>
      </c>
    </row>
    <row r="156" spans="1:2" ht="15">
      <c r="A156" s="5">
        <v>1514</v>
      </c>
      <c r="B156" s="26">
        <v>0.33</v>
      </c>
    </row>
    <row r="157" spans="1:2" ht="15">
      <c r="A157" s="5">
        <v>1515</v>
      </c>
      <c r="B157" s="26">
        <v>0.33</v>
      </c>
    </row>
    <row r="158" spans="1:2" ht="15">
      <c r="A158" s="5">
        <v>1516</v>
      </c>
      <c r="B158" s="26">
        <v>0.33</v>
      </c>
    </row>
    <row r="159" spans="1:2" ht="15">
      <c r="A159" s="5">
        <v>1517</v>
      </c>
      <c r="B159" s="26">
        <v>0.33</v>
      </c>
    </row>
    <row r="160" spans="1:2" ht="15">
      <c r="A160" s="5">
        <v>1518</v>
      </c>
      <c r="B160" s="26">
        <v>0.33</v>
      </c>
    </row>
    <row r="161" spans="1:2" ht="15">
      <c r="A161" s="5">
        <v>1519</v>
      </c>
      <c r="B161" s="26">
        <v>0.33</v>
      </c>
    </row>
    <row r="162" spans="1:2" ht="15">
      <c r="A162" s="5">
        <v>1520</v>
      </c>
      <c r="B162" s="26">
        <v>0.33</v>
      </c>
    </row>
    <row r="163" spans="1:2" ht="15">
      <c r="A163" s="5">
        <v>1521</v>
      </c>
      <c r="B163" s="26">
        <v>0.32</v>
      </c>
    </row>
    <row r="164" spans="1:2" ht="15">
      <c r="A164" s="5">
        <v>1522</v>
      </c>
      <c r="B164" s="26">
        <v>0.32</v>
      </c>
    </row>
    <row r="165" spans="1:2" ht="15">
      <c r="A165" s="5">
        <v>1523</v>
      </c>
      <c r="B165" s="26">
        <v>0.32</v>
      </c>
    </row>
    <row r="166" spans="1:2" ht="15">
      <c r="A166" s="5">
        <v>1524</v>
      </c>
      <c r="B166" s="26">
        <v>0.32</v>
      </c>
    </row>
    <row r="167" spans="1:2" ht="15">
      <c r="A167" s="5">
        <v>1525</v>
      </c>
      <c r="B167" s="26">
        <v>0.29</v>
      </c>
    </row>
    <row r="168" spans="1:2" ht="15">
      <c r="A168" s="5">
        <v>1526</v>
      </c>
      <c r="B168" s="26">
        <v>0.28</v>
      </c>
    </row>
    <row r="169" spans="1:2" ht="15">
      <c r="A169" s="5">
        <v>1527</v>
      </c>
      <c r="B169" s="26">
        <v>0.32</v>
      </c>
    </row>
    <row r="170" spans="1:2" ht="15">
      <c r="A170" s="5">
        <v>1528</v>
      </c>
      <c r="B170" s="26">
        <v>0.32</v>
      </c>
    </row>
    <row r="171" spans="1:2" ht="15">
      <c r="A171" s="5">
        <v>1529</v>
      </c>
      <c r="B171" s="26">
        <v>0.32</v>
      </c>
    </row>
    <row r="172" spans="1:2" ht="15">
      <c r="A172" s="5">
        <v>1530</v>
      </c>
      <c r="B172" s="26">
        <v>0.32</v>
      </c>
    </row>
    <row r="173" spans="1:2" ht="15">
      <c r="A173" s="5">
        <v>1531</v>
      </c>
      <c r="B173" s="26">
        <v>0.32</v>
      </c>
    </row>
    <row r="174" spans="1:2" ht="15">
      <c r="A174" s="5">
        <v>1532</v>
      </c>
      <c r="B174" s="26">
        <v>0.32</v>
      </c>
    </row>
    <row r="175" spans="1:2" ht="15">
      <c r="A175" s="5">
        <v>1533</v>
      </c>
      <c r="B175" s="26">
        <v>0.32</v>
      </c>
    </row>
    <row r="176" spans="1:2" ht="15">
      <c r="A176" s="5">
        <v>1534</v>
      </c>
      <c r="B176" s="26">
        <v>0.32</v>
      </c>
    </row>
    <row r="177" spans="1:2" ht="15">
      <c r="A177" s="5">
        <v>1535</v>
      </c>
      <c r="B177" s="26">
        <v>0.32</v>
      </c>
    </row>
    <row r="178" spans="1:2" ht="15">
      <c r="A178" s="5">
        <v>1536</v>
      </c>
      <c r="B178" s="26">
        <v>0.32</v>
      </c>
    </row>
    <row r="179" spans="1:2" ht="15">
      <c r="A179" s="5">
        <v>1537</v>
      </c>
      <c r="B179" s="26">
        <v>0.32</v>
      </c>
    </row>
    <row r="180" spans="1:2" ht="15">
      <c r="A180" s="5">
        <v>1538</v>
      </c>
      <c r="B180" s="26">
        <v>0.32</v>
      </c>
    </row>
    <row r="181" spans="1:2" ht="15">
      <c r="A181" s="5">
        <v>1539</v>
      </c>
      <c r="B181" s="26">
        <v>0.32</v>
      </c>
    </row>
    <row r="182" spans="1:2" ht="15">
      <c r="A182" s="5">
        <v>1540</v>
      </c>
      <c r="B182" s="26">
        <v>0.32</v>
      </c>
    </row>
    <row r="183" spans="1:2" ht="15">
      <c r="A183" s="5">
        <v>1541</v>
      </c>
      <c r="B183" s="26">
        <v>0.32</v>
      </c>
    </row>
    <row r="184" spans="1:2" ht="15">
      <c r="A184" s="5">
        <v>1542</v>
      </c>
      <c r="B184" s="26">
        <v>0.32</v>
      </c>
    </row>
    <row r="185" spans="1:2" ht="15">
      <c r="A185" s="5">
        <v>1543</v>
      </c>
      <c r="B185" s="26">
        <v>0.32</v>
      </c>
    </row>
    <row r="186" spans="1:2" ht="15">
      <c r="A186" s="5">
        <v>1544</v>
      </c>
      <c r="B186" s="26">
        <v>0.32</v>
      </c>
    </row>
    <row r="187" spans="1:2" ht="15">
      <c r="A187" s="5">
        <v>1545</v>
      </c>
      <c r="B187" s="26">
        <v>0.32</v>
      </c>
    </row>
    <row r="188" spans="1:2" ht="15">
      <c r="A188" s="5">
        <v>1546</v>
      </c>
      <c r="B188" s="26">
        <v>0.32</v>
      </c>
    </row>
    <row r="189" spans="1:2" ht="15">
      <c r="A189" s="5">
        <v>1547</v>
      </c>
      <c r="B189" s="26">
        <v>0.32</v>
      </c>
    </row>
    <row r="190" spans="1:2" ht="15">
      <c r="A190" s="5">
        <v>1548</v>
      </c>
      <c r="B190" s="26">
        <v>0.32</v>
      </c>
    </row>
    <row r="191" spans="1:2" ht="15">
      <c r="A191" s="5">
        <v>1549</v>
      </c>
      <c r="B191" s="26">
        <v>0.32</v>
      </c>
    </row>
    <row r="192" spans="1:2" ht="15">
      <c r="A192" s="5">
        <v>1550</v>
      </c>
      <c r="B192" s="26">
        <v>0.32</v>
      </c>
    </row>
    <row r="193" spans="1:2" ht="15">
      <c r="A193" s="5">
        <v>1551</v>
      </c>
      <c r="B193" s="26">
        <v>0.32</v>
      </c>
    </row>
    <row r="194" spans="1:2" ht="15">
      <c r="A194" s="5">
        <v>1552</v>
      </c>
      <c r="B194" s="26">
        <v>0.32</v>
      </c>
    </row>
    <row r="195" spans="1:2" ht="15">
      <c r="A195" s="5">
        <v>1553</v>
      </c>
      <c r="B195" s="26">
        <v>0.3</v>
      </c>
    </row>
    <row r="196" spans="1:2" ht="15">
      <c r="A196" s="5">
        <v>1554</v>
      </c>
      <c r="B196" s="26">
        <v>0.3</v>
      </c>
    </row>
    <row r="197" spans="1:2" ht="15">
      <c r="A197" s="5">
        <v>1555</v>
      </c>
      <c r="B197" s="26">
        <v>0.3</v>
      </c>
    </row>
    <row r="198" spans="1:2" ht="15">
      <c r="A198" s="5">
        <v>1556</v>
      </c>
      <c r="B198" s="26">
        <v>0.3</v>
      </c>
    </row>
    <row r="199" spans="1:2" ht="15">
      <c r="A199" s="5">
        <v>1557</v>
      </c>
      <c r="B199" s="26">
        <v>0.3</v>
      </c>
    </row>
    <row r="200" spans="1:2" ht="15">
      <c r="A200" s="5">
        <v>1558</v>
      </c>
      <c r="B200" s="26">
        <v>0.3</v>
      </c>
    </row>
    <row r="201" spans="1:2" ht="15">
      <c r="A201" s="5">
        <v>1559</v>
      </c>
      <c r="B201" s="26">
        <v>0.27</v>
      </c>
    </row>
    <row r="202" spans="1:2" ht="15">
      <c r="A202" s="5">
        <v>1560</v>
      </c>
      <c r="B202" s="26">
        <v>0.27</v>
      </c>
    </row>
    <row r="203" spans="1:2" ht="15">
      <c r="A203" s="5">
        <v>1561</v>
      </c>
      <c r="B203" s="26">
        <v>0.27</v>
      </c>
    </row>
    <row r="204" spans="1:2" ht="15">
      <c r="A204" s="5">
        <v>1562</v>
      </c>
      <c r="B204" s="26">
        <v>0.27</v>
      </c>
    </row>
    <row r="205" spans="1:2" ht="15">
      <c r="A205" s="5">
        <v>1563</v>
      </c>
      <c r="B205" s="26">
        <v>0.27</v>
      </c>
    </row>
    <row r="206" spans="1:2" ht="15">
      <c r="A206" s="5">
        <v>1564</v>
      </c>
      <c r="B206" s="26">
        <v>0.27</v>
      </c>
    </row>
    <row r="207" spans="1:2" ht="15">
      <c r="A207" s="5">
        <v>1565</v>
      </c>
      <c r="B207" s="26">
        <v>0.27</v>
      </c>
    </row>
    <row r="208" spans="1:2" ht="15">
      <c r="A208" s="5">
        <v>1566</v>
      </c>
      <c r="B208" s="26">
        <v>0.27</v>
      </c>
    </row>
    <row r="209" spans="1:2" ht="15">
      <c r="A209" s="5">
        <v>1567</v>
      </c>
      <c r="B209" s="26">
        <v>0.27</v>
      </c>
    </row>
    <row r="210" spans="1:2" ht="15">
      <c r="A210" s="5">
        <v>1568</v>
      </c>
      <c r="B210" s="26">
        <v>0.27</v>
      </c>
    </row>
    <row r="211" spans="1:2" ht="15">
      <c r="A211" s="5">
        <v>1569</v>
      </c>
      <c r="B211" s="26">
        <v>0.27</v>
      </c>
    </row>
    <row r="212" spans="1:2" ht="15">
      <c r="A212" s="5">
        <v>1570</v>
      </c>
      <c r="B212" s="26">
        <v>0.27</v>
      </c>
    </row>
    <row r="213" spans="1:2" ht="15">
      <c r="A213" s="5">
        <v>1571</v>
      </c>
      <c r="B213" s="26">
        <v>0.27</v>
      </c>
    </row>
    <row r="214" spans="1:2" ht="15">
      <c r="A214" s="5">
        <v>1572</v>
      </c>
      <c r="B214" s="26">
        <v>0.27</v>
      </c>
    </row>
    <row r="215" spans="1:2" ht="15">
      <c r="A215" s="5">
        <v>1573</v>
      </c>
      <c r="B215" s="26">
        <v>0.27</v>
      </c>
    </row>
    <row r="216" spans="1:2" ht="15">
      <c r="A216" s="5">
        <v>1574</v>
      </c>
      <c r="B216" s="26">
        <v>0.26</v>
      </c>
    </row>
    <row r="217" spans="1:2" ht="15">
      <c r="A217" s="5">
        <v>1575</v>
      </c>
      <c r="B217" s="26">
        <v>0.26</v>
      </c>
    </row>
    <row r="218" spans="1:2" ht="15">
      <c r="A218" s="5">
        <v>1576</v>
      </c>
      <c r="B218" s="26">
        <v>0.25</v>
      </c>
    </row>
    <row r="219" spans="1:2" ht="15">
      <c r="A219" s="5">
        <v>1577</v>
      </c>
      <c r="B219" s="26">
        <v>0.22</v>
      </c>
    </row>
    <row r="220" spans="1:2" ht="15">
      <c r="A220" s="5">
        <v>1578</v>
      </c>
      <c r="B220" s="26">
        <v>0.22</v>
      </c>
    </row>
    <row r="221" spans="1:2" ht="15">
      <c r="A221" s="5">
        <v>1579</v>
      </c>
      <c r="B221" s="26">
        <v>0.2</v>
      </c>
    </row>
    <row r="222" spans="1:2" ht="15">
      <c r="A222" s="5">
        <v>1580</v>
      </c>
      <c r="B222" s="26">
        <v>0.2</v>
      </c>
    </row>
    <row r="223" spans="1:2" ht="15">
      <c r="A223" s="5">
        <v>1581</v>
      </c>
      <c r="B223" s="26">
        <v>0.18</v>
      </c>
    </row>
    <row r="224" spans="1:2" ht="15">
      <c r="A224" s="5">
        <v>1582</v>
      </c>
      <c r="B224" s="26">
        <v>0.18</v>
      </c>
    </row>
    <row r="225" spans="1:2" ht="15">
      <c r="A225" s="5">
        <v>1583</v>
      </c>
      <c r="B225" s="26">
        <v>0.18</v>
      </c>
    </row>
    <row r="226" spans="1:2" ht="15">
      <c r="A226" s="5">
        <v>1584</v>
      </c>
      <c r="B226" s="26">
        <v>0.18</v>
      </c>
    </row>
    <row r="227" spans="1:2" ht="15">
      <c r="A227" s="5">
        <v>1585</v>
      </c>
      <c r="B227" s="26">
        <v>0.18</v>
      </c>
    </row>
    <row r="228" spans="1:2" ht="15">
      <c r="A228" s="5">
        <v>1586</v>
      </c>
      <c r="B228" s="26">
        <v>0.18</v>
      </c>
    </row>
    <row r="229" spans="1:2" ht="15">
      <c r="A229" s="5">
        <v>1587</v>
      </c>
      <c r="B229" s="26">
        <v>0.18</v>
      </c>
    </row>
    <row r="230" spans="1:2" ht="15">
      <c r="A230" s="5">
        <v>1588</v>
      </c>
      <c r="B230" s="26">
        <v>0.18</v>
      </c>
    </row>
    <row r="231" spans="1:2" ht="15">
      <c r="A231" s="5">
        <v>1589</v>
      </c>
      <c r="B231" s="26">
        <v>0.18</v>
      </c>
    </row>
    <row r="232" spans="1:2" ht="15">
      <c r="A232" s="5">
        <v>1590</v>
      </c>
      <c r="B232" s="26">
        <v>0.18</v>
      </c>
    </row>
    <row r="233" spans="1:2" ht="15">
      <c r="A233" s="5">
        <v>1591</v>
      </c>
      <c r="B233" s="26">
        <v>0.18</v>
      </c>
    </row>
    <row r="234" spans="1:2" ht="15">
      <c r="A234" s="5">
        <v>1592</v>
      </c>
      <c r="B234" s="26">
        <v>0.18</v>
      </c>
    </row>
    <row r="235" spans="1:2" ht="15">
      <c r="A235" s="5">
        <v>1593</v>
      </c>
      <c r="B235" s="26">
        <v>0.18</v>
      </c>
    </row>
    <row r="236" spans="1:2" ht="15">
      <c r="A236" s="5">
        <v>1594</v>
      </c>
      <c r="B236" s="26">
        <v>0.18</v>
      </c>
    </row>
    <row r="237" spans="1:2" ht="15">
      <c r="A237" s="5">
        <v>1595</v>
      </c>
      <c r="B237" s="26">
        <v>0.18</v>
      </c>
    </row>
    <row r="238" spans="1:2" ht="15">
      <c r="A238" s="5">
        <v>1596</v>
      </c>
      <c r="B238" s="26">
        <v>0.18</v>
      </c>
    </row>
    <row r="239" spans="1:2" ht="15">
      <c r="A239" s="5">
        <v>1597</v>
      </c>
      <c r="B239" s="26">
        <v>0.18</v>
      </c>
    </row>
    <row r="240" spans="1:2" ht="15">
      <c r="A240" s="5">
        <v>1598</v>
      </c>
      <c r="B240" s="26">
        <v>0.18</v>
      </c>
    </row>
    <row r="241" spans="1:2" ht="15">
      <c r="A241" s="5">
        <v>1599</v>
      </c>
      <c r="B241" s="26">
        <v>0.18</v>
      </c>
    </row>
    <row r="242" spans="1:2" ht="15">
      <c r="A242" s="5">
        <v>1600</v>
      </c>
      <c r="B242" s="26">
        <v>0.18</v>
      </c>
    </row>
    <row r="243" spans="1:2" ht="15">
      <c r="A243" s="5">
        <v>1601</v>
      </c>
      <c r="B243" s="26">
        <v>0.18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at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</dc:creator>
  <cp:keywords/>
  <dc:description/>
  <cp:lastModifiedBy>Peter H. Lindert</cp:lastModifiedBy>
  <dcterms:created xsi:type="dcterms:W3CDTF">2000-07-10T20:22:37Z</dcterms:created>
  <dcterms:modified xsi:type="dcterms:W3CDTF">2005-07-30T18:45:29Z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695746433</vt:i4>
  </property>
  <property fmtid="{D5CDD505-2E9C-101B-9397-08002B2CF9AE}" pid="3" name="_EmailSubject">
    <vt:lpwstr>Belgium</vt:lpwstr>
  </property>
  <property fmtid="{D5CDD505-2E9C-101B-9397-08002B2CF9AE}" pid="4" name="_AuthorEmail">
    <vt:lpwstr>alarroyo@ucdavis.edu</vt:lpwstr>
  </property>
  <property fmtid="{D5CDD505-2E9C-101B-9397-08002B2CF9AE}" pid="5" name="_AuthorEmailDisplayName">
    <vt:lpwstr>A. Leticia Arroyo-Abad</vt:lpwstr>
  </property>
  <property fmtid="{D5CDD505-2E9C-101B-9397-08002B2CF9AE}" pid="6" name="_PreviousAdHocReviewCycleID">
    <vt:i4>-210290902</vt:i4>
  </property>
</Properties>
</file>